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ustomStorage/customStorage.xml" ContentType="application/vnd.wps-officedocument.customStorag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s/slicer1.xml" ContentType="application/vnd.ms-excel.slicer+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750" windowHeight="6920"/>
  </bookViews>
  <sheets>
    <sheet name="GlobalGadgets Customer Transact" sheetId="1" r:id="rId1"/>
    <sheet name="RFM Calculation" sheetId="2" r:id="rId2"/>
    <sheet name="RFM Analysis" sheetId="3" r:id="rId3"/>
    <sheet name="RFM Dashboard" sheetId="5" r:id="rId4"/>
    <sheet name="RFM Insights" sheetId="8" r:id="rId5"/>
  </sheets>
  <definedNames>
    <definedName name="Slicer_Customer_Segment">#N/A</definedName>
    <definedName name="Slicer_Product_Category">#N/A</definedName>
    <definedName name="Slicer_Month_Year1">#N/A</definedName>
  </definedNames>
  <calcPr calcId="191029"/>
  <pivotCaches>
    <pivotCache cacheId="0" r:id="rId6"/>
    <pivotCache cacheId="1" r:id="rId7"/>
  </pivotCaches>
  <extLst>
    <ext xmlns:x14="http://schemas.microsoft.com/office/spreadsheetml/2009/9/main" uri="{BBE1A952-AA13-448e-AADC-164F8A28A991}">
      <x14:slicerCaches>
        <x14:slicerCache r:id="rId10"/>
        <x14:slicerCache r:id="rId9"/>
        <x14:slicerCache r:id="rId8"/>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<sst xmlns="http://schemas.openxmlformats.org/spreadsheetml/2006/main" count="6932" uniqueCount="1655">
  <si>
    <t>Transaction ID</t>
  </si>
  <si>
    <t>Customer ID</t>
  </si>
  <si>
    <t>Transaction Date</t>
  </si>
  <si>
    <t>Product ID</t>
  </si>
  <si>
    <t>Product Category</t>
  </si>
  <si>
    <t>Quantity</t>
  </si>
  <si>
    <t>Unit Price</t>
  </si>
  <si>
    <t>Total Price</t>
  </si>
  <si>
    <t>Gender</t>
  </si>
  <si>
    <t>Age</t>
  </si>
  <si>
    <t>Month/Year</t>
  </si>
  <si>
    <t>T00049</t>
  </si>
  <si>
    <t>C00101</t>
  </si>
  <si>
    <t>P001</t>
  </si>
  <si>
    <t>Smartphones</t>
  </si>
  <si>
    <t>Male</t>
  </si>
  <si>
    <t>T00050</t>
  </si>
  <si>
    <t>C00102</t>
  </si>
  <si>
    <t>P002</t>
  </si>
  <si>
    <t>Female</t>
  </si>
  <si>
    <t>T00051</t>
  </si>
  <si>
    <t>C00103</t>
  </si>
  <si>
    <t>P003</t>
  </si>
  <si>
    <t>T00052</t>
  </si>
  <si>
    <t>C00104</t>
  </si>
  <si>
    <t>P004</t>
  </si>
  <si>
    <t>T00053</t>
  </si>
  <si>
    <t>C00105</t>
  </si>
  <si>
    <t>P005</t>
  </si>
  <si>
    <t>Laptops</t>
  </si>
  <si>
    <t>T00054</t>
  </si>
  <si>
    <t>P006</t>
  </si>
  <si>
    <t>T00055</t>
  </si>
  <si>
    <t>C00106</t>
  </si>
  <si>
    <t>P007</t>
  </si>
  <si>
    <t>T00056</t>
  </si>
  <si>
    <t>C00107</t>
  </si>
  <si>
    <t>P008</t>
  </si>
  <si>
    <t>Wearables</t>
  </si>
  <si>
    <t>T00057</t>
  </si>
  <si>
    <t>C00108</t>
  </si>
  <si>
    <t>P009</t>
  </si>
  <si>
    <t>T00058</t>
  </si>
  <si>
    <t>C00109</t>
  </si>
  <si>
    <t>P010</t>
  </si>
  <si>
    <t>Home Automation</t>
  </si>
  <si>
    <t>T00059</t>
  </si>
  <si>
    <t>P011</t>
  </si>
  <si>
    <t>T00060</t>
  </si>
  <si>
    <t>C00110</t>
  </si>
  <si>
    <t>P012</t>
  </si>
  <si>
    <t>T00061</t>
  </si>
  <si>
    <t>C00111</t>
  </si>
  <si>
    <t>P013</t>
  </si>
  <si>
    <t>T00062</t>
  </si>
  <si>
    <t>C00112</t>
  </si>
  <si>
    <t>P014</t>
  </si>
  <si>
    <t>Accessories</t>
  </si>
  <si>
    <t>T00344</t>
  </si>
  <si>
    <t>C00113</t>
  </si>
  <si>
    <t>P015</t>
  </si>
  <si>
    <t>T00354</t>
  </si>
  <si>
    <t>C00118</t>
  </si>
  <si>
    <t>P017</t>
  </si>
  <si>
    <t>T00370</t>
  </si>
  <si>
    <t>C00120</t>
  </si>
  <si>
    <t>T00420</t>
  </si>
  <si>
    <t>C00138</t>
  </si>
  <si>
    <t>T00421</t>
  </si>
  <si>
    <t>C00139</t>
  </si>
  <si>
    <t>T00422</t>
  </si>
  <si>
    <t>C00140</t>
  </si>
  <si>
    <t>T00423</t>
  </si>
  <si>
    <t>C00141</t>
  </si>
  <si>
    <t>T00424</t>
  </si>
  <si>
    <t>C00142</t>
  </si>
  <si>
    <t>T00425</t>
  </si>
  <si>
    <t>C00143</t>
  </si>
  <si>
    <t>T00426</t>
  </si>
  <si>
    <t>C00144</t>
  </si>
  <si>
    <t>T00658</t>
  </si>
  <si>
    <t>C00277</t>
  </si>
  <si>
    <t>T00659</t>
  </si>
  <si>
    <t>T00660</t>
  </si>
  <si>
    <t>T00661</t>
  </si>
  <si>
    <t>T00662</t>
  </si>
  <si>
    <t>T00663</t>
  </si>
  <si>
    <t>T00664</t>
  </si>
  <si>
    <t>T00665</t>
  </si>
  <si>
    <t>T00666</t>
  </si>
  <si>
    <t>T00667</t>
  </si>
  <si>
    <t>T00668</t>
  </si>
  <si>
    <t>T00669</t>
  </si>
  <si>
    <t>P016</t>
  </si>
  <si>
    <t>T00670</t>
  </si>
  <si>
    <t>T00671</t>
  </si>
  <si>
    <t>P018</t>
  </si>
  <si>
    <t>T00672</t>
  </si>
  <si>
    <t>C00278</t>
  </si>
  <si>
    <t>T00673</t>
  </si>
  <si>
    <t>T00674</t>
  </si>
  <si>
    <t>T00675</t>
  </si>
  <si>
    <t>T00676</t>
  </si>
  <si>
    <t>T00677</t>
  </si>
  <si>
    <t>T00678</t>
  </si>
  <si>
    <t>T00679</t>
  </si>
  <si>
    <t>T00680</t>
  </si>
  <si>
    <t>T00681</t>
  </si>
  <si>
    <t>T00682</t>
  </si>
  <si>
    <t>T00683</t>
  </si>
  <si>
    <t>T00684</t>
  </si>
  <si>
    <t>T00685</t>
  </si>
  <si>
    <t>T00686</t>
  </si>
  <si>
    <t>T00687</t>
  </si>
  <si>
    <t>T12080</t>
  </si>
  <si>
    <t>C00353</t>
  </si>
  <si>
    <t>T12193</t>
  </si>
  <si>
    <t>C00373</t>
  </si>
  <si>
    <t>T12194</t>
  </si>
  <si>
    <t>T12195</t>
  </si>
  <si>
    <t>T12196</t>
  </si>
  <si>
    <t>T12197</t>
  </si>
  <si>
    <t>T12198</t>
  </si>
  <si>
    <t>T12199</t>
  </si>
  <si>
    <t>T12200</t>
  </si>
  <si>
    <t>C00374</t>
  </si>
  <si>
    <t>T12201</t>
  </si>
  <si>
    <t>T12202</t>
  </si>
  <si>
    <t>T12203</t>
  </si>
  <si>
    <t>T12204</t>
  </si>
  <si>
    <t>T12205</t>
  </si>
  <si>
    <t>T12206</t>
  </si>
  <si>
    <t>T12207</t>
  </si>
  <si>
    <t>T12208</t>
  </si>
  <si>
    <t>T12209</t>
  </si>
  <si>
    <t>T12210</t>
  </si>
  <si>
    <t>T12211</t>
  </si>
  <si>
    <t>T12212</t>
  </si>
  <si>
    <t>T12213</t>
  </si>
  <si>
    <t>T12214</t>
  </si>
  <si>
    <t>T12215</t>
  </si>
  <si>
    <t>T12216</t>
  </si>
  <si>
    <t>T12217</t>
  </si>
  <si>
    <t>T12218</t>
  </si>
  <si>
    <t>C00375</t>
  </si>
  <si>
    <t>T12219</t>
  </si>
  <si>
    <t>T12220</t>
  </si>
  <si>
    <t>T12221</t>
  </si>
  <si>
    <t>T12222</t>
  </si>
  <si>
    <t>T00217</t>
  </si>
  <si>
    <t>T00218</t>
  </si>
  <si>
    <t>T00219</t>
  </si>
  <si>
    <t>T00220</t>
  </si>
  <si>
    <t>T00221</t>
  </si>
  <si>
    <t>T00222</t>
  </si>
  <si>
    <t>T00223</t>
  </si>
  <si>
    <t>T00224</t>
  </si>
  <si>
    <t>T00225</t>
  </si>
  <si>
    <t>T00226</t>
  </si>
  <si>
    <t>T00227</t>
  </si>
  <si>
    <t>T00228</t>
  </si>
  <si>
    <t>T00229</t>
  </si>
  <si>
    <t>T00230</t>
  </si>
  <si>
    <t>T00378</t>
  </si>
  <si>
    <t>C00121</t>
  </si>
  <si>
    <t>T00492</t>
  </si>
  <si>
    <t>C00210</t>
  </si>
  <si>
    <t>T00493</t>
  </si>
  <si>
    <t>C00211</t>
  </si>
  <si>
    <t>T00494</t>
  </si>
  <si>
    <t>C00212</t>
  </si>
  <si>
    <t>T00495</t>
  </si>
  <si>
    <t>C00213</t>
  </si>
  <si>
    <t>T00496</t>
  </si>
  <si>
    <t>C00214</t>
  </si>
  <si>
    <t>T00497</t>
  </si>
  <si>
    <t>C00215</t>
  </si>
  <si>
    <t>T00498</t>
  </si>
  <si>
    <t>C00216</t>
  </si>
  <si>
    <t>T12043</t>
  </si>
  <si>
    <t>C00336</t>
  </si>
  <si>
    <t>T12081</t>
  </si>
  <si>
    <t>T00105</t>
  </si>
  <si>
    <t>T00106</t>
  </si>
  <si>
    <t>T00107</t>
  </si>
  <si>
    <t>T00108</t>
  </si>
  <si>
    <t>T00109</t>
  </si>
  <si>
    <t>T00110</t>
  </si>
  <si>
    <t>T00111</t>
  </si>
  <si>
    <t>T00112</t>
  </si>
  <si>
    <t>T00113</t>
  </si>
  <si>
    <t>T00114</t>
  </si>
  <si>
    <t>T00115</t>
  </si>
  <si>
    <t>T00116</t>
  </si>
  <si>
    <t>T00117</t>
  </si>
  <si>
    <t>T00118</t>
  </si>
  <si>
    <t>T00349</t>
  </si>
  <si>
    <t>C00116</t>
  </si>
  <si>
    <t>T00358</t>
  </si>
  <si>
    <t>T00372</t>
  </si>
  <si>
    <t>T00445</t>
  </si>
  <si>
    <t>C00163</t>
  </si>
  <si>
    <t>T00446</t>
  </si>
  <si>
    <t>C00164</t>
  </si>
  <si>
    <t>T00447</t>
  </si>
  <si>
    <t>C00165</t>
  </si>
  <si>
    <t>T00448</t>
  </si>
  <si>
    <t>C00166</t>
  </si>
  <si>
    <t>T00449</t>
  </si>
  <si>
    <t>C00167</t>
  </si>
  <si>
    <t>T00450</t>
  </si>
  <si>
    <t>C00168</t>
  </si>
  <si>
    <t>T00780</t>
  </si>
  <si>
    <t>C00286</t>
  </si>
  <si>
    <t>T00781</t>
  </si>
  <si>
    <t>T00782</t>
  </si>
  <si>
    <t>T00783</t>
  </si>
  <si>
    <t>T00784</t>
  </si>
  <si>
    <t>T00785</t>
  </si>
  <si>
    <t>T00786</t>
  </si>
  <si>
    <t>T00787</t>
  </si>
  <si>
    <t>T00788</t>
  </si>
  <si>
    <t>T00789</t>
  </si>
  <si>
    <t>T00790</t>
  </si>
  <si>
    <t>T00791</t>
  </si>
  <si>
    <t>T00792</t>
  </si>
  <si>
    <t>T00793</t>
  </si>
  <si>
    <t>T00794</t>
  </si>
  <si>
    <t>T00795</t>
  </si>
  <si>
    <t>T00796</t>
  </si>
  <si>
    <t>T00797</t>
  </si>
  <si>
    <t>T00798</t>
  </si>
  <si>
    <t>C00287</t>
  </si>
  <si>
    <t>T00799</t>
  </si>
  <si>
    <t>T00800</t>
  </si>
  <si>
    <t>T00801</t>
  </si>
  <si>
    <t>T00802</t>
  </si>
  <si>
    <t>T00803</t>
  </si>
  <si>
    <t>T00804</t>
  </si>
  <si>
    <t>T00805</t>
  </si>
  <si>
    <t>T00806</t>
  </si>
  <si>
    <t>T00807</t>
  </si>
  <si>
    <t>T00808</t>
  </si>
  <si>
    <t>T00809</t>
  </si>
  <si>
    <t>T00810</t>
  </si>
  <si>
    <t>T12030</t>
  </si>
  <si>
    <t>C00328</t>
  </si>
  <si>
    <t>T12088</t>
  </si>
  <si>
    <t>C00357</t>
  </si>
  <si>
    <t>T00273</t>
  </si>
  <si>
    <t>T00274</t>
  </si>
  <si>
    <t>T00275</t>
  </si>
  <si>
    <t>T00276</t>
  </si>
  <si>
    <t>T00277</t>
  </si>
  <si>
    <t>T00278</t>
  </si>
  <si>
    <t>T00279</t>
  </si>
  <si>
    <t>T00280</t>
  </si>
  <si>
    <t>T00281</t>
  </si>
  <si>
    <t>T00282</t>
  </si>
  <si>
    <t>T00283</t>
  </si>
  <si>
    <t>T00284</t>
  </si>
  <si>
    <t>T00285</t>
  </si>
  <si>
    <t>T00286</t>
  </si>
  <si>
    <t>T00381</t>
  </si>
  <si>
    <t>T00517</t>
  </si>
  <si>
    <t>C00235</t>
  </si>
  <si>
    <t>T00518</t>
  </si>
  <si>
    <t>C00236</t>
  </si>
  <si>
    <t>T00519</t>
  </si>
  <si>
    <t>C00237</t>
  </si>
  <si>
    <t>T00520</t>
  </si>
  <si>
    <t>C00238</t>
  </si>
  <si>
    <t>T00521</t>
  </si>
  <si>
    <t>C00239</t>
  </si>
  <si>
    <t>T00522</t>
  </si>
  <si>
    <t>C00240</t>
  </si>
  <si>
    <t>T12031</t>
  </si>
  <si>
    <t>T12047</t>
  </si>
  <si>
    <t>C00340</t>
  </si>
  <si>
    <t>T12089</t>
  </si>
  <si>
    <t>T00161</t>
  </si>
  <si>
    <t>T00162</t>
  </si>
  <si>
    <t>T00163</t>
  </si>
  <si>
    <t>T00164</t>
  </si>
  <si>
    <t>T00165</t>
  </si>
  <si>
    <t>T00166</t>
  </si>
  <si>
    <t>T00167</t>
  </si>
  <si>
    <t>T00168</t>
  </si>
  <si>
    <t>T00169</t>
  </si>
  <si>
    <t>T00170</t>
  </si>
  <si>
    <t>T00171</t>
  </si>
  <si>
    <t>T00172</t>
  </si>
  <si>
    <t>T00173</t>
  </si>
  <si>
    <t>T00174</t>
  </si>
  <si>
    <t>T00362</t>
  </si>
  <si>
    <t>T00368</t>
  </si>
  <si>
    <t>C00119</t>
  </si>
  <si>
    <t>T00374</t>
  </si>
  <si>
    <t>T00469</t>
  </si>
  <si>
    <t>C00187</t>
  </si>
  <si>
    <t>T00470</t>
  </si>
  <si>
    <t>C00188</t>
  </si>
  <si>
    <t>T00471</t>
  </si>
  <si>
    <t>C00189</t>
  </si>
  <si>
    <t>T00472</t>
  </si>
  <si>
    <t>C00190</t>
  </si>
  <si>
    <t>T00473</t>
  </si>
  <si>
    <t>C00191</t>
  </si>
  <si>
    <t>T00902</t>
  </si>
  <si>
    <t>C00294</t>
  </si>
  <si>
    <t>T00903</t>
  </si>
  <si>
    <t>T00904</t>
  </si>
  <si>
    <t>T00905</t>
  </si>
  <si>
    <t>T00906</t>
  </si>
  <si>
    <t>T00907</t>
  </si>
  <si>
    <t>T00908</t>
  </si>
  <si>
    <t>T00909</t>
  </si>
  <si>
    <t>T00910</t>
  </si>
  <si>
    <t>T00911</t>
  </si>
  <si>
    <t>T00912</t>
  </si>
  <si>
    <t>T00913</t>
  </si>
  <si>
    <t>T00914</t>
  </si>
  <si>
    <t>T00915</t>
  </si>
  <si>
    <t>T00916</t>
  </si>
  <si>
    <t>T00917</t>
  </si>
  <si>
    <t>T00918</t>
  </si>
  <si>
    <t>T00919</t>
  </si>
  <si>
    <t>T00920</t>
  </si>
  <si>
    <t>T00921</t>
  </si>
  <si>
    <t>T00922</t>
  </si>
  <si>
    <t>T00923</t>
  </si>
  <si>
    <t>T00924</t>
  </si>
  <si>
    <t>C00295</t>
  </si>
  <si>
    <t>T00925</t>
  </si>
  <si>
    <t>T00926</t>
  </si>
  <si>
    <t>T00927</t>
  </si>
  <si>
    <t>T00928</t>
  </si>
  <si>
    <t>T00929</t>
  </si>
  <si>
    <t>T00930</t>
  </si>
  <si>
    <t>T00931</t>
  </si>
  <si>
    <t>T00932</t>
  </si>
  <si>
    <t>T12038</t>
  </si>
  <si>
    <t>C00332</t>
  </si>
  <si>
    <t>T12096</t>
  </si>
  <si>
    <t>C00361</t>
  </si>
  <si>
    <t>T00329</t>
  </si>
  <si>
    <t>T00330</t>
  </si>
  <si>
    <t>T00331</t>
  </si>
  <si>
    <t>T00332</t>
  </si>
  <si>
    <t>T00333</t>
  </si>
  <si>
    <t>T00334</t>
  </si>
  <si>
    <t>T00335</t>
  </si>
  <si>
    <t>T00336</t>
  </si>
  <si>
    <t>T00337</t>
  </si>
  <si>
    <t>T00338</t>
  </si>
  <si>
    <t>T00339</t>
  </si>
  <si>
    <t>T00340</t>
  </si>
  <si>
    <t>T00341</t>
  </si>
  <si>
    <t>T00342</t>
  </si>
  <si>
    <t>T00385</t>
  </si>
  <si>
    <t>T00541</t>
  </si>
  <si>
    <t>C00259</t>
  </si>
  <si>
    <t>T00542</t>
  </si>
  <si>
    <t>C00260</t>
  </si>
  <si>
    <t>T00543</t>
  </si>
  <si>
    <t>C00261</t>
  </si>
  <si>
    <t>T00544</t>
  </si>
  <si>
    <t>C00262</t>
  </si>
  <si>
    <t>T00545</t>
  </si>
  <si>
    <t>C00263</t>
  </si>
  <si>
    <t>T00564</t>
  </si>
  <si>
    <t>C00266</t>
  </si>
  <si>
    <t>T00565</t>
  </si>
  <si>
    <t>C00267</t>
  </si>
  <si>
    <t>T00566</t>
  </si>
  <si>
    <t>C00268</t>
  </si>
  <si>
    <t>T00567</t>
  </si>
  <si>
    <t>C00269</t>
  </si>
  <si>
    <t>T12019</t>
  </si>
  <si>
    <t>C00319</t>
  </si>
  <si>
    <t>T12020</t>
  </si>
  <si>
    <t>C00320</t>
  </si>
  <si>
    <t>T12021</t>
  </si>
  <si>
    <t>C00321</t>
  </si>
  <si>
    <t>T12022</t>
  </si>
  <si>
    <t>C00322</t>
  </si>
  <si>
    <t>T12023</t>
  </si>
  <si>
    <t>C00323</t>
  </si>
  <si>
    <t>T12024</t>
  </si>
  <si>
    <t>C00324</t>
  </si>
  <si>
    <t>T12025</t>
  </si>
  <si>
    <t>C00325</t>
  </si>
  <si>
    <t>T12039</t>
  </si>
  <si>
    <t>T12051</t>
  </si>
  <si>
    <t>C00344</t>
  </si>
  <si>
    <t>T12052</t>
  </si>
  <si>
    <t>C00345</t>
  </si>
  <si>
    <t>T12053</t>
  </si>
  <si>
    <t>C00346</t>
  </si>
  <si>
    <t>T12054</t>
  </si>
  <si>
    <t>C00347</t>
  </si>
  <si>
    <t>T12055</t>
  </si>
  <si>
    <t>C00348</t>
  </si>
  <si>
    <t>T12097</t>
  </si>
  <si>
    <t>T12098</t>
  </si>
  <si>
    <t>C00362</t>
  </si>
  <si>
    <t>T12099</t>
  </si>
  <si>
    <t>C00363</t>
  </si>
  <si>
    <t>T12100</t>
  </si>
  <si>
    <t>C00364</t>
  </si>
  <si>
    <t>T12101</t>
  </si>
  <si>
    <t>C00365</t>
  </si>
  <si>
    <t>T12102</t>
  </si>
  <si>
    <t>C00366</t>
  </si>
  <si>
    <t>T00021</t>
  </si>
  <si>
    <t>T00022</t>
  </si>
  <si>
    <t>T00023</t>
  </si>
  <si>
    <t>T00024</t>
  </si>
  <si>
    <t>T00025</t>
  </si>
  <si>
    <t>T00026</t>
  </si>
  <si>
    <t>T00027</t>
  </si>
  <si>
    <t>T00028</t>
  </si>
  <si>
    <t>T00029</t>
  </si>
  <si>
    <t>T00030</t>
  </si>
  <si>
    <t>T00031</t>
  </si>
  <si>
    <t>T00032</t>
  </si>
  <si>
    <t>T00033</t>
  </si>
  <si>
    <t>T00034</t>
  </si>
  <si>
    <t>T00347</t>
  </si>
  <si>
    <t>C00114</t>
  </si>
  <si>
    <t>T00352</t>
  </si>
  <si>
    <t>T00369</t>
  </si>
  <si>
    <t>T00558</t>
  </si>
  <si>
    <t>C00265</t>
  </si>
  <si>
    <t>T00599</t>
  </si>
  <si>
    <t>C00271</t>
  </si>
  <si>
    <t>T00600</t>
  </si>
  <si>
    <t>C00272</t>
  </si>
  <si>
    <t>T00601</t>
  </si>
  <si>
    <t>T00602</t>
  </si>
  <si>
    <t>T00603</t>
  </si>
  <si>
    <t>T00604</t>
  </si>
  <si>
    <t>T00605</t>
  </si>
  <si>
    <t>T00606</t>
  </si>
  <si>
    <t>T00607</t>
  </si>
  <si>
    <t>T00608</t>
  </si>
  <si>
    <t>T00609</t>
  </si>
  <si>
    <t>T00610</t>
  </si>
  <si>
    <t>T00611</t>
  </si>
  <si>
    <t>T00612</t>
  </si>
  <si>
    <t>T00613</t>
  </si>
  <si>
    <t>T00614</t>
  </si>
  <si>
    <t>T00615</t>
  </si>
  <si>
    <t>T00616</t>
  </si>
  <si>
    <t>T00617</t>
  </si>
  <si>
    <t>T00618</t>
  </si>
  <si>
    <t>C00273</t>
  </si>
  <si>
    <t>T00619</t>
  </si>
  <si>
    <t>T00620</t>
  </si>
  <si>
    <t>T00621</t>
  </si>
  <si>
    <t>T00622</t>
  </si>
  <si>
    <t>T00623</t>
  </si>
  <si>
    <t>T00624</t>
  </si>
  <si>
    <t>T00625</t>
  </si>
  <si>
    <t>T00626</t>
  </si>
  <si>
    <t>T12063</t>
  </si>
  <si>
    <t>C00349</t>
  </si>
  <si>
    <t>T12064</t>
  </si>
  <si>
    <t>T12065</t>
  </si>
  <si>
    <t>T12066</t>
  </si>
  <si>
    <t>T12067</t>
  </si>
  <si>
    <t>T12076</t>
  </si>
  <si>
    <t>C00351</t>
  </si>
  <si>
    <t>T12134</t>
  </si>
  <si>
    <t>C00369</t>
  </si>
  <si>
    <t>T12135</t>
  </si>
  <si>
    <t>T12136</t>
  </si>
  <si>
    <t>T12137</t>
  </si>
  <si>
    <t>T12138</t>
  </si>
  <si>
    <t>T12139</t>
  </si>
  <si>
    <t>T12140</t>
  </si>
  <si>
    <t>T12141</t>
  </si>
  <si>
    <t>T12142</t>
  </si>
  <si>
    <t>T12143</t>
  </si>
  <si>
    <t>T12144</t>
  </si>
  <si>
    <t>T12145</t>
  </si>
  <si>
    <t>T12146</t>
  </si>
  <si>
    <t>C00370</t>
  </si>
  <si>
    <t>T12147</t>
  </si>
  <si>
    <t>T12148</t>
  </si>
  <si>
    <t>T12149</t>
  </si>
  <si>
    <t>T12150</t>
  </si>
  <si>
    <t>T12151</t>
  </si>
  <si>
    <t>T12152</t>
  </si>
  <si>
    <t>T12153</t>
  </si>
  <si>
    <t>T12154</t>
  </si>
  <si>
    <t>T12155</t>
  </si>
  <si>
    <t>T12156</t>
  </si>
  <si>
    <t>T12157</t>
  </si>
  <si>
    <t>T12158</t>
  </si>
  <si>
    <t>T12159</t>
  </si>
  <si>
    <t>T12160</t>
  </si>
  <si>
    <t>T12161</t>
  </si>
  <si>
    <t>T00189</t>
  </si>
  <si>
    <t>T00190</t>
  </si>
  <si>
    <t>T00191</t>
  </si>
  <si>
    <t>T00192</t>
  </si>
  <si>
    <t>T00193</t>
  </si>
  <si>
    <t>T00194</t>
  </si>
  <si>
    <t>T00195</t>
  </si>
  <si>
    <t>T00196</t>
  </si>
  <si>
    <t>T00197</t>
  </si>
  <si>
    <t>T00198</t>
  </si>
  <si>
    <t>T00199</t>
  </si>
  <si>
    <t>T00200</t>
  </si>
  <si>
    <t>T00201</t>
  </si>
  <si>
    <t>T00202</t>
  </si>
  <si>
    <t>T00376</t>
  </si>
  <si>
    <t>T00409</t>
  </si>
  <si>
    <t>C00134</t>
  </si>
  <si>
    <t>T00412</t>
  </si>
  <si>
    <t>C00135</t>
  </si>
  <si>
    <t>T00415</t>
  </si>
  <si>
    <t>C00136</t>
  </si>
  <si>
    <t>T00418</t>
  </si>
  <si>
    <t>C00137</t>
  </si>
  <si>
    <t>T00481</t>
  </si>
  <si>
    <t>C00199</t>
  </si>
  <si>
    <t>T00482</t>
  </si>
  <si>
    <t>C00200</t>
  </si>
  <si>
    <t>T00483</t>
  </si>
  <si>
    <t>C00201</t>
  </si>
  <si>
    <t>T00484</t>
  </si>
  <si>
    <t>C00202</t>
  </si>
  <si>
    <t>T00485</t>
  </si>
  <si>
    <t>C00203</t>
  </si>
  <si>
    <t>T00486</t>
  </si>
  <si>
    <t>C00204</t>
  </si>
  <si>
    <t>T00561</t>
  </si>
  <si>
    <t>T00964</t>
  </si>
  <si>
    <t>C00299</t>
  </si>
  <si>
    <t>T00965</t>
  </si>
  <si>
    <t>T00966</t>
  </si>
  <si>
    <t>T00967</t>
  </si>
  <si>
    <t>T00968</t>
  </si>
  <si>
    <t>T00969</t>
  </si>
  <si>
    <t>T00970</t>
  </si>
  <si>
    <t>T00971</t>
  </si>
  <si>
    <t>T00972</t>
  </si>
  <si>
    <t>T00973</t>
  </si>
  <si>
    <t>T00974</t>
  </si>
  <si>
    <t>T00975</t>
  </si>
  <si>
    <t>T00976</t>
  </si>
  <si>
    <t>T00977</t>
  </si>
  <si>
    <t>T00978</t>
  </si>
  <si>
    <t>C00300</t>
  </si>
  <si>
    <t>T00979</t>
  </si>
  <si>
    <t>T00980</t>
  </si>
  <si>
    <t>T00981</t>
  </si>
  <si>
    <t>T00982</t>
  </si>
  <si>
    <t>T00983</t>
  </si>
  <si>
    <t>T00984</t>
  </si>
  <si>
    <t>T00985</t>
  </si>
  <si>
    <t>T00986</t>
  </si>
  <si>
    <t>T00987</t>
  </si>
  <si>
    <t>T00988</t>
  </si>
  <si>
    <t>T00989</t>
  </si>
  <si>
    <t>T00990</t>
  </si>
  <si>
    <t>T00991</t>
  </si>
  <si>
    <t>T00992</t>
  </si>
  <si>
    <t>T12000</t>
  </si>
  <si>
    <t>T12041</t>
  </si>
  <si>
    <t>C00334</t>
  </si>
  <si>
    <t>T12077</t>
  </si>
  <si>
    <t>T00001</t>
  </si>
  <si>
    <t>T00002</t>
  </si>
  <si>
    <t>T00003</t>
  </si>
  <si>
    <t>T00004</t>
  </si>
  <si>
    <t>T00005</t>
  </si>
  <si>
    <t>T00006</t>
  </si>
  <si>
    <t>T00007</t>
  </si>
  <si>
    <t>T00008</t>
  </si>
  <si>
    <t>T00009</t>
  </si>
  <si>
    <t>T00010</t>
  </si>
  <si>
    <t>T00011</t>
  </si>
  <si>
    <t>T00012</t>
  </si>
  <si>
    <t>T00013</t>
  </si>
  <si>
    <t>T00014</t>
  </si>
  <si>
    <t>T00015</t>
  </si>
  <si>
    <t>T00016</t>
  </si>
  <si>
    <t>T00017</t>
  </si>
  <si>
    <t>T00018</t>
  </si>
  <si>
    <t>T00019</t>
  </si>
  <si>
    <t>T00020</t>
  </si>
  <si>
    <t>T00346</t>
  </si>
  <si>
    <t>T00351</t>
  </si>
  <si>
    <t>T00363</t>
  </si>
  <si>
    <t>T00396</t>
  </si>
  <si>
    <t>C00128</t>
  </si>
  <si>
    <t>T00546</t>
  </si>
  <si>
    <t>C00264</t>
  </si>
  <si>
    <t>T00568</t>
  </si>
  <si>
    <t>C00270</t>
  </si>
  <si>
    <t>T00569</t>
  </si>
  <si>
    <t>T00570</t>
  </si>
  <si>
    <t>T00571</t>
  </si>
  <si>
    <t>T00572</t>
  </si>
  <si>
    <t>T00573</t>
  </si>
  <si>
    <t>T00574</t>
  </si>
  <si>
    <t>T00575</t>
  </si>
  <si>
    <t>T00576</t>
  </si>
  <si>
    <t>T00577</t>
  </si>
  <si>
    <t>T00578</t>
  </si>
  <si>
    <t>T00579</t>
  </si>
  <si>
    <t>T00580</t>
  </si>
  <si>
    <t>T00581</t>
  </si>
  <si>
    <t>T00582</t>
  </si>
  <si>
    <t>T00583</t>
  </si>
  <si>
    <t>T00584</t>
  </si>
  <si>
    <t>T00585</t>
  </si>
  <si>
    <t>T00586</t>
  </si>
  <si>
    <t>T00587</t>
  </si>
  <si>
    <t>T00588</t>
  </si>
  <si>
    <t>T00589</t>
  </si>
  <si>
    <t>T00590</t>
  </si>
  <si>
    <t>T00591</t>
  </si>
  <si>
    <t>T00592</t>
  </si>
  <si>
    <t>T00593</t>
  </si>
  <si>
    <t>T00594</t>
  </si>
  <si>
    <t>T00595</t>
  </si>
  <si>
    <t>T00596</t>
  </si>
  <si>
    <t>T00597</t>
  </si>
  <si>
    <t>T00598</t>
  </si>
  <si>
    <t>T00993</t>
  </si>
  <si>
    <t>C00301</t>
  </si>
  <si>
    <t>T00994</t>
  </si>
  <si>
    <t>C00302</t>
  </si>
  <si>
    <t>T00995</t>
  </si>
  <si>
    <t>C00303</t>
  </si>
  <si>
    <t>T01000</t>
  </si>
  <si>
    <t>C00308</t>
  </si>
  <si>
    <t>T01001</t>
  </si>
  <si>
    <t>C00309</t>
  </si>
  <si>
    <t>T01002</t>
  </si>
  <si>
    <t>C00310</t>
  </si>
  <si>
    <t>T01003</t>
  </si>
  <si>
    <t>C00311</t>
  </si>
  <si>
    <t>T01004</t>
  </si>
  <si>
    <t>C00312</t>
  </si>
  <si>
    <t>T01005</t>
  </si>
  <si>
    <t>C00313</t>
  </si>
  <si>
    <t>T01006</t>
  </si>
  <si>
    <t>C00314</t>
  </si>
  <si>
    <t>T01007</t>
  </si>
  <si>
    <t>C00315</t>
  </si>
  <si>
    <t>T12001</t>
  </si>
  <si>
    <t>T12002</t>
  </si>
  <si>
    <t>T12003</t>
  </si>
  <si>
    <t>T12004</t>
  </si>
  <si>
    <t>C00304</t>
  </si>
  <si>
    <t>T12005</t>
  </si>
  <si>
    <t>C00305</t>
  </si>
  <si>
    <t>T12006</t>
  </si>
  <si>
    <t>C00306</t>
  </si>
  <si>
    <t>T12007</t>
  </si>
  <si>
    <t>C00307</t>
  </si>
  <si>
    <t>T12008</t>
  </si>
  <si>
    <t>T12009</t>
  </si>
  <si>
    <t>T12010</t>
  </si>
  <si>
    <t>T12011</t>
  </si>
  <si>
    <t>T12012</t>
  </si>
  <si>
    <t>T12013</t>
  </si>
  <si>
    <t>T12014</t>
  </si>
  <si>
    <t>T12015</t>
  </si>
  <si>
    <t>T12016</t>
  </si>
  <si>
    <t>C00316</t>
  </si>
  <si>
    <t>T12017</t>
  </si>
  <si>
    <t>C00317</t>
  </si>
  <si>
    <t>T12018</t>
  </si>
  <si>
    <t>C00318</t>
  </si>
  <si>
    <t>T12056</t>
  </si>
  <si>
    <t>T12057</t>
  </si>
  <si>
    <t>T12058</t>
  </si>
  <si>
    <t>T12059</t>
  </si>
  <si>
    <t>T12060</t>
  </si>
  <si>
    <t>T12061</t>
  </si>
  <si>
    <t>T12062</t>
  </si>
  <si>
    <t>T12074</t>
  </si>
  <si>
    <t>C00350</t>
  </si>
  <si>
    <t>T12103</t>
  </si>
  <si>
    <t>C00367</t>
  </si>
  <si>
    <t>T12104</t>
  </si>
  <si>
    <t>T12105</t>
  </si>
  <si>
    <t>T12106</t>
  </si>
  <si>
    <t>T12107</t>
  </si>
  <si>
    <t>T12108</t>
  </si>
  <si>
    <t>T12109</t>
  </si>
  <si>
    <t>T12110</t>
  </si>
  <si>
    <t>T12111</t>
  </si>
  <si>
    <t>T12112</t>
  </si>
  <si>
    <t>T12113</t>
  </si>
  <si>
    <t>T12114</t>
  </si>
  <si>
    <t>T12115</t>
  </si>
  <si>
    <t>T12116</t>
  </si>
  <si>
    <t>T12117</t>
  </si>
  <si>
    <t>T12118</t>
  </si>
  <si>
    <t>T12119</t>
  </si>
  <si>
    <t>T12120</t>
  </si>
  <si>
    <t>T12121</t>
  </si>
  <si>
    <t>T12122</t>
  </si>
  <si>
    <t>T12123</t>
  </si>
  <si>
    <t>T12124</t>
  </si>
  <si>
    <t>T12125</t>
  </si>
  <si>
    <t>T12126</t>
  </si>
  <si>
    <t>T12127</t>
  </si>
  <si>
    <t>T12128</t>
  </si>
  <si>
    <t>C00368</t>
  </si>
  <si>
    <t>T12129</t>
  </si>
  <si>
    <t>T12130</t>
  </si>
  <si>
    <t>T12131</t>
  </si>
  <si>
    <t>T12132</t>
  </si>
  <si>
    <t>T12133</t>
  </si>
  <si>
    <t>T00175</t>
  </si>
  <si>
    <t>T00176</t>
  </si>
  <si>
    <t>T00177</t>
  </si>
  <si>
    <t>T00178</t>
  </si>
  <si>
    <t>T00179</t>
  </si>
  <si>
    <t>T00180</t>
  </si>
  <si>
    <t>T00181</t>
  </si>
  <si>
    <t>T00182</t>
  </si>
  <si>
    <t>T00183</t>
  </si>
  <si>
    <t>T00184</t>
  </si>
  <si>
    <t>T00185</t>
  </si>
  <si>
    <t>T00186</t>
  </si>
  <si>
    <t>T00187</t>
  </si>
  <si>
    <t>T00188</t>
  </si>
  <si>
    <t>T00375</t>
  </si>
  <si>
    <t>T00386</t>
  </si>
  <si>
    <t>C00122</t>
  </si>
  <si>
    <t>T00387</t>
  </si>
  <si>
    <t>T00388</t>
  </si>
  <si>
    <t>T00389</t>
  </si>
  <si>
    <t>T00390</t>
  </si>
  <si>
    <t>T00397</t>
  </si>
  <si>
    <t>T00408</t>
  </si>
  <si>
    <t>T00411</t>
  </si>
  <si>
    <t>T00414</t>
  </si>
  <si>
    <t>T00417</t>
  </si>
  <si>
    <t>T00474</t>
  </si>
  <si>
    <t>C00192</t>
  </si>
  <si>
    <t>T00475</t>
  </si>
  <si>
    <t>C00193</t>
  </si>
  <si>
    <t>T00476</t>
  </si>
  <si>
    <t>C00194</t>
  </si>
  <si>
    <t>T00477</t>
  </si>
  <si>
    <t>C00195</t>
  </si>
  <si>
    <t>T00478</t>
  </si>
  <si>
    <t>C00196</t>
  </si>
  <si>
    <t>T00479</t>
  </si>
  <si>
    <t>C00197</t>
  </si>
  <si>
    <t>T00480</t>
  </si>
  <si>
    <t>C00198</t>
  </si>
  <si>
    <t>T00552</t>
  </si>
  <si>
    <t>T00933</t>
  </si>
  <si>
    <t>C00296</t>
  </si>
  <si>
    <t>T00934</t>
  </si>
  <si>
    <t>T00935</t>
  </si>
  <si>
    <t>T00936</t>
  </si>
  <si>
    <t>T00937</t>
  </si>
  <si>
    <t>T00938</t>
  </si>
  <si>
    <t>T00939</t>
  </si>
  <si>
    <t>T00940</t>
  </si>
  <si>
    <t>T00941</t>
  </si>
  <si>
    <t>T00942</t>
  </si>
  <si>
    <t>C00297</t>
  </si>
  <si>
    <t>T00943</t>
  </si>
  <si>
    <t>T00944</t>
  </si>
  <si>
    <t>T00945</t>
  </si>
  <si>
    <t>T00946</t>
  </si>
  <si>
    <t>T00947</t>
  </si>
  <si>
    <t>T00948</t>
  </si>
  <si>
    <t>T00949</t>
  </si>
  <si>
    <t>T00950</t>
  </si>
  <si>
    <t>T00951</t>
  </si>
  <si>
    <t>T00952</t>
  </si>
  <si>
    <t>T00953</t>
  </si>
  <si>
    <t>T00954</t>
  </si>
  <si>
    <t>T00955</t>
  </si>
  <si>
    <t>T00956</t>
  </si>
  <si>
    <t>T00957</t>
  </si>
  <si>
    <t>T00958</t>
  </si>
  <si>
    <t>T00959</t>
  </si>
  <si>
    <t>T00960</t>
  </si>
  <si>
    <t>C00298</t>
  </si>
  <si>
    <t>T00961</t>
  </si>
  <si>
    <t>T00962</t>
  </si>
  <si>
    <t>T00963</t>
  </si>
  <si>
    <t>T12040</t>
  </si>
  <si>
    <t>C00333</t>
  </si>
  <si>
    <t>T12075</t>
  </si>
  <si>
    <t>T00091</t>
  </si>
  <si>
    <t>T00092</t>
  </si>
  <si>
    <t>T00093</t>
  </si>
  <si>
    <t>T00094</t>
  </si>
  <si>
    <t>T00095</t>
  </si>
  <si>
    <t>T00096</t>
  </si>
  <si>
    <t>T00097</t>
  </si>
  <si>
    <t>T00098</t>
  </si>
  <si>
    <t>T00099</t>
  </si>
  <si>
    <t>T00100</t>
  </si>
  <si>
    <t>T00101</t>
  </si>
  <si>
    <t>T00102</t>
  </si>
  <si>
    <t>T00103</t>
  </si>
  <si>
    <t>T00104</t>
  </si>
  <si>
    <t>T00357</t>
  </si>
  <si>
    <t>T00366</t>
  </si>
  <si>
    <t>T00402</t>
  </si>
  <si>
    <t>C00131</t>
  </si>
  <si>
    <t>T00438</t>
  </si>
  <si>
    <t>C00156</t>
  </si>
  <si>
    <t>T00439</t>
  </si>
  <si>
    <t>C00157</t>
  </si>
  <si>
    <t>T00440</t>
  </si>
  <si>
    <t>C00158</t>
  </si>
  <si>
    <t>T00441</t>
  </si>
  <si>
    <t>C00159</t>
  </si>
  <si>
    <t>T00442</t>
  </si>
  <si>
    <t>C00160</t>
  </si>
  <si>
    <t>T00443</t>
  </si>
  <si>
    <t>C00161</t>
  </si>
  <si>
    <t>T00444</t>
  </si>
  <si>
    <t>C00162</t>
  </si>
  <si>
    <t>T00549</t>
  </si>
  <si>
    <t>T00749</t>
  </si>
  <si>
    <t>C00284</t>
  </si>
  <si>
    <t>T00750</t>
  </si>
  <si>
    <t>T00751</t>
  </si>
  <si>
    <t>T00752</t>
  </si>
  <si>
    <t>T00753</t>
  </si>
  <si>
    <t>T00754</t>
  </si>
  <si>
    <t>T00755</t>
  </si>
  <si>
    <t>T00756</t>
  </si>
  <si>
    <t>T00757</t>
  </si>
  <si>
    <t>T00758</t>
  </si>
  <si>
    <t>T00759</t>
  </si>
  <si>
    <t>T00760</t>
  </si>
  <si>
    <t>T00761</t>
  </si>
  <si>
    <t>T00762</t>
  </si>
  <si>
    <t>C00285</t>
  </si>
  <si>
    <t>T00763</t>
  </si>
  <si>
    <t>T00764</t>
  </si>
  <si>
    <t>T00765</t>
  </si>
  <si>
    <t>T00766</t>
  </si>
  <si>
    <t>T00767</t>
  </si>
  <si>
    <t>T00768</t>
  </si>
  <si>
    <t>T00769</t>
  </si>
  <si>
    <t>T00770</t>
  </si>
  <si>
    <t>T00771</t>
  </si>
  <si>
    <t>T00772</t>
  </si>
  <si>
    <t>T00773</t>
  </si>
  <si>
    <t>T00774</t>
  </si>
  <si>
    <t>T00775</t>
  </si>
  <si>
    <t>T00776</t>
  </si>
  <si>
    <t>T00777</t>
  </si>
  <si>
    <t>T00778</t>
  </si>
  <si>
    <t>T00779</t>
  </si>
  <si>
    <t>T12028</t>
  </si>
  <si>
    <t>C00327</t>
  </si>
  <si>
    <t>T12086</t>
  </si>
  <si>
    <t>C00356</t>
  </si>
  <si>
    <t>T12284</t>
  </si>
  <si>
    <t>C00380</t>
  </si>
  <si>
    <t>T12285</t>
  </si>
  <si>
    <t>T12286</t>
  </si>
  <si>
    <t>T12287</t>
  </si>
  <si>
    <t>T12288</t>
  </si>
  <si>
    <t>T12289</t>
  </si>
  <si>
    <t>T12290</t>
  </si>
  <si>
    <t>T12291</t>
  </si>
  <si>
    <t>T12292</t>
  </si>
  <si>
    <t>T12293</t>
  </si>
  <si>
    <t>T12294</t>
  </si>
  <si>
    <t>T12295</t>
  </si>
  <si>
    <t>T12296</t>
  </si>
  <si>
    <t>T12297</t>
  </si>
  <si>
    <t>T12298</t>
  </si>
  <si>
    <t>T12299</t>
  </si>
  <si>
    <t>T12300</t>
  </si>
  <si>
    <t>T12301</t>
  </si>
  <si>
    <t>T12302</t>
  </si>
  <si>
    <t>T12303</t>
  </si>
  <si>
    <t>T00259</t>
  </si>
  <si>
    <t>T00260</t>
  </si>
  <si>
    <t>T00261</t>
  </si>
  <si>
    <t>T00262</t>
  </si>
  <si>
    <t>T00263</t>
  </si>
  <si>
    <t>T00264</t>
  </si>
  <si>
    <t>T00265</t>
  </si>
  <si>
    <t>T00266</t>
  </si>
  <si>
    <t>T00267</t>
  </si>
  <si>
    <t>T00268</t>
  </si>
  <si>
    <t>T00269</t>
  </si>
  <si>
    <t>T00270</t>
  </si>
  <si>
    <t>T00271</t>
  </si>
  <si>
    <t>T00272</t>
  </si>
  <si>
    <t>T00380</t>
  </si>
  <si>
    <t>T00393</t>
  </si>
  <si>
    <t>C00125</t>
  </si>
  <si>
    <t>T00403</t>
  </si>
  <si>
    <t>T00510</t>
  </si>
  <si>
    <t>C00228</t>
  </si>
  <si>
    <t>T00511</t>
  </si>
  <si>
    <t>C00229</t>
  </si>
  <si>
    <t>T00512</t>
  </si>
  <si>
    <t>C00230</t>
  </si>
  <si>
    <t>T00513</t>
  </si>
  <si>
    <t>C00231</t>
  </si>
  <si>
    <t>T00514</t>
  </si>
  <si>
    <t>C00232</t>
  </si>
  <si>
    <t>T00515</t>
  </si>
  <si>
    <t>C00233</t>
  </si>
  <si>
    <t>T00516</t>
  </si>
  <si>
    <t>C00234</t>
  </si>
  <si>
    <t>T00555</t>
  </si>
  <si>
    <t>T12029</t>
  </si>
  <si>
    <t>T12046</t>
  </si>
  <si>
    <t>C00339</t>
  </si>
  <si>
    <t>T12087</t>
  </si>
  <si>
    <t>T00077</t>
  </si>
  <si>
    <t>T00078</t>
  </si>
  <si>
    <t>T00079</t>
  </si>
  <si>
    <t>T00080</t>
  </si>
  <si>
    <t>T00081</t>
  </si>
  <si>
    <t>T00082</t>
  </si>
  <si>
    <t>T00083</t>
  </si>
  <si>
    <t>T00084</t>
  </si>
  <si>
    <t>T00085</t>
  </si>
  <si>
    <t>T00086</t>
  </si>
  <si>
    <t>T00087</t>
  </si>
  <si>
    <t>T00088</t>
  </si>
  <si>
    <t>T00089</t>
  </si>
  <si>
    <t>T00090</t>
  </si>
  <si>
    <t>T00345</t>
  </si>
  <si>
    <t>T00356</t>
  </si>
  <si>
    <t>T00371</t>
  </si>
  <si>
    <t>T00433</t>
  </si>
  <si>
    <t>C00151</t>
  </si>
  <si>
    <t>T00434</t>
  </si>
  <si>
    <t>C00152</t>
  </si>
  <si>
    <t>T00435</t>
  </si>
  <si>
    <t>C00153</t>
  </si>
  <si>
    <t>T00436</t>
  </si>
  <si>
    <t>C00154</t>
  </si>
  <si>
    <t>T00437</t>
  </si>
  <si>
    <t>C00155</t>
  </si>
  <si>
    <t>T00559</t>
  </si>
  <si>
    <t>T00719</t>
  </si>
  <si>
    <t>C00281</t>
  </si>
  <si>
    <t>T00720</t>
  </si>
  <si>
    <t>T00721</t>
  </si>
  <si>
    <t>T00722</t>
  </si>
  <si>
    <t>T00723</t>
  </si>
  <si>
    <t>T00724</t>
  </si>
  <si>
    <t>T00725</t>
  </si>
  <si>
    <t>T00726</t>
  </si>
  <si>
    <t>C00282</t>
  </si>
  <si>
    <t>T00727</t>
  </si>
  <si>
    <t>T00728</t>
  </si>
  <si>
    <t>T00729</t>
  </si>
  <si>
    <t>T00730</t>
  </si>
  <si>
    <t>T00731</t>
  </si>
  <si>
    <t>T00732</t>
  </si>
  <si>
    <t>T00733</t>
  </si>
  <si>
    <t>T00734</t>
  </si>
  <si>
    <t>T00735</t>
  </si>
  <si>
    <t>T00736</t>
  </si>
  <si>
    <t>T00737</t>
  </si>
  <si>
    <t>T00738</t>
  </si>
  <si>
    <t>T00739</t>
  </si>
  <si>
    <t>T00740</t>
  </si>
  <si>
    <t>T00741</t>
  </si>
  <si>
    <t>T00742</t>
  </si>
  <si>
    <t>T00743</t>
  </si>
  <si>
    <t>T00744</t>
  </si>
  <si>
    <t>C00283</t>
  </si>
  <si>
    <t>T00745</t>
  </si>
  <si>
    <t>T00746</t>
  </si>
  <si>
    <t>T00747</t>
  </si>
  <si>
    <t>T00748</t>
  </si>
  <si>
    <t>T12026</t>
  </si>
  <si>
    <t>C00326</t>
  </si>
  <si>
    <t>T12084</t>
  </si>
  <si>
    <t>C00355</t>
  </si>
  <si>
    <t>T12254</t>
  </si>
  <si>
    <t>C00378</t>
  </si>
  <si>
    <t>T12255</t>
  </si>
  <si>
    <t>T12256</t>
  </si>
  <si>
    <t>T12257</t>
  </si>
  <si>
    <t>T12258</t>
  </si>
  <si>
    <t>T12259</t>
  </si>
  <si>
    <t>T12260</t>
  </si>
  <si>
    <t>T12261</t>
  </si>
  <si>
    <t>T12262</t>
  </si>
  <si>
    <t>T12263</t>
  </si>
  <si>
    <t>T12264</t>
  </si>
  <si>
    <t>T12265</t>
  </si>
  <si>
    <t>T12266</t>
  </si>
  <si>
    <t>T12267</t>
  </si>
  <si>
    <t>T12268</t>
  </si>
  <si>
    <t>T12269</t>
  </si>
  <si>
    <t>T12270</t>
  </si>
  <si>
    <t>T12271</t>
  </si>
  <si>
    <t>T12272</t>
  </si>
  <si>
    <t>C00379</t>
  </si>
  <si>
    <t>T12273</t>
  </si>
  <si>
    <t>T12274</t>
  </si>
  <si>
    <t>T12275</t>
  </si>
  <si>
    <t>T12276</t>
  </si>
  <si>
    <t>T12277</t>
  </si>
  <si>
    <t>T12278</t>
  </si>
  <si>
    <t>T12279</t>
  </si>
  <si>
    <t>T12280</t>
  </si>
  <si>
    <t>T12281</t>
  </si>
  <si>
    <t>T12282</t>
  </si>
  <si>
    <t>T12283</t>
  </si>
  <si>
    <t>T00245</t>
  </si>
  <si>
    <t>T00246</t>
  </si>
  <si>
    <t>T00247</t>
  </si>
  <si>
    <t>T00248</t>
  </si>
  <si>
    <t>T00249</t>
  </si>
  <si>
    <t>T00250</t>
  </si>
  <si>
    <t>T00251</t>
  </si>
  <si>
    <t>T00252</t>
  </si>
  <si>
    <t>T00253</t>
  </si>
  <si>
    <t>T00254</t>
  </si>
  <si>
    <t>T00255</t>
  </si>
  <si>
    <t>T00256</t>
  </si>
  <si>
    <t>T00257</t>
  </si>
  <si>
    <t>T00258</t>
  </si>
  <si>
    <t>T00505</t>
  </si>
  <si>
    <t>C00223</t>
  </si>
  <si>
    <t>T00506</t>
  </si>
  <si>
    <t>C00224</t>
  </si>
  <si>
    <t>T00507</t>
  </si>
  <si>
    <t>C00225</t>
  </si>
  <si>
    <t>T00508</t>
  </si>
  <si>
    <t>C00226</t>
  </si>
  <si>
    <t>T00509</t>
  </si>
  <si>
    <t>C00227</t>
  </si>
  <si>
    <t>T00562</t>
  </si>
  <si>
    <t>T12027</t>
  </si>
  <si>
    <t>T12045</t>
  </si>
  <si>
    <t>C00338</t>
  </si>
  <si>
    <t>T12085</t>
  </si>
  <si>
    <t>T00035</t>
  </si>
  <si>
    <t>T00036</t>
  </si>
  <si>
    <t>T00037</t>
  </si>
  <si>
    <t>T00038</t>
  </si>
  <si>
    <t>T00039</t>
  </si>
  <si>
    <t>T00040</t>
  </si>
  <si>
    <t>T00041</t>
  </si>
  <si>
    <t>T00042</t>
  </si>
  <si>
    <t>T00043</t>
  </si>
  <si>
    <t>T00044</t>
  </si>
  <si>
    <t>T00045</t>
  </si>
  <si>
    <t>T00046</t>
  </si>
  <si>
    <t>T00047</t>
  </si>
  <si>
    <t>T00048</t>
  </si>
  <si>
    <t>T00343</t>
  </si>
  <si>
    <t>T00353</t>
  </si>
  <si>
    <t>T00364</t>
  </si>
  <si>
    <t>T00398</t>
  </si>
  <si>
    <t>C00129</t>
  </si>
  <si>
    <t>T00547</t>
  </si>
  <si>
    <t>T00627</t>
  </si>
  <si>
    <t>C00274</t>
  </si>
  <si>
    <t>T00628</t>
  </si>
  <si>
    <t>T00629</t>
  </si>
  <si>
    <t>T00630</t>
  </si>
  <si>
    <t>T00631</t>
  </si>
  <si>
    <t>T00632</t>
  </si>
  <si>
    <t>T00633</t>
  </si>
  <si>
    <t>T00634</t>
  </si>
  <si>
    <t>T00635</t>
  </si>
  <si>
    <t>T00636</t>
  </si>
  <si>
    <t>C00275</t>
  </si>
  <si>
    <t>T00637</t>
  </si>
  <si>
    <t>T00638</t>
  </si>
  <si>
    <t>T00639</t>
  </si>
  <si>
    <t>T00640</t>
  </si>
  <si>
    <t>T00641</t>
  </si>
  <si>
    <t>T00642</t>
  </si>
  <si>
    <t>T00643</t>
  </si>
  <si>
    <t>T00644</t>
  </si>
  <si>
    <t>T00645</t>
  </si>
  <si>
    <t>T00646</t>
  </si>
  <si>
    <t>T00647</t>
  </si>
  <si>
    <t>T00648</t>
  </si>
  <si>
    <t>T00649</t>
  </si>
  <si>
    <t>T00650</t>
  </si>
  <si>
    <t>T00651</t>
  </si>
  <si>
    <t>T00652</t>
  </si>
  <si>
    <t>T00653</t>
  </si>
  <si>
    <t>T00654</t>
  </si>
  <si>
    <t>C00276</t>
  </si>
  <si>
    <t>T00655</t>
  </si>
  <si>
    <t>T00656</t>
  </si>
  <si>
    <t>T00657</t>
  </si>
  <si>
    <t>T12068</t>
  </si>
  <si>
    <t>T12069</t>
  </si>
  <si>
    <t>T12070</t>
  </si>
  <si>
    <t>T12071</t>
  </si>
  <si>
    <t>T12072</t>
  </si>
  <si>
    <t>T12073</t>
  </si>
  <si>
    <t>T12078</t>
  </si>
  <si>
    <t>C00352</t>
  </si>
  <si>
    <t>T12162</t>
  </si>
  <si>
    <t>C00371</t>
  </si>
  <si>
    <t>T12163</t>
  </si>
  <si>
    <t>T12164</t>
  </si>
  <si>
    <t>T12165</t>
  </si>
  <si>
    <t>T12166</t>
  </si>
  <si>
    <t>T12167</t>
  </si>
  <si>
    <t>T12168</t>
  </si>
  <si>
    <t>T12169</t>
  </si>
  <si>
    <t>T12170</t>
  </si>
  <si>
    <t>T12171</t>
  </si>
  <si>
    <t>T12172</t>
  </si>
  <si>
    <t>T12173</t>
  </si>
  <si>
    <t>T12174</t>
  </si>
  <si>
    <t>T12175</t>
  </si>
  <si>
    <t>T12176</t>
  </si>
  <si>
    <t>T12177</t>
  </si>
  <si>
    <t>T12178</t>
  </si>
  <si>
    <t>T12179</t>
  </si>
  <si>
    <t>T12180</t>
  </si>
  <si>
    <t>T12181</t>
  </si>
  <si>
    <t>T12182</t>
  </si>
  <si>
    <t>C00372</t>
  </si>
  <si>
    <t>T12183</t>
  </si>
  <si>
    <t>T12184</t>
  </si>
  <si>
    <t>T12185</t>
  </si>
  <si>
    <t>T12186</t>
  </si>
  <si>
    <t>T12187</t>
  </si>
  <si>
    <t>T12188</t>
  </si>
  <si>
    <t>T12189</t>
  </si>
  <si>
    <t>T12190</t>
  </si>
  <si>
    <t>T12191</t>
  </si>
  <si>
    <t>T12192</t>
  </si>
  <si>
    <t>T00203</t>
  </si>
  <si>
    <t>T00204</t>
  </si>
  <si>
    <t>T00205</t>
  </si>
  <si>
    <t>T00206</t>
  </si>
  <si>
    <t>T00207</t>
  </si>
  <si>
    <t>T00208</t>
  </si>
  <si>
    <t>T00209</t>
  </si>
  <si>
    <t>T00210</t>
  </si>
  <si>
    <t>T00211</t>
  </si>
  <si>
    <t>T00212</t>
  </si>
  <si>
    <t>T00213</t>
  </si>
  <si>
    <t>T00214</t>
  </si>
  <si>
    <t>T00215</t>
  </si>
  <si>
    <t>T00216</t>
  </si>
  <si>
    <t>T00377</t>
  </si>
  <si>
    <t>T00391</t>
  </si>
  <si>
    <t>C00123</t>
  </si>
  <si>
    <t>T00399</t>
  </si>
  <si>
    <t>T00410</t>
  </si>
  <si>
    <t>T00413</t>
  </si>
  <si>
    <t>T00416</t>
  </si>
  <si>
    <t>T00419</t>
  </si>
  <si>
    <t>T00487</t>
  </si>
  <si>
    <t>C00205</t>
  </si>
  <si>
    <t>T00488</t>
  </si>
  <si>
    <t>C00206</t>
  </si>
  <si>
    <t>T00489</t>
  </si>
  <si>
    <t>C00207</t>
  </si>
  <si>
    <t>T00490</t>
  </si>
  <si>
    <t>C00208</t>
  </si>
  <si>
    <t>T00491</t>
  </si>
  <si>
    <t>C00209</t>
  </si>
  <si>
    <t>T00553</t>
  </si>
  <si>
    <t>T12042</t>
  </si>
  <si>
    <t>C00335</t>
  </si>
  <si>
    <t>T12079</t>
  </si>
  <si>
    <t>T00063</t>
  </si>
  <si>
    <t>T00064</t>
  </si>
  <si>
    <t>T00065</t>
  </si>
  <si>
    <t>T00066</t>
  </si>
  <si>
    <t>T00067</t>
  </si>
  <si>
    <t>T00068</t>
  </si>
  <si>
    <t>T00069</t>
  </si>
  <si>
    <t>T00070</t>
  </si>
  <si>
    <t>T00071</t>
  </si>
  <si>
    <t>T00072</t>
  </si>
  <si>
    <t>T00073</t>
  </si>
  <si>
    <t>T00074</t>
  </si>
  <si>
    <t>T00075</t>
  </si>
  <si>
    <t>T00076</t>
  </si>
  <si>
    <t>T00348</t>
  </si>
  <si>
    <t>C00115</t>
  </si>
  <si>
    <t>T00355</t>
  </si>
  <si>
    <t>T00365</t>
  </si>
  <si>
    <t>T00400</t>
  </si>
  <si>
    <t>C00130</t>
  </si>
  <si>
    <t>T00427</t>
  </si>
  <si>
    <t>C00145</t>
  </si>
  <si>
    <t>T00428</t>
  </si>
  <si>
    <t>C00146</t>
  </si>
  <si>
    <t>T00429</t>
  </si>
  <si>
    <t>C00147</t>
  </si>
  <si>
    <t>T00430</t>
  </si>
  <si>
    <t>C00148</t>
  </si>
  <si>
    <t>T00431</t>
  </si>
  <si>
    <t>C00149</t>
  </si>
  <si>
    <t>T00432</t>
  </si>
  <si>
    <t>C00150</t>
  </si>
  <si>
    <t>T00548</t>
  </si>
  <si>
    <t>T00688</t>
  </si>
  <si>
    <t>C00279</t>
  </si>
  <si>
    <t>T00689</t>
  </si>
  <si>
    <t>T00690</t>
  </si>
  <si>
    <t>T00691</t>
  </si>
  <si>
    <t>T00692</t>
  </si>
  <si>
    <t>T00693</t>
  </si>
  <si>
    <t>T00694</t>
  </si>
  <si>
    <t>T00695</t>
  </si>
  <si>
    <t>T00696</t>
  </si>
  <si>
    <t>T00697</t>
  </si>
  <si>
    <t>T00698</t>
  </si>
  <si>
    <t>T00699</t>
  </si>
  <si>
    <t>T00700</t>
  </si>
  <si>
    <t>T00701</t>
  </si>
  <si>
    <t>T00702</t>
  </si>
  <si>
    <t>T00703</t>
  </si>
  <si>
    <t>T00704</t>
  </si>
  <si>
    <t>T00705</t>
  </si>
  <si>
    <t>T00706</t>
  </si>
  <si>
    <t>T00707</t>
  </si>
  <si>
    <t>T00708</t>
  </si>
  <si>
    <t>C00280</t>
  </si>
  <si>
    <t>T00709</t>
  </si>
  <si>
    <t>T00710</t>
  </si>
  <si>
    <t>T00711</t>
  </si>
  <si>
    <t>T00712</t>
  </si>
  <si>
    <t>T00713</t>
  </si>
  <si>
    <t>T00714</t>
  </si>
  <si>
    <t>T00715</t>
  </si>
  <si>
    <t>T00716</t>
  </si>
  <si>
    <t>T00717</t>
  </si>
  <si>
    <t>T00718</t>
  </si>
  <si>
    <t>T12082</t>
  </si>
  <si>
    <t>C00354</t>
  </si>
  <si>
    <t>T12223</t>
  </si>
  <si>
    <t>C00376</t>
  </si>
  <si>
    <t>T12224</t>
  </si>
  <si>
    <t>T12225</t>
  </si>
  <si>
    <t>T12226</t>
  </si>
  <si>
    <t>T12227</t>
  </si>
  <si>
    <t>T12228</t>
  </si>
  <si>
    <t>T12229</t>
  </si>
  <si>
    <t>T12230</t>
  </si>
  <si>
    <t>T12231</t>
  </si>
  <si>
    <t>T12232</t>
  </si>
  <si>
    <t>T12233</t>
  </si>
  <si>
    <t>T12234</t>
  </si>
  <si>
    <t>T12235</t>
  </si>
  <si>
    <t>T12236</t>
  </si>
  <si>
    <t>C00377</t>
  </si>
  <si>
    <t>T12237</t>
  </si>
  <si>
    <t>T12238</t>
  </si>
  <si>
    <t>T12239</t>
  </si>
  <si>
    <t>T12240</t>
  </si>
  <si>
    <t>T12241</t>
  </si>
  <si>
    <t>T12242</t>
  </si>
  <si>
    <t>T12243</t>
  </si>
  <si>
    <t>T12244</t>
  </si>
  <si>
    <t>T12245</t>
  </si>
  <si>
    <t>T12246</t>
  </si>
  <si>
    <t>T12247</t>
  </si>
  <si>
    <t>T12248</t>
  </si>
  <si>
    <t>T12249</t>
  </si>
  <si>
    <t>T12250</t>
  </si>
  <si>
    <t>T12251</t>
  </si>
  <si>
    <t>T12252</t>
  </si>
  <si>
    <t>T12253</t>
  </si>
  <si>
    <t>T00231</t>
  </si>
  <si>
    <t>T00232</t>
  </si>
  <si>
    <t>T00233</t>
  </si>
  <si>
    <t>T00234</t>
  </si>
  <si>
    <t>T00235</t>
  </si>
  <si>
    <t>T00236</t>
  </si>
  <si>
    <t>T00237</t>
  </si>
  <si>
    <t>T00238</t>
  </si>
  <si>
    <t>T00239</t>
  </si>
  <si>
    <t>T00240</t>
  </si>
  <si>
    <t>T00241</t>
  </si>
  <si>
    <t>T00242</t>
  </si>
  <si>
    <t>T00243</t>
  </si>
  <si>
    <t>T00244</t>
  </si>
  <si>
    <t>T00379</t>
  </si>
  <si>
    <t>T00392</t>
  </si>
  <si>
    <t>C00124</t>
  </si>
  <si>
    <t>T00401</t>
  </si>
  <si>
    <t>T00499</t>
  </si>
  <si>
    <t>C00217</t>
  </si>
  <si>
    <t>T00500</t>
  </si>
  <si>
    <t>C00218</t>
  </si>
  <si>
    <t>T00501</t>
  </si>
  <si>
    <t>C00219</t>
  </si>
  <si>
    <t>T00502</t>
  </si>
  <si>
    <t>C00220</t>
  </si>
  <si>
    <t>T00503</t>
  </si>
  <si>
    <t>C00221</t>
  </si>
  <si>
    <t>T00504</t>
  </si>
  <si>
    <t>C00222</t>
  </si>
  <si>
    <t>T00554</t>
  </si>
  <si>
    <t>T12044</t>
  </si>
  <si>
    <t>C00337</t>
  </si>
  <si>
    <t>T12083</t>
  </si>
  <si>
    <t>T00147</t>
  </si>
  <si>
    <t>T00148</t>
  </si>
  <si>
    <t>T00149</t>
  </si>
  <si>
    <t>T00150</t>
  </si>
  <si>
    <t>T00151</t>
  </si>
  <si>
    <t>T00152</t>
  </si>
  <si>
    <t>T00153</t>
  </si>
  <si>
    <t>T00154</t>
  </si>
  <si>
    <t>T00155</t>
  </si>
  <si>
    <t>T00156</t>
  </si>
  <si>
    <t>T00157</t>
  </si>
  <si>
    <t>T00158</t>
  </si>
  <si>
    <t>T00159</t>
  </si>
  <si>
    <t>T00160</t>
  </si>
  <si>
    <t>T00350</t>
  </si>
  <si>
    <t>C00117</t>
  </si>
  <si>
    <t>T00361</t>
  </si>
  <si>
    <t>T00406</t>
  </si>
  <si>
    <t>C00133</t>
  </si>
  <si>
    <t>T00463</t>
  </si>
  <si>
    <t>C00181</t>
  </si>
  <si>
    <t>T00464</t>
  </si>
  <si>
    <t>C00182</t>
  </si>
  <si>
    <t>T00465</t>
  </si>
  <si>
    <t>C00183</t>
  </si>
  <si>
    <t>T00466</t>
  </si>
  <si>
    <t>C00184</t>
  </si>
  <si>
    <t>T00467</t>
  </si>
  <si>
    <t>C00185</t>
  </si>
  <si>
    <t>T00468</t>
  </si>
  <si>
    <t>C00186</t>
  </si>
  <si>
    <t>T00551</t>
  </si>
  <si>
    <t>T00872</t>
  </si>
  <si>
    <t>C00292</t>
  </si>
  <si>
    <t>T00873</t>
  </si>
  <si>
    <t>T00874</t>
  </si>
  <si>
    <t>T00875</t>
  </si>
  <si>
    <t>T00876</t>
  </si>
  <si>
    <t>T00877</t>
  </si>
  <si>
    <t>T00878</t>
  </si>
  <si>
    <t>T00879</t>
  </si>
  <si>
    <t>T00880</t>
  </si>
  <si>
    <t>T00881</t>
  </si>
  <si>
    <t>T00882</t>
  </si>
  <si>
    <t>T00883</t>
  </si>
  <si>
    <t>T00884</t>
  </si>
  <si>
    <t>T00885</t>
  </si>
  <si>
    <t>T00886</t>
  </si>
  <si>
    <t>T00887</t>
  </si>
  <si>
    <t>T00888</t>
  </si>
  <si>
    <t>C00293</t>
  </si>
  <si>
    <t>T00889</t>
  </si>
  <si>
    <t>T00890</t>
  </si>
  <si>
    <t>T00891</t>
  </si>
  <si>
    <t>T00892</t>
  </si>
  <si>
    <t>T00893</t>
  </si>
  <si>
    <t>T00894</t>
  </si>
  <si>
    <t>T00895</t>
  </si>
  <si>
    <t>T00896</t>
  </si>
  <si>
    <t>T00897</t>
  </si>
  <si>
    <t>T00898</t>
  </si>
  <si>
    <t>T00899</t>
  </si>
  <si>
    <t>T00900</t>
  </si>
  <si>
    <t>T00901</t>
  </si>
  <si>
    <t>T12036</t>
  </si>
  <si>
    <t>C00331</t>
  </si>
  <si>
    <t>T12094</t>
  </si>
  <si>
    <t>C00360</t>
  </si>
  <si>
    <t>T00315</t>
  </si>
  <si>
    <t>T00316</t>
  </si>
  <si>
    <t>T00317</t>
  </si>
  <si>
    <t>T00318</t>
  </si>
  <si>
    <t>T00319</t>
  </si>
  <si>
    <t>T00320</t>
  </si>
  <si>
    <t>T00321</t>
  </si>
  <si>
    <t>T00322</t>
  </si>
  <si>
    <t>T00323</t>
  </si>
  <si>
    <t>T00324</t>
  </si>
  <si>
    <t>T00325</t>
  </si>
  <si>
    <t>T00326</t>
  </si>
  <si>
    <t>T00327</t>
  </si>
  <si>
    <t>T00328</t>
  </si>
  <si>
    <t>T00384</t>
  </si>
  <si>
    <t>T00395</t>
  </si>
  <si>
    <t>C00127</t>
  </si>
  <si>
    <t>T00407</t>
  </si>
  <si>
    <t>T00535</t>
  </si>
  <si>
    <t>C00253</t>
  </si>
  <si>
    <t>T00536</t>
  </si>
  <si>
    <t>C00254</t>
  </si>
  <si>
    <t>T00537</t>
  </si>
  <si>
    <t>C00255</t>
  </si>
  <si>
    <t>T00538</t>
  </si>
  <si>
    <t>C00256</t>
  </si>
  <si>
    <t>T00539</t>
  </si>
  <si>
    <t>C00257</t>
  </si>
  <si>
    <t>T00540</t>
  </si>
  <si>
    <t>C00258</t>
  </si>
  <si>
    <t>T00557</t>
  </si>
  <si>
    <t>T12037</t>
  </si>
  <si>
    <t>T12050</t>
  </si>
  <si>
    <t>C00343</t>
  </si>
  <si>
    <t>T12095</t>
  </si>
  <si>
    <t>T00133</t>
  </si>
  <si>
    <t>T00134</t>
  </si>
  <si>
    <t>T00135</t>
  </si>
  <si>
    <t>T00136</t>
  </si>
  <si>
    <t>T00137</t>
  </si>
  <si>
    <t>T00138</t>
  </si>
  <si>
    <t>T00139</t>
  </si>
  <si>
    <t>T00140</t>
  </si>
  <si>
    <t>T00141</t>
  </si>
  <si>
    <t>T00142</t>
  </si>
  <si>
    <t>T00143</t>
  </si>
  <si>
    <t>T00144</t>
  </si>
  <si>
    <t>T00145</t>
  </si>
  <si>
    <t>T00146</t>
  </si>
  <si>
    <t>T00360</t>
  </si>
  <si>
    <t>T00373</t>
  </si>
  <si>
    <t>T00456</t>
  </si>
  <si>
    <t>C00174</t>
  </si>
  <si>
    <t>T00457</t>
  </si>
  <si>
    <t>C00175</t>
  </si>
  <si>
    <t>T00458</t>
  </si>
  <si>
    <t>C00176</t>
  </si>
  <si>
    <t>T00459</t>
  </si>
  <si>
    <t>C00177</t>
  </si>
  <si>
    <t>T00460</t>
  </si>
  <si>
    <t>C00178</t>
  </si>
  <si>
    <t>T00461</t>
  </si>
  <si>
    <t>C00179</t>
  </si>
  <si>
    <t>T00462</t>
  </si>
  <si>
    <t>C00180</t>
  </si>
  <si>
    <t>T00560</t>
  </si>
  <si>
    <t>T00841</t>
  </si>
  <si>
    <t>C00290</t>
  </si>
  <si>
    <t>T00842</t>
  </si>
  <si>
    <t>T00843</t>
  </si>
  <si>
    <t>T00844</t>
  </si>
  <si>
    <t>T00845</t>
  </si>
  <si>
    <t>T00846</t>
  </si>
  <si>
    <t>T00847</t>
  </si>
  <si>
    <t>T00848</t>
  </si>
  <si>
    <t>T00849</t>
  </si>
  <si>
    <t>T00850</t>
  </si>
  <si>
    <t>T00851</t>
  </si>
  <si>
    <t>T00852</t>
  </si>
  <si>
    <t>C00291</t>
  </si>
  <si>
    <t>T00853</t>
  </si>
  <si>
    <t>T00854</t>
  </si>
  <si>
    <t>T00855</t>
  </si>
  <si>
    <t>T00856</t>
  </si>
  <si>
    <t>T00857</t>
  </si>
  <si>
    <t>T00858</t>
  </si>
  <si>
    <t>T00859</t>
  </si>
  <si>
    <t>T00860</t>
  </si>
  <si>
    <t>T00861</t>
  </si>
  <si>
    <t>T00862</t>
  </si>
  <si>
    <t>T00863</t>
  </si>
  <si>
    <t>T00864</t>
  </si>
  <si>
    <t>T00865</t>
  </si>
  <si>
    <t>T00866</t>
  </si>
  <si>
    <t>T00867</t>
  </si>
  <si>
    <t>T00868</t>
  </si>
  <si>
    <t>T00869</t>
  </si>
  <si>
    <t>T00870</t>
  </si>
  <si>
    <t>T00871</t>
  </si>
  <si>
    <t>T12034</t>
  </si>
  <si>
    <t>C00330</t>
  </si>
  <si>
    <t>T12092</t>
  </si>
  <si>
    <t>C00359</t>
  </si>
  <si>
    <t>T00301</t>
  </si>
  <si>
    <t>T00302</t>
  </si>
  <si>
    <t>T00303</t>
  </si>
  <si>
    <t>T00304</t>
  </si>
  <si>
    <t>T00305</t>
  </si>
  <si>
    <t>T00306</t>
  </si>
  <si>
    <t>T00307</t>
  </si>
  <si>
    <t>T00308</t>
  </si>
  <si>
    <t>T00309</t>
  </si>
  <si>
    <t>T00310</t>
  </si>
  <si>
    <t>T00311</t>
  </si>
  <si>
    <t>T00312</t>
  </si>
  <si>
    <t>T00313</t>
  </si>
  <si>
    <t>T00314</t>
  </si>
  <si>
    <t>T00383</t>
  </si>
  <si>
    <t>T00528</t>
  </si>
  <si>
    <t>C00246</t>
  </si>
  <si>
    <t>T00529</t>
  </si>
  <si>
    <t>C00247</t>
  </si>
  <si>
    <t>T00530</t>
  </si>
  <si>
    <t>C00248</t>
  </si>
  <si>
    <t>T00531</t>
  </si>
  <si>
    <t>C00249</t>
  </si>
  <si>
    <t>T00532</t>
  </si>
  <si>
    <t>C00250</t>
  </si>
  <si>
    <t>T00533</t>
  </si>
  <si>
    <t>C00251</t>
  </si>
  <si>
    <t>T00534</t>
  </si>
  <si>
    <t>C00252</t>
  </si>
  <si>
    <t>T00563</t>
  </si>
  <si>
    <t>T12035</t>
  </si>
  <si>
    <t>T12049</t>
  </si>
  <si>
    <t>C00342</t>
  </si>
  <si>
    <t>T12093</t>
  </si>
  <si>
    <t>T00119</t>
  </si>
  <si>
    <t>T00120</t>
  </si>
  <si>
    <t>T00121</t>
  </si>
  <si>
    <t>T00122</t>
  </si>
  <si>
    <t>T00123</t>
  </si>
  <si>
    <t>T00124</t>
  </si>
  <si>
    <t>T00125</t>
  </si>
  <si>
    <t>T00126</t>
  </si>
  <si>
    <t>T00127</t>
  </si>
  <si>
    <t>T00128</t>
  </si>
  <si>
    <t>T00129</t>
  </si>
  <si>
    <t>T00130</t>
  </si>
  <si>
    <t>T00131</t>
  </si>
  <si>
    <t>T00132</t>
  </si>
  <si>
    <t>T00359</t>
  </si>
  <si>
    <t>T00367</t>
  </si>
  <si>
    <t>T00404</t>
  </si>
  <si>
    <t>C00132</t>
  </si>
  <si>
    <t>T00451</t>
  </si>
  <si>
    <t>C00169</t>
  </si>
  <si>
    <t>T00452</t>
  </si>
  <si>
    <t>C00170</t>
  </si>
  <si>
    <t>T00453</t>
  </si>
  <si>
    <t>C00171</t>
  </si>
  <si>
    <t>T00454</t>
  </si>
  <si>
    <t>C00172</t>
  </si>
  <si>
    <t>T00455</t>
  </si>
  <si>
    <t>C00173</t>
  </si>
  <si>
    <t>T00550</t>
  </si>
  <si>
    <t>T00811</t>
  </si>
  <si>
    <t>C00288</t>
  </si>
  <si>
    <t>T00812</t>
  </si>
  <si>
    <t>T00813</t>
  </si>
  <si>
    <t>T00814</t>
  </si>
  <si>
    <t>T00815</t>
  </si>
  <si>
    <t>T00816</t>
  </si>
  <si>
    <t>T00817</t>
  </si>
  <si>
    <t>T00818</t>
  </si>
  <si>
    <t>T00819</t>
  </si>
  <si>
    <t>T00820</t>
  </si>
  <si>
    <t>T00821</t>
  </si>
  <si>
    <t>T00822</t>
  </si>
  <si>
    <t>T00823</t>
  </si>
  <si>
    <t>T00824</t>
  </si>
  <si>
    <t>T00825</t>
  </si>
  <si>
    <t>T00826</t>
  </si>
  <si>
    <t>T00827</t>
  </si>
  <si>
    <t>T00828</t>
  </si>
  <si>
    <t>T00829</t>
  </si>
  <si>
    <t>T00830</t>
  </si>
  <si>
    <t>T00831</t>
  </si>
  <si>
    <t>T00832</t>
  </si>
  <si>
    <t>T00833</t>
  </si>
  <si>
    <t>T00834</t>
  </si>
  <si>
    <t>C00289</t>
  </si>
  <si>
    <t>T00835</t>
  </si>
  <si>
    <t>T00836</t>
  </si>
  <si>
    <t>T00837</t>
  </si>
  <si>
    <t>T00838</t>
  </si>
  <si>
    <t>T00839</t>
  </si>
  <si>
    <t>T00840</t>
  </si>
  <si>
    <t>T12032</t>
  </si>
  <si>
    <t>C00329</t>
  </si>
  <si>
    <t>T12090</t>
  </si>
  <si>
    <t>C00358</t>
  </si>
  <si>
    <t>T00287</t>
  </si>
  <si>
    <t>T00288</t>
  </si>
  <si>
    <t>T00289</t>
  </si>
  <si>
    <t>T00290</t>
  </si>
  <si>
    <t>T00291</t>
  </si>
  <si>
    <t>T00292</t>
  </si>
  <si>
    <t>T00293</t>
  </si>
  <si>
    <t>T00294</t>
  </si>
  <si>
    <t>T00295</t>
  </si>
  <si>
    <t>T00296</t>
  </si>
  <si>
    <t>T00297</t>
  </si>
  <si>
    <t>T00298</t>
  </si>
  <si>
    <t>T00299</t>
  </si>
  <si>
    <t>T00300</t>
  </si>
  <si>
    <t>T00382</t>
  </si>
  <si>
    <t>T00394</t>
  </si>
  <si>
    <t>C00126</t>
  </si>
  <si>
    <t>T00405</t>
  </si>
  <si>
    <t>T00523</t>
  </si>
  <si>
    <t>C00241</t>
  </si>
  <si>
    <t>T00524</t>
  </si>
  <si>
    <t>C00242</t>
  </si>
  <si>
    <t>T00525</t>
  </si>
  <si>
    <t>C00243</t>
  </si>
  <si>
    <t>T00526</t>
  </si>
  <si>
    <t>C00244</t>
  </si>
  <si>
    <t>T00527</t>
  </si>
  <si>
    <t>C00245</t>
  </si>
  <si>
    <t>T00556</t>
  </si>
  <si>
    <t>T12033</t>
  </si>
  <si>
    <t>T12048</t>
  </si>
  <si>
    <t>C00341</t>
  </si>
  <si>
    <t>T12091</t>
  </si>
  <si>
    <t>Age Group</t>
  </si>
  <si>
    <t>Recency (Days)</t>
  </si>
  <si>
    <t>R-Score</t>
  </si>
  <si>
    <t>Frequency (orders)</t>
  </si>
  <si>
    <t>F-Score</t>
  </si>
  <si>
    <t>Monetary (USD)</t>
  </si>
  <si>
    <t>M-Score</t>
  </si>
  <si>
    <t>RFM Score</t>
  </si>
  <si>
    <t>Customer Segment</t>
  </si>
  <si>
    <t>Snapchot Date:</t>
  </si>
  <si>
    <t>Count of Customers</t>
  </si>
  <si>
    <t>Average of Recency (Days)</t>
  </si>
  <si>
    <t>Average of Frequency (orders)</t>
  </si>
  <si>
    <t>Average of Monetary (USD)</t>
  </si>
  <si>
    <t>At Risk</t>
  </si>
  <si>
    <t>Champion Customers</t>
  </si>
  <si>
    <t>Hibernating Customers</t>
  </si>
  <si>
    <t>Loyal Customers</t>
  </si>
  <si>
    <t>New Customers</t>
  </si>
  <si>
    <t>Other</t>
  </si>
  <si>
    <t>Grand Total</t>
  </si>
  <si>
    <t>Count of Customer ID</t>
  </si>
  <si>
    <t>25-34</t>
  </si>
  <si>
    <t>35-49</t>
  </si>
  <si>
    <t>50-64</t>
  </si>
  <si>
    <t>18-24</t>
  </si>
  <si>
    <t>65+</t>
  </si>
  <si>
    <t>Total Customers</t>
  </si>
  <si>
    <t>Count of RFM Score</t>
  </si>
  <si>
    <t>Sum of Total Price</t>
  </si>
  <si>
    <t>Segment Revenue (USD)</t>
  </si>
  <si>
    <t>Customer Count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</si>
</sst>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6" formatCode="&quot;$&quot;#,##0_);[Red]\(&quot;$&quot;#,##0\)"/>
    <numFmt numFmtId="8" formatCode="&quot;$&quot;#,##0.00_);[Red]\(&quot;$&quot;#,##0.0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Red]\(0\)"/>
    <numFmt numFmtId="179" formatCode="m/d/yyyy;@"/>
  </numFmts>
  <fonts count="24">
    <font>
      <sz val="11"/>
      <color theme="1"/>
      <name val="Calibri"/>
      <charset val="134"/>
      <scheme val="minor"/>
    </font>
    <font>
      <sz val="11"/>
      <color theme="2" tint="-0.25"/>
      <name val="Calibri"/>
      <charset val="134"/>
      <scheme val="minor"/>
    </font>
    <font>
      <sz val="11"/>
      <color theme="2" tint="-0.1"/>
      <name val="Calibri"/>
      <charset val="134"/>
      <scheme val="minor"/>
    </font>
    <font>
      <b/>
      <sz val="12"/>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tint="-0.35"/>
        <bgColor indexed="6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
      </bottom>
      <diagonal/>
    </border>
    <border>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1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3" applyNumberFormat="0" applyFill="0" applyAlignment="0" applyProtection="0">
      <alignment vertical="center"/>
    </xf>
    <xf numFmtId="0" fontId="11" fillId="0" borderId="13" applyNumberFormat="0" applyFill="0" applyAlignment="0" applyProtection="0">
      <alignment vertical="center"/>
    </xf>
    <xf numFmtId="0" fontId="12" fillId="0" borderId="14" applyNumberFormat="0" applyFill="0" applyAlignment="0" applyProtection="0">
      <alignment vertical="center"/>
    </xf>
    <xf numFmtId="0" fontId="12" fillId="0" borderId="0" applyNumberFormat="0" applyFill="0" applyBorder="0" applyAlignment="0" applyProtection="0">
      <alignment vertical="center"/>
    </xf>
    <xf numFmtId="0" fontId="13" fillId="5" borderId="15" applyNumberFormat="0" applyAlignment="0" applyProtection="0">
      <alignment vertical="center"/>
    </xf>
    <xf numFmtId="0" fontId="14" fillId="6" borderId="16" applyNumberFormat="0" applyAlignment="0" applyProtection="0">
      <alignment vertical="center"/>
    </xf>
    <xf numFmtId="0" fontId="15" fillId="6" borderId="15" applyNumberFormat="0" applyAlignment="0" applyProtection="0">
      <alignment vertical="center"/>
    </xf>
    <xf numFmtId="0" fontId="16" fillId="7" borderId="17" applyNumberFormat="0" applyAlignment="0" applyProtection="0">
      <alignment vertical="center"/>
    </xf>
    <xf numFmtId="0" fontId="17" fillId="0" borderId="18" applyNumberFormat="0" applyFill="0" applyAlignment="0" applyProtection="0">
      <alignment vertical="center"/>
    </xf>
    <xf numFmtId="0" fontId="18" fillId="0" borderId="1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0">
    <xf numFmtId="0" fontId="0" fillId="0" borderId="0" xfId="0">
      <alignment vertical="center"/>
    </xf>
    <xf numFmtId="0" fontId="1" fillId="2" borderId="0" xfId="0" applyFont="1" applyFill="1">
      <alignment vertical="center"/>
    </xf>
    <xf numFmtId="0" fontId="0" fillId="2" borderId="0" xfId="0" applyFill="1">
      <alignment vertical="center"/>
    </xf>
    <xf numFmtId="0" fontId="2" fillId="0" borderId="0" xfId="0" applyFont="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3" fillId="0" borderId="0" xfId="0" applyFont="1">
      <alignment vertical="center"/>
    </xf>
    <xf numFmtId="0" fontId="3" fillId="3" borderId="10" xfId="0" applyFont="1" applyFill="1" applyBorder="1">
      <alignment vertical="center"/>
    </xf>
    <xf numFmtId="178" fontId="3" fillId="0" borderId="0" xfId="0" applyNumberFormat="1" applyFont="1">
      <alignment vertical="center"/>
    </xf>
    <xf numFmtId="8" fontId="3" fillId="0" borderId="0" xfId="0" applyNumberFormat="1" applyFont="1">
      <alignment vertical="center"/>
    </xf>
    <xf numFmtId="8" fontId="3" fillId="0" borderId="0" xfId="0" applyNumberFormat="1" applyFont="1">
      <alignment vertical="center"/>
    </xf>
    <xf numFmtId="8" fontId="3" fillId="0" borderId="10" xfId="0" applyNumberFormat="1" applyFont="1" applyBorder="1">
      <alignment vertical="center"/>
    </xf>
    <xf numFmtId="8" fontId="3" fillId="3" borderId="11" xfId="0" applyNumberFormat="1" applyFont="1" applyFill="1" applyBorder="1">
      <alignment vertical="center"/>
    </xf>
    <xf numFmtId="1" fontId="2" fillId="0" borderId="0" xfId="0" applyNumberFormat="1" applyFont="1">
      <alignment vertical="center"/>
    </xf>
    <xf numFmtId="178" fontId="0" fillId="0" borderId="0" xfId="0" applyNumberFormat="1">
      <alignment vertical="center"/>
    </xf>
    <xf numFmtId="8" fontId="0" fillId="0" borderId="0" xfId="0" applyNumberFormat="1">
      <alignment vertical="center"/>
    </xf>
    <xf numFmtId="6" fontId="0" fillId="0" borderId="0" xfId="0" applyNumberFormat="1">
      <alignment vertical="center"/>
    </xf>
    <xf numFmtId="0" fontId="4" fillId="0" borderId="0" xfId="0" applyFont="1">
      <alignment vertical="center"/>
    </xf>
    <xf numFmtId="179" fontId="0" fillId="0" borderId="0" xfId="0" applyNumberFormat="1">
      <alignment vertical="center"/>
    </xf>
    <xf numFmtId="178" fontId="4" fillId="0" borderId="0" xfId="0" applyNumberFormat="1" applyFont="1">
      <alignment vertical="center"/>
    </xf>
    <xf numFmtId="8" fontId="4" fillId="0" borderId="0" xfId="0" applyNumberFormat="1" applyFont="1">
      <alignment vertical="center"/>
    </xf>
    <xf numFmtId="179" fontId="4" fillId="0" borderId="0" xfId="0" applyNumberFormat="1" applyFont="1">
      <alignment vertical="center"/>
    </xf>
    <xf numFmtId="0"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68">
    <dxf>
      <numFmt numFmtId="180" formatCode="0.00_);[Red]\(0.00\)"/>
    </dxf>
    <dxf>
      <numFmt numFmtId="181" formatCode="0.0_);[Red]\(0.0\)"/>
    </dxf>
    <dxf>
      <numFmt numFmtId="178" formatCode="0_);[Red]\(0\)"/>
    </dxf>
    <dxf>
      <numFmt numFmtId="182" formatCode="0.00_);[Red]\(0.00\)"/>
    </dxf>
    <dxf>
      <numFmt numFmtId="183" formatCode="0.0_);[Red]\(0.0\)"/>
    </dxf>
    <dxf>
      <numFmt numFmtId="178" formatCode="0_);[Red]\(0\)"/>
    </dxf>
    <dxf>
      <numFmt numFmtId="8" formatCode="&quot;$&quot;#,##0.00_);[Red]\(&quot;$&quot;#,##0.00\)"/>
    </dxf>
    <dxf>
      <numFmt numFmtId="184" formatCode="0.00_);[Red]\(0.00\)"/>
    </dxf>
    <dxf>
      <numFmt numFmtId="185" formatCode="0.00_);[Red]\(0.00\)"/>
    </dxf>
    <dxf>
      <numFmt numFmtId="186" formatCode="0.00_);[Red]\(0.00\)"/>
    </dxf>
    <dxf>
      <numFmt numFmtId="187" formatCode="0.0_);[Red]\(0.0\)"/>
    </dxf>
    <dxf>
      <numFmt numFmtId="178" formatCode="0_);[Red]\(0\)"/>
    </dxf>
    <dxf>
      <numFmt numFmtId="188" formatCode="0.0_);[Red]\(0.0\)"/>
    </dxf>
    <dxf>
      <numFmt numFmtId="178" formatCode="0_);[Red]\(0\)"/>
    </dxf>
    <dxf>
      <numFmt numFmtId="189" formatCode="0.0_);[Red]\(0.0\)"/>
    </dxf>
    <dxf>
      <numFmt numFmtId="178" formatCode="0_);[Red]\(0\)"/>
    </dxf>
    <dxf>
      <numFmt numFmtId="8" formatCode="&quot;$&quot;#,##0.00_);[Red]\(&quot;$&quot;#,##0.00\)"/>
    </dxf>
    <dxf>
      <numFmt numFmtId="190" formatCode="&quot;$&quot;#,##0.0_);[Red]\(&quot;$&quot;#,##0.0\)"/>
    </dxf>
    <dxf>
      <numFmt numFmtId="6" formatCode="&quot;$&quot;#,##0_);[Red]\(&quot;$&quot;#,##0\)"/>
    </dxf>
    <dxf>
      <numFmt numFmtId="191" formatCode="&quot;$&quot;#,##0.0_);[Red]\(&quot;$&quot;#,##0.0\)"/>
    </dxf>
    <dxf>
      <numFmt numFmtId="8" formatCode="&quot;$&quot;#,##0.00_);[Red]\(&quot;$&quot;#,##0.00\)"/>
    </dxf>
    <dxf>
      <numFmt numFmtId="8" formatCode="&quot;$&quot;#,##0.00_);[Red]\(&quot;$&quot;#,##0.00\)"/>
    </dxf>
    <dxf>
      <numFmt numFmtId="192" formatCode="0.00_);[Red]\(0.00\)"/>
    </dxf>
    <dxf>
      <numFmt numFmtId="193" formatCode="0.00_);[Red]\(0.00\)"/>
    </dxf>
    <dxf>
      <numFmt numFmtId="194" formatCode="0.00_);[Red]\(0.00\)"/>
    </dxf>
    <dxf>
      <numFmt numFmtId="8" formatCode="&quot;$&quot;#,##0.00_);[Red]\(&quot;$&quot;#,##0.00\)"/>
    </dxf>
    <dxf>
      <numFmt numFmtId="195" formatCode="&quot;$&quot;#,##0.0_);[Red]\(&quot;$&quot;#,##0.0\)"/>
    </dxf>
    <dxf>
      <numFmt numFmtId="6" formatCode="&quot;$&quot;#,##0_);[Red]\(&quot;$&quot;#,##0\)"/>
    </dxf>
    <dxf>
      <numFmt numFmtId="8" formatCode="&quot;$&quot;#,##0.00_);[Red]\(&quot;$&quot;#,##0.00\)"/>
    </dxf>
    <dxf>
      <font>
        <color theme="2" tint="-0.1"/>
      </font>
    </dxf>
    <dxf>
      <numFmt numFmtId="196" formatCode="0.00_);[Red]\(0.00\)"/>
    </dxf>
    <dxf>
      <numFmt numFmtId="197" formatCode="0.0_);[Red]\(0.0\)"/>
    </dxf>
    <dxf>
      <numFmt numFmtId="178" formatCode="0_);[Red]\(0\)"/>
    </dxf>
    <dxf>
      <numFmt numFmtId="198" formatCode="0.00_);[Red]\(0.00\)"/>
    </dxf>
    <dxf>
      <numFmt numFmtId="199" formatCode="0.0_);[Red]\(0.0\)"/>
    </dxf>
    <dxf>
      <numFmt numFmtId="178" formatCode="0_);[Red]\(0\)"/>
    </dxf>
    <dxf>
      <numFmt numFmtId="8" formatCode="&quot;$&quot;#,##0.00_);[Red]\(&quot;$&quot;#,##0.00\)"/>
    </dxf>
    <dxf>
      <font>
        <b val="1"/>
      </font>
    </dxf>
    <dxf>
      <font>
        <sz val="12"/>
      </font>
    </dxf>
    <dxf>
      <numFmt numFmtId="179" formatCode="m/d/yyyy;@"/>
    </dxf>
    <dxf>
      <numFmt numFmtId="8" formatCode="&quot;$&quot;#,##0.00_);[Red]\(&quot;$&quot;#,##0.00\)"/>
    </dxf>
    <dxf>
      <numFmt numFmtId="8" formatCode="&quot;$&quot;#,##0.00_);[Red]\(&quot;$&quot;#,##0.00\)"/>
    </dxf>
    <dxf>
      <numFmt numFmtId="0" formatCode="General"/>
    </dxf>
    <dxf>
      <numFmt numFmtId="178" formatCode="0_);[Red]\(0\)"/>
    </dxf>
    <dxf>
      <numFmt numFmtId="8" formatCode="&quot;$&quot;#,##0.00_);[Red]\(&quot;$&quot;#,##0.00\)"/>
    </dxf>
    <dxf>
      <numFmt numFmtId="178" formatCode="0_);[Red]\(0\)"/>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ont>
        <name val="Calibri"/>
        <scheme val="none"/>
        <b val="1"/>
        <i val="0"/>
        <u val="none"/>
        <sz val="16"/>
        <color auto="1"/>
      </font>
      <fill>
        <patternFill patternType="solid">
          <bgColor theme="1"/>
        </patternFill>
      </fill>
      <border>
        <left style="thick">
          <color auto="1"/>
        </left>
        <right style="thick">
          <color auto="1"/>
        </right>
        <top style="thick">
          <color auto="1"/>
        </top>
        <bottom style="thick">
          <color auto="1"/>
        </bottom>
      </border>
    </dxf>
    <dxf>
      <fill>
        <patternFill patternType="solid">
          <bgColor theme="4" tint="-0.25"/>
        </patternFill>
      </fill>
    </dxf>
    <dxf>
      <border>
        <left/>
        <right/>
        <top/>
        <bottom/>
        <vertical/>
        <horizontal/>
      </border>
    </dxf>
    <dxf>
      <font>
        <name val="Calibri"/>
        <scheme val="none"/>
        <b val="0"/>
        <i val="0"/>
        <u val="none"/>
        <sz val="20"/>
        <color auto="1"/>
      </font>
    </dxf>
    <dxf>
      <font>
        <name val="Calibri"/>
        <scheme val="none"/>
        <b val="1"/>
        <i val="0"/>
        <u val="none"/>
        <sz val="16"/>
        <color theme="1"/>
      </font>
      <fill>
        <gradientFill degree="90">
          <stop position="0">
            <color theme="4"/>
          </stop>
          <stop position="1">
            <color theme="4"/>
          </stop>
        </gradientFill>
      </fill>
      <border>
        <left/>
        <right/>
        <top/>
        <bottom/>
        <vertical/>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8" defaultTableStyle="TableStylePreset3_Accent1" defaultPivotStyle="PivotStylePreset2_Accent1">
    <tableStyle name="TableStylePreset3_Accent1" pivot="0" count="7" xr9:uid="{59DB682C-5494-4EDE-A608-00C9E5F0F923}">
      <tableStyleElement type="wholeTable" dxfId="52"/>
      <tableStyleElement type="headerRow" dxfId="51"/>
      <tableStyleElement type="totalRow" dxfId="50"/>
      <tableStyleElement type="firstColumn" dxfId="49"/>
      <tableStyleElement type="lastColumn" dxfId="48"/>
      <tableStyleElement type="firstRowStripe" dxfId="47"/>
      <tableStyleElement type="firstColumnStripe" dxfId="46"/>
    </tableStyle>
    <tableStyle name="Slicer Style 1" pivot="0" table="0" count="1" xr9:uid="{511F8D8C-F5CA-475A-A49A-0325D3E06BCB}"/>
    <tableStyle name="Slicer Style 2" pivot="0" table="0" count="1" xr9:uid="{2499E881-EE93-4B72-9F80-BA6C4612A5A1}">
      <tableStyleElement type="wholeTable" dxfId="53"/>
    </tableStyle>
    <tableStyle name="Slicer Style 3" pivot="0" table="0" count="1" xr9:uid="{BAA638FB-B71F-4AFA-A11C-51288E004E29}">
      <tableStyleElement type="wholeTable" dxfId="54"/>
    </tableStyle>
    <tableStyle name="Slicer Style 4" pivot="0" table="0" count="1" xr9:uid="{52151002-B5B7-4699-9C75-C647EAE66FE5}">
      <tableStyleElement type="wholeTable" dxfId="55"/>
    </tableStyle>
    <tableStyle name="Slicer Style 5" pivot="0" table="0" count="1" xr9:uid="{AA2065BB-D23D-4B9C-B8CA-F5F1AD5B8824}">
      <tableStyleElement type="wholeTable" dxfId="56"/>
    </tableStyle>
    <tableStyle name="Slicer Style 6" pivot="0" table="0" count="1" xr9:uid="{F4C89BC9-E3D9-408A-B250-D4E6CE74B205}">
      <tableStyleElement type="wholeTable" dxfId="57"/>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extLst>
    <ext xmlns:x14="http://schemas.microsoft.com/office/spreadsheetml/2009/9/main" uri="{46F421CA-312F-682f-3DD2-61675219B42D}">
      <x14:dxfs count="1">
        <dxf>
          <font>
            <name val="Calibri"/>
            <scheme val="none"/>
            <b val="1"/>
            <i val="0"/>
            <u val="none"/>
            <sz val="12"/>
            <color theme="1"/>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 name="Slicer Style 3"/>
        <x14:slicerStyle name="Slicer Style 4"/>
        <x14:slicerStyle name="Slicer Style 5"/>
        <x14:slicerStyle name="Slicer Style 6"/>
      </x14:slicerStyles>
    </ext>
  </extLst>
</styleSheet>
</file>

<file path=xl/_rels/workbook.xml.rels><?xml version="1.0" encoding="UTF-8" standalone="yes"?>
<Relationships xmlns="http://schemas.openxmlformats.org/package/2006/relationships"><Relationship Id="rId9" Type="http://schemas.microsoft.com/office/2007/relationships/slicerCache" Target="slicerCaches/slicerCache2.xml"/><Relationship Id="rId8" Type="http://schemas.microsoft.com/office/2007/relationships/slicerCache" Target="slicerCaches/slicerCache1.xml"/><Relationship Id="rId7" Type="http://schemas.openxmlformats.org/officeDocument/2006/relationships/pivotCacheDefinition" Target="pivotCache/pivotCacheDefinition2.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www.wps.cn/officeDocument/2023/relationships/customStorage" Target="customStorage/customStorage.xml"/><Relationship Id="rId14" Type="http://schemas.openxmlformats.org/officeDocument/2006/relationships/styles" Target="styles.xml"/><Relationship Id="rId13" Type="http://schemas.openxmlformats.org/officeDocument/2006/relationships/sheetMetadata" Target="metadata.xml"/><Relationship Id="rId12" Type="http://schemas.openxmlformats.org/officeDocument/2006/relationships/sharedStrings" Target="sharedStrings.xml"/><Relationship Id="rId11" Type="http://schemas.openxmlformats.org/officeDocument/2006/relationships/theme" Target="theme/theme1.xml"/><Relationship Id="rId10" Type="http://schemas.microsoft.com/office/2007/relationships/slicerCache" Target="slicerCaches/slicerCache3.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[GlobalGadgets Customer Transaction Data 1.xlsx]RFM Analysis!PivotTable5</c:name>
    <c:fmtId val="2"/>
  </c:pivotSource>
  <c:chart>
    <c:autoTitleDeleted val="0"/>
    <c:plotArea>
      <c:layout/>
      <c:barChart>
        <c:barDir val="col"/>
        <c:grouping val="percentStacked"/>
        <c:varyColors val="0"/>
        <c:ser>
          <c:idx val="0"/>
          <c:order val="0"/>
          <c:tx>
            <c:strRef>
              <c:f>'RFM Analysis'!$B$37:$B$38</c:f>
              <c:strCache>
                <c:ptCount val="1"/>
                <c:pt idx="0">
                  <c:v>At Risk</c:v>
                </c:pt>
              </c:strCache>
            </c:strRef>
          </c:tx>
          <c:spPr>
            <a:solidFill>
              <a:schemeClr val="accent1"/>
            </a:solidFill>
            <a:ln>
              <a:solidFill>
                <a:schemeClr val="bg1"/>
              </a:soli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Analysis'!$B$39:$B$44</c:f>
              <c:numCache>
                <c:formatCode>General</c:formatCode>
                <c:ptCount val="5"/>
                <c:pt idx="0">
                  <c:v>10</c:v>
                </c:pt>
                <c:pt idx="1">
                  <c:v>11</c:v>
                </c:pt>
                <c:pt idx="2">
                  <c:v>8</c:v>
                </c:pt>
                <c:pt idx="3">
                  <c:v>8</c:v>
                </c:pt>
                <c:pt idx="4">
                  <c:v>10</c:v>
                </c:pt>
              </c:numCache>
            </c:numRef>
          </c:val>
        </c:ser>
        <c:ser>
          <c:idx val="1"/>
          <c:order val="1"/>
          <c:tx>
            <c:strRef>
              <c:f>'RFM Analysis'!$C$37:$C$38</c:f>
              <c:strCache>
                <c:ptCount val="1"/>
                <c:pt idx="0">
                  <c:v>Champion Customers</c:v>
                </c:pt>
              </c:strCache>
            </c:strRef>
          </c:tx>
          <c:spPr>
            <a:solidFill>
              <a:schemeClr val="accent2"/>
            </a:solidFill>
            <a:ln>
              <a:solidFill>
                <a:schemeClr val="bg1"/>
              </a:soli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Analysis'!$C$39:$C$44</c:f>
              <c:numCache>
                <c:formatCode>General</c:formatCode>
                <c:ptCount val="5"/>
                <c:pt idx="0">
                  <c:v>4</c:v>
                </c:pt>
                <c:pt idx="1">
                  <c:v>3</c:v>
                </c:pt>
                <c:pt idx="2">
                  <c:v>3</c:v>
                </c:pt>
                <c:pt idx="3">
                  <c:v>6</c:v>
                </c:pt>
                <c:pt idx="4">
                  <c:v>5</c:v>
                </c:pt>
              </c:numCache>
            </c:numRef>
          </c:val>
        </c:ser>
        <c:ser>
          <c:idx val="2"/>
          <c:order val="2"/>
          <c:tx>
            <c:strRef>
              <c:f>'RFM Analysis'!$D$37:$D$38</c:f>
              <c:strCache>
                <c:ptCount val="1"/>
                <c:pt idx="0">
                  <c:v>Hibernating Customers</c:v>
                </c:pt>
              </c:strCache>
            </c:strRef>
          </c:tx>
          <c:spPr>
            <a:solidFill>
              <a:schemeClr val="accent3"/>
            </a:solidFill>
            <a:ln>
              <a:solidFill>
                <a:schemeClr val="bg1"/>
              </a:soli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Analysis'!$D$39:$D$44</c:f>
              <c:numCache>
                <c:formatCode>General</c:formatCode>
                <c:ptCount val="5"/>
                <c:pt idx="0">
                  <c:v>7</c:v>
                </c:pt>
                <c:pt idx="1">
                  <c:v>5</c:v>
                </c:pt>
                <c:pt idx="2">
                  <c:v>7</c:v>
                </c:pt>
                <c:pt idx="3">
                  <c:v>7</c:v>
                </c:pt>
                <c:pt idx="4">
                  <c:v>7</c:v>
                </c:pt>
              </c:numCache>
            </c:numRef>
          </c:val>
        </c:ser>
        <c:ser>
          <c:idx val="3"/>
          <c:order val="3"/>
          <c:tx>
            <c:strRef>
              <c:f>'RFM Analysis'!$E$37:$E$38</c:f>
              <c:strCache>
                <c:ptCount val="1"/>
                <c:pt idx="0">
                  <c:v>Loyal Customers</c:v>
                </c:pt>
              </c:strCache>
            </c:strRef>
          </c:tx>
          <c:spPr>
            <a:solidFill>
              <a:schemeClr val="accent4"/>
            </a:solidFill>
            <a:ln>
              <a:solidFill>
                <a:schemeClr val="bg1"/>
              </a:soli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Analysis'!$E$39:$E$44</c:f>
              <c:numCache>
                <c:formatCode>General</c:formatCode>
                <c:ptCount val="5"/>
                <c:pt idx="0">
                  <c:v>2</c:v>
                </c:pt>
                <c:pt idx="1">
                  <c:v>5</c:v>
                </c:pt>
                <c:pt idx="2">
                  <c:v>2</c:v>
                </c:pt>
                <c:pt idx="3">
                  <c:v>5</c:v>
                </c:pt>
                <c:pt idx="4">
                  <c:v>2</c:v>
                </c:pt>
              </c:numCache>
            </c:numRef>
          </c:val>
        </c:ser>
        <c:ser>
          <c:idx val="4"/>
          <c:order val="4"/>
          <c:tx>
            <c:strRef>
              <c:f>'RFM Analysis'!$F$37:$F$38</c:f>
              <c:strCache>
                <c:ptCount val="1"/>
                <c:pt idx="0">
                  <c:v>New Customers</c:v>
                </c:pt>
              </c:strCache>
            </c:strRef>
          </c:tx>
          <c:spPr>
            <a:solidFill>
              <a:schemeClr val="accent5"/>
            </a:solidFill>
            <a:ln>
              <a:solidFill>
                <a:schemeClr val="bg1"/>
              </a:soli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Analysis'!$F$39:$F$44</c:f>
              <c:numCache>
                <c:formatCode>General</c:formatCode>
                <c:ptCount val="5"/>
                <c:pt idx="0">
                  <c:v>8</c:v>
                </c:pt>
                <c:pt idx="1">
                  <c:v>7</c:v>
                </c:pt>
                <c:pt idx="2">
                  <c:v>8</c:v>
                </c:pt>
                <c:pt idx="3">
                  <c:v>12</c:v>
                </c:pt>
                <c:pt idx="4">
                  <c:v>7</c:v>
                </c:pt>
              </c:numCache>
            </c:numRef>
          </c:val>
        </c:ser>
        <c:ser>
          <c:idx val="5"/>
          <c:order val="5"/>
          <c:tx>
            <c:strRef>
              <c:f>'RFM Analysis'!$G$37:$G$38</c:f>
              <c:strCache>
                <c:ptCount val="1"/>
                <c:pt idx="0">
                  <c:v>Other</c:v>
                </c:pt>
              </c:strCache>
            </c:strRef>
          </c:tx>
          <c:spPr>
            <a:solidFill>
              <a:schemeClr val="accent6"/>
            </a:solidFill>
            <a:ln>
              <a:solidFill>
                <a:schemeClr val="bg1"/>
              </a:soli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cap="flat" cmpd="sng" algn="ctr">
                      <a:solidFill>
                        <a:schemeClr val="tx1">
                          <a:lumMod val="35000"/>
                          <a:lumOff val="65000"/>
                        </a:schemeClr>
                      </a:solidFill>
                      <a:round/>
                    </a:ln>
                    <a:effectLst/>
                  </c:spPr>
                </c15:leaderLines>
              </c:ext>
            </c:extLst>
          </c:dLbls>
          <c:cat>
            <c:strRef>
              <c:f>'RFM Analysis'!$A$39:$A$44</c:f>
              <c:strCache>
                <c:ptCount val="5"/>
                <c:pt idx="0">
                  <c:v>25-34</c:v>
                </c:pt>
                <c:pt idx="1">
                  <c:v>35-49</c:v>
                </c:pt>
                <c:pt idx="2">
                  <c:v>50-64</c:v>
                </c:pt>
                <c:pt idx="3">
                  <c:v>18-24</c:v>
                </c:pt>
                <c:pt idx="4">
                  <c:v>65+</c:v>
                </c:pt>
              </c:strCache>
            </c:strRef>
          </c:cat>
          <c:val>
            <c:numRef>
              <c:f>'RFM Analysis'!$G$39:$G$44</c:f>
              <c:numCache>
                <c:formatCode>General</c:formatCode>
                <c:ptCount val="5"/>
                <c:pt idx="0">
                  <c:v>21</c:v>
                </c:pt>
                <c:pt idx="1">
                  <c:v>25</c:v>
                </c:pt>
                <c:pt idx="2">
                  <c:v>25</c:v>
                </c:pt>
                <c:pt idx="3">
                  <c:v>29</c:v>
                </c:pt>
                <c:pt idx="4">
                  <c:v>21</c:v>
                </c:pt>
              </c:numCache>
            </c:numRef>
          </c:val>
        </c:ser>
        <c:dLbls>
          <c:showLegendKey val="0"/>
          <c:showVal val="1"/>
          <c:showCatName val="0"/>
          <c:showSerName val="0"/>
          <c:showPercent val="0"/>
          <c:showBubbleSize val="0"/>
        </c:dLbls>
        <c:gapWidth val="246"/>
        <c:overlap val="100"/>
        <c:axId val="906170192"/>
        <c:axId val="124079813"/>
      </c:barChart>
      <c:catAx>
        <c:axId val="906170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4079813"/>
        <c:crosses val="autoZero"/>
        <c:auto val="1"/>
        <c:lblAlgn val="ctr"/>
        <c:lblOffset val="100"/>
        <c:noMultiLvlLbl val="0"/>
      </c:catAx>
      <c:valAx>
        <c:axId val="124079813"/>
        <c:scaling>
          <c:orientation val="minMax"/>
        </c:scaling>
        <c:delete val="1"/>
        <c:axPos val="l"/>
        <c:majorGridlines>
          <c:spPr>
            <a:ln w="9525" cap="flat" cmpd="sng" algn="ctr">
              <a:solidFill>
                <a:schemeClr val="lt1">
                  <a:lumMod val="90200"/>
                </a:schemeClr>
              </a:solidFill>
              <a:round/>
            </a:ln>
            <a:effectLst/>
          </c:spPr>
        </c:majorGridlines>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0617019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4171605-6bb1-4b33-ac5c-89d3bf7008ca}"/>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pivotSource>
    <c:name>[GlobalGadgets Customer Transaction Data 1.xlsx]RFM Analysis!PivotTable2</c:name>
    <c:fmtId val="2"/>
  </c:pivotSource>
  <c:chart>
    <c:title>
      <c:tx>
        <c:rich>
          <a:bodyPr rot="0" spcFirstLastPara="0" vertOverflow="ellipsis" vert="horz" wrap="square" anchor="ctr" anchorCtr="1"/>
          <a:lstStyle/>
          <a:p>
            <a:pPr defTabSz="914400">
              <a:defRPr lang="en-US" sz="1800" b="1" i="0" u="none" strike="noStrike" kern="1200" baseline="0">
                <a:solidFill>
                  <a:sysClr val="windowText" lastClr="000000"/>
                </a:solidFill>
                <a:latin typeface="+mn-lt"/>
                <a:ea typeface="+mn-ea"/>
                <a:cs typeface="+mn-cs"/>
              </a:defRPr>
            </a:pPr>
            <a:r>
              <a:rPr sz="1800">
                <a:solidFill>
                  <a:sysClr val="windowText" lastClr="000000"/>
                </a:solidFill>
              </a:rPr>
              <a:t>Total Customer in Segments By Gender</a:t>
            </a:r>
            <a:endParaRPr sz="1800">
              <a:solidFill>
                <a:sysClr val="windowText" lastClr="000000"/>
              </a:solidFill>
            </a:endParaRPr>
          </a:p>
        </c:rich>
      </c:tx>
      <c:layout/>
      <c:overlay val="0"/>
      <c:spPr>
        <a:noFill/>
        <a:ln>
          <a:noFill/>
        </a:ln>
        <a:effectLst/>
      </c:spPr>
    </c:title>
    <c:autoTitleDeleted val="0"/>
    <c:plotArea>
      <c:layout/>
      <c:barChart>
        <c:barDir val="bar"/>
        <c:grouping val="percentStacked"/>
        <c:varyColors val="0"/>
        <c:ser>
          <c:idx val="0"/>
          <c:order val="0"/>
          <c:tx>
            <c:strRef>
              <c:f>'RFM Analysis'!$B$13:$B$14</c:f>
              <c:strCache>
                <c:ptCount val="1"/>
                <c:pt idx="0">
                  <c:v>Male</c:v>
                </c:pt>
              </c:strCache>
            </c:strRef>
          </c:tx>
          <c:spPr>
            <a:gradFill>
              <a:gsLst>
                <a:gs pos="100000">
                  <a:schemeClr val="accent1">
                    <a:shade val="76667"/>
                  </a:schemeClr>
                </a:gs>
                <a:gs pos="0">
                  <a:schemeClr val="accent1">
                    <a:shade val="76667"/>
                    <a:hueOff val="-1670000"/>
                  </a:schemeClr>
                </a:gs>
              </a:gsLst>
              <a:lin ang="10800000" scaled="0"/>
            </a:gradFill>
            <a:ln>
              <a:gradFill>
                <a:gsLst>
                  <a:gs pos="95000">
                    <a:schemeClr val="accent1">
                      <a:shade val="76667"/>
                      <a:lumMod val="75000"/>
                    </a:schemeClr>
                  </a:gs>
                  <a:gs pos="0">
                    <a:schemeClr val="accent1">
                      <a:shade val="76667"/>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400" b="1" i="0" u="none" strike="noStrike" kern="1200" baseline="0">
                    <a:solidFill>
                      <a:sysClr val="windowText" lastClr="000000"/>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'RFM Analysis'!$A$15:$A$21</c:f>
              <c:strCache>
                <c:ptCount val="6"/>
                <c:pt idx="0">
                  <c:v>At Risk</c:v>
                </c:pt>
                <c:pt idx="1">
                  <c:v>Champion Customers</c:v>
                </c:pt>
                <c:pt idx="2">
                  <c:v>Hibernating Customers</c:v>
                </c:pt>
                <c:pt idx="3">
                  <c:v>Loyal Customers</c:v>
                </c:pt>
                <c:pt idx="4">
                  <c:v>New Customers</c:v>
                </c:pt>
                <c:pt idx="5">
                  <c:v>Other</c:v>
                </c:pt>
              </c:strCache>
            </c:strRef>
          </c:cat>
          <c:val>
            <c:numRef>
              <c:f>'RFM Analysis'!$B$15:$B$21</c:f>
              <c:numCache>
                <c:formatCode>General</c:formatCode>
                <c:ptCount val="6"/>
                <c:pt idx="0">
                  <c:v>22</c:v>
                </c:pt>
                <c:pt idx="1">
                  <c:v>12</c:v>
                </c:pt>
                <c:pt idx="2">
                  <c:v>18</c:v>
                </c:pt>
                <c:pt idx="3">
                  <c:v>9</c:v>
                </c:pt>
                <c:pt idx="4">
                  <c:v>25</c:v>
                </c:pt>
                <c:pt idx="5">
                  <c:v>60</c:v>
                </c:pt>
              </c:numCache>
            </c:numRef>
          </c:val>
        </c:ser>
        <c:ser>
          <c:idx val="1"/>
          <c:order val="1"/>
          <c:tx>
            <c:strRef>
              <c:f>'RFM Analysis'!$C$13:$C$14</c:f>
              <c:strCache>
                <c:ptCount val="1"/>
                <c:pt idx="0">
                  <c:v>Female</c:v>
                </c:pt>
              </c:strCache>
            </c:strRef>
          </c:tx>
          <c:spPr>
            <a:gradFill>
              <a:gsLst>
                <a:gs pos="100000">
                  <a:schemeClr val="accent1">
                    <a:tint val="76667"/>
                  </a:schemeClr>
                </a:gs>
                <a:gs pos="0">
                  <a:schemeClr val="accent1">
                    <a:tint val="76667"/>
                    <a:hueOff val="-1670000"/>
                  </a:schemeClr>
                </a:gs>
              </a:gsLst>
              <a:lin ang="10800000" scaled="0"/>
            </a:gradFill>
            <a:ln>
              <a:gradFill>
                <a:gsLst>
                  <a:gs pos="95000">
                    <a:schemeClr val="accent1">
                      <a:tint val="76667"/>
                      <a:lumMod val="75000"/>
                    </a:schemeClr>
                  </a:gs>
                  <a:gs pos="0">
                    <a:schemeClr val="accent1">
                      <a:tint val="76667"/>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400" b="1" i="0" u="none" strike="noStrike" kern="1200" baseline="0">
                    <a:solidFill>
                      <a:sysClr val="windowText" lastClr="000000"/>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'RFM Analysis'!$A$15:$A$21</c:f>
              <c:strCache>
                <c:ptCount val="6"/>
                <c:pt idx="0">
                  <c:v>At Risk</c:v>
                </c:pt>
                <c:pt idx="1">
                  <c:v>Champion Customers</c:v>
                </c:pt>
                <c:pt idx="2">
                  <c:v>Hibernating Customers</c:v>
                </c:pt>
                <c:pt idx="3">
                  <c:v>Loyal Customers</c:v>
                </c:pt>
                <c:pt idx="4">
                  <c:v>New Customers</c:v>
                </c:pt>
                <c:pt idx="5">
                  <c:v>Other</c:v>
                </c:pt>
              </c:strCache>
            </c:strRef>
          </c:cat>
          <c:val>
            <c:numRef>
              <c:f>'RFM Analysis'!$C$15:$C$21</c:f>
              <c:numCache>
                <c:formatCode>General</c:formatCode>
                <c:ptCount val="6"/>
                <c:pt idx="0">
                  <c:v>25</c:v>
                </c:pt>
                <c:pt idx="1">
                  <c:v>9</c:v>
                </c:pt>
                <c:pt idx="2">
                  <c:v>15</c:v>
                </c:pt>
                <c:pt idx="3">
                  <c:v>7</c:v>
                </c:pt>
                <c:pt idx="4">
                  <c:v>17</c:v>
                </c:pt>
                <c:pt idx="5">
                  <c:v>61</c:v>
                </c:pt>
              </c:numCache>
            </c:numRef>
          </c:val>
        </c:ser>
        <c:dLbls>
          <c:showLegendKey val="0"/>
          <c:showVal val="1"/>
          <c:showCatName val="0"/>
          <c:showSerName val="0"/>
          <c:showPercent val="0"/>
          <c:showBubbleSize val="0"/>
        </c:dLbls>
        <c:gapWidth val="32"/>
        <c:overlap val="100"/>
        <c:axId val="186210152"/>
        <c:axId val="60894226"/>
      </c:barChart>
      <c:catAx>
        <c:axId val="186210152"/>
        <c:scaling>
          <c:orientation val="minMax"/>
        </c:scaling>
        <c:delete val="0"/>
        <c:axPos val="l"/>
        <c:majorTickMark val="none"/>
        <c:minorTickMark val="none"/>
        <c:tickLblPos val="nextTo"/>
        <c:spPr>
          <a:noFill/>
          <a:ln w="9525" cap="flat" cmpd="sng" algn="ctr">
            <a:solidFill>
              <a:schemeClr val="dk1">
                <a:lumMod val="15000"/>
                <a:lumOff val="85000"/>
              </a:schemeClr>
            </a:solidFill>
            <a:round/>
          </a:ln>
          <a:effectLst/>
        </c:spPr>
        <c:txPr>
          <a:bodyPr rot="0" spcFirstLastPara="0" vertOverflow="ellipsis" vert="horz" wrap="square" anchor="ctr" anchorCtr="1"/>
          <a:lstStyle/>
          <a:p>
            <a:pPr>
              <a:defRPr lang="en-US" sz="1600" b="1" i="0" u="none" strike="noStrike" kern="1200" baseline="0">
                <a:solidFill>
                  <a:sysClr val="windowText" lastClr="000000"/>
                </a:solidFill>
                <a:latin typeface="+mn-lt"/>
                <a:ea typeface="+mn-ea"/>
                <a:cs typeface="+mn-cs"/>
              </a:defRPr>
            </a:pPr>
          </a:p>
        </c:txPr>
        <c:crossAx val="60894226"/>
        <c:crosses val="autoZero"/>
        <c:auto val="1"/>
        <c:lblAlgn val="ctr"/>
        <c:lblOffset val="100"/>
        <c:noMultiLvlLbl val="0"/>
      </c:catAx>
      <c:valAx>
        <c:axId val="60894226"/>
        <c:scaling>
          <c:orientation val="minMax"/>
        </c:scaling>
        <c:delete val="1"/>
        <c:axPos val="b"/>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186210152"/>
        <c:crosses val="autoZero"/>
        <c:crossBetween val="between"/>
      </c:valAx>
      <c:spPr>
        <a:noFill/>
        <a:ln>
          <a:noFill/>
        </a:ln>
        <a:effectLst/>
      </c:spPr>
    </c:plotArea>
    <c:legend>
      <c:legendPos val="r"/>
      <c:legendEntry>
        <c:idx val="0"/>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1"/>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ayout/>
      <c:overlay val="0"/>
      <c:spPr>
        <a:noFill/>
        <a:ln>
          <a:noFill/>
        </a:ln>
        <a:effectLst/>
      </c:spPr>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
    <c:plotVisOnly val="1"/>
    <c:dispBlanksAs val="gap"/>
    <c:showDLblsOverMax val="0"/>
    <c:extLst>
      <c:ext uri="{0b15fc19-7d7d-44ad-8c2d-2c3a37ce22c3}">
        <chartProps xmlns="https://web.wps.cn/et/2018/main" chartId="{1db91de6-8807-4dd0-8f6e-0f27401f88e5}"/>
      </c:ext>
    </c:extLst>
  </c:chart>
  <c:spPr>
    <a:noFill/>
    <a:ln w="9525" cap="flat" cmpd="sng" algn="ctr">
      <a:noFill/>
      <a:round/>
    </a:ln>
    <a:effectLst/>
  </c:spPr>
  <c:txPr>
    <a:bodyPr/>
    <a:lstStyle/>
    <a:p>
      <a:pPr>
        <a:defRPr lang="en-US">
          <a:solidFill>
            <a:sysClr val="windowText" lastClr="000000"/>
          </a:solidFill>
        </a:defRPr>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pivotSource>
    <c:name>[GlobalGadgets Customer Transaction Data 1.xlsx]RFM Analysis!PivotTable5</c:name>
    <c:fmtId val="4"/>
  </c:pivotSource>
  <c:chart>
    <c:title>
      <c:tx>
        <c:rich>
          <a:bodyPr rot="0" spcFirstLastPara="0" vertOverflow="ellipsis" vert="horz" wrap="square" anchor="ctr" anchorCtr="1"/>
          <a:lstStyle/>
          <a:p>
            <a:pPr defTabSz="914400">
              <a:defRPr lang="en-US" sz="1800" b="1" i="0" u="none" strike="noStrike" kern="1200" baseline="0">
                <a:solidFill>
                  <a:schemeClr val="tx1"/>
                </a:solidFill>
                <a:latin typeface="+mn-lt"/>
                <a:ea typeface="+mn-ea"/>
                <a:cs typeface="+mn-cs"/>
              </a:defRPr>
            </a:pPr>
            <a:r>
              <a:rPr sz="1800">
                <a:solidFill>
                  <a:schemeClr val="tx1"/>
                </a:solidFill>
              </a:rPr>
              <a:t>Total Customer In Segment By Age Group</a:t>
            </a:r>
            <a:endParaRPr sz="1800">
              <a:solidFill>
                <a:schemeClr val="tx1"/>
              </a:solidFill>
            </a:endParaRPr>
          </a:p>
        </c:rich>
      </c:tx>
      <c:layout/>
      <c:overlay val="0"/>
      <c:spPr>
        <a:noFill/>
        <a:ln>
          <a:noFill/>
        </a:ln>
        <a:effectLst/>
      </c:spPr>
    </c:title>
    <c:autoTitleDeleted val="0"/>
    <c:plotArea>
      <c:layout/>
      <c:barChart>
        <c:barDir val="col"/>
        <c:grouping val="percentStacked"/>
        <c:varyColors val="0"/>
        <c:ser>
          <c:idx val="0"/>
          <c:order val="0"/>
          <c:tx>
            <c:strRef>
              <c:f>'RFM Analysis'!$B$37:$B$38</c:f>
              <c:strCache>
                <c:ptCount val="1"/>
                <c:pt idx="0">
                  <c:v>At Risk</c:v>
                </c:pt>
              </c:strCache>
            </c:strRef>
          </c:tx>
          <c:spPr>
            <a:gradFill>
              <a:gsLst>
                <a:gs pos="100000">
                  <a:schemeClr val="accent1">
                    <a:shade val="50000"/>
                  </a:schemeClr>
                </a:gs>
                <a:gs pos="0">
                  <a:schemeClr val="accent1">
                    <a:shade val="50000"/>
                    <a:hueOff val="-1670000"/>
                  </a:schemeClr>
                </a:gs>
              </a:gsLst>
              <a:lin ang="5400000" scaled="0"/>
            </a:gradFill>
            <a:ln>
              <a:gradFill>
                <a:gsLst>
                  <a:gs pos="100000">
                    <a:schemeClr val="accent1">
                      <a:shade val="50000"/>
                      <a:lumMod val="75000"/>
                    </a:schemeClr>
                  </a:gs>
                  <a:gs pos="0">
                    <a:schemeClr val="accent1">
                      <a:shade val="50000"/>
                      <a:lumMod val="75000"/>
                      <a:hueOff val="-1670000"/>
                    </a:schemeClr>
                  </a:gs>
                </a:gsLst>
                <a:lin ang="462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600" b="1"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Analysis'!$B$39:$B$44</c:f>
              <c:numCache>
                <c:formatCode>General</c:formatCode>
                <c:ptCount val="5"/>
                <c:pt idx="0">
                  <c:v>10</c:v>
                </c:pt>
                <c:pt idx="1">
                  <c:v>11</c:v>
                </c:pt>
                <c:pt idx="2">
                  <c:v>8</c:v>
                </c:pt>
                <c:pt idx="3">
                  <c:v>8</c:v>
                </c:pt>
                <c:pt idx="4">
                  <c:v>10</c:v>
                </c:pt>
              </c:numCache>
            </c:numRef>
          </c:val>
        </c:ser>
        <c:ser>
          <c:idx val="1"/>
          <c:order val="1"/>
          <c:tx>
            <c:strRef>
              <c:f>'RFM Analysis'!$C$37:$C$38</c:f>
              <c:strCache>
                <c:ptCount val="1"/>
                <c:pt idx="0">
                  <c:v>Champion Customers</c:v>
                </c:pt>
              </c:strCache>
            </c:strRef>
          </c:tx>
          <c:spPr>
            <a:gradFill>
              <a:gsLst>
                <a:gs pos="100000">
                  <a:schemeClr val="accent1">
                    <a:shade val="70000"/>
                  </a:schemeClr>
                </a:gs>
                <a:gs pos="0">
                  <a:schemeClr val="accent1">
                    <a:shade val="70000"/>
                    <a:hueOff val="-1670000"/>
                  </a:schemeClr>
                </a:gs>
              </a:gsLst>
              <a:lin ang="5400000" scaled="0"/>
            </a:gradFill>
            <a:ln>
              <a:gradFill>
                <a:gsLst>
                  <a:gs pos="100000">
                    <a:schemeClr val="accent1">
                      <a:shade val="70000"/>
                      <a:lumMod val="75000"/>
                    </a:schemeClr>
                  </a:gs>
                  <a:gs pos="0">
                    <a:schemeClr val="accent1">
                      <a:shade val="70000"/>
                      <a:lumMod val="75000"/>
                      <a:hueOff val="-1670000"/>
                    </a:schemeClr>
                  </a:gs>
                </a:gsLst>
                <a:lin ang="4620000" scaled="0"/>
              </a:gra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100" b="0" i="0" u="none" strike="noStrike" kern="1200" baseline="0">
                    <a:solidFill>
                      <a:schemeClr val="dk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Analysis'!$C$39:$C$44</c:f>
              <c:numCache>
                <c:formatCode>General</c:formatCode>
                <c:ptCount val="5"/>
                <c:pt idx="0">
                  <c:v>4</c:v>
                </c:pt>
                <c:pt idx="1">
                  <c:v>3</c:v>
                </c:pt>
                <c:pt idx="2">
                  <c:v>3</c:v>
                </c:pt>
                <c:pt idx="3">
                  <c:v>6</c:v>
                </c:pt>
                <c:pt idx="4">
                  <c:v>5</c:v>
                </c:pt>
              </c:numCache>
            </c:numRef>
          </c:val>
        </c:ser>
        <c:ser>
          <c:idx val="2"/>
          <c:order val="2"/>
          <c:tx>
            <c:strRef>
              <c:f>'RFM Analysis'!$D$37:$D$38</c:f>
              <c:strCache>
                <c:ptCount val="1"/>
                <c:pt idx="0">
                  <c:v>Hibernating Customers</c:v>
                </c:pt>
              </c:strCache>
            </c:strRef>
          </c:tx>
          <c:spPr>
            <a:gradFill>
              <a:gsLst>
                <a:gs pos="100000">
                  <a:schemeClr val="accent1">
                    <a:shade val="90000"/>
                  </a:schemeClr>
                </a:gs>
                <a:gs pos="0">
                  <a:schemeClr val="accent1">
                    <a:shade val="90000"/>
                    <a:hueOff val="-1670000"/>
                  </a:schemeClr>
                </a:gs>
              </a:gsLst>
              <a:lin ang="5400000" scaled="0"/>
            </a:gradFill>
            <a:ln>
              <a:gradFill>
                <a:gsLst>
                  <a:gs pos="100000">
                    <a:schemeClr val="accent1">
                      <a:shade val="90000"/>
                      <a:lumMod val="75000"/>
                    </a:schemeClr>
                  </a:gs>
                  <a:gs pos="0">
                    <a:schemeClr val="accent1">
                      <a:shade val="90000"/>
                      <a:lumMod val="75000"/>
                      <a:hueOff val="-1670000"/>
                    </a:schemeClr>
                  </a:gs>
                </a:gsLst>
                <a:lin ang="4620000" scaled="0"/>
              </a:gra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100" b="0" i="0" u="none" strike="noStrike" kern="1200" baseline="0">
                    <a:solidFill>
                      <a:schemeClr val="dk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Analysis'!$D$39:$D$44</c:f>
              <c:numCache>
                <c:formatCode>General</c:formatCode>
                <c:ptCount val="5"/>
                <c:pt idx="0">
                  <c:v>7</c:v>
                </c:pt>
                <c:pt idx="1">
                  <c:v>5</c:v>
                </c:pt>
                <c:pt idx="2">
                  <c:v>7</c:v>
                </c:pt>
                <c:pt idx="3">
                  <c:v>7</c:v>
                </c:pt>
                <c:pt idx="4">
                  <c:v>7</c:v>
                </c:pt>
              </c:numCache>
            </c:numRef>
          </c:val>
        </c:ser>
        <c:ser>
          <c:idx val="3"/>
          <c:order val="3"/>
          <c:tx>
            <c:strRef>
              <c:f>'RFM Analysis'!$E$37:$E$38</c:f>
              <c:strCache>
                <c:ptCount val="1"/>
                <c:pt idx="0">
                  <c:v>Loyal Customers</c:v>
                </c:pt>
              </c:strCache>
            </c:strRef>
          </c:tx>
          <c:spPr>
            <a:gradFill>
              <a:gsLst>
                <a:gs pos="100000">
                  <a:schemeClr val="accent1">
                    <a:tint val="90000"/>
                  </a:schemeClr>
                </a:gs>
                <a:gs pos="0">
                  <a:schemeClr val="accent1">
                    <a:tint val="90000"/>
                    <a:hueOff val="-1670000"/>
                  </a:schemeClr>
                </a:gs>
              </a:gsLst>
              <a:lin ang="5400000" scaled="0"/>
            </a:gradFill>
            <a:ln>
              <a:gradFill>
                <a:gsLst>
                  <a:gs pos="100000">
                    <a:schemeClr val="accent1">
                      <a:tint val="90000"/>
                      <a:lumMod val="75000"/>
                    </a:schemeClr>
                  </a:gs>
                  <a:gs pos="0">
                    <a:schemeClr val="accent1">
                      <a:tint val="90000"/>
                      <a:lumMod val="75000"/>
                      <a:hueOff val="-1670000"/>
                    </a:schemeClr>
                  </a:gs>
                </a:gsLst>
                <a:lin ang="4620000" scaled="0"/>
              </a:gra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100" b="0" i="0" u="none" strike="noStrike" kern="1200" baseline="0">
                    <a:solidFill>
                      <a:schemeClr val="dk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Analysis'!$E$39:$E$44</c:f>
              <c:numCache>
                <c:formatCode>General</c:formatCode>
                <c:ptCount val="5"/>
                <c:pt idx="0">
                  <c:v>2</c:v>
                </c:pt>
                <c:pt idx="1">
                  <c:v>5</c:v>
                </c:pt>
                <c:pt idx="2">
                  <c:v>2</c:v>
                </c:pt>
                <c:pt idx="3">
                  <c:v>5</c:v>
                </c:pt>
                <c:pt idx="4">
                  <c:v>2</c:v>
                </c:pt>
              </c:numCache>
            </c:numRef>
          </c:val>
        </c:ser>
        <c:ser>
          <c:idx val="4"/>
          <c:order val="4"/>
          <c:tx>
            <c:strRef>
              <c:f>'RFM Analysis'!$F$37:$F$38</c:f>
              <c:strCache>
                <c:ptCount val="1"/>
                <c:pt idx="0">
                  <c:v>New Customers</c:v>
                </c:pt>
              </c:strCache>
            </c:strRef>
          </c:tx>
          <c:spPr>
            <a:gradFill>
              <a:gsLst>
                <a:gs pos="100000">
                  <a:schemeClr val="accent1">
                    <a:tint val="70000"/>
                  </a:schemeClr>
                </a:gs>
                <a:gs pos="0">
                  <a:schemeClr val="accent1">
                    <a:tint val="70000"/>
                    <a:hueOff val="-1670000"/>
                  </a:schemeClr>
                </a:gs>
              </a:gsLst>
              <a:lin ang="5400000" scaled="0"/>
            </a:gradFill>
            <a:ln>
              <a:gradFill>
                <a:gsLst>
                  <a:gs pos="100000">
                    <a:schemeClr val="accent1">
                      <a:tint val="70000"/>
                      <a:lumMod val="75000"/>
                    </a:schemeClr>
                  </a:gs>
                  <a:gs pos="0">
                    <a:schemeClr val="accent1">
                      <a:tint val="70000"/>
                      <a:lumMod val="75000"/>
                      <a:hueOff val="-1670000"/>
                    </a:schemeClr>
                  </a:gs>
                </a:gsLst>
                <a:lin ang="4620000" scaled="0"/>
              </a:gra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100" b="0" i="0" u="none" strike="noStrike" kern="1200" baseline="0">
                    <a:solidFill>
                      <a:schemeClr val="dk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Analysis'!$F$39:$F$44</c:f>
              <c:numCache>
                <c:formatCode>General</c:formatCode>
                <c:ptCount val="5"/>
                <c:pt idx="0">
                  <c:v>8</c:v>
                </c:pt>
                <c:pt idx="1">
                  <c:v>7</c:v>
                </c:pt>
                <c:pt idx="2">
                  <c:v>8</c:v>
                </c:pt>
                <c:pt idx="3">
                  <c:v>12</c:v>
                </c:pt>
                <c:pt idx="4">
                  <c:v>7</c:v>
                </c:pt>
              </c:numCache>
            </c:numRef>
          </c:val>
        </c:ser>
        <c:ser>
          <c:idx val="5"/>
          <c:order val="5"/>
          <c:tx>
            <c:strRef>
              <c:f>'RFM Analysis'!$G$37:$G$38</c:f>
              <c:strCache>
                <c:ptCount val="1"/>
                <c:pt idx="0">
                  <c:v>Other</c:v>
                </c:pt>
              </c:strCache>
            </c:strRef>
          </c:tx>
          <c:spPr>
            <a:gradFill>
              <a:gsLst>
                <a:gs pos="100000">
                  <a:schemeClr val="accent1">
                    <a:tint val="50000"/>
                  </a:schemeClr>
                </a:gs>
                <a:gs pos="0">
                  <a:schemeClr val="accent1">
                    <a:tint val="50000"/>
                    <a:hueOff val="-1670000"/>
                  </a:schemeClr>
                </a:gs>
              </a:gsLst>
              <a:lin ang="5400000" scaled="0"/>
            </a:gradFill>
            <a:ln>
              <a:gradFill>
                <a:gsLst>
                  <a:gs pos="100000">
                    <a:schemeClr val="accent1">
                      <a:tint val="50000"/>
                      <a:lumMod val="75000"/>
                    </a:schemeClr>
                  </a:gs>
                  <a:gs pos="0">
                    <a:schemeClr val="accent1">
                      <a:tint val="50000"/>
                      <a:lumMod val="75000"/>
                      <a:hueOff val="-1670000"/>
                    </a:schemeClr>
                  </a:gs>
                </a:gsLst>
                <a:lin ang="4620000" scaled="0"/>
              </a:grad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1100" b="0" i="0" u="none" strike="noStrike" kern="1200" baseline="0">
                    <a:solidFill>
                      <a:schemeClr val="dk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spPr>
                    <a:ln w="9525">
                      <a:solidFill>
                        <a:schemeClr val="dk1">
                          <a:lumMod val="35000"/>
                          <a:lumOff val="65000"/>
                        </a:schemeClr>
                      </a:solidFill>
                    </a:ln>
                    <a:effectLst/>
                  </c:spPr>
                </c15:leaderLines>
              </c:ext>
            </c:extLst>
          </c:dLbls>
          <c:cat>
            <c:strRef>
              <c:f>'RFM Analysis'!$A$39:$A$44</c:f>
              <c:strCache>
                <c:ptCount val="5"/>
                <c:pt idx="0">
                  <c:v>25-34</c:v>
                </c:pt>
                <c:pt idx="1">
                  <c:v>35-49</c:v>
                </c:pt>
                <c:pt idx="2">
                  <c:v>50-64</c:v>
                </c:pt>
                <c:pt idx="3">
                  <c:v>18-24</c:v>
                </c:pt>
                <c:pt idx="4">
                  <c:v>65+</c:v>
                </c:pt>
              </c:strCache>
            </c:strRef>
          </c:cat>
          <c:val>
            <c:numRef>
              <c:f>'RFM Analysis'!$G$39:$G$44</c:f>
              <c:numCache>
                <c:formatCode>General</c:formatCode>
                <c:ptCount val="5"/>
                <c:pt idx="0">
                  <c:v>21</c:v>
                </c:pt>
                <c:pt idx="1">
                  <c:v>25</c:v>
                </c:pt>
                <c:pt idx="2">
                  <c:v>25</c:v>
                </c:pt>
                <c:pt idx="3">
                  <c:v>29</c:v>
                </c:pt>
                <c:pt idx="4">
                  <c:v>21</c:v>
                </c:pt>
              </c:numCache>
            </c:numRef>
          </c:val>
        </c:ser>
        <c:dLbls>
          <c:showLegendKey val="0"/>
          <c:showVal val="1"/>
          <c:showCatName val="0"/>
          <c:showSerName val="0"/>
          <c:showPercent val="0"/>
          <c:showBubbleSize val="0"/>
        </c:dLbls>
        <c:gapWidth val="46"/>
        <c:overlap val="100"/>
        <c:axId val="906170192"/>
        <c:axId val="124079813"/>
      </c:barChart>
      <c:catAx>
        <c:axId val="906170192"/>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crossAx val="124079813"/>
        <c:crosses val="autoZero"/>
        <c:auto val="1"/>
        <c:lblAlgn val="ctr"/>
        <c:lblOffset val="100"/>
        <c:noMultiLvlLbl val="0"/>
      </c:catAx>
      <c:valAx>
        <c:axId val="124079813"/>
        <c:scaling>
          <c:orientation val="minMax"/>
        </c:scaling>
        <c:delete val="1"/>
        <c:axPos val="l"/>
        <c:numFmt formatCode="0%" sourceLinked="1"/>
        <c:majorTickMark val="none"/>
        <c:minorTickMark val="none"/>
        <c:tickLblPos val="nextTo"/>
        <c:txPr>
          <a:bodyPr rot="-60000000" spcFirstLastPara="0" vertOverflow="ellipsis" vert="horz" wrap="square" anchor="ctr" anchorCtr="1"/>
          <a:lstStyle/>
          <a:p>
            <a:pPr>
              <a:defRPr lang="en-US" sz="1100" b="0" i="0" u="none" strike="noStrike" kern="1200" baseline="0">
                <a:solidFill>
                  <a:schemeClr val="dk1">
                    <a:lumMod val="65000"/>
                    <a:lumOff val="35000"/>
                  </a:schemeClr>
                </a:solidFill>
                <a:latin typeface="+mn-lt"/>
                <a:ea typeface="+mn-ea"/>
                <a:cs typeface="+mn-cs"/>
              </a:defRPr>
            </a:pPr>
          </a:p>
        </c:txPr>
        <c:crossAx val="906170192"/>
        <c:crosses val="autoZero"/>
        <c:crossBetween val="between"/>
      </c:valAx>
      <c:spPr>
        <a:noFill/>
        <a:ln>
          <a:noFill/>
        </a:ln>
        <a:effectLst/>
      </c:spPr>
    </c:plotArea>
    <c:legend>
      <c:legendPos val="r"/>
      <c:legendEntry>
        <c:idx val="5"/>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ayout/>
      <c:overlay val="0"/>
      <c:spPr>
        <a:noFill/>
        <a:ln>
          <a:noFill/>
        </a:ln>
        <a:effectLst/>
      </c:spPr>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
    <c:plotVisOnly val="1"/>
    <c:dispBlanksAs val="gap"/>
    <c:showDLblsOverMax val="0"/>
    <c:extLst>
      <c:ext uri="{0b15fc19-7d7d-44ad-8c2d-2c3a37ce22c3}">
        <chartProps xmlns="https://web.wps.cn/et/2018/main" chartId="{1675f3cf-2d0e-4a3a-bdb2-d02e1f31ecf5}"/>
      </c:ext>
    </c:extLst>
  </c:chart>
  <c:spPr>
    <a:solidFill>
      <a:schemeClr val="lt1">
        <a:lumMod val="96000"/>
        <a:alpha val="0"/>
      </a:schemeClr>
    </a:solidFill>
    <a:ln w="9525" cap="flat" cmpd="sng" algn="ctr">
      <a:noFill/>
      <a:round/>
    </a:ln>
    <a:effectLst/>
  </c:spPr>
  <c:txPr>
    <a:bodyPr/>
    <a:lstStyle/>
    <a:p>
      <a:pPr>
        <a:defRPr lang="en-US" sz="1100"/>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pivotSource>
    <c:name>[GlobalGadgets Customer Transaction Data 1.xlsx]RFM Analysis!PivotTable6</c:name>
    <c:fmtId val="2"/>
  </c:pivotSource>
  <c:chart>
    <c:title>
      <c:tx>
        <c:rich>
          <a:bodyPr rot="0" spcFirstLastPara="0" vertOverflow="ellipsis" vert="horz" wrap="square" anchor="ctr" anchorCtr="1"/>
          <a:lstStyle/>
          <a:p>
            <a:pPr defTabSz="914400">
              <a:defRPr lang="en-US" sz="1800" b="1" i="0" u="none" strike="noStrike" kern="1200" baseline="0">
                <a:solidFill>
                  <a:schemeClr val="dk1">
                    <a:lumMod val="75000"/>
                    <a:lumOff val="25000"/>
                  </a:schemeClr>
                </a:solidFill>
                <a:latin typeface="+mn-lt"/>
                <a:ea typeface="+mn-ea"/>
                <a:cs typeface="+mn-cs"/>
              </a:defRPr>
            </a:pPr>
            <a:r>
              <a:rPr sz="1800">
                <a:solidFill>
                  <a:sysClr val="windowText" lastClr="000000"/>
                </a:solidFill>
              </a:rPr>
              <a:t>Customer Segment Distribution</a:t>
            </a:r>
            <a:endParaRPr sz="1800">
              <a:solidFill>
                <a:sysClr val="windowText" lastClr="000000"/>
              </a:solidFill>
            </a:endParaRPr>
          </a:p>
        </c:rich>
      </c:tx>
      <c:layout>
        <c:manualLayout>
          <c:xMode val="edge"/>
          <c:yMode val="edge"/>
          <c:x val="0.226557440414481"/>
          <c:y val="0.0065992080950286"/>
        </c:manualLayout>
      </c:layout>
      <c:overlay val="0"/>
      <c:spPr>
        <a:noFill/>
        <a:ln>
          <a:noFill/>
        </a:ln>
        <a:effectLst/>
      </c:spPr>
    </c:title>
    <c:autoTitleDeleted val="0"/>
    <c:plotArea>
      <c:layout>
        <c:manualLayout>
          <c:layoutTarget val="inner"/>
          <c:xMode val="edge"/>
          <c:yMode val="edge"/>
          <c:x val="0.16350863422292"/>
          <c:y val="0.229468621163536"/>
          <c:w val="0.389230769230769"/>
          <c:h val="0.681465872652313"/>
        </c:manualLayout>
      </c:layout>
      <c:doughnutChart>
        <c:varyColors val="1"/>
        <c:ser>
          <c:idx val="0"/>
          <c:order val="0"/>
          <c:tx>
            <c:strRef>
              <c:f>'RFM Analysis'!$B$53</c:f>
              <c:strCache>
                <c:ptCount val="1"/>
                <c:pt idx="0">
                  <c:v>Total</c:v>
                </c:pt>
              </c:strCache>
            </c:strRef>
          </c:tx>
          <c:spPr/>
          <c:explosion val="0"/>
          <c:dPt>
            <c:idx val="0"/>
            <c:bubble3D val="0"/>
            <c:spPr>
              <a:gradFill>
                <a:gsLst>
                  <a:gs pos="0">
                    <a:schemeClr val="accent1">
                      <a:shade val="50000"/>
                      <a:hueOff val="-1670000"/>
                    </a:schemeClr>
                  </a:gs>
                  <a:gs pos="100000">
                    <a:schemeClr val="accent1">
                      <a:shade val="50000"/>
                    </a:schemeClr>
                  </a:gs>
                </a:gsLst>
                <a:lin ang="5400000" scaled="0"/>
              </a:gradFill>
              <a:ln>
                <a:gradFill>
                  <a:gsLst>
                    <a:gs pos="0">
                      <a:schemeClr val="accent1">
                        <a:shade val="50000"/>
                        <a:lumMod val="75000"/>
                        <a:hueOff val="-1670000"/>
                      </a:schemeClr>
                    </a:gs>
                    <a:gs pos="100000">
                      <a:schemeClr val="accent1">
                        <a:shade val="50000"/>
                        <a:lumMod val="75000"/>
                      </a:schemeClr>
                    </a:gs>
                  </a:gsLst>
                  <a:lin ang="5400000" scaled="1"/>
                </a:gradFill>
              </a:ln>
              <a:effectLst/>
            </c:spPr>
          </c:dPt>
          <c:dPt>
            <c:idx val="1"/>
            <c:bubble3D val="0"/>
            <c:spPr>
              <a:gradFill>
                <a:gsLst>
                  <a:gs pos="0">
                    <a:schemeClr val="accent1">
                      <a:shade val="70000"/>
                      <a:hueOff val="-1670000"/>
                    </a:schemeClr>
                  </a:gs>
                  <a:gs pos="100000">
                    <a:schemeClr val="accent1">
                      <a:shade val="70000"/>
                    </a:schemeClr>
                  </a:gs>
                </a:gsLst>
                <a:lin ang="5400000" scaled="0"/>
              </a:gradFill>
              <a:ln>
                <a:gradFill>
                  <a:gsLst>
                    <a:gs pos="0">
                      <a:schemeClr val="accent1">
                        <a:shade val="70000"/>
                        <a:lumMod val="75000"/>
                        <a:hueOff val="-1670000"/>
                      </a:schemeClr>
                    </a:gs>
                    <a:gs pos="100000">
                      <a:schemeClr val="accent1">
                        <a:shade val="70000"/>
                        <a:lumMod val="75000"/>
                      </a:schemeClr>
                    </a:gs>
                  </a:gsLst>
                  <a:lin ang="5400000" scaled="1"/>
                </a:gradFill>
              </a:ln>
              <a:effectLst/>
            </c:spPr>
          </c:dPt>
          <c:dPt>
            <c:idx val="2"/>
            <c:bubble3D val="0"/>
            <c:spPr>
              <a:gradFill>
                <a:gsLst>
                  <a:gs pos="0">
                    <a:schemeClr val="accent1">
                      <a:shade val="90000"/>
                      <a:hueOff val="-1670000"/>
                    </a:schemeClr>
                  </a:gs>
                  <a:gs pos="100000">
                    <a:schemeClr val="accent1">
                      <a:shade val="90000"/>
                    </a:schemeClr>
                  </a:gs>
                </a:gsLst>
                <a:lin ang="5400000" scaled="0"/>
              </a:gradFill>
              <a:ln>
                <a:gradFill>
                  <a:gsLst>
                    <a:gs pos="0">
                      <a:schemeClr val="accent1">
                        <a:shade val="90000"/>
                        <a:lumMod val="75000"/>
                        <a:hueOff val="-1670000"/>
                      </a:schemeClr>
                    </a:gs>
                    <a:gs pos="100000">
                      <a:schemeClr val="accent1">
                        <a:shade val="90000"/>
                        <a:lumMod val="75000"/>
                      </a:schemeClr>
                    </a:gs>
                  </a:gsLst>
                  <a:lin ang="5400000" scaled="1"/>
                </a:gradFill>
              </a:ln>
              <a:effectLst/>
            </c:spPr>
          </c:dPt>
          <c:dPt>
            <c:idx val="3"/>
            <c:bubble3D val="0"/>
            <c:spPr>
              <a:gradFill>
                <a:gsLst>
                  <a:gs pos="0">
                    <a:schemeClr val="accent1">
                      <a:tint val="90000"/>
                      <a:hueOff val="-1670000"/>
                    </a:schemeClr>
                  </a:gs>
                  <a:gs pos="100000">
                    <a:schemeClr val="accent1">
                      <a:tint val="90000"/>
                    </a:schemeClr>
                  </a:gs>
                </a:gsLst>
                <a:lin ang="5400000" scaled="0"/>
              </a:gradFill>
              <a:ln>
                <a:gradFill>
                  <a:gsLst>
                    <a:gs pos="0">
                      <a:schemeClr val="accent1">
                        <a:tint val="90000"/>
                        <a:lumMod val="75000"/>
                        <a:hueOff val="-1670000"/>
                      </a:schemeClr>
                    </a:gs>
                    <a:gs pos="100000">
                      <a:schemeClr val="accent1">
                        <a:tint val="90000"/>
                        <a:lumMod val="75000"/>
                      </a:schemeClr>
                    </a:gs>
                  </a:gsLst>
                  <a:lin ang="5400000" scaled="1"/>
                </a:gradFill>
              </a:ln>
              <a:effectLst/>
            </c:spPr>
          </c:dPt>
          <c:dPt>
            <c:idx val="4"/>
            <c:bubble3D val="0"/>
            <c:spPr>
              <a:gradFill>
                <a:gsLst>
                  <a:gs pos="0">
                    <a:schemeClr val="accent1">
                      <a:tint val="70000"/>
                      <a:hueOff val="-1670000"/>
                    </a:schemeClr>
                  </a:gs>
                  <a:gs pos="100000">
                    <a:schemeClr val="accent1">
                      <a:tint val="70000"/>
                    </a:schemeClr>
                  </a:gs>
                </a:gsLst>
                <a:lin ang="5400000" scaled="0"/>
              </a:gradFill>
              <a:ln>
                <a:gradFill>
                  <a:gsLst>
                    <a:gs pos="0">
                      <a:schemeClr val="accent1">
                        <a:tint val="70000"/>
                        <a:lumMod val="75000"/>
                        <a:hueOff val="-1670000"/>
                      </a:schemeClr>
                    </a:gs>
                    <a:gs pos="100000">
                      <a:schemeClr val="accent1">
                        <a:tint val="70000"/>
                        <a:lumMod val="75000"/>
                      </a:schemeClr>
                    </a:gs>
                  </a:gsLst>
                  <a:lin ang="5400000" scaled="1"/>
                </a:gradFill>
              </a:ln>
              <a:effectLst/>
            </c:spPr>
          </c:dPt>
          <c:dPt>
            <c:idx val="5"/>
            <c:bubble3D val="0"/>
            <c:spPr>
              <a:gradFill>
                <a:gsLst>
                  <a:gs pos="0">
                    <a:schemeClr val="accent1">
                      <a:tint val="50000"/>
                      <a:hueOff val="-1670000"/>
                    </a:schemeClr>
                  </a:gs>
                  <a:gs pos="100000">
                    <a:schemeClr val="accent1">
                      <a:tint val="50000"/>
                    </a:schemeClr>
                  </a:gs>
                </a:gsLst>
                <a:lin ang="5400000" scaled="0"/>
              </a:gradFill>
              <a:ln>
                <a:gradFill>
                  <a:gsLst>
                    <a:gs pos="0">
                      <a:schemeClr val="accent1">
                        <a:tint val="50000"/>
                        <a:lumMod val="75000"/>
                        <a:hueOff val="-1670000"/>
                      </a:schemeClr>
                    </a:gs>
                    <a:gs pos="100000">
                      <a:schemeClr val="accent1">
                        <a:tint val="50000"/>
                        <a:lumMod val="75000"/>
                      </a:schemeClr>
                    </a:gs>
                  </a:gsLst>
                  <a:lin ang="5400000" scaled="1"/>
                </a:gradFill>
              </a:ln>
              <a:effectLst/>
            </c:spPr>
          </c:dPt>
          <c:dLbls>
            <c:spPr>
              <a:noFill/>
              <a:ln>
                <a:noFill/>
              </a:ln>
              <a:effectLst/>
            </c:spPr>
            <c:txPr>
              <a:bodyPr rot="0" spcFirstLastPara="0" vertOverflow="ellipsis" vert="horz" wrap="square" lIns="38100" tIns="19050" rIns="38100" bIns="19050" anchor="ctr" anchorCtr="1"/>
              <a:lstStyle/>
              <a:p>
                <a:pPr>
                  <a:defRPr lang="en-US" sz="1600" b="1" i="0" u="none" strike="noStrike" kern="1200" baseline="0">
                    <a:solidFill>
                      <a:sysClr val="windowText" lastClr="000000"/>
                    </a:solidFill>
                    <a:latin typeface="+mn-lt"/>
                    <a:ea typeface="+mn-ea"/>
                    <a:cs typeface="+mn-cs"/>
                  </a:defRPr>
                </a:pPr>
              </a:p>
            </c:txPr>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'RFM Analysis'!$A$54:$A$60</c:f>
              <c:strCache>
                <c:ptCount val="6"/>
                <c:pt idx="0">
                  <c:v>At Risk</c:v>
                </c:pt>
                <c:pt idx="1">
                  <c:v>Champion Customers</c:v>
                </c:pt>
                <c:pt idx="2">
                  <c:v>Hibernating Customers</c:v>
                </c:pt>
                <c:pt idx="3">
                  <c:v>Loyal Customers</c:v>
                </c:pt>
                <c:pt idx="4">
                  <c:v>New Customers</c:v>
                </c:pt>
                <c:pt idx="5">
                  <c:v>Other</c:v>
                </c:pt>
              </c:strCache>
            </c:strRef>
          </c:cat>
          <c:val>
            <c:numRef>
              <c:f>'RFM Analysis'!$B$54:$B$60</c:f>
              <c:numCache>
                <c:formatCode>General</c:formatCode>
                <c:ptCount val="6"/>
                <c:pt idx="0">
                  <c:v>47</c:v>
                </c:pt>
                <c:pt idx="1">
                  <c:v>21</c:v>
                </c:pt>
                <c:pt idx="2">
                  <c:v>33</c:v>
                </c:pt>
                <c:pt idx="3">
                  <c:v>16</c:v>
                </c:pt>
                <c:pt idx="4">
                  <c:v>42</c:v>
                </c:pt>
                <c:pt idx="5">
                  <c:v>121</c:v>
                </c:pt>
              </c:numCache>
            </c:numRef>
          </c:val>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legendEntry>
        <c:idx val="0"/>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1"/>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2"/>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3"/>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4"/>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egendEntry>
        <c:idx val="5"/>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Entry>
      <c:layout>
        <c:manualLayout>
          <c:xMode val="edge"/>
          <c:yMode val="edge"/>
          <c:x val="0.671599169262721"/>
          <c:y val="0.149362076550814"/>
          <c:w val="0.324506749740395"/>
          <c:h val="0.844038715354158"/>
        </c:manualLayout>
      </c:layout>
      <c:overlay val="0"/>
      <c:spPr>
        <a:noFill/>
        <a:ln>
          <a:noFill/>
        </a:ln>
        <a:effectLst/>
      </c:spPr>
      <c:txPr>
        <a:bodyPr rot="0" spcFirstLastPara="0" vertOverflow="ellipsis" vert="horz" wrap="square" anchor="ctr" anchorCtr="1"/>
        <a:lstStyle/>
        <a:p>
          <a:pPr>
            <a:defRPr lang="en-US" sz="1400" b="1" i="0" u="none" strike="noStrike" kern="1200" baseline="0">
              <a:solidFill>
                <a:sysClr val="windowText" lastClr="000000"/>
              </a:solidFill>
              <a:latin typeface="+mn-lt"/>
              <a:ea typeface="+mn-ea"/>
              <a:cs typeface="+mn-cs"/>
            </a:defRPr>
          </a:pPr>
        </a:p>
      </c:txPr>
    </c:legend>
    <c:plotVisOnly val="1"/>
    <c:dispBlanksAs val="gap"/>
    <c:showDLblsOverMax val="0"/>
    <c:extLst>
      <c:ext uri="{0b15fc19-7d7d-44ad-8c2d-2c3a37ce22c3}">
        <chartProps xmlns="https://web.wps.cn/et/2018/main" chartId="{931b403e-f3ef-4d4b-a454-51007ca5cfe0}"/>
      </c:ext>
    </c:extLst>
  </c:chart>
  <c:spPr>
    <a:solidFill>
      <a:schemeClr val="lt1">
        <a:lumMod val="96000"/>
        <a:alpha val="0"/>
      </a:schemeClr>
    </a:solid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pivotSource>
    <c:name>[GlobalGadgets Customer Transaction Data 1.xlsx]RFM Analysis!PivotTable9</c:name>
    <c:fmtId val="6"/>
  </c:pivotSource>
  <c:chart>
    <c:title>
      <c:tx>
        <c:rich>
          <a:bodyPr rot="0" spcFirstLastPara="0" vertOverflow="ellipsis" vert="horz" wrap="square" anchor="ctr" anchorCtr="1"/>
          <a:lstStyle/>
          <a:p>
            <a:pPr defTabSz="914400">
              <a:defRPr lang="en-US" sz="1800" b="1" i="0" u="none" strike="noStrike" kern="1200" baseline="0">
                <a:solidFill>
                  <a:schemeClr val="dk1">
                    <a:lumMod val="75000"/>
                    <a:lumOff val="25000"/>
                  </a:schemeClr>
                </a:solidFill>
                <a:latin typeface="+mn-lt"/>
                <a:ea typeface="+mn-ea"/>
                <a:cs typeface="+mn-cs"/>
              </a:defRPr>
            </a:pPr>
            <a:r>
              <a:rPr sz="1800">
                <a:solidFill>
                  <a:sysClr val="windowText" lastClr="000000"/>
                </a:solidFill>
              </a:rPr>
              <a:t>Total Revenue by Product Category  </a:t>
            </a:r>
            <a:endParaRPr sz="1800">
              <a:solidFill>
                <a:sysClr val="windowText" lastClr="000000"/>
              </a:solidFill>
            </a:endParaRPr>
          </a:p>
        </c:rich>
      </c:tx>
      <c:layout/>
      <c:overlay val="0"/>
      <c:spPr>
        <a:noFill/>
        <a:ln>
          <a:noFill/>
        </a:ln>
        <a:effectLst/>
      </c:sp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tx>
            <c:strRef>
              <c:f>'RFM Analysis'!$C$70</c:f>
              <c:strCache>
                <c:ptCount val="1"/>
                <c:pt idx="0">
                  <c:v>Total</c:v>
                </c:pt>
              </c:strCache>
            </c:strRef>
          </c:tx>
          <c:spPr>
            <a:scene3d>
              <a:camera prst="orthographicFront"/>
              <a:lightRig rig="threePt" dir="t"/>
            </a:scene3d>
            <a:sp3d contourW="9525"/>
          </c:spPr>
          <c:explosion val="0"/>
          <c:dPt>
            <c:idx val="0"/>
            <c:bubble3D val="0"/>
            <c:spPr>
              <a:gradFill>
                <a:gsLst>
                  <a:gs pos="0">
                    <a:schemeClr val="accent1">
                      <a:shade val="53333"/>
                      <a:hueOff val="-1670000"/>
                    </a:schemeClr>
                  </a:gs>
                  <a:gs pos="100000">
                    <a:schemeClr val="accent1">
                      <a:shade val="53333"/>
                    </a:schemeClr>
                  </a:gs>
                </a:gsLst>
                <a:lin ang="5400000" scaled="0"/>
              </a:gradFill>
              <a:ln>
                <a:gradFill>
                  <a:gsLst>
                    <a:gs pos="0">
                      <a:schemeClr val="accent1">
                        <a:shade val="53333"/>
                        <a:lumMod val="75000"/>
                        <a:hueOff val="-1670000"/>
                      </a:schemeClr>
                    </a:gs>
                    <a:gs pos="100000">
                      <a:schemeClr val="accent1">
                        <a:shade val="53333"/>
                        <a:lumMod val="75000"/>
                      </a:schemeClr>
                    </a:gs>
                  </a:gsLst>
                  <a:lin ang="5160000" scaled="1"/>
                </a:gradFill>
              </a:ln>
              <a:effectLst/>
            </c:spPr>
          </c:dPt>
          <c:dPt>
            <c:idx val="1"/>
            <c:bubble3D val="0"/>
            <c:spPr>
              <a:gradFill>
                <a:gsLst>
                  <a:gs pos="0">
                    <a:schemeClr val="accent1">
                      <a:shade val="76667"/>
                      <a:hueOff val="-1670000"/>
                    </a:schemeClr>
                  </a:gs>
                  <a:gs pos="100000">
                    <a:schemeClr val="accent1">
                      <a:shade val="76667"/>
                    </a:schemeClr>
                  </a:gs>
                </a:gsLst>
                <a:lin ang="5400000" scaled="0"/>
              </a:gradFill>
              <a:ln>
                <a:gradFill>
                  <a:gsLst>
                    <a:gs pos="0">
                      <a:schemeClr val="accent1">
                        <a:shade val="76667"/>
                        <a:lumMod val="75000"/>
                        <a:hueOff val="-1670000"/>
                      </a:schemeClr>
                    </a:gs>
                    <a:gs pos="100000">
                      <a:schemeClr val="accent1">
                        <a:shade val="76667"/>
                        <a:lumMod val="75000"/>
                      </a:schemeClr>
                    </a:gs>
                  </a:gsLst>
                  <a:lin ang="5160000" scaled="1"/>
                </a:gradFill>
              </a:ln>
              <a:effectLst/>
            </c:spPr>
          </c:dPt>
          <c:dPt>
            <c:idx val="2"/>
            <c:bubble3D val="0"/>
            <c:spPr>
              <a:gradFill>
                <a:gsLst>
                  <a:gs pos="0">
                    <a:schemeClr val="accent1">
                      <a:hueOff val="-1670000"/>
                    </a:schemeClr>
                  </a:gs>
                  <a:gs pos="100000">
                    <a:schemeClr val="accent1"/>
                  </a:gs>
                </a:gsLst>
                <a:lin ang="5400000" scaled="0"/>
              </a:gradFill>
              <a:ln>
                <a:gradFill>
                  <a:gsLst>
                    <a:gs pos="0">
                      <a:schemeClr val="accent1">
                        <a:lumMod val="75000"/>
                        <a:hueOff val="-1670000"/>
                      </a:schemeClr>
                    </a:gs>
                    <a:gs pos="100000">
                      <a:schemeClr val="accent1">
                        <a:lumMod val="75000"/>
                      </a:schemeClr>
                    </a:gs>
                  </a:gsLst>
                  <a:lin ang="5160000" scaled="1"/>
                </a:gradFill>
              </a:ln>
              <a:effectLst/>
            </c:spPr>
          </c:dPt>
          <c:dPt>
            <c:idx val="3"/>
            <c:bubble3D val="0"/>
            <c:spPr>
              <a:gradFill>
                <a:gsLst>
                  <a:gs pos="0">
                    <a:schemeClr val="accent1">
                      <a:tint val="76667"/>
                      <a:hueOff val="-1670000"/>
                    </a:schemeClr>
                  </a:gs>
                  <a:gs pos="100000">
                    <a:schemeClr val="accent1">
                      <a:tint val="76667"/>
                    </a:schemeClr>
                  </a:gs>
                </a:gsLst>
                <a:lin ang="5400000" scaled="0"/>
              </a:gradFill>
              <a:ln>
                <a:gradFill>
                  <a:gsLst>
                    <a:gs pos="0">
                      <a:schemeClr val="accent1">
                        <a:tint val="76667"/>
                        <a:lumMod val="75000"/>
                        <a:hueOff val="-1670000"/>
                      </a:schemeClr>
                    </a:gs>
                    <a:gs pos="100000">
                      <a:schemeClr val="accent1">
                        <a:tint val="76667"/>
                        <a:lumMod val="75000"/>
                      </a:schemeClr>
                    </a:gs>
                  </a:gsLst>
                  <a:lin ang="5160000" scaled="1"/>
                </a:gradFill>
              </a:ln>
              <a:effectLst/>
            </c:spPr>
          </c:dPt>
          <c:dPt>
            <c:idx val="4"/>
            <c:bubble3D val="0"/>
            <c:spPr>
              <a:gradFill>
                <a:gsLst>
                  <a:gs pos="0">
                    <a:schemeClr val="accent1">
                      <a:tint val="53333"/>
                      <a:hueOff val="-1670000"/>
                    </a:schemeClr>
                  </a:gs>
                  <a:gs pos="100000">
                    <a:schemeClr val="accent1">
                      <a:tint val="53333"/>
                    </a:schemeClr>
                  </a:gs>
                </a:gsLst>
                <a:lin ang="5400000" scaled="0"/>
              </a:gradFill>
              <a:ln>
                <a:gradFill>
                  <a:gsLst>
                    <a:gs pos="0">
                      <a:schemeClr val="accent1">
                        <a:tint val="53333"/>
                        <a:lumMod val="75000"/>
                        <a:hueOff val="-1670000"/>
                      </a:schemeClr>
                    </a:gs>
                    <a:gs pos="100000">
                      <a:schemeClr val="accent1">
                        <a:tint val="53333"/>
                        <a:lumMod val="75000"/>
                      </a:schemeClr>
                    </a:gs>
                  </a:gsLst>
                  <a:lin ang="5160000" scaled="1"/>
                </a:gradFill>
              </a:ln>
              <a:effectLst/>
            </c:spPr>
          </c:dPt>
          <c:dLbls>
            <c:numFmt formatCode="General" sourceLinked="1"/>
            <c:spPr>
              <a:noFill/>
              <a:ln>
                <a:noFill/>
              </a:ln>
              <a:effectLst/>
            </c:spPr>
            <c:txPr>
              <a:bodyPr rot="60000" spcFirstLastPara="0" vertOverflow="ellipsis" vert="horz" wrap="square" lIns="0" tIns="91440" rIns="91440" bIns="91440" anchor="ctr" anchorCtr="1"/>
              <a:lstStyle/>
              <a:p>
                <a:pPr>
                  <a:defRPr lang="en-US" sz="1600" b="1" i="0" u="none" strike="noStrike" kern="1200" baseline="0">
                    <a:solidFill>
                      <a:schemeClr val="tx1"/>
                    </a:solidFill>
                    <a:latin typeface="+mn-lt"/>
                    <a:ea typeface="+mn-ea"/>
                    <a:cs typeface="+mn-cs"/>
                  </a:defRPr>
                </a:pPr>
              </a:p>
            </c:txPr>
            <c:dLblPos val="outEnd"/>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'RFM Analysis'!$B$71:$B$76</c:f>
              <c:strCache>
                <c:ptCount val="5"/>
                <c:pt idx="0">
                  <c:v>Accessories</c:v>
                </c:pt>
                <c:pt idx="1">
                  <c:v>Home Automation</c:v>
                </c:pt>
                <c:pt idx="2">
                  <c:v>Laptops</c:v>
                </c:pt>
                <c:pt idx="3">
                  <c:v>Smartphones</c:v>
                </c:pt>
                <c:pt idx="4">
                  <c:v>Wearables</c:v>
                </c:pt>
              </c:strCache>
            </c:strRef>
          </c:cat>
          <c:val>
            <c:numRef>
              <c:f>'RFM Analysis'!$C$71:$C$76</c:f>
              <c:numCache>
                <c:formatCode>"$"#,##0_);[Red]\("$"#,##0\)</c:formatCode>
                <c:ptCount val="5"/>
                <c:pt idx="0">
                  <c:v>8375.15999999998</c:v>
                </c:pt>
                <c:pt idx="1">
                  <c:v>58092</c:v>
                </c:pt>
                <c:pt idx="2">
                  <c:v>268641</c:v>
                </c:pt>
                <c:pt idx="3">
                  <c:v>263219.19</c:v>
                </c:pt>
                <c:pt idx="4">
                  <c:v>47771.2</c:v>
                </c:pt>
              </c:numCache>
            </c:numRef>
          </c:val>
        </c:ser>
        <c:dLbls>
          <c:showLegendKey val="0"/>
          <c:showVal val="1"/>
          <c:showCatName val="0"/>
          <c:showSerName val="0"/>
          <c:showPercent val="0"/>
          <c:showBubbleSize val="0"/>
        </c:dLbls>
      </c:pie3DChart>
      <c:spPr>
        <a:noFill/>
        <a:ln>
          <a:noFill/>
        </a:ln>
        <a:effectLst>
          <a:glow>
            <a:schemeClr val="accent1">
              <a:alpha val="0"/>
            </a:schemeClr>
          </a:glow>
          <a:outerShdw blurRad="457200" dist="63500" dir="10200000" sx="88000" sy="88000" algn="ctr" rotWithShape="0">
            <a:srgbClr val="000000">
              <a:alpha val="100000"/>
            </a:srgbClr>
          </a:outerShdw>
          <a:softEdge rad="254000"/>
        </a:effectLst>
      </c:spPr>
    </c:plotArea>
    <c:legend>
      <c:legendPos val="r"/>
      <c:legendEntry>
        <c:idx val="0"/>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Entry>
      <c:legendEntry>
        <c:idx val="1"/>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Entry>
      <c:legendEntry>
        <c:idx val="2"/>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Entry>
      <c:legendEntry>
        <c:idx val="3"/>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Entry>
      <c:legendEntry>
        <c:idx val="4"/>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Entry>
      <c:layout/>
      <c:overlay val="0"/>
      <c:spPr>
        <a:noFill/>
        <a:ln>
          <a:noFill/>
        </a:ln>
        <a:effectLst/>
      </c:spPr>
      <c:txPr>
        <a:bodyPr rot="0" spcFirstLastPara="0" vertOverflow="ellipsis" vert="horz" wrap="square" anchor="ctr" anchorCtr="1"/>
        <a:lstStyle/>
        <a:p>
          <a:pPr>
            <a:defRPr lang="en-US" sz="1600" b="1" i="0" u="none" strike="noStrike" kern="1200" baseline="0">
              <a:solidFill>
                <a:schemeClr val="tx1"/>
              </a:solidFill>
              <a:latin typeface="+mn-lt"/>
              <a:ea typeface="+mn-ea"/>
              <a:cs typeface="+mn-cs"/>
            </a:defRPr>
          </a:pPr>
        </a:p>
      </c:txPr>
    </c:legend>
    <c:plotVisOnly val="1"/>
    <c:dispBlanksAs val="gap"/>
    <c:showDLblsOverMax val="0"/>
    <c:extLst>
      <c:ext uri="{0b15fc19-7d7d-44ad-8c2d-2c3a37ce22c3}">
        <chartProps xmlns="https://web.wps.cn/et/2018/main" chartId="{9c628716-9bab-4353-b51f-f90c946b7f85}"/>
      </c:ext>
    </c:extLst>
  </c:chart>
  <c:spPr>
    <a:solidFill>
      <a:schemeClr val="lt1">
        <a:lumMod val="96000"/>
        <a:alpha val="0"/>
      </a:schemeClr>
    </a:solid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[GlobalGadgets Customer Transaction Data 1.xlsx]RFM Analysis!PivotTable1</c:name>
    <c:fmtId val="2"/>
  </c:pivotSource>
  <c:chart>
    <c:autoTitleDeleted val="1"/>
    <c:plotArea>
      <c:layout/>
      <c:barChart>
        <c:barDir val="col"/>
        <c:grouping val="percentStacked"/>
        <c:varyColors val="0"/>
        <c:ser>
          <c:idx val="0"/>
          <c:order val="0"/>
          <c:tx>
            <c:strRef>
              <c:f>'RFM Analysis'!$B$3</c:f>
              <c:strCache>
                <c:ptCount val="1"/>
                <c:pt idx="0">
                  <c:v>Count of Customers</c:v>
                </c:pt>
              </c:strCache>
            </c:strRef>
          </c:tx>
          <c:spPr>
            <a:solidFill>
              <a:schemeClr val="accent1"/>
            </a:solidFill>
            <a:ln>
              <a:solidFill>
                <a:schemeClr val="bg1"/>
              </a:solidFill>
            </a:ln>
            <a:effectLst/>
          </c:spPr>
          <c:invertIfNegative val="0"/>
          <c:dLbls>
            <c:delete val="1"/>
          </c:dLbls>
          <c:cat>
            <c:strRef>
              <c:f>'RFM Analysis'!$A$4:$A$10</c:f>
              <c:strCache>
                <c:ptCount val="6"/>
                <c:pt idx="0">
                  <c:v>At Risk</c:v>
                </c:pt>
                <c:pt idx="1">
                  <c:v>Champion Customers</c:v>
                </c:pt>
                <c:pt idx="2">
                  <c:v>Hibernating Customers</c:v>
                </c:pt>
                <c:pt idx="3">
                  <c:v>Loyal Customers</c:v>
                </c:pt>
                <c:pt idx="4">
                  <c:v>New Customers</c:v>
                </c:pt>
                <c:pt idx="5">
                  <c:v>Other</c:v>
                </c:pt>
              </c:strCache>
            </c:strRef>
          </c:cat>
          <c:val>
            <c:numRef>
              <c:f>'RFM Analysis'!$B$4:$B$10</c:f>
              <c:numCache>
                <c:formatCode>General</c:formatCode>
                <c:ptCount val="6"/>
                <c:pt idx="0">
                  <c:v>47</c:v>
                </c:pt>
                <c:pt idx="1">
                  <c:v>21</c:v>
                </c:pt>
                <c:pt idx="2">
                  <c:v>33</c:v>
                </c:pt>
                <c:pt idx="3">
                  <c:v>16</c:v>
                </c:pt>
                <c:pt idx="4">
                  <c:v>42</c:v>
                </c:pt>
                <c:pt idx="5">
                  <c:v>121</c:v>
                </c:pt>
              </c:numCache>
            </c:numRef>
          </c:val>
        </c:ser>
        <c:ser>
          <c:idx val="1"/>
          <c:order val="1"/>
          <c:tx>
            <c:strRef>
              <c:f>'RFM Analysis'!$C$3</c:f>
              <c:strCache>
                <c:ptCount val="1"/>
                <c:pt idx="0">
                  <c:v>Average of Recency (Days)</c:v>
                </c:pt>
              </c:strCache>
            </c:strRef>
          </c:tx>
          <c:spPr>
            <a:solidFill>
              <a:schemeClr val="accent2"/>
            </a:solidFill>
            <a:ln>
              <a:solidFill>
                <a:schemeClr val="bg1"/>
              </a:solidFill>
            </a:ln>
            <a:effectLst/>
          </c:spPr>
          <c:invertIfNegative val="0"/>
          <c:dLbls>
            <c:delete val="1"/>
          </c:dLbls>
          <c:cat>
            <c:strRef>
              <c:f>'RFM Analysis'!$A$4:$A$10</c:f>
              <c:strCache>
                <c:ptCount val="6"/>
                <c:pt idx="0">
                  <c:v>At Risk</c:v>
                </c:pt>
                <c:pt idx="1">
                  <c:v>Champion Customers</c:v>
                </c:pt>
                <c:pt idx="2">
                  <c:v>Hibernating Customers</c:v>
                </c:pt>
                <c:pt idx="3">
                  <c:v>Loyal Customers</c:v>
                </c:pt>
                <c:pt idx="4">
                  <c:v>New Customers</c:v>
                </c:pt>
                <c:pt idx="5">
                  <c:v>Other</c:v>
                </c:pt>
              </c:strCache>
            </c:strRef>
          </c:cat>
          <c:val>
            <c:numRef>
              <c:f>'RFM Analysis'!$C$4:$C$10</c:f>
              <c:numCache>
                <c:formatCode>0_);[Red]\(0\)</c:formatCode>
                <c:ptCount val="6"/>
                <c:pt idx="0">
                  <c:v>605.489361702128</c:v>
                </c:pt>
                <c:pt idx="1">
                  <c:v>48.2380952380952</c:v>
                </c:pt>
                <c:pt idx="2">
                  <c:v>531.090909090909</c:v>
                </c:pt>
                <c:pt idx="3">
                  <c:v>333.1875</c:v>
                </c:pt>
                <c:pt idx="4">
                  <c:v>98.7380952380952</c:v>
                </c:pt>
                <c:pt idx="5">
                  <c:v>299.132231404959</c:v>
                </c:pt>
              </c:numCache>
            </c:numRef>
          </c:val>
        </c:ser>
        <c:ser>
          <c:idx val="2"/>
          <c:order val="2"/>
          <c:tx>
            <c:strRef>
              <c:f>'RFM Analysis'!$D$3</c:f>
              <c:strCache>
                <c:ptCount val="1"/>
                <c:pt idx="0">
                  <c:v>Average of Frequency (orders)</c:v>
                </c:pt>
              </c:strCache>
            </c:strRef>
          </c:tx>
          <c:spPr>
            <a:solidFill>
              <a:schemeClr val="accent3"/>
            </a:solidFill>
            <a:ln>
              <a:solidFill>
                <a:schemeClr val="bg1"/>
              </a:solidFill>
            </a:ln>
            <a:effectLst/>
          </c:spPr>
          <c:invertIfNegative val="0"/>
          <c:dLbls>
            <c:delete val="1"/>
          </c:dLbls>
          <c:cat>
            <c:strRef>
              <c:f>'RFM Analysis'!$A$4:$A$10</c:f>
              <c:strCache>
                <c:ptCount val="6"/>
                <c:pt idx="0">
                  <c:v>At Risk</c:v>
                </c:pt>
                <c:pt idx="1">
                  <c:v>Champion Customers</c:v>
                </c:pt>
                <c:pt idx="2">
                  <c:v>Hibernating Customers</c:v>
                </c:pt>
                <c:pt idx="3">
                  <c:v>Loyal Customers</c:v>
                </c:pt>
                <c:pt idx="4">
                  <c:v>New Customers</c:v>
                </c:pt>
                <c:pt idx="5">
                  <c:v>Other</c:v>
                </c:pt>
              </c:strCache>
            </c:strRef>
          </c:cat>
          <c:val>
            <c:numRef>
              <c:f>'RFM Analysis'!$D$4:$D$10</c:f>
              <c:numCache>
                <c:formatCode>0_);[Red]\(0\)</c:formatCode>
                <c:ptCount val="6"/>
                <c:pt idx="0">
                  <c:v>12.1276595744681</c:v>
                </c:pt>
                <c:pt idx="1">
                  <c:v>18.047619047619</c:v>
                </c:pt>
                <c:pt idx="2">
                  <c:v>1</c:v>
                </c:pt>
                <c:pt idx="3">
                  <c:v>7.5</c:v>
                </c:pt>
                <c:pt idx="4">
                  <c:v>1</c:v>
                </c:pt>
                <c:pt idx="5">
                  <c:v>1.34710743801653</c:v>
                </c:pt>
              </c:numCache>
            </c:numRef>
          </c:val>
        </c:ser>
        <c:ser>
          <c:idx val="3"/>
          <c:order val="3"/>
          <c:tx>
            <c:strRef>
              <c:f>'RFM Analysis'!$E$3</c:f>
              <c:strCache>
                <c:ptCount val="1"/>
                <c:pt idx="0">
                  <c:v>Average of Monetary (USD)</c:v>
                </c:pt>
              </c:strCache>
            </c:strRef>
          </c:tx>
          <c:spPr>
            <a:solidFill>
              <a:schemeClr val="accent4"/>
            </a:solidFill>
            <a:ln>
              <a:solidFill>
                <a:schemeClr val="bg1"/>
              </a:solidFill>
            </a:ln>
            <a:effectLst/>
          </c:spPr>
          <c:invertIfNegative val="0"/>
          <c:dLbls>
            <c:delete val="1"/>
          </c:dLbls>
          <c:cat>
            <c:strRef>
              <c:f>'RFM Analysis'!$A$4:$A$10</c:f>
              <c:strCache>
                <c:ptCount val="6"/>
                <c:pt idx="0">
                  <c:v>At Risk</c:v>
                </c:pt>
                <c:pt idx="1">
                  <c:v>Champion Customers</c:v>
                </c:pt>
                <c:pt idx="2">
                  <c:v>Hibernating Customers</c:v>
                </c:pt>
                <c:pt idx="3">
                  <c:v>Loyal Customers</c:v>
                </c:pt>
                <c:pt idx="4">
                  <c:v>New Customers</c:v>
                </c:pt>
                <c:pt idx="5">
                  <c:v>Other</c:v>
                </c:pt>
              </c:strCache>
            </c:strRef>
          </c:cat>
          <c:val>
            <c:numRef>
              <c:f>'RFM Analysis'!$E$4:$E$10</c:f>
              <c:numCache>
                <c:formatCode>"$"#,##0.00_);[Red]\("$"#,##0.00\)</c:formatCode>
                <c:ptCount val="6"/>
                <c:pt idx="0">
                  <c:v>5538.8170212766</c:v>
                </c:pt>
                <c:pt idx="1">
                  <c:v>10613.1976190476</c:v>
                </c:pt>
                <c:pt idx="2">
                  <c:v>140.057878787879</c:v>
                </c:pt>
                <c:pt idx="3">
                  <c:v>4234.543125</c:v>
                </c:pt>
                <c:pt idx="4">
                  <c:v>154.794285714286</c:v>
                </c:pt>
                <c:pt idx="5">
                  <c:v>694.388760330579</c:v>
                </c:pt>
              </c:numCache>
            </c:numRef>
          </c:val>
        </c:ser>
        <c:dLbls>
          <c:showLegendKey val="0"/>
          <c:showVal val="0"/>
          <c:showCatName val="0"/>
          <c:showSerName val="0"/>
          <c:showPercent val="0"/>
          <c:showBubbleSize val="0"/>
        </c:dLbls>
        <c:gapWidth val="246"/>
        <c:overlap val="100"/>
        <c:axId val="586516284"/>
        <c:axId val="352813083"/>
      </c:barChart>
      <c:catAx>
        <c:axId val="5865162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52813083"/>
        <c:crosses val="autoZero"/>
        <c:auto val="1"/>
        <c:lblAlgn val="ctr"/>
        <c:lblOffset val="100"/>
        <c:noMultiLvlLbl val="0"/>
      </c:catAx>
      <c:valAx>
        <c:axId val="352813083"/>
        <c:scaling>
          <c:orientation val="minMax"/>
        </c:scaling>
        <c:delete val="1"/>
        <c:axPos val="l"/>
        <c:majorGridlines>
          <c:spPr>
            <a:ln w="9525" cap="flat" cmpd="sng" algn="ctr">
              <a:solidFill>
                <a:schemeClr val="lt1">
                  <a:lumMod val="90200"/>
                </a:schemeClr>
              </a:solidFill>
              <a:round/>
            </a:ln>
            <a:effectLst/>
          </c:spPr>
        </c:majorGridlines>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6516284"/>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e06a4ab-04bb-47e6-8101-553f76e05344}"/>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1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143">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10800000" scaled="0"/>
      </a:gradFill>
      <a:ln>
        <a:gradFill>
          <a:gsLst>
            <a:gs pos="95000">
              <a:schemeClr val="phClr">
                <a:lumMod val="75000"/>
              </a:schemeClr>
            </a:gs>
            <a:gs pos="0">
              <a:schemeClr val="phClr">
                <a:lumMod val="75000"/>
                <a:hueOff val="-1670000"/>
              </a:schemeClr>
            </a:gs>
          </a:gsLst>
          <a:lin ang="1080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26">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115">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hueOff val="-1670000"/>
            </a:schemeClr>
          </a:gs>
          <a:gs pos="100000">
            <a:schemeClr val="phClr"/>
          </a:gs>
        </a:gsLst>
        <a:lin ang="5400000" scaled="0"/>
      </a:gradFill>
      <a:ln>
        <a:gradFill>
          <a:gsLst>
            <a:gs pos="0">
              <a:schemeClr val="phClr">
                <a:lumMod val="75000"/>
                <a:hueOff val="-1670000"/>
              </a:schemeClr>
            </a:gs>
            <a:gs pos="100000">
              <a:schemeClr val="phClr">
                <a:lumMod val="75000"/>
              </a:schemeClr>
            </a:gs>
          </a:gsLst>
          <a:lin ang="5400000" scaled="1"/>
        </a:gra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98">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styleClr val="auto"/>
    </cs:lnRef>
    <cs:fillRef idx="0">
      <cs:styleClr val="auto"/>
    </cs:fillRef>
    <cs:effectRef idx="0"/>
    <cs:fontRef idx="minor">
      <a:schemeClr val="dk1"/>
    </cs:fontRef>
    <cs:spPr>
      <a:gradFill>
        <a:gsLst>
          <a:gs pos="0">
            <a:schemeClr val="phClr">
              <a:hueOff val="-1670000"/>
            </a:schemeClr>
          </a:gs>
          <a:gs pos="100000">
            <a:schemeClr val="phClr"/>
          </a:gs>
        </a:gsLst>
        <a:lin ang="5400000" scaled="0"/>
      </a:gradFill>
      <a:ln>
        <a:gradFill>
          <a:gsLst>
            <a:gs pos="0">
              <a:schemeClr val="phClr">
                <a:lumMod val="75000"/>
                <a:hueOff val="-1670000"/>
              </a:schemeClr>
            </a:gs>
            <a:gs pos="100000">
              <a:schemeClr val="phClr">
                <a:lumMod val="75000"/>
              </a:schemeClr>
            </a:gs>
          </a:gsLst>
          <a:lin ang="5160000" scaled="1"/>
        </a:gradFill>
      </a:ln>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1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7" Type="http://schemas.openxmlformats.org/officeDocument/2006/relationships/image" Target="../media/image2.png"/><Relationship Id="rId6" Type="http://schemas.openxmlformats.org/officeDocument/2006/relationships/image" Target="../media/image1.jpeg"/><Relationship Id="rId5" Type="http://schemas.openxmlformats.org/officeDocument/2006/relationships/chart" Target="../charts/chart6.xml"/><Relationship Id="rId4" Type="http://schemas.openxmlformats.org/officeDocument/2006/relationships/chart" Target="../charts/chart5.xml"/><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171450</xdr:colOff>
      <xdr:row>36</xdr:row>
      <xdr:rowOff>31750</xdr:rowOff>
    </xdr:from>
    <xdr:to>
      <xdr:col>12</xdr:col>
      <xdr:colOff>610235</xdr:colOff>
      <xdr:row>43</xdr:row>
      <xdr:rowOff>158750</xdr:rowOff>
    </xdr:to>
    <xdr:graphicFrame>
      <xdr:nvGraphicFramePr>
        <xdr:cNvPr id="9" name="Chart 8"/>
        <xdr:cNvGraphicFramePr/>
      </xdr:nvGraphicFramePr>
      <xdr:xfrm>
        <a:off x="11207750" y="6661150"/>
        <a:ext cx="4401185" cy="14160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1022350</xdr:colOff>
      <xdr:row>0</xdr:row>
      <xdr:rowOff>6350</xdr:rowOff>
    </xdr:from>
    <xdr:to>
      <xdr:col>3</xdr:col>
      <xdr:colOff>1092200</xdr:colOff>
      <xdr:row>1</xdr:row>
      <xdr:rowOff>147955</xdr:rowOff>
    </xdr:to>
    <xdr:sp>
      <xdr:nvSpPr>
        <xdr:cNvPr id="2" name="Rounded Rectangle 1"/>
        <xdr:cNvSpPr/>
      </xdr:nvSpPr>
      <xdr:spPr>
        <a:xfrm>
          <a:off x="1022350" y="6350"/>
          <a:ext cx="4152900" cy="32575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0</xdr:col>
      <xdr:colOff>1492250</xdr:colOff>
      <xdr:row>0</xdr:row>
      <xdr:rowOff>38100</xdr:rowOff>
    </xdr:from>
    <xdr:ext cx="3179445" cy="323850"/>
    <xdr:sp>
      <xdr:nvSpPr>
        <xdr:cNvPr id="3" name="Text Box 2"/>
        <xdr:cNvSpPr txBox="1"/>
      </xdr:nvSpPr>
      <xdr:spPr>
        <a:xfrm>
          <a:off x="1492250" y="38100"/>
          <a:ext cx="3179445" cy="32385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ctr"/>
          <a:r>
            <a:rPr lang="en-US" sz="1400" b="1"/>
            <a:t>RFM Analysis</a:t>
          </a:r>
          <a:endParaRPr lang="en-US" sz="1400" b="1"/>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6350</xdr:colOff>
      <xdr:row>0</xdr:row>
      <xdr:rowOff>19050</xdr:rowOff>
    </xdr:from>
    <xdr:to>
      <xdr:col>36</xdr:col>
      <xdr:colOff>259080</xdr:colOff>
      <xdr:row>56</xdr:row>
      <xdr:rowOff>113030</xdr:rowOff>
    </xdr:to>
    <xdr:sp>
      <xdr:nvSpPr>
        <xdr:cNvPr id="3" name="Rectangles 2"/>
        <xdr:cNvSpPr/>
      </xdr:nvSpPr>
      <xdr:spPr>
        <a:xfrm>
          <a:off x="6350" y="19050"/>
          <a:ext cx="29740225" cy="10507980"/>
        </a:xfrm>
        <a:prstGeom prst="rect">
          <a:avLst/>
        </a:prstGeom>
        <a:solidFill>
          <a:schemeClr val="accent5">
            <a:lumMod val="20000"/>
            <a:lumOff val="80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0</xdr:col>
      <xdr:colOff>115570</xdr:colOff>
      <xdr:row>1</xdr:row>
      <xdr:rowOff>161290</xdr:rowOff>
    </xdr:from>
    <xdr:to>
      <xdr:col>35</xdr:col>
      <xdr:colOff>568325</xdr:colOff>
      <xdr:row>55</xdr:row>
      <xdr:rowOff>69215</xdr:rowOff>
    </xdr:to>
    <xdr:sp>
      <xdr:nvSpPr>
        <xdr:cNvPr id="8" name="Rounded Rectangle 7"/>
        <xdr:cNvSpPr/>
      </xdr:nvSpPr>
      <xdr:spPr>
        <a:xfrm>
          <a:off x="115570" y="345440"/>
          <a:ext cx="29330650" cy="9953625"/>
        </a:xfrm>
        <a:prstGeom prst="roundRect">
          <a:avLst/>
        </a:prstGeom>
        <a:solidFill>
          <a:schemeClr val="accent5">
            <a:lumMod val="40000"/>
            <a:lumOff val="60000"/>
            <a:alpha val="80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0</xdr:col>
      <xdr:colOff>132715</xdr:colOff>
      <xdr:row>0</xdr:row>
      <xdr:rowOff>81915</xdr:rowOff>
    </xdr:from>
    <xdr:to>
      <xdr:col>8</xdr:col>
      <xdr:colOff>86995</xdr:colOff>
      <xdr:row>4</xdr:row>
      <xdr:rowOff>151130</xdr:rowOff>
    </xdr:to>
    <xdr:sp>
      <xdr:nvSpPr>
        <xdr:cNvPr id="10" name="Rounded Rectangle 9"/>
        <xdr:cNvSpPr/>
      </xdr:nvSpPr>
      <xdr:spPr>
        <a:xfrm>
          <a:off x="132715" y="81915"/>
          <a:ext cx="12372975" cy="805815"/>
        </a:xfrm>
        <a:prstGeom prst="roundRect">
          <a:avLst/>
        </a:prstGeom>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0</xdr:col>
      <xdr:colOff>13970</xdr:colOff>
      <xdr:row>0</xdr:row>
      <xdr:rowOff>95250</xdr:rowOff>
    </xdr:from>
    <xdr:to>
      <xdr:col>1</xdr:col>
      <xdr:colOff>527050</xdr:colOff>
      <xdr:row>56</xdr:row>
      <xdr:rowOff>55245</xdr:rowOff>
    </xdr:to>
    <xdr:sp>
      <xdr:nvSpPr>
        <xdr:cNvPr id="11" name="Rounded Rectangle 10"/>
        <xdr:cNvSpPr/>
      </xdr:nvSpPr>
      <xdr:spPr>
        <a:xfrm>
          <a:off x="13970" y="95250"/>
          <a:ext cx="1122680" cy="10373995"/>
        </a:xfrm>
        <a:prstGeom prst="roundRect">
          <a:avLst/>
        </a:prstGeom>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0</xdr:col>
      <xdr:colOff>168275</xdr:colOff>
      <xdr:row>0</xdr:row>
      <xdr:rowOff>71120</xdr:rowOff>
    </xdr:from>
    <xdr:to>
      <xdr:col>1</xdr:col>
      <xdr:colOff>523240</xdr:colOff>
      <xdr:row>5</xdr:row>
      <xdr:rowOff>120015</xdr:rowOff>
    </xdr:to>
    <xdr:pic>
      <xdr:nvPicPr>
        <xdr:cNvPr id="12" name="Picture 11" descr="gadget"/>
        <xdr:cNvPicPr>
          <a:picLocks noChangeAspect="1"/>
        </xdr:cNvPicPr>
      </xdr:nvPicPr>
      <xdr:blipFill>
        <a:blip r:embed="rId6"/>
        <a:stretch>
          <a:fillRect/>
        </a:stretch>
      </xdr:blipFill>
      <xdr:spPr>
        <a:xfrm>
          <a:off x="168275" y="71120"/>
          <a:ext cx="964565" cy="969645"/>
        </a:xfrm>
        <a:prstGeom prst="ellipse">
          <a:avLst/>
        </a:prstGeom>
      </xdr:spPr>
    </xdr:pic>
    <xdr:clientData/>
  </xdr:twoCellAnchor>
  <xdr:oneCellAnchor>
    <xdr:from>
      <xdr:col>1</xdr:col>
      <xdr:colOff>6985</xdr:colOff>
      <xdr:row>0</xdr:row>
      <xdr:rowOff>125730</xdr:rowOff>
    </xdr:from>
    <xdr:ext cx="6743065" cy="721995"/>
    <xdr:sp>
      <xdr:nvSpPr>
        <xdr:cNvPr id="13" name="Text Box 12"/>
        <xdr:cNvSpPr txBox="1"/>
      </xdr:nvSpPr>
      <xdr:spPr>
        <a:xfrm>
          <a:off x="616585" y="125730"/>
          <a:ext cx="6743065" cy="72199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ctr"/>
          <a:r>
            <a:rPr lang="en-US" sz="2800" b="1"/>
            <a:t>GLOBALGADGETS RFM DASHBOARD</a:t>
          </a:r>
          <a:endParaRPr lang="en-US" sz="2800" b="1"/>
        </a:p>
      </xdr:txBody>
    </xdr:sp>
    <xdr:clientData/>
  </xdr:oneCellAnchor>
  <xdr:twoCellAnchor>
    <xdr:from>
      <xdr:col>23</xdr:col>
      <xdr:colOff>382905</xdr:colOff>
      <xdr:row>0</xdr:row>
      <xdr:rowOff>104775</xdr:rowOff>
    </xdr:from>
    <xdr:to>
      <xdr:col>34</xdr:col>
      <xdr:colOff>112395</xdr:colOff>
      <xdr:row>3</xdr:row>
      <xdr:rowOff>137795</xdr:rowOff>
    </xdr:to>
    <xdr:sp>
      <xdr:nvSpPr>
        <xdr:cNvPr id="14" name="Rounded Rectangle 13"/>
        <xdr:cNvSpPr/>
      </xdr:nvSpPr>
      <xdr:spPr>
        <a:xfrm>
          <a:off x="21945600" y="104775"/>
          <a:ext cx="6435090" cy="58547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30</xdr:col>
      <xdr:colOff>363220</xdr:colOff>
      <xdr:row>0</xdr:row>
      <xdr:rowOff>117475</xdr:rowOff>
    </xdr:from>
    <xdr:ext cx="2104390" cy="400050"/>
    <xdr:sp>
      <xdr:nvSpPr>
        <xdr:cNvPr id="15" name="Text Box 14"/>
        <xdr:cNvSpPr txBox="1"/>
      </xdr:nvSpPr>
      <xdr:spPr>
        <a:xfrm>
          <a:off x="26193115" y="117475"/>
          <a:ext cx="2104390" cy="40005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1800" b="1"/>
            <a:t>Filter </a:t>
          </a:r>
          <a:r>
            <a:rPr lang="en-US" sz="1600" b="1"/>
            <a:t>by Month/Year</a:t>
          </a:r>
          <a:endParaRPr lang="en-US" sz="1600" b="1"/>
        </a:p>
      </xdr:txBody>
    </xdr:sp>
    <xdr:clientData/>
  </xdr:oneCellAnchor>
  <xdr:twoCellAnchor>
    <xdr:from>
      <xdr:col>2</xdr:col>
      <xdr:colOff>198120</xdr:colOff>
      <xdr:row>18</xdr:row>
      <xdr:rowOff>81280</xdr:rowOff>
    </xdr:from>
    <xdr:to>
      <xdr:col>5</xdr:col>
      <xdr:colOff>1779905</xdr:colOff>
      <xdr:row>36</xdr:row>
      <xdr:rowOff>160655</xdr:rowOff>
    </xdr:to>
    <xdr:graphicFrame>
      <xdr:nvGraphicFramePr>
        <xdr:cNvPr id="17" name="Chart 16"/>
        <xdr:cNvGraphicFramePr/>
      </xdr:nvGraphicFramePr>
      <xdr:xfrm>
        <a:off x="1417320" y="3395980"/>
        <a:ext cx="7665085" cy="33940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549275</xdr:colOff>
      <xdr:row>16</xdr:row>
      <xdr:rowOff>17145</xdr:rowOff>
    </xdr:from>
    <xdr:ext cx="1868805" cy="434340"/>
    <xdr:sp>
      <xdr:nvSpPr>
        <xdr:cNvPr id="18" name="Text Box 17"/>
        <xdr:cNvSpPr txBox="1"/>
      </xdr:nvSpPr>
      <xdr:spPr>
        <a:xfrm>
          <a:off x="1768475" y="2963545"/>
          <a:ext cx="1868805" cy="4343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2000" b="1">
              <a:latin typeface="Calibri" panose="020F0502020204030204" charset="0"/>
              <a:cs typeface="Calibri" panose="020F0502020204030204" charset="0"/>
            </a:rPr>
            <a:t>Demographics</a:t>
          </a:r>
          <a:endParaRPr lang="en-US" sz="2000" b="1">
            <a:latin typeface="Calibri" panose="020F0502020204030204" charset="0"/>
            <a:cs typeface="Calibri" panose="020F0502020204030204" charset="0"/>
          </a:endParaRPr>
        </a:p>
      </xdr:txBody>
    </xdr:sp>
    <xdr:clientData/>
  </xdr:oneCellAnchor>
  <xdr:twoCellAnchor>
    <xdr:from>
      <xdr:col>1</xdr:col>
      <xdr:colOff>503555</xdr:colOff>
      <xdr:row>18</xdr:row>
      <xdr:rowOff>69850</xdr:rowOff>
    </xdr:from>
    <xdr:to>
      <xdr:col>11</xdr:col>
      <xdr:colOff>190500</xdr:colOff>
      <xdr:row>18</xdr:row>
      <xdr:rowOff>100965</xdr:rowOff>
    </xdr:to>
    <xdr:cxnSp>
      <xdr:nvCxnSpPr>
        <xdr:cNvPr id="31" name="Straight Connector 30"/>
        <xdr:cNvCxnSpPr/>
      </xdr:nvCxnSpPr>
      <xdr:spPr>
        <a:xfrm flipV="1">
          <a:off x="1113155" y="3384550"/>
          <a:ext cx="13324840" cy="31115"/>
        </a:xfrm>
        <a:prstGeom prst="line">
          <a:avLst/>
        </a:prstGeom>
      </xdr:spPr>
      <xdr:style>
        <a:lnRef idx="2">
          <a:schemeClr val="accent1"/>
        </a:lnRef>
        <a:fillRef idx="0">
          <a:srgbClr val="FFFFFF"/>
        </a:fillRef>
        <a:effectRef idx="0">
          <a:srgbClr val="FFFFFF"/>
        </a:effectRef>
        <a:fontRef idx="minor">
          <a:schemeClr val="tx1"/>
        </a:fontRef>
      </xdr:style>
    </xdr:cxnSp>
    <xdr:clientData/>
  </xdr:twoCellAnchor>
  <xdr:twoCellAnchor>
    <xdr:from>
      <xdr:col>5</xdr:col>
      <xdr:colOff>2187575</xdr:colOff>
      <xdr:row>18</xdr:row>
      <xdr:rowOff>102870</xdr:rowOff>
    </xdr:from>
    <xdr:to>
      <xdr:col>14</xdr:col>
      <xdr:colOff>436245</xdr:colOff>
      <xdr:row>36</xdr:row>
      <xdr:rowOff>36830</xdr:rowOff>
    </xdr:to>
    <xdr:graphicFrame>
      <xdr:nvGraphicFramePr>
        <xdr:cNvPr id="32" name="Chart 31"/>
        <xdr:cNvGraphicFramePr/>
      </xdr:nvGraphicFramePr>
      <xdr:xfrm>
        <a:off x="9490075" y="3417570"/>
        <a:ext cx="7022465" cy="32486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513080</xdr:colOff>
      <xdr:row>17</xdr:row>
      <xdr:rowOff>80010</xdr:rowOff>
    </xdr:from>
    <xdr:to>
      <xdr:col>22</xdr:col>
      <xdr:colOff>585470</xdr:colOff>
      <xdr:row>33</xdr:row>
      <xdr:rowOff>100965</xdr:rowOff>
    </xdr:to>
    <xdr:graphicFrame>
      <xdr:nvGraphicFramePr>
        <xdr:cNvPr id="33" name="Chart 32"/>
        <xdr:cNvGraphicFramePr/>
      </xdr:nvGraphicFramePr>
      <xdr:xfrm>
        <a:off x="16589375" y="3210560"/>
        <a:ext cx="4949190" cy="296735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525780</xdr:colOff>
      <xdr:row>71</xdr:row>
      <xdr:rowOff>81915</xdr:rowOff>
    </xdr:from>
    <xdr:to>
      <xdr:col>4</xdr:col>
      <xdr:colOff>880745</xdr:colOff>
      <xdr:row>84</xdr:row>
      <xdr:rowOff>37465</xdr:rowOff>
    </xdr:to>
    <mc:AlternateContent xmlns:mc="http://schemas.openxmlformats.org/markup-compatibility/2006">
      <mc:Choice xmlns:a14="http://schemas.microsoft.com/office/drawing/2010/main" Requires="a14">
        <xdr:graphicFrame>
          <xdr:nvGraphicFramePr>
            <xdr:cNvPr id="35" name="Month/Year 1"/>
            <xdr:cNvGraphicFramePr/>
          </xdr:nvGraphicFramePr>
          <xdr:xfrm>
            <a:off x="0" y="0"/>
            <a:ext cx="0" cy="0"/>
          </xdr:xfrm>
          <a:graphic>
            <a:graphicData uri="http://schemas.microsoft.com/office/drawing/2010/slicer">
              <sle:slicer xmlns:sle="http://schemas.microsoft.com/office/drawing/2010/slicer" name="Month/Year 1"/>
            </a:graphicData>
          </a:graphic>
        </xdr:graphicFrame>
      </mc:Choice>
      <mc:Fallback xmlns="">
        <xdr:sp macro="" textlink="">
          <xdr:nvSpPr>
            <xdr:cNvPr id="0" name=""/>
            <xdr:cNvSpPr>
              <a:spLocks noTextEdit="1"/>
            </xdr:cNvSpPr>
          </xdr:nvSpPr>
          <xdr:spPr>
            <a:xfrm>
              <a:off x="1744980" y="13258165"/>
              <a:ext cx="4241165" cy="23495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xdr:col>
      <xdr:colOff>525780</xdr:colOff>
      <xdr:row>71</xdr:row>
      <xdr:rowOff>81915</xdr:rowOff>
    </xdr:from>
    <xdr:to>
      <xdr:col>4</xdr:col>
      <xdr:colOff>1248410</xdr:colOff>
      <xdr:row>84</xdr:row>
      <xdr:rowOff>37465</xdr:rowOff>
    </xdr:to>
    <mc:AlternateContent xmlns:mc="http://schemas.openxmlformats.org/markup-compatibility/2006">
      <mc:Choice xmlns:a14="http://schemas.microsoft.com/office/drawing/2010/main" Requires="a14">
        <xdr:graphicFrame>
          <xdr:nvGraphicFramePr>
            <xdr:cNvPr id="36" name="Month/Year"/>
            <xdr:cNvGraphicFramePr/>
          </xdr:nvGraphicFramePr>
          <xdr:xfrm>
            <a:off x="0" y="0"/>
            <a:ext cx="0" cy="0"/>
          </xdr:xfrm>
          <a:graphic>
            <a:graphicData uri="http://schemas.microsoft.com/office/drawing/2010/slicer">
              <sle:slicer xmlns:sle="http://schemas.microsoft.com/office/drawing/2010/slicer" name="Month/Year"/>
            </a:graphicData>
          </a:graphic>
        </xdr:graphicFrame>
      </mc:Choice>
      <mc:Fallback xmlns="">
        <xdr:sp macro="" textlink="">
          <xdr:nvSpPr>
            <xdr:cNvPr id="0" name=""/>
            <xdr:cNvSpPr>
              <a:spLocks noTextEdit="1"/>
            </xdr:cNvSpPr>
          </xdr:nvSpPr>
          <xdr:spPr>
            <a:xfrm>
              <a:off x="1744980" y="13258165"/>
              <a:ext cx="4608830" cy="23495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24</xdr:col>
      <xdr:colOff>124460</xdr:colOff>
      <xdr:row>2</xdr:row>
      <xdr:rowOff>109220</xdr:rowOff>
    </xdr:from>
    <xdr:to>
      <xdr:col>33</xdr:col>
      <xdr:colOff>367030</xdr:colOff>
      <xdr:row>23</xdr:row>
      <xdr:rowOff>62865</xdr:rowOff>
    </xdr:to>
    <mc:AlternateContent xmlns:mc="http://schemas.openxmlformats.org/markup-compatibility/2006">
      <mc:Choice xmlns:a14="http://schemas.microsoft.com/office/drawing/2010/main" Requires="a14">
        <xdr:graphicFrame>
          <xdr:nvGraphicFramePr>
            <xdr:cNvPr id="38" name="Month/Year 2"/>
            <xdr:cNvGraphicFramePr/>
          </xdr:nvGraphicFramePr>
          <xdr:xfrm>
            <a:off x="0" y="0"/>
            <a:ext cx="0" cy="0"/>
          </xdr:xfrm>
          <a:graphic>
            <a:graphicData uri="http://schemas.microsoft.com/office/drawing/2010/slicer">
              <sle:slicer xmlns:sle="http://schemas.microsoft.com/office/drawing/2010/slicer" name="Month/Year 2"/>
            </a:graphicData>
          </a:graphic>
        </xdr:graphicFrame>
      </mc:Choice>
      <mc:Fallback xmlns="">
        <xdr:sp macro="" textlink="">
          <xdr:nvSpPr>
            <xdr:cNvPr id="0" name=""/>
            <xdr:cNvSpPr>
              <a:spLocks noTextEdit="1"/>
            </xdr:cNvSpPr>
          </xdr:nvSpPr>
          <xdr:spPr>
            <a:xfrm>
              <a:off x="22296755" y="477520"/>
              <a:ext cx="5728970" cy="382079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24</xdr:col>
      <xdr:colOff>129540</xdr:colOff>
      <xdr:row>23</xdr:row>
      <xdr:rowOff>130810</xdr:rowOff>
    </xdr:from>
    <xdr:to>
      <xdr:col>28</xdr:col>
      <xdr:colOff>344805</xdr:colOff>
      <xdr:row>32</xdr:row>
      <xdr:rowOff>123825</xdr:rowOff>
    </xdr:to>
    <mc:AlternateContent xmlns:mc="http://schemas.openxmlformats.org/markup-compatibility/2006">
      <mc:Choice xmlns:a14="http://schemas.microsoft.com/office/drawing/2010/main" Requires="a14">
        <xdr:graphicFrame>
          <xdr:nvGraphicFramePr>
            <xdr:cNvPr id="41"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2301835" y="4366260"/>
              <a:ext cx="2653665" cy="165036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28</xdr:col>
      <xdr:colOff>489585</xdr:colOff>
      <xdr:row>23</xdr:row>
      <xdr:rowOff>125095</xdr:rowOff>
    </xdr:from>
    <xdr:to>
      <xdr:col>33</xdr:col>
      <xdr:colOff>365125</xdr:colOff>
      <xdr:row>32</xdr:row>
      <xdr:rowOff>130175</xdr:rowOff>
    </xdr:to>
    <mc:AlternateContent xmlns:mc="http://schemas.openxmlformats.org/markup-compatibility/2006">
      <mc:Choice xmlns:a14="http://schemas.microsoft.com/office/drawing/2010/main" Requires="a14">
        <xdr:graphicFrame>
          <xdr:nvGraphicFramePr>
            <xdr:cNvPr id="42" name="Customer Segment"/>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25100280" y="4360545"/>
              <a:ext cx="2923540" cy="166243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15</xdr:col>
      <xdr:colOff>85090</xdr:colOff>
      <xdr:row>36</xdr:row>
      <xdr:rowOff>32385</xdr:rowOff>
    </xdr:from>
    <xdr:to>
      <xdr:col>27</xdr:col>
      <xdr:colOff>469900</xdr:colOff>
      <xdr:row>56</xdr:row>
      <xdr:rowOff>73025</xdr:rowOff>
    </xdr:to>
    <xdr:graphicFrame>
      <xdr:nvGraphicFramePr>
        <xdr:cNvPr id="43" name="Chart 42"/>
        <xdr:cNvGraphicFramePr/>
      </xdr:nvGraphicFramePr>
      <xdr:xfrm>
        <a:off x="16770985" y="6661785"/>
        <a:ext cx="7700010" cy="38252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202</xdr:col>
      <xdr:colOff>125095</xdr:colOff>
      <xdr:row>24</xdr:row>
      <xdr:rowOff>4445</xdr:rowOff>
    </xdr:from>
    <xdr:to>
      <xdr:col>209</xdr:col>
      <xdr:colOff>403225</xdr:colOff>
      <xdr:row>38</xdr:row>
      <xdr:rowOff>137160</xdr:rowOff>
    </xdr:to>
    <xdr:graphicFrame>
      <xdr:nvGraphicFramePr>
        <xdr:cNvPr id="44" name="Chart 43"/>
        <xdr:cNvGraphicFramePr/>
      </xdr:nvGraphicFramePr>
      <xdr:xfrm>
        <a:off x="130806190" y="4424045"/>
        <a:ext cx="4545330" cy="271081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1422400</xdr:colOff>
      <xdr:row>5</xdr:row>
      <xdr:rowOff>179070</xdr:rowOff>
    </xdr:from>
    <xdr:to>
      <xdr:col>4</xdr:col>
      <xdr:colOff>169545</xdr:colOff>
      <xdr:row>13</xdr:row>
      <xdr:rowOff>22225</xdr:rowOff>
    </xdr:to>
    <xdr:sp>
      <xdr:nvSpPr>
        <xdr:cNvPr id="39" name="Flowchart: Alternate Process 38"/>
        <xdr:cNvSpPr/>
      </xdr:nvSpPr>
      <xdr:spPr>
        <a:xfrm>
          <a:off x="2641600" y="1099820"/>
          <a:ext cx="2633345" cy="1316355"/>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2</xdr:col>
      <xdr:colOff>1372235</xdr:colOff>
      <xdr:row>5</xdr:row>
      <xdr:rowOff>163830</xdr:rowOff>
    </xdr:from>
    <xdr:ext cx="2459990" cy="506095"/>
    <xdr:sp>
      <xdr:nvSpPr>
        <xdr:cNvPr id="48" name="Text Box 47"/>
        <xdr:cNvSpPr txBox="1"/>
      </xdr:nvSpPr>
      <xdr:spPr>
        <a:xfrm>
          <a:off x="2591435" y="1084580"/>
          <a:ext cx="2459990" cy="50609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nchorCtr="0">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r"/>
          <a:r>
            <a:rPr lang="en-US" sz="2400" b="1">
              <a:cs typeface="+mn-lt"/>
            </a:rPr>
            <a:t>Total Customers</a:t>
          </a:r>
          <a:endParaRPr lang="en-US" sz="2400" b="1">
            <a:cs typeface="+mn-lt"/>
          </a:endParaRPr>
        </a:p>
      </xdr:txBody>
    </xdr:sp>
    <xdr:clientData/>
  </xdr:oneCellAnchor>
  <xdr:oneCellAnchor>
    <xdr:from>
      <xdr:col>3</xdr:col>
      <xdr:colOff>594995</xdr:colOff>
      <xdr:row>10</xdr:row>
      <xdr:rowOff>27305</xdr:rowOff>
    </xdr:from>
    <xdr:ext cx="852170" cy="467360"/>
    <xdr:sp>
      <xdr:nvSpPr>
        <xdr:cNvPr id="50" name="Text Box 49"/>
        <xdr:cNvSpPr txBox="1"/>
      </xdr:nvSpPr>
      <xdr:spPr>
        <a:xfrm>
          <a:off x="3503295" y="1868805"/>
          <a:ext cx="852170" cy="4673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2800" b="1">
              <a:latin typeface="Calibri" panose="020F0502020204030204" charset="0"/>
              <a:cs typeface="Calibri" panose="020F0502020204030204" charset="0"/>
            </a:rPr>
            <a:t>280</a:t>
          </a:r>
          <a:endParaRPr lang="en-US" sz="2800" b="1">
            <a:latin typeface="Calibri" panose="020F0502020204030204" charset="0"/>
            <a:cs typeface="Calibri" panose="020F0502020204030204" charset="0"/>
          </a:endParaRPr>
        </a:p>
      </xdr:txBody>
    </xdr:sp>
    <xdr:clientData/>
  </xdr:oneCellAnchor>
  <xdr:twoCellAnchor>
    <xdr:from>
      <xdr:col>4</xdr:col>
      <xdr:colOff>423545</xdr:colOff>
      <xdr:row>5</xdr:row>
      <xdr:rowOff>160655</xdr:rowOff>
    </xdr:from>
    <xdr:to>
      <xdr:col>5</xdr:col>
      <xdr:colOff>1144905</xdr:colOff>
      <xdr:row>12</xdr:row>
      <xdr:rowOff>180975</xdr:rowOff>
    </xdr:to>
    <xdr:sp>
      <xdr:nvSpPr>
        <xdr:cNvPr id="56" name="Flowchart: Alternate Process 55"/>
        <xdr:cNvSpPr/>
      </xdr:nvSpPr>
      <xdr:spPr>
        <a:xfrm>
          <a:off x="5528945" y="1081405"/>
          <a:ext cx="2918460" cy="1309370"/>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1419860</xdr:colOff>
      <xdr:row>5</xdr:row>
      <xdr:rowOff>143510</xdr:rowOff>
    </xdr:from>
    <xdr:to>
      <xdr:col>7</xdr:col>
      <xdr:colOff>184150</xdr:colOff>
      <xdr:row>13</xdr:row>
      <xdr:rowOff>6350</xdr:rowOff>
    </xdr:to>
    <xdr:sp>
      <xdr:nvSpPr>
        <xdr:cNvPr id="57" name="Flowchart: Alternate Process 56"/>
        <xdr:cNvSpPr/>
      </xdr:nvSpPr>
      <xdr:spPr>
        <a:xfrm>
          <a:off x="8722360" y="1064260"/>
          <a:ext cx="3158490" cy="1336040"/>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7</xdr:col>
      <xdr:colOff>461645</xdr:colOff>
      <xdr:row>5</xdr:row>
      <xdr:rowOff>153035</xdr:rowOff>
    </xdr:from>
    <xdr:to>
      <xdr:col>12</xdr:col>
      <xdr:colOff>205740</xdr:colOff>
      <xdr:row>12</xdr:row>
      <xdr:rowOff>135255</xdr:rowOff>
    </xdr:to>
    <xdr:sp>
      <xdr:nvSpPr>
        <xdr:cNvPr id="58" name="Flowchart: Alternate Process 57"/>
        <xdr:cNvSpPr/>
      </xdr:nvSpPr>
      <xdr:spPr>
        <a:xfrm>
          <a:off x="12158345" y="1073785"/>
          <a:ext cx="2904490" cy="1271270"/>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12</xdr:col>
      <xdr:colOff>410210</xdr:colOff>
      <xdr:row>5</xdr:row>
      <xdr:rowOff>172720</xdr:rowOff>
    </xdr:from>
    <xdr:to>
      <xdr:col>17</xdr:col>
      <xdr:colOff>203835</xdr:colOff>
      <xdr:row>12</xdr:row>
      <xdr:rowOff>136525</xdr:rowOff>
    </xdr:to>
    <xdr:sp>
      <xdr:nvSpPr>
        <xdr:cNvPr id="59" name="Flowchart: Alternate Process 58"/>
        <xdr:cNvSpPr/>
      </xdr:nvSpPr>
      <xdr:spPr>
        <a:xfrm>
          <a:off x="15267305" y="1093470"/>
          <a:ext cx="2841625" cy="1252855"/>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17</xdr:col>
      <xdr:colOff>519430</xdr:colOff>
      <xdr:row>5</xdr:row>
      <xdr:rowOff>151130</xdr:rowOff>
    </xdr:from>
    <xdr:to>
      <xdr:col>23</xdr:col>
      <xdr:colOff>36195</xdr:colOff>
      <xdr:row>12</xdr:row>
      <xdr:rowOff>138430</xdr:rowOff>
    </xdr:to>
    <xdr:sp>
      <xdr:nvSpPr>
        <xdr:cNvPr id="60" name="Flowchart: Alternate Process 59"/>
        <xdr:cNvSpPr/>
      </xdr:nvSpPr>
      <xdr:spPr>
        <a:xfrm>
          <a:off x="18424525" y="1071880"/>
          <a:ext cx="3174365" cy="1276350"/>
        </a:xfrm>
        <a:prstGeom prst="flowChartAlternateProcess">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oneCellAnchor>
    <xdr:from>
      <xdr:col>4</xdr:col>
      <xdr:colOff>757555</xdr:colOff>
      <xdr:row>5</xdr:row>
      <xdr:rowOff>135890</xdr:rowOff>
    </xdr:from>
    <xdr:ext cx="2136140" cy="506095"/>
    <xdr:sp>
      <xdr:nvSpPr>
        <xdr:cNvPr id="61" name="Text Box 60"/>
        <xdr:cNvSpPr txBox="1"/>
      </xdr:nvSpPr>
      <xdr:spPr>
        <a:xfrm>
          <a:off x="5862955" y="1056640"/>
          <a:ext cx="2136140" cy="50609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ctr"/>
          <a:r>
            <a:rPr lang="en-US" sz="2400" b="1"/>
            <a:t>Total Revenue</a:t>
          </a:r>
          <a:endParaRPr lang="en-US" sz="2400" b="1"/>
        </a:p>
      </xdr:txBody>
    </xdr:sp>
    <xdr:clientData/>
  </xdr:oneCellAnchor>
  <xdr:oneCellAnchor>
    <xdr:from>
      <xdr:col>4</xdr:col>
      <xdr:colOff>1068070</xdr:colOff>
      <xdr:row>10</xdr:row>
      <xdr:rowOff>51435</xdr:rowOff>
    </xdr:from>
    <xdr:ext cx="1781175" cy="572770"/>
    <xdr:sp>
      <xdr:nvSpPr>
        <xdr:cNvPr id="62" name="Text Box 61"/>
        <xdr:cNvSpPr txBox="1"/>
      </xdr:nvSpPr>
      <xdr:spPr>
        <a:xfrm>
          <a:off x="6173470" y="1892935"/>
          <a:ext cx="1781175" cy="57277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2800" b="1">
              <a:latin typeface="Calibri" panose="020F0502020204030204" charset="0"/>
              <a:cs typeface="Calibri" panose="020F0502020204030204" charset="0"/>
            </a:rPr>
            <a:t>$646,099</a:t>
          </a:r>
          <a:endParaRPr lang="en-US" sz="2800" b="1">
            <a:latin typeface="Calibri" panose="020F0502020204030204" charset="0"/>
            <a:cs typeface="Calibri" panose="020F0502020204030204" charset="0"/>
          </a:endParaRPr>
        </a:p>
      </xdr:txBody>
    </xdr:sp>
    <xdr:clientData/>
  </xdr:oneCellAnchor>
  <xdr:oneCellAnchor>
    <xdr:from>
      <xdr:col>5</xdr:col>
      <xdr:colOff>1495425</xdr:colOff>
      <xdr:row>5</xdr:row>
      <xdr:rowOff>146050</xdr:rowOff>
    </xdr:from>
    <xdr:ext cx="2913380" cy="501015"/>
    <xdr:sp>
      <xdr:nvSpPr>
        <xdr:cNvPr id="63" name="Text Box 62"/>
        <xdr:cNvSpPr txBox="1"/>
      </xdr:nvSpPr>
      <xdr:spPr>
        <a:xfrm>
          <a:off x="8797925" y="1066800"/>
          <a:ext cx="2913380" cy="5010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2400" b="1"/>
            <a:t>Average Order Value</a:t>
          </a:r>
          <a:endParaRPr lang="en-US" sz="2400" b="1"/>
        </a:p>
      </xdr:txBody>
    </xdr:sp>
    <xdr:clientData/>
  </xdr:oneCellAnchor>
  <xdr:oneCellAnchor>
    <xdr:from>
      <xdr:col>6</xdr:col>
      <xdr:colOff>139065</xdr:colOff>
      <xdr:row>10</xdr:row>
      <xdr:rowOff>59690</xdr:rowOff>
    </xdr:from>
    <xdr:ext cx="1108710" cy="572770"/>
    <xdr:sp>
      <xdr:nvSpPr>
        <xdr:cNvPr id="64" name="Text Box 63"/>
        <xdr:cNvSpPr txBox="1"/>
      </xdr:nvSpPr>
      <xdr:spPr>
        <a:xfrm>
          <a:off x="9638665" y="1901190"/>
          <a:ext cx="1108710" cy="57277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2800" b="1"/>
            <a:t>$494</a:t>
          </a:r>
          <a:endParaRPr lang="en-US" sz="2800" b="1"/>
        </a:p>
      </xdr:txBody>
    </xdr:sp>
    <xdr:clientData/>
  </xdr:oneCellAnchor>
  <xdr:oneCellAnchor>
    <xdr:from>
      <xdr:col>7</xdr:col>
      <xdr:colOff>567690</xdr:colOff>
      <xdr:row>5</xdr:row>
      <xdr:rowOff>43180</xdr:rowOff>
    </xdr:from>
    <xdr:ext cx="2571115" cy="915670"/>
    <xdr:sp>
      <xdr:nvSpPr>
        <xdr:cNvPr id="65" name="Text Box 64"/>
        <xdr:cNvSpPr txBox="1"/>
      </xdr:nvSpPr>
      <xdr:spPr>
        <a:xfrm>
          <a:off x="12264390" y="963930"/>
          <a:ext cx="2571115" cy="91567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ctr"/>
          <a:r>
            <a:rPr lang="en-US" sz="2400" b="1"/>
            <a:t>Average Recency (Days)</a:t>
          </a:r>
          <a:endParaRPr lang="en-US" sz="2400" b="1"/>
        </a:p>
      </xdr:txBody>
    </xdr:sp>
    <xdr:clientData/>
  </xdr:oneCellAnchor>
  <xdr:oneCellAnchor>
    <xdr:from>
      <xdr:col>9</xdr:col>
      <xdr:colOff>95250</xdr:colOff>
      <xdr:row>10</xdr:row>
      <xdr:rowOff>70485</xdr:rowOff>
    </xdr:from>
    <xdr:ext cx="789940" cy="572770"/>
    <xdr:sp>
      <xdr:nvSpPr>
        <xdr:cNvPr id="66" name="Text Box 65"/>
        <xdr:cNvSpPr txBox="1"/>
      </xdr:nvSpPr>
      <xdr:spPr>
        <a:xfrm>
          <a:off x="13123545" y="1911985"/>
          <a:ext cx="789940" cy="57277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2800" b="1"/>
            <a:t>331</a:t>
          </a:r>
          <a:endParaRPr lang="en-US" sz="2800" b="1"/>
        </a:p>
      </xdr:txBody>
    </xdr:sp>
    <xdr:clientData/>
  </xdr:oneCellAnchor>
  <xdr:oneCellAnchor>
    <xdr:from>
      <xdr:col>12</xdr:col>
      <xdr:colOff>389255</xdr:colOff>
      <xdr:row>5</xdr:row>
      <xdr:rowOff>74295</xdr:rowOff>
    </xdr:from>
    <xdr:ext cx="2802890" cy="1005840"/>
    <xdr:sp>
      <xdr:nvSpPr>
        <xdr:cNvPr id="67" name="Text Box 66"/>
        <xdr:cNvSpPr txBox="1"/>
      </xdr:nvSpPr>
      <xdr:spPr>
        <a:xfrm>
          <a:off x="15246350" y="995045"/>
          <a:ext cx="2802890" cy="10058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ctr"/>
          <a:r>
            <a:rPr lang="en-US" sz="2400" b="1"/>
            <a:t>Average Frequency (Orders)</a:t>
          </a:r>
          <a:endParaRPr lang="en-US" sz="2400" b="1"/>
        </a:p>
      </xdr:txBody>
    </xdr:sp>
    <xdr:clientData/>
  </xdr:oneCellAnchor>
  <xdr:oneCellAnchor>
    <xdr:from>
      <xdr:col>14</xdr:col>
      <xdr:colOff>182880</xdr:colOff>
      <xdr:row>10</xdr:row>
      <xdr:rowOff>27305</xdr:rowOff>
    </xdr:from>
    <xdr:ext cx="653415" cy="419100"/>
    <xdr:sp>
      <xdr:nvSpPr>
        <xdr:cNvPr id="68" name="Text Box 67"/>
        <xdr:cNvSpPr txBox="1"/>
      </xdr:nvSpPr>
      <xdr:spPr>
        <a:xfrm>
          <a:off x="16259175" y="1868805"/>
          <a:ext cx="653415" cy="41910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ctr"/>
          <a:r>
            <a:rPr lang="en-US" sz="2800" b="1"/>
            <a:t>5</a:t>
          </a:r>
          <a:endParaRPr lang="en-US" sz="2800" b="1"/>
        </a:p>
      </xdr:txBody>
    </xdr:sp>
    <xdr:clientData/>
  </xdr:oneCellAnchor>
  <xdr:oneCellAnchor>
    <xdr:from>
      <xdr:col>17</xdr:col>
      <xdr:colOff>594995</xdr:colOff>
      <xdr:row>5</xdr:row>
      <xdr:rowOff>96520</xdr:rowOff>
    </xdr:from>
    <xdr:ext cx="2918460" cy="848995"/>
    <xdr:sp>
      <xdr:nvSpPr>
        <xdr:cNvPr id="69" name="Text Box 68"/>
        <xdr:cNvSpPr txBox="1"/>
      </xdr:nvSpPr>
      <xdr:spPr>
        <a:xfrm>
          <a:off x="18500090" y="1017270"/>
          <a:ext cx="2918460" cy="84899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ctr"/>
          <a:r>
            <a:rPr lang="en-US" sz="2200" b="1"/>
            <a:t>Average Monetary (USD)</a:t>
          </a:r>
          <a:endParaRPr lang="en-US" sz="2200" b="1"/>
        </a:p>
      </xdr:txBody>
    </xdr:sp>
    <xdr:clientData/>
  </xdr:oneCellAnchor>
  <xdr:oneCellAnchor>
    <xdr:from>
      <xdr:col>19</xdr:col>
      <xdr:colOff>35560</xdr:colOff>
      <xdr:row>10</xdr:row>
      <xdr:rowOff>33655</xdr:rowOff>
    </xdr:from>
    <xdr:ext cx="1496060" cy="572770"/>
    <xdr:sp>
      <xdr:nvSpPr>
        <xdr:cNvPr id="70" name="Text Box 69"/>
        <xdr:cNvSpPr txBox="1"/>
      </xdr:nvSpPr>
      <xdr:spPr>
        <a:xfrm>
          <a:off x="19159855" y="1875155"/>
          <a:ext cx="1496060" cy="57277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ctr"/>
          <a:r>
            <a:rPr lang="en-US" sz="2800" b="1"/>
            <a:t>$2,307</a:t>
          </a:r>
          <a:endParaRPr lang="en-US" sz="2800" b="1"/>
        </a:p>
      </xdr:txBody>
    </xdr:sp>
    <xdr:clientData/>
  </xdr:oneCellAnchor>
  <xdr:twoCellAnchor editAs="oneCell">
    <xdr:from>
      <xdr:col>2</xdr:col>
      <xdr:colOff>264795</xdr:colOff>
      <xdr:row>40</xdr:row>
      <xdr:rowOff>97155</xdr:rowOff>
    </xdr:from>
    <xdr:to>
      <xdr:col>12</xdr:col>
      <xdr:colOff>266065</xdr:colOff>
      <xdr:row>54</xdr:row>
      <xdr:rowOff>140970</xdr:rowOff>
    </xdr:to>
    <xdr:pic>
      <xdr:nvPicPr>
        <xdr:cNvPr id="72" name="Picture 71" descr="Screenshot (309)"/>
        <xdr:cNvPicPr>
          <a:picLocks noChangeAspect="1"/>
        </xdr:cNvPicPr>
      </xdr:nvPicPr>
      <xdr:blipFill>
        <a:blip r:embed="rId7"/>
        <a:stretch>
          <a:fillRect/>
        </a:stretch>
      </xdr:blipFill>
      <xdr:spPr>
        <a:xfrm>
          <a:off x="1483995" y="7463155"/>
          <a:ext cx="13639165" cy="2723515"/>
        </a:xfrm>
        <a:prstGeom prst="roundRect">
          <a:avLst/>
        </a:prstGeom>
      </xdr:spPr>
    </xdr:pic>
    <xdr:clientData/>
  </xdr:twoCellAnchor>
  <xdr:oneCellAnchor>
    <xdr:from>
      <xdr:col>2</xdr:col>
      <xdr:colOff>520065</xdr:colOff>
      <xdr:row>37</xdr:row>
      <xdr:rowOff>121285</xdr:rowOff>
    </xdr:from>
    <xdr:ext cx="3235325" cy="364490"/>
    <xdr:sp>
      <xdr:nvSpPr>
        <xdr:cNvPr id="73" name="Text Box 72"/>
        <xdr:cNvSpPr txBox="1"/>
      </xdr:nvSpPr>
      <xdr:spPr>
        <a:xfrm>
          <a:off x="1739265" y="6934835"/>
          <a:ext cx="3235325" cy="36449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2000" b="1"/>
            <a:t>Customer Segment Insights</a:t>
          </a:r>
          <a:endParaRPr lang="en-US" sz="2000" b="1"/>
        </a:p>
      </xdr:txBody>
    </xdr:sp>
    <xdr:clientData/>
  </xdr:oneCellAnchor>
  <xdr:twoCellAnchor>
    <xdr:from>
      <xdr:col>1</xdr:col>
      <xdr:colOff>509270</xdr:colOff>
      <xdr:row>39</xdr:row>
      <xdr:rowOff>110490</xdr:rowOff>
    </xdr:from>
    <xdr:to>
      <xdr:col>11</xdr:col>
      <xdr:colOff>196215</xdr:colOff>
      <xdr:row>39</xdr:row>
      <xdr:rowOff>141605</xdr:rowOff>
    </xdr:to>
    <xdr:cxnSp>
      <xdr:nvCxnSpPr>
        <xdr:cNvPr id="74" name="Straight Connector 73"/>
        <xdr:cNvCxnSpPr/>
      </xdr:nvCxnSpPr>
      <xdr:spPr>
        <a:xfrm flipV="1">
          <a:off x="1118870" y="7292340"/>
          <a:ext cx="13324840" cy="31115"/>
        </a:xfrm>
        <a:prstGeom prst="line">
          <a:avLst/>
        </a:prstGeom>
      </xdr:spPr>
      <xdr:style>
        <a:lnRef idx="2">
          <a:schemeClr val="accent1"/>
        </a:lnRef>
        <a:fillRef idx="0">
          <a:srgbClr val="FFFFFF"/>
        </a:fillRef>
        <a:effectRef idx="0">
          <a:srgbClr val="FFFFFF"/>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135890</xdr:colOff>
      <xdr:row>0</xdr:row>
      <xdr:rowOff>6350</xdr:rowOff>
    </xdr:from>
    <xdr:to>
      <xdr:col>14</xdr:col>
      <xdr:colOff>586740</xdr:colOff>
      <xdr:row>55</xdr:row>
      <xdr:rowOff>116205</xdr:rowOff>
    </xdr:to>
    <xdr:sp>
      <xdr:nvSpPr>
        <xdr:cNvPr id="2" name="Rounded Rectangle 1"/>
        <xdr:cNvSpPr/>
      </xdr:nvSpPr>
      <xdr:spPr>
        <a:xfrm>
          <a:off x="135890" y="6350"/>
          <a:ext cx="9245600" cy="1260665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0</xdr:col>
      <xdr:colOff>363220</xdr:colOff>
      <xdr:row>0</xdr:row>
      <xdr:rowOff>217170</xdr:rowOff>
    </xdr:from>
    <xdr:ext cx="9046845" cy="11657330"/>
    <xdr:sp>
      <xdr:nvSpPr>
        <xdr:cNvPr id="3" name="Text Box 2"/>
        <xdr:cNvSpPr txBox="1"/>
      </xdr:nvSpPr>
      <xdr:spPr>
        <a:xfrm>
          <a:off x="363220" y="217170"/>
          <a:ext cx="9046845" cy="1165733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ctr"/>
          <a:r>
            <a:rPr lang="en-US" sz="1400" b="1"/>
            <a:t>GlobalGadgets RFM Analysis: Insights</a:t>
          </a:r>
          <a:endParaRPr lang="en-US" sz="1400" b="1"/>
        </a:p>
        <a:p>
          <a:pPr algn="ctr"/>
          <a:endParaRPr lang="en-US" sz="1000"/>
        </a:p>
        <a:p>
          <a:pPr algn="l"/>
          <a:r>
            <a:rPr lang="en-US" sz="1000" b="1"/>
            <a:t>Executive Summary</a:t>
          </a:r>
          <a:endParaRPr lang="en-US" sz="1000" b="1"/>
        </a:p>
        <a:p>
          <a:pPr algn="l"/>
          <a:r>
            <a:rPr lang="en-US" sz="1000"/>
            <a:t>This RFM (Recency, Frequency, Monetary) analysis was conducted for GlobalGadgets to segment its customer base based on purchasing behavior. The insights derived from this segmentation will enable more targeted marketing strategies, improved customer retention, and optimized resource allocation, ultimately aiming to increase customer lifetime value and overall revenue.</a:t>
          </a:r>
          <a:endParaRPr lang="en-US" sz="1000"/>
        </a:p>
        <a:p>
          <a:pPr algn="l"/>
          <a:endParaRPr lang="en-US" sz="1000"/>
        </a:p>
        <a:p>
          <a:pPr algn="l"/>
          <a:r>
            <a:rPr lang="en-US" sz="1000" b="1"/>
            <a:t>-Key Findings</a:t>
          </a:r>
          <a:endParaRPr lang="en-US" sz="1000" b="1"/>
        </a:p>
        <a:p>
          <a:pPr algn="l"/>
          <a:r>
            <a:rPr lang="en-US" sz="1000"/>
            <a:t>The dashboard reveals key characteristics of GlobalGadgets' customer base:</a:t>
          </a:r>
          <a:endParaRPr lang="en-US" sz="1000"/>
        </a:p>
        <a:p>
          <a:pPr algn="l"/>
          <a:r>
            <a:rPr lang="en-US" sz="1000"/>
            <a:t>1.</a:t>
          </a:r>
          <a:r>
            <a:rPr lang="en-US" sz="1000" b="1"/>
            <a:t> At Risk:</a:t>
          </a:r>
          <a:r>
            <a:rPr lang="en-US" sz="1000"/>
            <a:t> A Cause for Concern</a:t>
          </a:r>
          <a:endParaRPr lang="en-US" sz="1000"/>
        </a:p>
        <a:p>
          <a:pPr algn="l"/>
          <a:endParaRPr lang="en-US" sz="1000"/>
        </a:p>
        <a:p>
          <a:pPr algn="l"/>
          <a:r>
            <a:rPr lang="en-US" sz="1000" b="1"/>
            <a:t>Customer Count:</a:t>
          </a:r>
          <a:r>
            <a:rPr lang="en-US" sz="1000"/>
            <a:t> 47 customers (17% of total)</a:t>
          </a:r>
          <a:endParaRPr lang="en-US" sz="1000"/>
        </a:p>
        <a:p>
          <a:pPr algn="l"/>
          <a:r>
            <a:rPr lang="en-US" sz="1000" b="1"/>
            <a:t>Revenue Contribution:</a:t>
          </a:r>
          <a:r>
            <a:rPr lang="en-US" sz="1000"/>
            <a:t> $263,219 (Highest segment revenue)</a:t>
          </a:r>
          <a:endParaRPr lang="en-US" sz="1000"/>
        </a:p>
        <a:p>
          <a:pPr algn="l"/>
          <a:r>
            <a:rPr lang="en-US" sz="1000" b="1"/>
            <a:t>Avg. Monetary Value</a:t>
          </a:r>
          <a:r>
            <a:rPr lang="en-US" sz="1000"/>
            <a:t>: $5,538.82</a:t>
          </a:r>
          <a:endParaRPr lang="en-US" sz="1000"/>
        </a:p>
        <a:p>
          <a:pPr algn="l"/>
          <a:r>
            <a:rPr lang="en-US" sz="1000" b="1"/>
            <a:t>Avg. Frequency</a:t>
          </a:r>
          <a:r>
            <a:rPr lang="en-US" sz="1000"/>
            <a:t>: 12 orders</a:t>
          </a:r>
          <a:endParaRPr lang="en-US" sz="1000"/>
        </a:p>
        <a:p>
          <a:pPr algn="l"/>
          <a:r>
            <a:rPr lang="en-US" sz="1000" b="1"/>
            <a:t>Avg. Recency</a:t>
          </a:r>
          <a:r>
            <a:rPr lang="en-US" sz="1000"/>
            <a:t>: 605 days (Very high, indicating disengagement)</a:t>
          </a:r>
          <a:endParaRPr lang="en-US" sz="1000"/>
        </a:p>
        <a:p>
          <a:pPr algn="l"/>
          <a:endParaRPr lang="en-US" sz="1000"/>
        </a:p>
        <a:p>
          <a:pPr algn="l"/>
          <a:r>
            <a:rPr lang="en-US" sz="1000" b="1"/>
            <a:t>Status</a:t>
          </a:r>
          <a:r>
            <a:rPr lang="en-US" sz="1000"/>
            <a:t>: High-value customers who were once active but are now showing signs of churning. Immediate intervention needed.</a:t>
          </a:r>
          <a:endParaRPr lang="en-US" sz="1000"/>
        </a:p>
        <a:p>
          <a:pPr algn="l"/>
          <a:endParaRPr lang="en-US" sz="1000"/>
        </a:p>
        <a:p>
          <a:pPr algn="l"/>
          <a:r>
            <a:rPr lang="en-US" sz="1000" b="1"/>
            <a:t>2. Champion Customers</a:t>
          </a:r>
          <a:r>
            <a:rPr lang="en-US" sz="1000"/>
            <a:t>: Our Most Valuable Assets</a:t>
          </a:r>
          <a:endParaRPr lang="en-US" sz="1000"/>
        </a:p>
        <a:p>
          <a:pPr algn="l"/>
          <a:endParaRPr lang="en-US" sz="1000"/>
        </a:p>
        <a:p>
          <a:pPr algn="l"/>
          <a:r>
            <a:rPr lang="en-US" sz="1000" b="1"/>
            <a:t>Customer Count:</a:t>
          </a:r>
          <a:r>
            <a:rPr lang="en-US" sz="1000"/>
            <a:t> 21 customers (7.5% of total)</a:t>
          </a:r>
          <a:endParaRPr lang="en-US" sz="1000"/>
        </a:p>
        <a:p>
          <a:pPr algn="l"/>
          <a:r>
            <a:rPr lang="en-US" sz="1000" b="1"/>
            <a:t>Revenue Contribution</a:t>
          </a:r>
          <a:r>
            <a:rPr lang="en-US" sz="1000"/>
            <a:t>: $222,877.15</a:t>
          </a:r>
          <a:endParaRPr lang="en-US" sz="1000"/>
        </a:p>
        <a:p>
          <a:pPr algn="l"/>
          <a:r>
            <a:rPr lang="en-US" sz="1000" b="1"/>
            <a:t>Avg. Monetary Value</a:t>
          </a:r>
          <a:r>
            <a:rPr lang="en-US" sz="1000"/>
            <a:t>: $10,613.20 (Highest average monetary)</a:t>
          </a:r>
          <a:endParaRPr lang="en-US" sz="1000"/>
        </a:p>
        <a:p>
          <a:pPr algn="l"/>
          <a:r>
            <a:rPr lang="en-US" sz="1000" b="1"/>
            <a:t>Avg. Frequency</a:t>
          </a:r>
          <a:r>
            <a:rPr lang="en-US" sz="1000"/>
            <a:t>: 18 orders (Highest average frequency)</a:t>
          </a:r>
          <a:endParaRPr lang="en-US" sz="1000"/>
        </a:p>
        <a:p>
          <a:pPr algn="l"/>
          <a:r>
            <a:rPr lang="en-US" sz="1000" b="1"/>
            <a:t>Avg. Recency:</a:t>
          </a:r>
          <a:r>
            <a:rPr lang="en-US" sz="1000"/>
            <a:t> 48 days (Lowest average recency - very recent)</a:t>
          </a:r>
          <a:endParaRPr lang="en-US" sz="1000"/>
        </a:p>
        <a:p>
          <a:pPr algn="l"/>
          <a:endParaRPr lang="en-US" sz="1000"/>
        </a:p>
        <a:p>
          <a:pPr algn="l"/>
          <a:r>
            <a:rPr lang="en-US" sz="1000" b="1"/>
            <a:t>Status</a:t>
          </a:r>
          <a:r>
            <a:rPr lang="en-US" sz="1000"/>
            <a:t>: Recent, frequent, and high-spending customers. Critical for growth and advocacy.</a:t>
          </a:r>
          <a:endParaRPr lang="en-US" sz="1000"/>
        </a:p>
        <a:p>
          <a:pPr algn="l"/>
          <a:endParaRPr lang="en-US" sz="1000"/>
        </a:p>
        <a:p>
          <a:pPr algn="l"/>
          <a:r>
            <a:rPr lang="en-US" sz="1000" b="1"/>
            <a:t>3</a:t>
          </a:r>
          <a:r>
            <a:rPr lang="en-US" sz="1000"/>
            <a:t>. </a:t>
          </a:r>
          <a:r>
            <a:rPr lang="en-US" sz="1000" b="1"/>
            <a:t>Other:</a:t>
          </a:r>
          <a:r>
            <a:rPr lang="en-US" sz="1000"/>
            <a:t> Large &amp; Diverse - Needs Exploration</a:t>
          </a:r>
          <a:endParaRPr lang="en-US" sz="1000"/>
        </a:p>
        <a:p>
          <a:pPr algn="l"/>
          <a:endParaRPr lang="en-US" sz="1000"/>
        </a:p>
        <a:p>
          <a:pPr algn="l"/>
          <a:r>
            <a:rPr lang="en-US" sz="1000" b="1"/>
            <a:t>Customer Count</a:t>
          </a:r>
          <a:r>
            <a:rPr lang="en-US" sz="1000"/>
            <a:t>: 121 customers (43% of total - Largest segment)</a:t>
          </a:r>
          <a:endParaRPr lang="en-US" sz="1000"/>
        </a:p>
        <a:p>
          <a:pPr algn="l"/>
          <a:r>
            <a:rPr lang="en-US" sz="1000" b="1"/>
            <a:t>Revenue Contribution</a:t>
          </a:r>
          <a:r>
            <a:rPr lang="en-US" sz="1000"/>
            <a:t>: $88,022.04</a:t>
          </a:r>
          <a:endParaRPr lang="en-US" sz="1000"/>
        </a:p>
        <a:p>
          <a:pPr algn="l"/>
          <a:r>
            <a:rPr lang="en-US" sz="1000" b="1"/>
            <a:t>Avg. Monetary Value</a:t>
          </a:r>
          <a:r>
            <a:rPr lang="en-US" sz="1000"/>
            <a:t>: $694.39</a:t>
          </a:r>
          <a:endParaRPr lang="en-US" sz="1000"/>
        </a:p>
        <a:p>
          <a:pPr algn="l"/>
          <a:r>
            <a:rPr lang="en-US" sz="1000" b="1"/>
            <a:t>Avg. Frequency</a:t>
          </a:r>
          <a:r>
            <a:rPr lang="en-US" sz="1000"/>
            <a:t>: 1 order</a:t>
          </a:r>
          <a:endParaRPr lang="en-US" sz="1000"/>
        </a:p>
        <a:p>
          <a:pPr algn="l"/>
          <a:r>
            <a:rPr lang="en-US" sz="1000" b="1"/>
            <a:t>Avg. Recency</a:t>
          </a:r>
          <a:r>
            <a:rPr lang="en-US" sz="1000"/>
            <a:t>: 299 days</a:t>
          </a:r>
          <a:endParaRPr lang="en-US" sz="1000"/>
        </a:p>
        <a:p>
          <a:pPr algn="l"/>
          <a:endParaRPr lang="en-US" sz="1000"/>
        </a:p>
        <a:p>
          <a:pPr algn="l"/>
          <a:r>
            <a:rPr lang="en-US" sz="1000" b="1"/>
            <a:t>Status:</a:t>
          </a:r>
          <a:r>
            <a:rPr lang="en-US" sz="1000"/>
            <a:t> This significant group doesn't fit standard patterns. Their moderate recency and low frequency, combined with decent monetary value, suggest they could be occasional but valuable purchasers. Further investigation is key to unlock their potential.</a:t>
          </a:r>
          <a:endParaRPr lang="en-US" sz="1000"/>
        </a:p>
        <a:p>
          <a:pPr algn="l"/>
          <a:endParaRPr lang="en-US" sz="1000"/>
        </a:p>
        <a:p>
          <a:pPr algn="l"/>
          <a:r>
            <a:rPr lang="en-US" sz="1000" b="1"/>
            <a:t>4. Loyal Customers</a:t>
          </a:r>
          <a:r>
            <a:rPr lang="en-US" sz="1000"/>
            <a:t>: Consistent Contributors</a:t>
          </a:r>
          <a:endParaRPr lang="en-US" sz="1000"/>
        </a:p>
        <a:p>
          <a:pPr algn="l"/>
          <a:endParaRPr lang="en-US" sz="1000"/>
        </a:p>
        <a:p>
          <a:pPr algn="l"/>
          <a:r>
            <a:rPr lang="en-US" sz="1000" b="1"/>
            <a:t>Customer Count</a:t>
          </a:r>
          <a:r>
            <a:rPr lang="en-US" sz="1000"/>
            <a:t>: 16 customers (6% of total)</a:t>
          </a:r>
          <a:endParaRPr lang="en-US" sz="1000"/>
        </a:p>
        <a:p>
          <a:pPr algn="l"/>
          <a:r>
            <a:rPr lang="en-US" sz="1000" b="1"/>
            <a:t>Revenue Contribution</a:t>
          </a:r>
          <a:r>
            <a:rPr lang="en-US" sz="1000"/>
            <a:t>: $62,752.89</a:t>
          </a:r>
          <a:endParaRPr lang="en-US" sz="1000"/>
        </a:p>
        <a:p>
          <a:pPr algn="l"/>
          <a:r>
            <a:rPr lang="en-US" sz="1000" b="1"/>
            <a:t>Avg. Monetary Value:</a:t>
          </a:r>
          <a:r>
            <a:rPr lang="en-US" sz="1000"/>
            <a:t> $4,234.54</a:t>
          </a:r>
          <a:endParaRPr lang="en-US" sz="1000"/>
        </a:p>
        <a:p>
          <a:pPr algn="l"/>
          <a:r>
            <a:rPr lang="en-US" sz="1000" b="1"/>
            <a:t>Avg. Frequency:</a:t>
          </a:r>
          <a:r>
            <a:rPr lang="en-US" sz="1000"/>
            <a:t> 8 orders</a:t>
          </a:r>
          <a:endParaRPr lang="en-US" sz="1000"/>
        </a:p>
        <a:p>
          <a:pPr algn="l"/>
          <a:r>
            <a:rPr lang="en-US" sz="1000" b="1"/>
            <a:t>Avg. Recency:</a:t>
          </a:r>
          <a:r>
            <a:rPr lang="en-US" sz="1000"/>
            <a:t> 333 days</a:t>
          </a:r>
          <a:endParaRPr lang="en-US" sz="1000"/>
        </a:p>
        <a:p>
          <a:pPr algn="l"/>
          <a:endParaRPr lang="en-US" sz="1000"/>
        </a:p>
        <a:p>
          <a:pPr algn="l"/>
          <a:r>
            <a:rPr lang="en-US" sz="1000" b="1"/>
            <a:t>Status</a:t>
          </a:r>
          <a:r>
            <a:rPr lang="en-US" sz="1000"/>
            <a:t>: Regularly purchasing and valuable customers, though less recent than champions. Strong candidates for nurturing.</a:t>
          </a:r>
          <a:endParaRPr lang="en-US" sz="1000"/>
        </a:p>
        <a:p>
          <a:pPr algn="l"/>
          <a:endParaRPr lang="en-US" sz="1000"/>
        </a:p>
        <a:p>
          <a:pPr algn="l"/>
          <a:r>
            <a:rPr lang="en-US" sz="1000" b="1"/>
            <a:t>5. New Customers:</a:t>
          </a:r>
          <a:r>
            <a:rPr lang="en-US" sz="1000"/>
            <a:t> High Potential for Growth</a:t>
          </a:r>
          <a:endParaRPr lang="en-US" sz="1000"/>
        </a:p>
        <a:p>
          <a:pPr algn="l"/>
          <a:endParaRPr lang="en-US" sz="1000"/>
        </a:p>
        <a:p>
          <a:pPr algn="l"/>
          <a:r>
            <a:rPr lang="en-US" sz="1000" b="1"/>
            <a:t>Customer Count:</a:t>
          </a:r>
          <a:r>
            <a:rPr lang="en-US" sz="1000"/>
            <a:t> 42 customers (15% of total)</a:t>
          </a:r>
          <a:endParaRPr lang="en-US" sz="1000"/>
        </a:p>
        <a:p>
          <a:pPr algn="l"/>
          <a:r>
            <a:rPr lang="en-US" sz="1000" b="1"/>
            <a:t>Revenue Contribution</a:t>
          </a:r>
          <a:r>
            <a:rPr lang="en-US" sz="1000"/>
            <a:t>: $6,501.30</a:t>
          </a:r>
          <a:endParaRPr lang="en-US" sz="1000"/>
        </a:p>
        <a:p>
          <a:pPr algn="l"/>
          <a:r>
            <a:rPr lang="en-US" sz="1000" b="1"/>
            <a:t>Avg. Monetary Value:</a:t>
          </a:r>
          <a:r>
            <a:rPr lang="en-US" sz="1000"/>
            <a:t> $154.79</a:t>
          </a:r>
          <a:endParaRPr lang="en-US" sz="1000"/>
        </a:p>
        <a:p>
          <a:pPr algn="l"/>
          <a:r>
            <a:rPr lang="en-US" sz="1000" b="1"/>
            <a:t>Avg. Frequency</a:t>
          </a:r>
          <a:r>
            <a:rPr lang="en-US" sz="1000"/>
            <a:t>: 1 order</a:t>
          </a:r>
          <a:endParaRPr lang="en-US" sz="1000"/>
        </a:p>
        <a:p>
          <a:pPr algn="l"/>
          <a:r>
            <a:rPr lang="en-US" sz="1000" b="1"/>
            <a:t>Avg. Recency</a:t>
          </a:r>
          <a:r>
            <a:rPr lang="en-US" sz="1000"/>
            <a:t>: 99 days</a:t>
          </a:r>
          <a:endParaRPr lang="en-US" sz="1000"/>
        </a:p>
        <a:p>
          <a:pPr algn="l"/>
          <a:endParaRPr lang="en-US" sz="1000"/>
        </a:p>
        <a:p>
          <a:pPr algn="l"/>
          <a:r>
            <a:rPr lang="en-US" sz="1000" b="1"/>
            <a:t>Status:</a:t>
          </a:r>
          <a:r>
            <a:rPr lang="en-US" sz="1000"/>
            <a:t> Recently acquired customers with the potential to become loyal or champion customers if engaged effectively.</a:t>
          </a:r>
          <a:endParaRPr lang="en-US" sz="1000"/>
        </a:p>
        <a:p>
          <a:pPr algn="l"/>
          <a:endParaRPr lang="en-US" sz="1000"/>
        </a:p>
        <a:p>
          <a:pPr algn="l"/>
          <a:r>
            <a:rPr lang="en-US" sz="1000" b="1"/>
            <a:t>6. Hibernating Customers</a:t>
          </a:r>
          <a:r>
            <a:rPr lang="en-US" sz="1000"/>
            <a:t>: Low Engagement</a:t>
          </a:r>
          <a:endParaRPr lang="en-US" sz="1000"/>
        </a:p>
        <a:p>
          <a:pPr algn="l"/>
          <a:endParaRPr lang="en-US" sz="1000"/>
        </a:p>
        <a:p>
          <a:pPr algn="l"/>
          <a:r>
            <a:rPr lang="en-US" sz="1000" b="1"/>
            <a:t>Customer Count</a:t>
          </a:r>
          <a:r>
            <a:rPr lang="en-US" sz="1000"/>
            <a:t>: 33 customers (12% of total)</a:t>
          </a:r>
          <a:endParaRPr lang="en-US" sz="1000"/>
        </a:p>
        <a:p>
          <a:pPr algn="l"/>
          <a:r>
            <a:rPr lang="en-US" sz="1000" b="1"/>
            <a:t>Revenue Contribution</a:t>
          </a:r>
          <a:r>
            <a:rPr lang="en-US" sz="1000"/>
            <a:t>: $4,421.91</a:t>
          </a:r>
          <a:endParaRPr lang="en-US" sz="1000"/>
        </a:p>
        <a:p>
          <a:pPr algn="l"/>
          <a:r>
            <a:rPr lang="en-US" sz="1000" b="1"/>
            <a:t>Avg. Monetary Value</a:t>
          </a:r>
          <a:r>
            <a:rPr lang="en-US" sz="1000"/>
            <a:t>: $140.06</a:t>
          </a:r>
          <a:endParaRPr lang="en-US" sz="1000"/>
        </a:p>
        <a:p>
          <a:pPr algn="l"/>
          <a:r>
            <a:rPr lang="en-US" sz="1000" b="1"/>
            <a:t>Avg. Frequency:</a:t>
          </a:r>
          <a:r>
            <a:rPr lang="en-US" sz="1000"/>
            <a:t> 1 order</a:t>
          </a:r>
          <a:endParaRPr lang="en-US" sz="1000"/>
        </a:p>
        <a:p>
          <a:pPr algn="l"/>
          <a:r>
            <a:rPr lang="en-US" sz="1000" b="1"/>
            <a:t>Avg. Recency:</a:t>
          </a:r>
          <a:r>
            <a:rPr lang="en-US" sz="1000"/>
            <a:t> 531 days</a:t>
          </a:r>
          <a:endParaRPr lang="en-US" sz="1000"/>
        </a:p>
        <a:p>
          <a:pPr algn="l"/>
          <a:endParaRPr lang="en-US" sz="1000"/>
        </a:p>
        <a:p>
          <a:pPr algn="l"/>
          <a:r>
            <a:rPr lang="en-US" sz="1000" b="1"/>
            <a:t>Status:</a:t>
          </a:r>
          <a:r>
            <a:rPr lang="en-US" sz="1000"/>
            <a:t> Customers who have not purchased recently and show low activity. Re-engagement efforts should be considered carefully due to their low current value.</a:t>
          </a:r>
          <a:endParaRPr lang="en-US" sz="1000"/>
        </a:p>
        <a:p>
          <a:pPr algn="l"/>
          <a:endParaRPr lang="en-US" sz="1000"/>
        </a:p>
        <a:p>
          <a:pPr algn="l"/>
          <a:endParaRPr lang="en-US" sz="1000"/>
        </a:p>
        <a:p>
          <a:pPr algn="l"/>
          <a:endParaRPr lang="en-US" sz="1000"/>
        </a:p>
        <a:p>
          <a:pPr algn="l"/>
          <a:endParaRPr lang="en-US" sz="1000"/>
        </a:p>
        <a:p>
          <a:pPr algn="l"/>
          <a:endParaRPr lang="en-US" sz="1000"/>
        </a:p>
      </xdr:txBody>
    </xdr:sp>
    <xdr:clientData/>
  </xdr:oneCellAnchor>
  <xdr:twoCellAnchor>
    <xdr:from>
      <xdr:col>15</xdr:col>
      <xdr:colOff>344170</xdr:colOff>
      <xdr:row>2</xdr:row>
      <xdr:rowOff>131445</xdr:rowOff>
    </xdr:from>
    <xdr:to>
      <xdr:col>21</xdr:col>
      <xdr:colOff>340360</xdr:colOff>
      <xdr:row>62</xdr:row>
      <xdr:rowOff>8890</xdr:rowOff>
    </xdr:to>
    <xdr:sp>
      <xdr:nvSpPr>
        <xdr:cNvPr id="5" name="Rounded Rectangle 4"/>
        <xdr:cNvSpPr/>
      </xdr:nvSpPr>
      <xdr:spPr>
        <a:xfrm>
          <a:off x="9748520" y="1147445"/>
          <a:ext cx="3653790" cy="1264729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16</xdr:col>
      <xdr:colOff>29845</xdr:colOff>
      <xdr:row>3</xdr:row>
      <xdr:rowOff>92710</xdr:rowOff>
    </xdr:from>
    <xdr:ext cx="3240405" cy="12203430"/>
    <xdr:sp>
      <xdr:nvSpPr>
        <xdr:cNvPr id="6" name="Text Box 5"/>
        <xdr:cNvSpPr txBox="1"/>
      </xdr:nvSpPr>
      <xdr:spPr>
        <a:xfrm>
          <a:off x="10043795" y="1292860"/>
          <a:ext cx="3240405" cy="1220343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ctr"/>
          <a:r>
            <a:rPr lang="en-US" sz="1100" b="1"/>
            <a:t>Recommendations</a:t>
          </a:r>
          <a:endParaRPr lang="en-US" sz="1100" b="1"/>
        </a:p>
        <a:p>
          <a:pPr algn="l"/>
          <a:endParaRPr lang="en-US" sz="1100"/>
        </a:p>
        <a:p>
          <a:pPr algn="l"/>
          <a:r>
            <a:rPr lang="en-US" sz="1100" b="1"/>
            <a:t>1. At Risk Customers: Win-Back &amp; Retention</a:t>
          </a:r>
          <a:endParaRPr lang="en-US" sz="1100" b="1"/>
        </a:p>
        <a:p>
          <a:pPr algn="l"/>
          <a:endParaRPr lang="en-US" sz="1100"/>
        </a:p>
        <a:p>
          <a:pPr algn="l"/>
          <a:r>
            <a:rPr lang="en-US" sz="1100" b="1"/>
            <a:t>Recommendation:</a:t>
          </a:r>
          <a:r>
            <a:rPr lang="en-US" sz="1100"/>
            <a:t> Launch aggressive, personalized win-back campaigns with high-value incentives. Leverage their historical data to offer highly relevant product offers or discounts.</a:t>
          </a:r>
          <a:endParaRPr lang="en-US" sz="1100"/>
        </a:p>
        <a:p>
          <a:pPr algn="l"/>
          <a:endParaRPr lang="en-US" sz="1100"/>
        </a:p>
        <a:p>
          <a:pPr algn="l"/>
          <a:r>
            <a:rPr lang="en-US" sz="1100" b="1"/>
            <a:t>Why:</a:t>
          </a:r>
          <a:r>
            <a:rPr lang="en-US" sz="1100"/>
            <a:t> These are valuable customers (highest segment revenue) who are showing signs of disengaging. Re-engaging them is crucial to prevent significant revenue loss.</a:t>
          </a:r>
          <a:endParaRPr lang="en-US" sz="1100"/>
        </a:p>
        <a:p>
          <a:pPr algn="l"/>
          <a:endParaRPr lang="en-US" sz="1100"/>
        </a:p>
        <a:p>
          <a:pPr algn="l"/>
          <a:r>
            <a:rPr lang="en-US" sz="1100" b="1"/>
            <a:t>2. Champion Customers: Reward &amp; Leverage</a:t>
          </a:r>
          <a:endParaRPr lang="en-US" sz="1100" b="1"/>
        </a:p>
        <a:p>
          <a:pPr algn="l"/>
          <a:endParaRPr lang="en-US" sz="1100"/>
        </a:p>
        <a:p>
          <a:pPr algn="l"/>
          <a:r>
            <a:rPr lang="en-US" sz="1100" b="1"/>
            <a:t>Recommendation:</a:t>
          </a:r>
          <a:r>
            <a:rPr lang="en-US" sz="1100"/>
            <a:t> Implement exclusive VIP loyalty programs, early access to new products, and personalized communication. Encourage referrals and testimonials.</a:t>
          </a:r>
          <a:endParaRPr lang="en-US" sz="1100"/>
        </a:p>
        <a:p>
          <a:pPr algn="l"/>
          <a:endParaRPr lang="en-US" sz="1100"/>
        </a:p>
        <a:p>
          <a:pPr algn="l"/>
          <a:r>
            <a:rPr lang="en-US" sz="1100" b="1"/>
            <a:t>Why:</a:t>
          </a:r>
          <a:r>
            <a:rPr lang="en-US" sz="1100"/>
            <a:t> They are our most profitable and engaged customers. Retaining and leveraging them for advocacy is paramount for sustained growth.</a:t>
          </a:r>
          <a:endParaRPr lang="en-US" sz="1100"/>
        </a:p>
        <a:p>
          <a:pPr algn="l"/>
          <a:endParaRPr lang="en-US" sz="1100"/>
        </a:p>
        <a:p>
          <a:pPr algn="l"/>
          <a:r>
            <a:rPr lang="en-US" sz="1100" b="1"/>
            <a:t>3. Other Segment: Investigate &amp; Discover</a:t>
          </a:r>
          <a:endParaRPr lang="en-US" sz="1100" b="1"/>
        </a:p>
        <a:p>
          <a:pPr algn="l"/>
          <a:endParaRPr lang="en-US" sz="1100"/>
        </a:p>
        <a:p>
          <a:pPr algn="l"/>
          <a:r>
            <a:rPr lang="en-US" sz="1100" b="1"/>
            <a:t>Recommendation:</a:t>
          </a:r>
          <a:r>
            <a:rPr lang="en-US" sz="1100"/>
            <a:t> Conduct targeted surveys or qualitative research to understand their motivations and identify potential sub-segments. A/B test different general marketing campaigns to see what resonates.</a:t>
          </a:r>
          <a:endParaRPr lang="en-US" sz="1100"/>
        </a:p>
        <a:p>
          <a:pPr algn="l"/>
          <a:endParaRPr lang="en-US" sz="1100"/>
        </a:p>
        <a:p>
          <a:pPr algn="l"/>
          <a:r>
            <a:rPr lang="en-US" sz="1100" b="1"/>
            <a:t>Why</a:t>
          </a:r>
          <a:r>
            <a:rPr lang="en-US" sz="1100"/>
            <a:t>: This is the largest segment by count with notable revenue. Understanding their diverse behavior could unlock significant untapped potential and refine future targeting.</a:t>
          </a:r>
          <a:endParaRPr lang="en-US" sz="1100"/>
        </a:p>
        <a:p>
          <a:pPr algn="l"/>
          <a:endParaRPr lang="en-US" sz="1100"/>
        </a:p>
        <a:p>
          <a:pPr algn="l"/>
          <a:r>
            <a:rPr lang="en-US" sz="1100" b="1"/>
            <a:t>4. New Customers: Accelerate Engagement</a:t>
          </a:r>
          <a:endParaRPr lang="en-US" sz="1100" b="1"/>
        </a:p>
        <a:p>
          <a:pPr algn="l"/>
          <a:endParaRPr lang="en-US" sz="1100"/>
        </a:p>
        <a:p>
          <a:pPr algn="l"/>
          <a:r>
            <a:rPr lang="en-US" sz="1100" b="1"/>
            <a:t>Recommendation:</a:t>
          </a:r>
          <a:r>
            <a:rPr lang="en-US" sz="1100"/>
            <a:t> Deploy automated welcome series with incentives for a second purchase. Provide product education and onboarding content.</a:t>
          </a:r>
          <a:endParaRPr lang="en-US" sz="1100"/>
        </a:p>
        <a:p>
          <a:pPr algn="l"/>
          <a:endParaRPr lang="en-US" sz="1100"/>
        </a:p>
        <a:p>
          <a:pPr algn="l"/>
          <a:r>
            <a:rPr lang="en-US" sz="1100" b="1"/>
            <a:t>Why:</a:t>
          </a:r>
          <a:r>
            <a:rPr lang="en-US" sz="1100"/>
            <a:t> Convert recent buyers into repeat customers quickly to increase their lifetime value.</a:t>
          </a:r>
          <a:endParaRPr lang="en-US" sz="1100"/>
        </a:p>
        <a:p>
          <a:pPr algn="l"/>
          <a:endParaRPr lang="en-US" sz="1100"/>
        </a:p>
        <a:p>
          <a:pPr algn="l"/>
          <a:r>
            <a:rPr lang="en-US" sz="1100" b="1"/>
            <a:t>5. Loyal Customers: Nurture &amp; Grow</a:t>
          </a:r>
          <a:endParaRPr lang="en-US" sz="1100" b="1"/>
        </a:p>
        <a:p>
          <a:pPr algn="l"/>
          <a:endParaRPr lang="en-US" sz="1100"/>
        </a:p>
        <a:p>
          <a:pPr algn="l"/>
          <a:r>
            <a:rPr lang="en-US" sz="1100" b="1"/>
            <a:t>Recommendation:</a:t>
          </a:r>
          <a:r>
            <a:rPr lang="en-US" sz="1100"/>
            <a:t> Offer personalized product recommendations and tiered benefits to encourage higher frequency and spending.</a:t>
          </a:r>
          <a:endParaRPr lang="en-US" sz="1100"/>
        </a:p>
        <a:p>
          <a:pPr algn="l"/>
          <a:endParaRPr lang="en-US" sz="1100"/>
        </a:p>
        <a:p>
          <a:pPr algn="l"/>
          <a:r>
            <a:rPr lang="en-US" sz="1100" b="1"/>
            <a:t>Why</a:t>
          </a:r>
          <a:r>
            <a:rPr lang="en-US" sz="1100"/>
            <a:t>: Strengthen their existing loyalty and encourage them to transition into Champion status.</a:t>
          </a:r>
          <a:endParaRPr lang="en-US" sz="1100"/>
        </a:p>
        <a:p>
          <a:pPr algn="l"/>
          <a:endParaRPr lang="en-US" sz="1100"/>
        </a:p>
        <a:p>
          <a:pPr algn="l"/>
          <a:r>
            <a:rPr lang="en-US" sz="1100" b="1"/>
            <a:t>6. Hibernating Customers: Targeted Reactivation (Lower Priority)</a:t>
          </a:r>
          <a:endParaRPr lang="en-US" sz="1100" b="1"/>
        </a:p>
        <a:p>
          <a:pPr algn="l"/>
          <a:endParaRPr lang="en-US" sz="1100"/>
        </a:p>
        <a:p>
          <a:pPr algn="l"/>
          <a:r>
            <a:rPr lang="en-US" sz="1100" b="1"/>
            <a:t>Recommendation:</a:t>
          </a:r>
          <a:r>
            <a:rPr lang="en-US" sz="1100"/>
            <a:t> Implement cost-effective reactivation efforts. Focus on identifying patterns that lead to dormancy to prevent others from falling into this group.</a:t>
          </a:r>
          <a:endParaRPr lang="en-US" sz="1100"/>
        </a:p>
        <a:p>
          <a:pPr algn="l"/>
          <a:endParaRPr lang="en-US" sz="1100"/>
        </a:p>
        <a:p>
          <a:pPr algn="l"/>
          <a:r>
            <a:rPr lang="en-US" sz="1100" b="1"/>
            <a:t>Why:</a:t>
          </a:r>
          <a:r>
            <a:rPr lang="en-US" sz="1100"/>
            <a:t> While less valuable, some may be reactivated, and understanding their journey can inform preventative strategies.</a:t>
          </a:r>
          <a:endParaRPr lang="en-US" sz="1100"/>
        </a:p>
        <a:p>
          <a:pPr algn="l"/>
          <a:endParaRPr lang="en-US" sz="1100"/>
        </a:p>
        <a:p>
          <a:pPr algn="l"/>
          <a:r>
            <a:rPr lang="en-US" sz="1100"/>
            <a:t>By focusing on these key recommendations, GlobalGadgets can effectively manage and grow its diverse customer base.</a:t>
          </a:r>
          <a:endParaRPr lang="en-US" sz="1100"/>
        </a:p>
      </xdr:txBody>
    </xdr:sp>
    <xdr:clientData/>
  </xdr:oneCellAnchor>
  <xdr:twoCellAnchor>
    <xdr:from>
      <xdr:col>14</xdr:col>
      <xdr:colOff>225425</xdr:colOff>
      <xdr:row>8</xdr:row>
      <xdr:rowOff>27305</xdr:rowOff>
    </xdr:from>
    <xdr:to>
      <xdr:col>15</xdr:col>
      <xdr:colOff>591185</xdr:colOff>
      <xdr:row>8</xdr:row>
      <xdr:rowOff>513080</xdr:rowOff>
    </xdr:to>
    <xdr:sp>
      <xdr:nvSpPr>
        <xdr:cNvPr id="7" name="Right Arrow 6"/>
        <xdr:cNvSpPr/>
      </xdr:nvSpPr>
      <xdr:spPr>
        <a:xfrm>
          <a:off x="9020175" y="3024505"/>
          <a:ext cx="975360" cy="485775"/>
        </a:xfrm>
        <a:prstGeom prst="rightArrow">
          <a:avLst/>
        </a:prstGeom>
        <a:solidFill>
          <a:schemeClr val="bg1">
            <a:lumMod val="75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827.74875" refreshedBy="User" recordCount="280">
  <cacheSource type="worksheet">
    <worksheetSource ref="A1:L281" sheet="RFM Calculation"/>
  </cacheSource>
  <cacheFields count="12">
    <cacheField name="Customer ID" numFmtId="0">
      <sharedItems count="280">
        <s v="C00101"/>
        <s v="C00102"/>
        <s v="C00103"/>
        <s v="C00104"/>
        <s v="C00105"/>
        <s v="C00106"/>
        <s v="C00107"/>
        <s v="C00108"/>
        <s v="C00109"/>
        <s v="C00110"/>
        <s v="C00111"/>
        <s v="C00112"/>
        <s v="C00113"/>
        <s v="C00114"/>
        <s v="C00115"/>
        <s v="C00116"/>
        <s v="C00117"/>
        <s v="C00118"/>
        <s v="C00119"/>
        <s v="C00120"/>
        <s v="C00121"/>
        <s v="C00122"/>
        <s v="C00123"/>
        <s v="C00124"/>
        <s v="C00125"/>
        <s v="C00126"/>
        <s v="C00127"/>
        <s v="C00128"/>
        <s v="C00129"/>
        <s v="C00130"/>
        <s v="C00131"/>
        <s v="C00132"/>
        <s v="C00133"/>
        <s v="C00134"/>
        <s v="C00135"/>
        <s v="C00136"/>
        <s v="C00137"/>
        <s v="C00138"/>
        <s v="C00139"/>
        <s v="C00140"/>
        <s v="C00141"/>
        <s v="C00142"/>
        <s v="C00143"/>
        <s v="C00144"/>
        <s v="C00145"/>
        <s v="C00146"/>
        <s v="C00147"/>
        <s v="C00148"/>
        <s v="C00149"/>
        <s v="C00150"/>
        <s v="C00151"/>
        <s v="C00152"/>
        <s v="C00153"/>
        <s v="C00154"/>
        <s v="C00155"/>
        <s v="C00156"/>
        <s v="C00157"/>
        <s v="C00158"/>
        <s v="C00159"/>
        <s v="C00160"/>
        <s v="C00161"/>
        <s v="C00162"/>
        <s v="C00163"/>
        <s v="C00164"/>
        <s v="C00165"/>
        <s v="C00166"/>
        <s v="C00167"/>
        <s v="C00168"/>
        <s v="C00169"/>
        <s v="C00170"/>
        <s v="C00171"/>
        <s v="C00172"/>
        <s v="C00173"/>
        <s v="C00174"/>
        <s v="C00175"/>
        <s v="C00176"/>
        <s v="C00177"/>
        <s v="C00178"/>
        <s v="C00179"/>
        <s v="C00180"/>
        <s v="C00181"/>
        <s v="C00182"/>
        <s v="C00183"/>
        <s v="C00184"/>
        <s v="C00185"/>
        <s v="C00186"/>
        <s v="C00187"/>
        <s v="C00188"/>
        <s v="C00189"/>
        <s v="C00190"/>
        <s v="C00191"/>
        <s v="C00192"/>
        <s v="C00193"/>
        <s v="C00194"/>
        <s v="C00195"/>
        <s v="C00196"/>
        <s v="C00197"/>
        <s v="C00198"/>
        <s v="C00199"/>
        <s v="C00200"/>
        <s v="C00201"/>
        <s v="C00202"/>
        <s v="C00203"/>
        <s v="C00204"/>
        <s v="C00205"/>
        <s v="C00206"/>
        <s v="C00207"/>
        <s v="C00208"/>
        <s v="C00209"/>
        <s v="C00210"/>
        <s v="C00211"/>
        <s v="C00212"/>
        <s v="C00213"/>
        <s v="C00214"/>
        <s v="C00215"/>
        <s v="C00216"/>
        <s v="C00217"/>
        <s v="C00218"/>
        <s v="C00219"/>
        <s v="C00220"/>
        <s v="C00221"/>
        <s v="C00222"/>
        <s v="C00223"/>
        <s v="C00224"/>
        <s v="C00225"/>
        <s v="C00226"/>
        <s v="C00227"/>
        <s v="C00228"/>
        <s v="C00229"/>
        <s v="C00230"/>
        <s v="C00231"/>
        <s v="C00232"/>
        <s v="C00233"/>
        <s v="C00234"/>
        <s v="C00235"/>
        <s v="C00236"/>
        <s v="C00237"/>
        <s v="C00238"/>
        <s v="C00239"/>
        <s v="C00240"/>
        <s v="C00241"/>
        <s v="C00242"/>
        <s v="C00243"/>
        <s v="C00244"/>
        <s v="C00245"/>
        <s v="C00246"/>
        <s v="C00247"/>
        <s v="C00248"/>
        <s v="C00249"/>
        <s v="C00250"/>
        <s v="C00251"/>
        <s v="C00252"/>
        <s v="C00253"/>
        <s v="C00254"/>
        <s v="C00255"/>
        <s v="C00256"/>
        <s v="C00257"/>
        <s v="C00258"/>
        <s v="C00259"/>
        <s v="C00260"/>
        <s v="C00261"/>
        <s v="C00262"/>
        <s v="C00263"/>
        <s v="C00264"/>
        <s v="C00265"/>
        <s v="C00266"/>
        <s v="C00267"/>
        <s v="C00268"/>
        <s v="C00269"/>
        <s v="C00270"/>
        <s v="C00271"/>
        <s v="C00272"/>
        <s v="C00273"/>
        <s v="C00274"/>
        <s v="C00275"/>
        <s v="C00276"/>
        <s v="C00277"/>
        <s v="C00278"/>
        <s v="C00279"/>
        <s v="C00280"/>
        <s v="C00281"/>
        <s v="C00282"/>
        <s v="C00283"/>
        <s v="C00284"/>
        <s v="C00285"/>
        <s v="C00286"/>
        <s v="C00287"/>
        <s v="C00288"/>
        <s v="C00289"/>
        <s v="C00290"/>
        <s v="C00291"/>
        <s v="C00292"/>
        <s v="C00293"/>
        <s v="C00294"/>
        <s v="C00295"/>
        <s v="C00296"/>
        <s v="C00297"/>
        <s v="C00298"/>
        <s v="C00299"/>
        <s v="C00300"/>
        <s v="C00301"/>
        <s v="C00302"/>
        <s v="C00303"/>
        <s v="C00308"/>
        <s v="C00309"/>
        <s v="C00310"/>
        <s v="C00311"/>
        <s v="C00312"/>
        <s v="C00313"/>
        <s v="C00314"/>
        <s v="C00315"/>
        <s v="C00304"/>
        <s v="C00305"/>
        <s v="C00306"/>
        <s v="C00307"/>
        <s v="C00316"/>
        <s v="C00317"/>
        <s v="C00318"/>
        <s v="C00319"/>
        <s v="C00320"/>
        <s v="C00321"/>
        <s v="C00322"/>
        <s v="C00323"/>
        <s v="C00324"/>
        <s v="C00325"/>
        <s v="C00326"/>
        <s v="C00327"/>
        <s v="C00328"/>
        <s v="C00329"/>
        <s v="C00330"/>
        <s v="C00331"/>
        <s v="C00332"/>
        <s v="C00333"/>
        <s v="C00334"/>
        <s v="C00335"/>
        <s v="C00336"/>
        <s v="C00337"/>
        <s v="C00338"/>
        <s v="C00339"/>
        <s v="C00340"/>
        <s v="C00341"/>
        <s v="C00342"/>
        <s v="C00343"/>
        <s v="C00344"/>
        <s v="C00345"/>
        <s v="C00346"/>
        <s v="C00347"/>
        <s v="C00348"/>
        <s v="C00349"/>
        <s v="C00350"/>
        <s v="C00351"/>
        <s v="C00352"/>
        <s v="C00353"/>
        <s v="C00354"/>
        <s v="C00355"/>
        <s v="C00356"/>
        <s v="C00357"/>
        <s v="C00358"/>
        <s v="C00359"/>
        <s v="C00360"/>
        <s v="C00361"/>
        <s v="C00362"/>
        <s v="C00363"/>
        <s v="C00364"/>
        <s v="C00365"/>
        <s v="C00366"/>
        <s v="C00367"/>
        <s v="C00368"/>
        <s v="C00369"/>
        <s v="C00370"/>
        <s v="C00371"/>
        <s v="C00372"/>
        <s v="C00373"/>
        <s v="C00374"/>
        <s v="C00375"/>
        <s v="C00376"/>
        <s v="C00377"/>
        <s v="C00378"/>
        <s v="C00379"/>
        <s v="C00380"/>
      </sharedItems>
    </cacheField>
    <cacheField name="Gender" numFmtId="0">
      <sharedItems count="2">
        <s v="Male"/>
        <s v="Female"/>
      </sharedItems>
    </cacheField>
    <cacheField name="Age" numFmtId="0">
      <sharedItems containsSemiMixedTypes="0" containsString="0" containsNumber="1" containsInteger="1" minValue="18" maxValue="71" count="33">
        <n v="29"/>
        <n v="42"/>
        <n v="57"/>
        <n v="20"/>
        <n v="45"/>
        <n v="71"/>
        <n v="28"/>
        <n v="53"/>
        <n v="38"/>
        <n v="22"/>
        <n v="67"/>
        <n v="69"/>
        <n v="33"/>
        <n v="46"/>
        <n v="59"/>
        <n v="70"/>
        <n v="26"/>
        <n v="40"/>
        <n v="50"/>
        <n v="65"/>
        <n v="18"/>
        <n v="25"/>
        <n v="35"/>
        <n v="30"/>
        <n v="60"/>
        <n v="55"/>
        <n v="36"/>
        <n v="51"/>
        <n v="66"/>
        <n v="19"/>
        <n v="21"/>
        <n v="23"/>
        <n v="24"/>
      </sharedItems>
    </cacheField>
    <cacheField name="Age Group" numFmtId="0">
      <sharedItems count="5">
        <s v="25-34"/>
        <s v="35-49"/>
        <s v="50-64"/>
        <s v="18-24"/>
        <s v="65+"/>
      </sharedItems>
    </cacheField>
    <cacheField name="Recency (Days)" numFmtId="0">
      <sharedItems containsSemiMixedTypes="0" containsString="0" containsNumber="1" containsInteger="1" minValue="0" maxValue="730" count="188">
        <n v="10"/>
        <n v="28"/>
        <n v="26"/>
        <n v="24"/>
        <n v="22"/>
        <n v="18"/>
        <n v="16"/>
        <n v="14"/>
        <n v="12"/>
        <n v="8"/>
        <n v="6"/>
        <n v="4"/>
        <n v="560"/>
        <n v="675"/>
        <n v="610"/>
        <n v="509"/>
        <n v="407"/>
        <n v="396"/>
        <n v="392"/>
        <n v="1"/>
        <n v="361"/>
        <n v="305"/>
        <n v="230"/>
        <n v="164"/>
        <n v="121"/>
        <n v="51"/>
        <n v="365"/>
        <n v="244"/>
        <n v="183"/>
        <n v="60"/>
        <n v="291"/>
        <n v="286"/>
        <n v="281"/>
        <n v="276"/>
        <n v="640"/>
        <n v="636"/>
        <n v="631"/>
        <n v="626"/>
        <n v="621"/>
        <n v="616"/>
        <n v="611"/>
        <n v="606"/>
        <n v="601"/>
        <n v="596"/>
        <n v="591"/>
        <n v="586"/>
        <n v="581"/>
        <n v="575"/>
        <n v="570"/>
        <n v="565"/>
        <n v="555"/>
        <n v="549"/>
        <n v="545"/>
        <n v="540"/>
        <n v="535"/>
        <n v="530"/>
        <n v="525"/>
        <n v="520"/>
        <n v="514"/>
        <n v="504"/>
        <n v="499"/>
        <n v="494"/>
        <n v="489"/>
        <n v="483"/>
        <n v="478"/>
        <n v="473"/>
        <n v="468"/>
        <n v="463"/>
        <n v="457"/>
        <n v="453"/>
        <n v="448"/>
        <n v="443"/>
        <n v="438"/>
        <n v="433"/>
        <n v="428"/>
        <n v="422"/>
        <n v="417"/>
        <n v="412"/>
        <n v="402"/>
        <n v="397"/>
        <n v="387"/>
        <n v="382"/>
        <n v="377"/>
        <n v="372"/>
        <n v="356"/>
        <n v="351"/>
        <n v="346"/>
        <n v="341"/>
        <n v="336"/>
        <n v="330"/>
        <n v="325"/>
        <n v="320"/>
        <n v="315"/>
        <n v="310"/>
        <n v="306"/>
        <n v="301"/>
        <n v="296"/>
        <n v="274"/>
        <n v="270"/>
        <n v="265"/>
        <n v="260"/>
        <n v="255"/>
        <n v="250"/>
        <n v="245"/>
        <n v="240"/>
        <n v="235"/>
        <n v="225"/>
        <n v="220"/>
        <n v="215"/>
        <n v="209"/>
        <n v="204"/>
        <n v="199"/>
        <n v="194"/>
        <n v="189"/>
        <n v="179"/>
        <n v="174"/>
        <n v="169"/>
        <n v="159"/>
        <n v="154"/>
        <n v="148"/>
        <n v="143"/>
        <n v="138"/>
        <n v="133"/>
        <n v="128"/>
        <n v="123"/>
        <n v="117"/>
        <n v="112"/>
        <n v="107"/>
        <n v="102"/>
        <n v="97"/>
        <n v="91"/>
        <n v="87"/>
        <n v="82"/>
        <n v="77"/>
        <n v="72"/>
        <n v="67"/>
        <n v="62"/>
        <n v="56"/>
        <n v="46"/>
        <n v="41"/>
        <n v="36"/>
        <n v="31"/>
        <n v="21"/>
        <n v="11"/>
        <n v="3"/>
        <n v="2"/>
        <n v="0"/>
        <n v="717"/>
        <n v="699"/>
        <n v="681"/>
        <n v="672"/>
        <n v="663"/>
        <n v="645"/>
        <n v="641"/>
        <n v="627"/>
        <n v="580"/>
        <n v="573"/>
        <n v="550"/>
        <n v="537"/>
        <n v="519"/>
        <n v="501"/>
        <n v="488"/>
        <n v="465"/>
        <n v="458"/>
        <n v="447"/>
        <n v="429"/>
        <n v="411"/>
        <n v="375"/>
        <n v="366"/>
        <n v="357"/>
        <n v="339"/>
        <n v="335"/>
        <n v="321"/>
        <n v="730"/>
        <n v="5"/>
        <n v="92"/>
        <n v="334"/>
        <n v="213"/>
        <n v="152"/>
        <n v="30"/>
        <n v="646"/>
        <n v="706"/>
        <n v="700"/>
        <n v="688"/>
        <n v="652"/>
        <n v="634"/>
        <n v="598"/>
        <n v="562"/>
      </sharedItems>
    </cacheField>
    <cacheField name="R-Score" numFmtId="0">
      <sharedItems containsSemiMixedTypes="0" containsString="0" containsNumber="1" containsInteger="1" minValue="1" maxValue="5" count="5">
        <n v="5"/>
        <n v="2"/>
        <n v="1"/>
        <n v="3"/>
        <n v="4"/>
      </sharedItems>
    </cacheField>
    <cacheField name="Frequency (orders)" numFmtId="0">
      <sharedItems containsSemiMixedTypes="0" containsString="0" containsNumber="1" containsInteger="1" minValue="1" maxValue="74" count="20">
        <n v="74"/>
        <n v="25"/>
        <n v="24"/>
        <n v="3"/>
        <n v="2"/>
        <n v="1"/>
        <n v="12"/>
        <n v="6"/>
        <n v="11"/>
        <n v="5"/>
        <n v="14"/>
        <n v="18"/>
        <n v="9"/>
        <n v="4"/>
        <n v="16"/>
        <n v="20"/>
        <n v="7"/>
        <n v="13"/>
        <n v="23"/>
        <n v="22"/>
      </sharedItems>
    </cacheField>
    <cacheField name="F-Score" numFmtId="178">
      <sharedItems containsSemiMixedTypes="0" containsString="0" containsNumber="1" containsInteger="1" minValue="1" maxValue="5" count="3">
        <n v="5"/>
        <n v="4"/>
        <n v="1"/>
      </sharedItems>
    </cacheField>
    <cacheField name="Monetary (USD)" numFmtId="8">
      <sharedItems containsSemiMixedTypes="0" containsString="0" containsNumber="1" minValue="15" maxValue="48993.23" count="88">
        <n v="48993.23"/>
        <n v="19367.98"/>
        <n v="16599"/>
        <n v="23120.98"/>
        <n v="29976"/>
        <n v="25200"/>
        <n v="7147.76"/>
        <n v="8000"/>
        <n v="4427"/>
        <n v="4436.5"/>
        <n v="5865"/>
        <n v="1808.77"/>
        <n v="2238.97"/>
        <n v="1048.99"/>
        <n v="149"/>
        <n v="28.5"/>
        <n v="650"/>
        <n v="7111.99"/>
        <n v="4146.99"/>
        <n v="687.47"/>
        <n v="7595.98"/>
        <n v="537.47"/>
        <n v="899.99"/>
        <n v="799"/>
        <n v="950"/>
        <n v="1299"/>
        <n v="2099"/>
        <n v="599.99"/>
        <n v="299"/>
        <n v="449"/>
        <n v="59.97"/>
        <n v="43.5"/>
        <n v="2348.99"/>
        <n v="3248"/>
        <n v="1699.99"/>
        <n v="498"/>
        <n v="999"/>
        <n v="1100"/>
        <n v="249.99"/>
        <n v="350"/>
        <n v="150"/>
        <n v="199"/>
        <n v="250"/>
        <n v="19.99"/>
        <n v="39.98"/>
        <n v="15"/>
        <n v="50"/>
        <n v="7794.98"/>
        <n v="403.47"/>
        <n v="4899.46"/>
        <n v="8198.45"/>
        <n v="7296.98"/>
        <n v="901.47"/>
        <n v="3298.99"/>
        <n v="8133.45"/>
        <n v="8263.45"/>
        <n v="602.47"/>
        <n v="4597.99"/>
        <n v="3600.46"/>
        <n v="8044.98"/>
        <n v="8351.92"/>
        <n v="6696.99"/>
        <n v="1501.46"/>
        <n v="8064.97"/>
        <n v="8331.93"/>
        <n v="8124.94"/>
        <n v="1149.98"/>
        <n v="1598"/>
        <n v="1300"/>
        <n v="700"/>
        <n v="298"/>
        <n v="300"/>
        <n v="398"/>
        <n v="500"/>
        <n v="79.96"/>
        <n v="1698.99"/>
        <n v="1600"/>
        <n v="2298"/>
        <n v="1349.99"/>
        <n v="499"/>
        <n v="349"/>
        <n v="269.99"/>
        <n v="68.48"/>
        <n v="65"/>
        <n v="8800.92"/>
        <n v="5596.99"/>
        <n v="2601.46"/>
        <n v="8468.44"/>
      </sharedItems>
    </cacheField>
    <cacheField name="M-Score" numFmtId="0">
      <sharedItems containsSemiMixedTypes="0" containsString="0" containsNumber="1" containsInteger="1" minValue="1" maxValue="5" count="5">
        <n v="5"/>
        <n v="4"/>
        <n v="1"/>
        <n v="3"/>
        <n v="2"/>
      </sharedItems>
    </cacheField>
    <cacheField name="RFM Score" numFmtId="178">
      <sharedItems count="48">
        <s v="555"/>
        <s v="554"/>
        <s v="244"/>
        <s v="144"/>
        <s v="111"/>
        <s v="211"/>
        <s v="213"/>
        <s v="355"/>
        <s v="345"/>
        <s v="343"/>
        <s v="313"/>
        <s v="413"/>
        <s v="514"/>
        <s v="344"/>
        <s v="442"/>
        <s v="441"/>
        <s v="541"/>
        <s v="342"/>
        <s v="113"/>
        <s v="114"/>
        <s v="112"/>
        <s v="214"/>
        <s v="212"/>
        <s v="311"/>
        <s v="314"/>
        <s v="312"/>
        <s v="412"/>
        <s v="411"/>
        <s v="414"/>
        <s v="513"/>
        <s v="512"/>
        <s v="511"/>
        <s v="155"/>
        <s v="153"/>
        <s v="145"/>
        <s v="253"/>
        <s v="255"/>
        <s v="245"/>
        <s v="254"/>
        <s v="353"/>
        <s v="143"/>
        <s v="142"/>
        <s v="141"/>
        <s v="444"/>
        <s v="443"/>
        <s v="542"/>
        <s v="544"/>
        <s v="154"/>
      </sharedItems>
    </cacheField>
    <cacheField name="Customer Segment" numFmtId="0">
      <sharedItems count="6">
        <s v="Champion Customers"/>
        <s v="At Risk"/>
        <s v="Hibernating Customers"/>
        <s v="Other"/>
        <s v="Loyal Customers"/>
        <s v="New Customer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5828.7580324074" refreshedBy="User" recordCount="1307">
  <cacheSource type="worksheet">
    <worksheetSource name="Table1"/>
  </cacheSource>
  <cacheFields count="11">
    <cacheField name="Transaction ID" numFmtId="0">
      <sharedItems count="1307">
        <s v="T00049"/>
        <s v="T00050"/>
        <s v="T00051"/>
        <s v="T00052"/>
        <s v="T00053"/>
        <s v="T00054"/>
        <s v="T00055"/>
        <s v="T00056"/>
        <s v="T00057"/>
        <s v="T00058"/>
        <s v="T00059"/>
        <s v="T00060"/>
        <s v="T00061"/>
        <s v="T00062"/>
        <s v="T00344"/>
        <s v="T00354"/>
        <s v="T00370"/>
        <s v="T00420"/>
        <s v="T00421"/>
        <s v="T00422"/>
        <s v="T00423"/>
        <s v="T00424"/>
        <s v="T00425"/>
        <s v="T00426"/>
        <s v="T00658"/>
        <s v="T00659"/>
        <s v="T00660"/>
        <s v="T00661"/>
        <s v="T00662"/>
        <s v="T00663"/>
        <s v="T00664"/>
        <s v="T00665"/>
        <s v="T00666"/>
        <s v="T00667"/>
        <s v="T00668"/>
        <s v="T00669"/>
        <s v="T00670"/>
        <s v="T00671"/>
        <s v="T00672"/>
        <s v="T00673"/>
        <s v="T00674"/>
        <s v="T00675"/>
        <s v="T00676"/>
        <s v="T00677"/>
        <s v="T00678"/>
        <s v="T00679"/>
        <s v="T00680"/>
        <s v="T00681"/>
        <s v="T00682"/>
        <s v="T00683"/>
        <s v="T00684"/>
        <s v="T00685"/>
        <s v="T00686"/>
        <s v="T00687"/>
        <s v="T12080"/>
        <s v="T12193"/>
        <s v="T12194"/>
        <s v="T12195"/>
        <s v="T12196"/>
        <s v="T12197"/>
        <s v="T12198"/>
        <s v="T12199"/>
        <s v="T12200"/>
        <s v="T12201"/>
        <s v="T12202"/>
        <s v="T12203"/>
        <s v="T12204"/>
        <s v="T12205"/>
        <s v="T12206"/>
        <s v="T12207"/>
        <s v="T12208"/>
        <s v="T12209"/>
        <s v="T12210"/>
        <s v="T12211"/>
        <s v="T12212"/>
        <s v="T12213"/>
        <s v="T12214"/>
        <s v="T12215"/>
        <s v="T12216"/>
        <s v="T12217"/>
        <s v="T12218"/>
        <s v="T12219"/>
        <s v="T12220"/>
        <s v="T12221"/>
        <s v="T12222"/>
        <s v="T00217"/>
        <s v="T00218"/>
        <s v="T00219"/>
        <s v="T00220"/>
        <s v="T00221"/>
        <s v="T00222"/>
        <s v="T00223"/>
        <s v="T00224"/>
        <s v="T00225"/>
        <s v="T00226"/>
        <s v="T00227"/>
        <s v="T00228"/>
        <s v="T00229"/>
        <s v="T00230"/>
        <s v="T00378"/>
        <s v="T00492"/>
        <s v="T00493"/>
        <s v="T00494"/>
        <s v="T00495"/>
        <s v="T00496"/>
        <s v="T00497"/>
        <s v="T00498"/>
        <s v="T12043"/>
        <s v="T12081"/>
        <s v="T00105"/>
        <s v="T00106"/>
        <s v="T00107"/>
        <s v="T00108"/>
        <s v="T00109"/>
        <s v="T00110"/>
        <s v="T00111"/>
        <s v="T00112"/>
        <s v="T00113"/>
        <s v="T00114"/>
        <s v="T00115"/>
        <s v="T00116"/>
        <s v="T00117"/>
        <s v="T00118"/>
        <s v="T00349"/>
        <s v="T00358"/>
        <s v="T00372"/>
        <s v="T00445"/>
        <s v="T00446"/>
        <s v="T00447"/>
        <s v="T00448"/>
        <s v="T00449"/>
        <s v="T00450"/>
        <s v="T00780"/>
        <s v="T00781"/>
        <s v="T00782"/>
        <s v="T00783"/>
        <s v="T00784"/>
        <s v="T00785"/>
        <s v="T00786"/>
        <s v="T00787"/>
        <s v="T00788"/>
        <s v="T00789"/>
        <s v="T00790"/>
        <s v="T00791"/>
        <s v="T00792"/>
        <s v="T00793"/>
        <s v="T00794"/>
        <s v="T00795"/>
        <s v="T00796"/>
        <s v="T00797"/>
        <s v="T00798"/>
        <s v="T00799"/>
        <s v="T00800"/>
        <s v="T00801"/>
        <s v="T00802"/>
        <s v="T00803"/>
        <s v="T00804"/>
        <s v="T00805"/>
        <s v="T00806"/>
        <s v="T00807"/>
        <s v="T00808"/>
        <s v="T00809"/>
        <s v="T00810"/>
        <s v="T12030"/>
        <s v="T12088"/>
        <s v="T00273"/>
        <s v="T00274"/>
        <s v="T00275"/>
        <s v="T00276"/>
        <s v="T00277"/>
        <s v="T00278"/>
        <s v="T00279"/>
        <s v="T00280"/>
        <s v="T00281"/>
        <s v="T00282"/>
        <s v="T00283"/>
        <s v="T00284"/>
        <s v="T00285"/>
        <s v="T00286"/>
        <s v="T00381"/>
        <s v="T00517"/>
        <s v="T00518"/>
        <s v="T00519"/>
        <s v="T00520"/>
        <s v="T00521"/>
        <s v="T00522"/>
        <s v="T12031"/>
        <s v="T12047"/>
        <s v="T12089"/>
        <s v="T00161"/>
        <s v="T00162"/>
        <s v="T00163"/>
        <s v="T00164"/>
        <s v="T00165"/>
        <s v="T00166"/>
        <s v="T00167"/>
        <s v="T00168"/>
        <s v="T00169"/>
        <s v="T00170"/>
        <s v="T00171"/>
        <s v="T00172"/>
        <s v="T00173"/>
        <s v="T00174"/>
        <s v="T00362"/>
        <s v="T00368"/>
        <s v="T00374"/>
        <s v="T00469"/>
        <s v="T00470"/>
        <s v="T00471"/>
        <s v="T00472"/>
        <s v="T00473"/>
        <s v="T00902"/>
        <s v="T00903"/>
        <s v="T00904"/>
        <s v="T00905"/>
        <s v="T00906"/>
        <s v="T00907"/>
        <s v="T00908"/>
        <s v="T00909"/>
        <s v="T00910"/>
        <s v="T00911"/>
        <s v="T00912"/>
        <s v="T00913"/>
        <s v="T00914"/>
        <s v="T00915"/>
        <s v="T00916"/>
        <s v="T00917"/>
        <s v="T00918"/>
        <s v="T00919"/>
        <s v="T00920"/>
        <s v="T00921"/>
        <s v="T00922"/>
        <s v="T00923"/>
        <s v="T00924"/>
        <s v="T00925"/>
        <s v="T00926"/>
        <s v="T00927"/>
        <s v="T00928"/>
        <s v="T00929"/>
        <s v="T00930"/>
        <s v="T00931"/>
        <s v="T00932"/>
        <s v="T12038"/>
        <s v="T12096"/>
        <s v="T00329"/>
        <s v="T00330"/>
        <s v="T00331"/>
        <s v="T00332"/>
        <s v="T00333"/>
        <s v="T00334"/>
        <s v="T00335"/>
        <s v="T00336"/>
        <s v="T00337"/>
        <s v="T00338"/>
        <s v="T00339"/>
        <s v="T00340"/>
        <s v="T00341"/>
        <s v="T00342"/>
        <s v="T00385"/>
        <s v="T00541"/>
        <s v="T00542"/>
        <s v="T00543"/>
        <s v="T00544"/>
        <s v="T00545"/>
        <s v="T00564"/>
        <s v="T00565"/>
        <s v="T00566"/>
        <s v="T00567"/>
        <s v="T12019"/>
        <s v="T12020"/>
        <s v="T12021"/>
        <s v="T12022"/>
        <s v="T12023"/>
        <s v="T12024"/>
        <s v="T12025"/>
        <s v="T12039"/>
        <s v="T12051"/>
        <s v="T12052"/>
        <s v="T12053"/>
        <s v="T12054"/>
        <s v="T12055"/>
        <s v="T12097"/>
        <s v="T12098"/>
        <s v="T12099"/>
        <s v="T12100"/>
        <s v="T12101"/>
        <s v="T12102"/>
        <s v="T00021"/>
        <s v="T00022"/>
        <s v="T00023"/>
        <s v="T00024"/>
        <s v="T00025"/>
        <s v="T00026"/>
        <s v="T00027"/>
        <s v="T00028"/>
        <s v="T00029"/>
        <s v="T00030"/>
        <s v="T00031"/>
        <s v="T00032"/>
        <s v="T00033"/>
        <s v="T00034"/>
        <s v="T00347"/>
        <s v="T00352"/>
        <s v="T00369"/>
        <s v="T00558"/>
        <s v="T00599"/>
        <s v="T00600"/>
        <s v="T00601"/>
        <s v="T00602"/>
        <s v="T00603"/>
        <s v="T00604"/>
        <s v="T00605"/>
        <s v="T00606"/>
        <s v="T00607"/>
        <s v="T00608"/>
        <s v="T00609"/>
        <s v="T00610"/>
        <s v="T00611"/>
        <s v="T00612"/>
        <s v="T00613"/>
        <s v="T00614"/>
        <s v="T00615"/>
        <s v="T00616"/>
        <s v="T00617"/>
        <s v="T00618"/>
        <s v="T00619"/>
        <s v="T00620"/>
        <s v="T00621"/>
        <s v="T00622"/>
        <s v="T00623"/>
        <s v="T00624"/>
        <s v="T00625"/>
        <s v="T00626"/>
        <s v="T12063"/>
        <s v="T12064"/>
        <s v="T12065"/>
        <s v="T12066"/>
        <s v="T12067"/>
        <s v="T12076"/>
        <s v="T12134"/>
        <s v="T12135"/>
        <s v="T12136"/>
        <s v="T12137"/>
        <s v="T12138"/>
        <s v="T12139"/>
        <s v="T12140"/>
        <s v="T12141"/>
        <s v="T12142"/>
        <s v="T12143"/>
        <s v="T12144"/>
        <s v="T12145"/>
        <s v="T12146"/>
        <s v="T12147"/>
        <s v="T12148"/>
        <s v="T12149"/>
        <s v="T12150"/>
        <s v="T12151"/>
        <s v="T12152"/>
        <s v="T12153"/>
        <s v="T12154"/>
        <s v="T12155"/>
        <s v="T12156"/>
        <s v="T12157"/>
        <s v="T12158"/>
        <s v="T12159"/>
        <s v="T12160"/>
        <s v="T12161"/>
        <s v="T00189"/>
        <s v="T00190"/>
        <s v="T00191"/>
        <s v="T00192"/>
        <s v="T00193"/>
        <s v="T00194"/>
        <s v="T00195"/>
        <s v="T00196"/>
        <s v="T00197"/>
        <s v="T00198"/>
        <s v="T00199"/>
        <s v="T00200"/>
        <s v="T00201"/>
        <s v="T00202"/>
        <s v="T00376"/>
        <s v="T00409"/>
        <s v="T00412"/>
        <s v="T00415"/>
        <s v="T00418"/>
        <s v="T00481"/>
        <s v="T00482"/>
        <s v="T00483"/>
        <s v="T00484"/>
        <s v="T00485"/>
        <s v="T00486"/>
        <s v="T00561"/>
        <s v="T00964"/>
        <s v="T00965"/>
        <s v="T00966"/>
        <s v="T00967"/>
        <s v="T00968"/>
        <s v="T00969"/>
        <s v="T00970"/>
        <s v="T00971"/>
        <s v="T00972"/>
        <s v="T00973"/>
        <s v="T00974"/>
        <s v="T00975"/>
        <s v="T00976"/>
        <s v="T00977"/>
        <s v="T00978"/>
        <s v="T00979"/>
        <s v="T00980"/>
        <s v="T00981"/>
        <s v="T00982"/>
        <s v="T00983"/>
        <s v="T00984"/>
        <s v="T00985"/>
        <s v="T00986"/>
        <s v="T00987"/>
        <s v="T00988"/>
        <s v="T00989"/>
        <s v="T00990"/>
        <s v="T00991"/>
        <s v="T00992"/>
        <s v="T12000"/>
        <s v="T12041"/>
        <s v="T12077"/>
        <s v="T00001"/>
        <s v="T00002"/>
        <s v="T00003"/>
        <s v="T00004"/>
        <s v="T00005"/>
        <s v="T00006"/>
        <s v="T00007"/>
        <s v="T00008"/>
        <s v="T00009"/>
        <s v="T00010"/>
        <s v="T00011"/>
        <s v="T00012"/>
        <s v="T00013"/>
        <s v="T00014"/>
        <s v="T00015"/>
        <s v="T00016"/>
        <s v="T00017"/>
        <s v="T00018"/>
        <s v="T00019"/>
        <s v="T00020"/>
        <s v="T00346"/>
        <s v="T00351"/>
        <s v="T00363"/>
        <s v="T00396"/>
        <s v="T00546"/>
        <s v="T00568"/>
        <s v="T00569"/>
        <s v="T00570"/>
        <s v="T00571"/>
        <s v="T00572"/>
        <s v="T00573"/>
        <s v="T00574"/>
        <s v="T00575"/>
        <s v="T00576"/>
        <s v="T00577"/>
        <s v="T00578"/>
        <s v="T00579"/>
        <s v="T00580"/>
        <s v="T00581"/>
        <s v="T00582"/>
        <s v="T00583"/>
        <s v="T00584"/>
        <s v="T00585"/>
        <s v="T00586"/>
        <s v="T00587"/>
        <s v="T00588"/>
        <s v="T00589"/>
        <s v="T00590"/>
        <s v="T00591"/>
        <s v="T00592"/>
        <s v="T00593"/>
        <s v="T00594"/>
        <s v="T00595"/>
        <s v="T00596"/>
        <s v="T00597"/>
        <s v="T00598"/>
        <s v="T00993"/>
        <s v="T00994"/>
        <s v="T00995"/>
        <s v="T01000"/>
        <s v="T01001"/>
        <s v="T01002"/>
        <s v="T01003"/>
        <s v="T01004"/>
        <s v="T01005"/>
        <s v="T01006"/>
        <s v="T01007"/>
        <s v="T12001"/>
        <s v="T12002"/>
        <s v="T12003"/>
        <s v="T12004"/>
        <s v="T12005"/>
        <s v="T12006"/>
        <s v="T12007"/>
        <s v="T12008"/>
        <s v="T12009"/>
        <s v="T12010"/>
        <s v="T12011"/>
        <s v="T12012"/>
        <s v="T12013"/>
        <s v="T12014"/>
        <s v="T12015"/>
        <s v="T12016"/>
        <s v="T12017"/>
        <s v="T12018"/>
        <s v="T12056"/>
        <s v="T12057"/>
        <s v="T12058"/>
        <s v="T12059"/>
        <s v="T12060"/>
        <s v="T12061"/>
        <s v="T12062"/>
        <s v="T12074"/>
        <s v="T12103"/>
        <s v="T12104"/>
        <s v="T12105"/>
        <s v="T12106"/>
        <s v="T12107"/>
        <s v="T12108"/>
        <s v="T12109"/>
        <s v="T12110"/>
        <s v="T12111"/>
        <s v="T12112"/>
        <s v="T12113"/>
        <s v="T12114"/>
        <s v="T12115"/>
        <s v="T12116"/>
        <s v="T12117"/>
        <s v="T12118"/>
        <s v="T12119"/>
        <s v="T12120"/>
        <s v="T12121"/>
        <s v="T12122"/>
        <s v="T12123"/>
        <s v="T12124"/>
        <s v="T12125"/>
        <s v="T12126"/>
        <s v="T12127"/>
        <s v="T12128"/>
        <s v="T12129"/>
        <s v="T12130"/>
        <s v="T12131"/>
        <s v="T12132"/>
        <s v="T12133"/>
        <s v="T00175"/>
        <s v="T00176"/>
        <s v="T00177"/>
        <s v="T00178"/>
        <s v="T00179"/>
        <s v="T00180"/>
        <s v="T00181"/>
        <s v="T00182"/>
        <s v="T00183"/>
        <s v="T00184"/>
        <s v="T00185"/>
        <s v="T00186"/>
        <s v="T00187"/>
        <s v="T00188"/>
        <s v="T00375"/>
        <s v="T00386"/>
        <s v="T00387"/>
        <s v="T00388"/>
        <s v="T00389"/>
        <s v="T00390"/>
        <s v="T00397"/>
        <s v="T00408"/>
        <s v="T00411"/>
        <s v="T00414"/>
        <s v="T00417"/>
        <s v="T00474"/>
        <s v="T00475"/>
        <s v="T00476"/>
        <s v="T00477"/>
        <s v="T00478"/>
        <s v="T00479"/>
        <s v="T00480"/>
        <s v="T00552"/>
        <s v="T00933"/>
        <s v="T00934"/>
        <s v="T00935"/>
        <s v="T00936"/>
        <s v="T00937"/>
        <s v="T00938"/>
        <s v="T00939"/>
        <s v="T00940"/>
        <s v="T00941"/>
        <s v="T00942"/>
        <s v="T00943"/>
        <s v="T00944"/>
        <s v="T00945"/>
        <s v="T00946"/>
        <s v="T00947"/>
        <s v="T00948"/>
        <s v="T00949"/>
        <s v="T00950"/>
        <s v="T00951"/>
        <s v="T00952"/>
        <s v="T00953"/>
        <s v="T00954"/>
        <s v="T00955"/>
        <s v="T00956"/>
        <s v="T00957"/>
        <s v="T00958"/>
        <s v="T00959"/>
        <s v="T00960"/>
        <s v="T00961"/>
        <s v="T00962"/>
        <s v="T00963"/>
        <s v="T12040"/>
        <s v="T12075"/>
        <s v="T00091"/>
        <s v="T00092"/>
        <s v="T00093"/>
        <s v="T00094"/>
        <s v="T00095"/>
        <s v="T00096"/>
        <s v="T00097"/>
        <s v="T00098"/>
        <s v="T00099"/>
        <s v="T00100"/>
        <s v="T00101"/>
        <s v="T00102"/>
        <s v="T00103"/>
        <s v="T00104"/>
        <s v="T00357"/>
        <s v="T00366"/>
        <s v="T00402"/>
        <s v="T00438"/>
        <s v="T00439"/>
        <s v="T00440"/>
        <s v="T00441"/>
        <s v="T00442"/>
        <s v="T00443"/>
        <s v="T00444"/>
        <s v="T00549"/>
        <s v="T00749"/>
        <s v="T00750"/>
        <s v="T00751"/>
        <s v="T00752"/>
        <s v="T00753"/>
        <s v="T00754"/>
        <s v="T00755"/>
        <s v="T00756"/>
        <s v="T00757"/>
        <s v="T00758"/>
        <s v="T00759"/>
        <s v="T00760"/>
        <s v="T00761"/>
        <s v="T00762"/>
        <s v="T00763"/>
        <s v="T00764"/>
        <s v="T00765"/>
        <s v="T00766"/>
        <s v="T00767"/>
        <s v="T00768"/>
        <s v="T00769"/>
        <s v="T00770"/>
        <s v="T00771"/>
        <s v="T00772"/>
        <s v="T00773"/>
        <s v="T00774"/>
        <s v="T00775"/>
        <s v="T00776"/>
        <s v="T00777"/>
        <s v="T00778"/>
        <s v="T00779"/>
        <s v="T12028"/>
        <s v="T12086"/>
        <s v="T12284"/>
        <s v="T12285"/>
        <s v="T12286"/>
        <s v="T12287"/>
        <s v="T12288"/>
        <s v="T12289"/>
        <s v="T12290"/>
        <s v="T12291"/>
        <s v="T12292"/>
        <s v="T12293"/>
        <s v="T12294"/>
        <s v="T12295"/>
        <s v="T12296"/>
        <s v="T12297"/>
        <s v="T12298"/>
        <s v="T12299"/>
        <s v="T12300"/>
        <s v="T12301"/>
        <s v="T12302"/>
        <s v="T12303"/>
        <s v="T00259"/>
        <s v="T00260"/>
        <s v="T00261"/>
        <s v="T00262"/>
        <s v="T00263"/>
        <s v="T00264"/>
        <s v="T00265"/>
        <s v="T00266"/>
        <s v="T00267"/>
        <s v="T00268"/>
        <s v="T00269"/>
        <s v="T00270"/>
        <s v="T00271"/>
        <s v="T00272"/>
        <s v="T00380"/>
        <s v="T00393"/>
        <s v="T00403"/>
        <s v="T00510"/>
        <s v="T00511"/>
        <s v="T00512"/>
        <s v="T00513"/>
        <s v="T00514"/>
        <s v="T00515"/>
        <s v="T00516"/>
        <s v="T00555"/>
        <s v="T12029"/>
        <s v="T12046"/>
        <s v="T12087"/>
        <s v="T00077"/>
        <s v="T00078"/>
        <s v="T00079"/>
        <s v="T00080"/>
        <s v="T00081"/>
        <s v="T00082"/>
        <s v="T00083"/>
        <s v="T00084"/>
        <s v="T00085"/>
        <s v="T00086"/>
        <s v="T00087"/>
        <s v="T00088"/>
        <s v="T00089"/>
        <s v="T00090"/>
        <s v="T00345"/>
        <s v="T00356"/>
        <s v="T00371"/>
        <s v="T00433"/>
        <s v="T00434"/>
        <s v="T00435"/>
        <s v="T00436"/>
        <s v="T00437"/>
        <s v="T00559"/>
        <s v="T00719"/>
        <s v="T00720"/>
        <s v="T00721"/>
        <s v="T00722"/>
        <s v="T00723"/>
        <s v="T00724"/>
        <s v="T00725"/>
        <s v="T00726"/>
        <s v="T00727"/>
        <s v="T00728"/>
        <s v="T00729"/>
        <s v="T00730"/>
        <s v="T00731"/>
        <s v="T00732"/>
        <s v="T00733"/>
        <s v="T00734"/>
        <s v="T00735"/>
        <s v="T00736"/>
        <s v="T00737"/>
        <s v="T00738"/>
        <s v="T00739"/>
        <s v="T00740"/>
        <s v="T00741"/>
        <s v="T00742"/>
        <s v="T00743"/>
        <s v="T00744"/>
        <s v="T00745"/>
        <s v="T00746"/>
        <s v="T00747"/>
        <s v="T00748"/>
        <s v="T12026"/>
        <s v="T12084"/>
        <s v="T12254"/>
        <s v="T12255"/>
        <s v="T12256"/>
        <s v="T12257"/>
        <s v="T12258"/>
        <s v="T12259"/>
        <s v="T12260"/>
        <s v="T12261"/>
        <s v="T12262"/>
        <s v="T12263"/>
        <s v="T12264"/>
        <s v="T12265"/>
        <s v="T12266"/>
        <s v="T12267"/>
        <s v="T12268"/>
        <s v="T12269"/>
        <s v="T12270"/>
        <s v="T12271"/>
        <s v="T12272"/>
        <s v="T12273"/>
        <s v="T12274"/>
        <s v="T12275"/>
        <s v="T12276"/>
        <s v="T12277"/>
        <s v="T12278"/>
        <s v="T12279"/>
        <s v="T12280"/>
        <s v="T12281"/>
        <s v="T12282"/>
        <s v="T12283"/>
        <s v="T00245"/>
        <s v="T00246"/>
        <s v="T00247"/>
        <s v="T00248"/>
        <s v="T00249"/>
        <s v="T00250"/>
        <s v="T00251"/>
        <s v="T00252"/>
        <s v="T00253"/>
        <s v="T00254"/>
        <s v="T00255"/>
        <s v="T00256"/>
        <s v="T00257"/>
        <s v="T00258"/>
        <s v="T00505"/>
        <s v="T00506"/>
        <s v="T00507"/>
        <s v="T00508"/>
        <s v="T00509"/>
        <s v="T00562"/>
        <s v="T12027"/>
        <s v="T12045"/>
        <s v="T12085"/>
        <s v="T00035"/>
        <s v="T00036"/>
        <s v="T00037"/>
        <s v="T00038"/>
        <s v="T00039"/>
        <s v="T00040"/>
        <s v="T00041"/>
        <s v="T00042"/>
        <s v="T00043"/>
        <s v="T00044"/>
        <s v="T00045"/>
        <s v="T00046"/>
        <s v="T00047"/>
        <s v="T00048"/>
        <s v="T00343"/>
        <s v="T00353"/>
        <s v="T00364"/>
        <s v="T00398"/>
        <s v="T00547"/>
        <s v="T00627"/>
        <s v="T00628"/>
        <s v="T00629"/>
        <s v="T00630"/>
        <s v="T00631"/>
        <s v="T00632"/>
        <s v="T00633"/>
        <s v="T00634"/>
        <s v="T00635"/>
        <s v="T00636"/>
        <s v="T00637"/>
        <s v="T00638"/>
        <s v="T00639"/>
        <s v="T00640"/>
        <s v="T00641"/>
        <s v="T00642"/>
        <s v="T00643"/>
        <s v="T00644"/>
        <s v="T00645"/>
        <s v="T00646"/>
        <s v="T00647"/>
        <s v="T00648"/>
        <s v="T00649"/>
        <s v="T00650"/>
        <s v="T00651"/>
        <s v="T00652"/>
        <s v="T00653"/>
        <s v="T00654"/>
        <s v="T00655"/>
        <s v="T00656"/>
        <s v="T00657"/>
        <s v="T12068"/>
        <s v="T12069"/>
        <s v="T12070"/>
        <s v="T12071"/>
        <s v="T12072"/>
        <s v="T12073"/>
        <s v="T12078"/>
        <s v="T12162"/>
        <s v="T12163"/>
        <s v="T12164"/>
        <s v="T12165"/>
        <s v="T12166"/>
        <s v="T12167"/>
        <s v="T12168"/>
        <s v="T12169"/>
        <s v="T12170"/>
        <s v="T12171"/>
        <s v="T12172"/>
        <s v="T12173"/>
        <s v="T12174"/>
        <s v="T12175"/>
        <s v="T12176"/>
        <s v="T12177"/>
        <s v="T12178"/>
        <s v="T12179"/>
        <s v="T12180"/>
        <s v="T12181"/>
        <s v="T12182"/>
        <s v="T12183"/>
        <s v="T12184"/>
        <s v="T12185"/>
        <s v="T12186"/>
        <s v="T12187"/>
        <s v="T12188"/>
        <s v="T12189"/>
        <s v="T12190"/>
        <s v="T12191"/>
        <s v="T12192"/>
        <s v="T00203"/>
        <s v="T00204"/>
        <s v="T00205"/>
        <s v="T00206"/>
        <s v="T00207"/>
        <s v="T00208"/>
        <s v="T00209"/>
        <s v="T00210"/>
        <s v="T00211"/>
        <s v="T00212"/>
        <s v="T00213"/>
        <s v="T00214"/>
        <s v="T00215"/>
        <s v="T00216"/>
        <s v="T00377"/>
        <s v="T00391"/>
        <s v="T00399"/>
        <s v="T00410"/>
        <s v="T00413"/>
        <s v="T00416"/>
        <s v="T00419"/>
        <s v="T00487"/>
        <s v="T00488"/>
        <s v="T00489"/>
        <s v="T00490"/>
        <s v="T00491"/>
        <s v="T00553"/>
        <s v="T12042"/>
        <s v="T12079"/>
        <s v="T00063"/>
        <s v="T00064"/>
        <s v="T00065"/>
        <s v="T00066"/>
        <s v="T00067"/>
        <s v="T00068"/>
        <s v="T00069"/>
        <s v="T00070"/>
        <s v="T00071"/>
        <s v="T00072"/>
        <s v="T00073"/>
        <s v="T00074"/>
        <s v="T00075"/>
        <s v="T00076"/>
        <s v="T00348"/>
        <s v="T00355"/>
        <s v="T00365"/>
        <s v="T00400"/>
        <s v="T00427"/>
        <s v="T00428"/>
        <s v="T00429"/>
        <s v="T00430"/>
        <s v="T00431"/>
        <s v="T00432"/>
        <s v="T00548"/>
        <s v="T00688"/>
        <s v="T00689"/>
        <s v="T00690"/>
        <s v="T00691"/>
        <s v="T00692"/>
        <s v="T00693"/>
        <s v="T00694"/>
        <s v="T00695"/>
        <s v="T00696"/>
        <s v="T00697"/>
        <s v="T00698"/>
        <s v="T00699"/>
        <s v="T00700"/>
        <s v="T00701"/>
        <s v="T00702"/>
        <s v="T00703"/>
        <s v="T00704"/>
        <s v="T00705"/>
        <s v="T00706"/>
        <s v="T00707"/>
        <s v="T00708"/>
        <s v="T00709"/>
        <s v="T00710"/>
        <s v="T00711"/>
        <s v="T00712"/>
        <s v="T00713"/>
        <s v="T00714"/>
        <s v="T00715"/>
        <s v="T00716"/>
        <s v="T00717"/>
        <s v="T00718"/>
        <s v="T12082"/>
        <s v="T12223"/>
        <s v="T12224"/>
        <s v="T12225"/>
        <s v="T12226"/>
        <s v="T12227"/>
        <s v="T12228"/>
        <s v="T12229"/>
        <s v="T12230"/>
        <s v="T12231"/>
        <s v="T12232"/>
        <s v="T12233"/>
        <s v="T12234"/>
        <s v="T12235"/>
        <s v="T12236"/>
        <s v="T12237"/>
        <s v="T12238"/>
        <s v="T12239"/>
        <s v="T12240"/>
        <s v="T12241"/>
        <s v="T12242"/>
        <s v="T12243"/>
        <s v="T12244"/>
        <s v="T12245"/>
        <s v="T12246"/>
        <s v="T12247"/>
        <s v="T12248"/>
        <s v="T12249"/>
        <s v="T12250"/>
        <s v="T12251"/>
        <s v="T12252"/>
        <s v="T12253"/>
        <s v="T00231"/>
        <s v="T00232"/>
        <s v="T00233"/>
        <s v="T00234"/>
        <s v="T00235"/>
        <s v="T00236"/>
        <s v="T00237"/>
        <s v="T00238"/>
        <s v="T00239"/>
        <s v="T00240"/>
        <s v="T00241"/>
        <s v="T00242"/>
        <s v="T00243"/>
        <s v="T00244"/>
        <s v="T00379"/>
        <s v="T00392"/>
        <s v="T00401"/>
        <s v="T00499"/>
        <s v="T00500"/>
        <s v="T00501"/>
        <s v="T00502"/>
        <s v="T00503"/>
        <s v="T00504"/>
        <s v="T00554"/>
        <s v="T12044"/>
        <s v="T12083"/>
        <s v="T00147"/>
        <s v="T00148"/>
        <s v="T00149"/>
        <s v="T00150"/>
        <s v="T00151"/>
        <s v="T00152"/>
        <s v="T00153"/>
        <s v="T00154"/>
        <s v="T00155"/>
        <s v="T00156"/>
        <s v="T00157"/>
        <s v="T00158"/>
        <s v="T00159"/>
        <s v="T00160"/>
        <s v="T00350"/>
        <s v="T00361"/>
        <s v="T00406"/>
        <s v="T00463"/>
        <s v="T00464"/>
        <s v="T00465"/>
        <s v="T00466"/>
        <s v="T00467"/>
        <s v="T00468"/>
        <s v="T00551"/>
        <s v="T00872"/>
        <s v="T00873"/>
        <s v="T00874"/>
        <s v="T00875"/>
        <s v="T00876"/>
        <s v="T00877"/>
        <s v="T00878"/>
        <s v="T00879"/>
        <s v="T00880"/>
        <s v="T00881"/>
        <s v="T00882"/>
        <s v="T00883"/>
        <s v="T00884"/>
        <s v="T00885"/>
        <s v="T00886"/>
        <s v="T00887"/>
        <s v="T00888"/>
        <s v="T00889"/>
        <s v="T00890"/>
        <s v="T00891"/>
        <s v="T00892"/>
        <s v="T00893"/>
        <s v="T00894"/>
        <s v="T00895"/>
        <s v="T00896"/>
        <s v="T00897"/>
        <s v="T00898"/>
        <s v="T00899"/>
        <s v="T00900"/>
        <s v="T00901"/>
        <s v="T12036"/>
        <s v="T12094"/>
        <s v="T00315"/>
        <s v="T00316"/>
        <s v="T00317"/>
        <s v="T00318"/>
        <s v="T00319"/>
        <s v="T00320"/>
        <s v="T00321"/>
        <s v="T00322"/>
        <s v="T00323"/>
        <s v="T00324"/>
        <s v="T00325"/>
        <s v="T00326"/>
        <s v="T00327"/>
        <s v="T00328"/>
        <s v="T00384"/>
        <s v="T00395"/>
        <s v="T00407"/>
        <s v="T00535"/>
        <s v="T00536"/>
        <s v="T00537"/>
        <s v="T00538"/>
        <s v="T00539"/>
        <s v="T00540"/>
        <s v="T00557"/>
        <s v="T12037"/>
        <s v="T12050"/>
        <s v="T12095"/>
        <s v="T00133"/>
        <s v="T00134"/>
        <s v="T00135"/>
        <s v="T00136"/>
        <s v="T00137"/>
        <s v="T00138"/>
        <s v="T00139"/>
        <s v="T00140"/>
        <s v="T00141"/>
        <s v="T00142"/>
        <s v="T00143"/>
        <s v="T00144"/>
        <s v="T00145"/>
        <s v="T00146"/>
        <s v="T00360"/>
        <s v="T00373"/>
        <s v="T00456"/>
        <s v="T00457"/>
        <s v="T00458"/>
        <s v="T00459"/>
        <s v="T00460"/>
        <s v="T00461"/>
        <s v="T00462"/>
        <s v="T00560"/>
        <s v="T00841"/>
        <s v="T00842"/>
        <s v="T00843"/>
        <s v="T00844"/>
        <s v="T00845"/>
        <s v="T00846"/>
        <s v="T00847"/>
        <s v="T00848"/>
        <s v="T00849"/>
        <s v="T00850"/>
        <s v="T00851"/>
        <s v="T00852"/>
        <s v="T00853"/>
        <s v="T00854"/>
        <s v="T00855"/>
        <s v="T00856"/>
        <s v="T00857"/>
        <s v="T00858"/>
        <s v="T00859"/>
        <s v="T00860"/>
        <s v="T00861"/>
        <s v="T00862"/>
        <s v="T00863"/>
        <s v="T00864"/>
        <s v="T00865"/>
        <s v="T00866"/>
        <s v="T00867"/>
        <s v="T00868"/>
        <s v="T00869"/>
        <s v="T00870"/>
        <s v="T00871"/>
        <s v="T12034"/>
        <s v="T12092"/>
        <s v="T00301"/>
        <s v="T00302"/>
        <s v="T00303"/>
        <s v="T00304"/>
        <s v="T00305"/>
        <s v="T00306"/>
        <s v="T00307"/>
        <s v="T00308"/>
        <s v="T00309"/>
        <s v="T00310"/>
        <s v="T00311"/>
        <s v="T00312"/>
        <s v="T00313"/>
        <s v="T00314"/>
        <s v="T00383"/>
        <s v="T00528"/>
        <s v="T00529"/>
        <s v="T00530"/>
        <s v="T00531"/>
        <s v="T00532"/>
        <s v="T00533"/>
        <s v="T00534"/>
        <s v="T00563"/>
        <s v="T12035"/>
        <s v="T12049"/>
        <s v="T12093"/>
        <s v="T00119"/>
        <s v="T00120"/>
        <s v="T00121"/>
        <s v="T00122"/>
        <s v="T00123"/>
        <s v="T00124"/>
        <s v="T00125"/>
        <s v="T00126"/>
        <s v="T00127"/>
        <s v="T00128"/>
        <s v="T00129"/>
        <s v="T00130"/>
        <s v="T00131"/>
        <s v="T00132"/>
        <s v="T00359"/>
        <s v="T00367"/>
        <s v="T00404"/>
        <s v="T00451"/>
        <s v="T00452"/>
        <s v="T00453"/>
        <s v="T00454"/>
        <s v="T00455"/>
        <s v="T00550"/>
        <s v="T00811"/>
        <s v="T00812"/>
        <s v="T00813"/>
        <s v="T00814"/>
        <s v="T00815"/>
        <s v="T00816"/>
        <s v="T00817"/>
        <s v="T00818"/>
        <s v="T00819"/>
        <s v="T00820"/>
        <s v="T00821"/>
        <s v="T00822"/>
        <s v="T00823"/>
        <s v="T00824"/>
        <s v="T00825"/>
        <s v="T00826"/>
        <s v="T00827"/>
        <s v="T00828"/>
        <s v="T00829"/>
        <s v="T00830"/>
        <s v="T00831"/>
        <s v="T00832"/>
        <s v="T00833"/>
        <s v="T00834"/>
        <s v="T00835"/>
        <s v="T00836"/>
        <s v="T00837"/>
        <s v="T00838"/>
        <s v="T00839"/>
        <s v="T00840"/>
        <s v="T12032"/>
        <s v="T12090"/>
        <s v="T00287"/>
        <s v="T00288"/>
        <s v="T00289"/>
        <s v="T00290"/>
        <s v="T00291"/>
        <s v="T00292"/>
        <s v="T00293"/>
        <s v="T00294"/>
        <s v="T00295"/>
        <s v="T00296"/>
        <s v="T00297"/>
        <s v="T00298"/>
        <s v="T00299"/>
        <s v="T00300"/>
        <s v="T00382"/>
        <s v="T00394"/>
        <s v="T00405"/>
        <s v="T00523"/>
        <s v="T00524"/>
        <s v="T00525"/>
        <s v="T00526"/>
        <s v="T00527"/>
        <s v="T00556"/>
        <s v="T12033"/>
        <s v="T12048"/>
        <s v="T12091"/>
      </sharedItems>
    </cacheField>
    <cacheField name="Customer ID" numFmtId="0">
      <sharedItems count="280">
        <s v="C00101"/>
        <s v="C00102"/>
        <s v="C00103"/>
        <s v="C00104"/>
        <s v="C00105"/>
        <s v="C00106"/>
        <s v="C00107"/>
        <s v="C00108"/>
        <s v="C00109"/>
        <s v="C00110"/>
        <s v="C00111"/>
        <s v="C00112"/>
        <s v="C00113"/>
        <s v="C00118"/>
        <s v="C00120"/>
        <s v="C00138"/>
        <s v="C00139"/>
        <s v="C00140"/>
        <s v="C00141"/>
        <s v="C00142"/>
        <s v="C00143"/>
        <s v="C00144"/>
        <s v="C00277"/>
        <s v="C00278"/>
        <s v="C00353"/>
        <s v="C00373"/>
        <s v="C00374"/>
        <s v="C00375"/>
        <s v="C00121"/>
        <s v="C00210"/>
        <s v="C00211"/>
        <s v="C00212"/>
        <s v="C00213"/>
        <s v="C00214"/>
        <s v="C00215"/>
        <s v="C00216"/>
        <s v="C00336"/>
        <s v="C00116"/>
        <s v="C00163"/>
        <s v="C00164"/>
        <s v="C00165"/>
        <s v="C00166"/>
        <s v="C00167"/>
        <s v="C00168"/>
        <s v="C00286"/>
        <s v="C00287"/>
        <s v="C00328"/>
        <s v="C00357"/>
        <s v="C00235"/>
        <s v="C00236"/>
        <s v="C00237"/>
        <s v="C00238"/>
        <s v="C00239"/>
        <s v="C00240"/>
        <s v="C00340"/>
        <s v="C00119"/>
        <s v="C00187"/>
        <s v="C00188"/>
        <s v="C00189"/>
        <s v="C00190"/>
        <s v="C00191"/>
        <s v="C00294"/>
        <s v="C00295"/>
        <s v="C00332"/>
        <s v="C00361"/>
        <s v="C00259"/>
        <s v="C00260"/>
        <s v="C00261"/>
        <s v="C00262"/>
        <s v="C00263"/>
        <s v="C00266"/>
        <s v="C00267"/>
        <s v="C00268"/>
        <s v="C00269"/>
        <s v="C00319"/>
        <s v="C00320"/>
        <s v="C00321"/>
        <s v="C00322"/>
        <s v="C00323"/>
        <s v="C00324"/>
        <s v="C00325"/>
        <s v="C00344"/>
        <s v="C00345"/>
        <s v="C00346"/>
        <s v="C00347"/>
        <s v="C00348"/>
        <s v="C00362"/>
        <s v="C00363"/>
        <s v="C00364"/>
        <s v="C00365"/>
        <s v="C00366"/>
        <s v="C00114"/>
        <s v="C00265"/>
        <s v="C00271"/>
        <s v="C00272"/>
        <s v="C00273"/>
        <s v="C00349"/>
        <s v="C00351"/>
        <s v="C00369"/>
        <s v="C00370"/>
        <s v="C00134"/>
        <s v="C00135"/>
        <s v="C00136"/>
        <s v="C00137"/>
        <s v="C00199"/>
        <s v="C00200"/>
        <s v="C00201"/>
        <s v="C00202"/>
        <s v="C00203"/>
        <s v="C00204"/>
        <s v="C00299"/>
        <s v="C00300"/>
        <s v="C00334"/>
        <s v="C00128"/>
        <s v="C00264"/>
        <s v="C00270"/>
        <s v="C00301"/>
        <s v="C00302"/>
        <s v="C00303"/>
        <s v="C00308"/>
        <s v="C00309"/>
        <s v="C00310"/>
        <s v="C00311"/>
        <s v="C00312"/>
        <s v="C00313"/>
        <s v="C00314"/>
        <s v="C00315"/>
        <s v="C00304"/>
        <s v="C00305"/>
        <s v="C00306"/>
        <s v="C00307"/>
        <s v="C00316"/>
        <s v="C00317"/>
        <s v="C00318"/>
        <s v="C00350"/>
        <s v="C00367"/>
        <s v="C00368"/>
        <s v="C00122"/>
        <s v="C00192"/>
        <s v="C00193"/>
        <s v="C00194"/>
        <s v="C00195"/>
        <s v="C00196"/>
        <s v="C00197"/>
        <s v="C00198"/>
        <s v="C00296"/>
        <s v="C00297"/>
        <s v="C00298"/>
        <s v="C00333"/>
        <s v="C00131"/>
        <s v="C00156"/>
        <s v="C00157"/>
        <s v="C00158"/>
        <s v="C00159"/>
        <s v="C00160"/>
        <s v="C00161"/>
        <s v="C00162"/>
        <s v="C00284"/>
        <s v="C00285"/>
        <s v="C00327"/>
        <s v="C00356"/>
        <s v="C00380"/>
        <s v="C00125"/>
        <s v="C00228"/>
        <s v="C00229"/>
        <s v="C00230"/>
        <s v="C00231"/>
        <s v="C00232"/>
        <s v="C00233"/>
        <s v="C00234"/>
        <s v="C00339"/>
        <s v="C00151"/>
        <s v="C00152"/>
        <s v="C00153"/>
        <s v="C00154"/>
        <s v="C00155"/>
        <s v="C00281"/>
        <s v="C00282"/>
        <s v="C00283"/>
        <s v="C00326"/>
        <s v="C00355"/>
        <s v="C00378"/>
        <s v="C00379"/>
        <s v="C00223"/>
        <s v="C00224"/>
        <s v="C00225"/>
        <s v="C00226"/>
        <s v="C00227"/>
        <s v="C00338"/>
        <s v="C00129"/>
        <s v="C00274"/>
        <s v="C00275"/>
        <s v="C00276"/>
        <s v="C00352"/>
        <s v="C00371"/>
        <s v="C00372"/>
        <s v="C00123"/>
        <s v="C00205"/>
        <s v="C00206"/>
        <s v="C00207"/>
        <s v="C00208"/>
        <s v="C00209"/>
        <s v="C00335"/>
        <s v="C00115"/>
        <s v="C00130"/>
        <s v="C00145"/>
        <s v="C00146"/>
        <s v="C00147"/>
        <s v="C00148"/>
        <s v="C00149"/>
        <s v="C00150"/>
        <s v="C00279"/>
        <s v="C00280"/>
        <s v="C00354"/>
        <s v="C00376"/>
        <s v="C00377"/>
        <s v="C00124"/>
        <s v="C00217"/>
        <s v="C00218"/>
        <s v="C00219"/>
        <s v="C00220"/>
        <s v="C00221"/>
        <s v="C00222"/>
        <s v="C00337"/>
        <s v="C00117"/>
        <s v="C00133"/>
        <s v="C00181"/>
        <s v="C00182"/>
        <s v="C00183"/>
        <s v="C00184"/>
        <s v="C00185"/>
        <s v="C00186"/>
        <s v="C00292"/>
        <s v="C00293"/>
        <s v="C00331"/>
        <s v="C00360"/>
        <s v="C00127"/>
        <s v="C00253"/>
        <s v="C00254"/>
        <s v="C00255"/>
        <s v="C00256"/>
        <s v="C00257"/>
        <s v="C00258"/>
        <s v="C00343"/>
        <s v="C00174"/>
        <s v="C00175"/>
        <s v="C00176"/>
        <s v="C00177"/>
        <s v="C00178"/>
        <s v="C00179"/>
        <s v="C00180"/>
        <s v="C00290"/>
        <s v="C00291"/>
        <s v="C00330"/>
        <s v="C00359"/>
        <s v="C00246"/>
        <s v="C00247"/>
        <s v="C00248"/>
        <s v="C00249"/>
        <s v="C00250"/>
        <s v="C00251"/>
        <s v="C00252"/>
        <s v="C00342"/>
        <s v="C00132"/>
        <s v="C00169"/>
        <s v="C00170"/>
        <s v="C00171"/>
        <s v="C00172"/>
        <s v="C00173"/>
        <s v="C00288"/>
        <s v="C00289"/>
        <s v="C00329"/>
        <s v="C00358"/>
        <s v="C00126"/>
        <s v="C00241"/>
        <s v="C00242"/>
        <s v="C00243"/>
        <s v="C00244"/>
        <s v="C00245"/>
        <s v="C00341"/>
      </sharedItems>
    </cacheField>
    <cacheField name="Transaction Date" numFmtId="179">
      <sharedItems containsSemiMixedTypes="0" containsString="0" containsNonDate="0" containsDate="1" minDate="2023-01-01T00:00:00" maxDate="2024-12-31T00:00:00" count="598">
        <d v="2023-04-01T00:00:00"/>
        <d v="2023-04-03T00:00:00"/>
        <d v="2023-04-05T00:00:00"/>
        <d v="2023-04-07T00:00:00"/>
        <d v="2023-04-09T00:00:00"/>
        <d v="2023-04-11T00:00:00"/>
        <d v="2023-04-13T00:00:00"/>
        <d v="2023-04-15T00:00:00"/>
        <d v="2023-04-17T00:00:00"/>
        <d v="2023-04-19T00:00:00"/>
        <d v="2023-04-21T00:00:00"/>
        <d v="2023-04-23T00:00:00"/>
        <d v="2023-04-25T00:00:00"/>
        <d v="2023-04-27T00:00:00"/>
        <d v="2023-04-10T00:00:00"/>
        <d v="2023-04-20T00:00:00"/>
        <d v="2023-04-30T00:00:00"/>
        <d v="2023-04-02T00:00:00"/>
        <d v="2023-04-04T00:00:00"/>
        <d v="2023-04-06T00:00:00"/>
        <d v="2023-04-08T00:00:00"/>
        <d v="2023-04-12T00:00:00"/>
        <d v="2023-04-14T00:00:00"/>
        <d v="2023-04-16T00:00:00"/>
        <d v="2023-04-18T00:00:00"/>
        <d v="2023-04-22T00:00:00"/>
        <d v="2023-04-24T00:00:00"/>
        <d v="2023-04-26T00:00:00"/>
        <d v="2023-04-28T00:00:00"/>
        <d v="2023-04-29T00:00:00"/>
        <d v="2024-04-01T00:00:00"/>
        <d v="2024-04-03T00:00:00"/>
        <d v="2024-04-05T00:00:00"/>
        <d v="2024-04-07T00:00:00"/>
        <d v="2024-04-09T00:00:00"/>
        <d v="2024-04-11T00:00:00"/>
        <d v="2024-04-13T00:00:00"/>
        <d v="2024-04-15T00:00:00"/>
        <d v="2024-04-17T00:00:00"/>
        <d v="2024-04-19T00:00:00"/>
        <d v="2024-04-21T00:00:00"/>
        <d v="2024-04-23T00:00:00"/>
        <d v="2024-04-25T00:00:00"/>
        <d v="2024-04-27T00:00:00"/>
        <d v="2024-04-10T00:00:00"/>
        <d v="2024-04-20T00:00:00"/>
        <d v="2024-04-30T00:00:00"/>
        <d v="2023-08-01T00:00:00"/>
        <d v="2023-08-03T00:00:00"/>
        <d v="2023-08-05T00:00:00"/>
        <d v="2023-08-07T00:00:00"/>
        <d v="2023-08-09T00:00:00"/>
        <d v="2023-08-11T00:00:00"/>
        <d v="2023-08-13T00:00:00"/>
        <d v="2023-08-15T00:00:00"/>
        <d v="2023-08-17T00:00:00"/>
        <d v="2023-08-19T00:00:00"/>
        <d v="2023-08-21T00:00:00"/>
        <d v="2023-08-23T00:00:00"/>
        <d v="2023-08-25T00:00:00"/>
        <d v="2023-08-27T00:00:00"/>
        <d v="2023-08-10T00:00:00"/>
        <d v="2023-08-20T00:00:00"/>
        <d v="2023-08-30T00:00:00"/>
        <d v="2023-08-02T00:00:00"/>
        <d v="2023-08-04T00:00:00"/>
        <d v="2023-08-06T00:00:00"/>
        <d v="2023-08-08T00:00:00"/>
        <d v="2023-08-12T00:00:00"/>
        <d v="2023-08-14T00:00:00"/>
        <d v="2023-08-16T00:00:00"/>
        <d v="2023-08-18T00:00:00"/>
        <d v="2023-08-22T00:00:00"/>
        <d v="2023-08-24T00:00:00"/>
        <d v="2023-08-26T00:00:00"/>
        <d v="2023-08-28T00:00:00"/>
        <d v="2023-08-29T00:00:00"/>
        <d v="2023-08-31T00:00:00"/>
        <d v="2024-08-01T00:00:00"/>
        <d v="2024-08-03T00:00:00"/>
        <d v="2024-08-05T00:00:00"/>
        <d v="2024-08-07T00:00:00"/>
        <d v="2024-08-09T00:00:00"/>
        <d v="2024-08-11T00:00:00"/>
        <d v="2024-08-13T00:00:00"/>
        <d v="2024-08-15T00:00:00"/>
        <d v="2024-08-17T00:00:00"/>
        <d v="2024-08-19T00:00:00"/>
        <d v="2024-08-21T00:00:00"/>
        <d v="2024-08-23T00:00:00"/>
        <d v="2024-08-25T00:00:00"/>
        <d v="2024-08-27T00:00:00"/>
        <d v="2024-08-10T00:00:00"/>
        <d v="2024-08-20T00:00:00"/>
        <d v="2024-08-30T00:00:00"/>
        <d v="2023-12-01T00:00:00"/>
        <d v="2023-12-03T00:00:00"/>
        <d v="2023-12-05T00:00:00"/>
        <d v="2023-12-07T00:00:00"/>
        <d v="2023-12-09T00:00:00"/>
        <d v="2023-12-11T00:00:00"/>
        <d v="2023-12-13T00:00:00"/>
        <d v="2023-12-15T00:00:00"/>
        <d v="2023-12-17T00:00:00"/>
        <d v="2023-12-19T00:00:00"/>
        <d v="2023-12-21T00:00:00"/>
        <d v="2023-12-23T00:00:00"/>
        <d v="2023-12-25T00:00:00"/>
        <d v="2023-12-27T00:00:00"/>
        <d v="2023-12-10T00:00:00"/>
        <d v="2023-12-20T00:00:00"/>
        <d v="2023-12-02T00:00:00"/>
        <d v="2023-12-04T00:00:00"/>
        <d v="2023-12-06T00:00:00"/>
        <d v="2023-12-08T00:00:00"/>
        <d v="2023-12-12T00:00:00"/>
        <d v="2023-12-14T00:00:00"/>
        <d v="2023-12-16T00:00:00"/>
        <d v="2023-12-18T00:00:00"/>
        <d v="2023-12-22T00:00:00"/>
        <d v="2023-12-24T00:00:00"/>
        <d v="2023-12-26T00:00:00"/>
        <d v="2023-12-28T00:00:00"/>
        <d v="2023-12-29T00:00:00"/>
        <d v="2023-12-30T00:00:00"/>
        <d v="2023-12-31T00:00:00"/>
        <d v="2024-12-01T00:00:00"/>
        <d v="2024-12-03T00:00:00"/>
        <d v="2024-12-05T00:00:00"/>
        <d v="2024-12-07T00:00:00"/>
        <d v="2024-12-09T00:00:00"/>
        <d v="2024-12-11T00:00:00"/>
        <d v="2024-12-13T00:00:00"/>
        <d v="2024-12-15T00:00:00"/>
        <d v="2024-12-17T00:00:00"/>
        <d v="2024-12-19T00:00:00"/>
        <d v="2024-12-21T00:00:00"/>
        <d v="2024-12-23T00:00:00"/>
        <d v="2024-12-25T00:00:00"/>
        <d v="2024-12-27T00:00:00"/>
        <d v="2024-12-30T00:00:00"/>
        <d v="2024-12-10T00:00:00"/>
        <d v="2024-12-20T00:00:00"/>
        <d v="2024-12-28T00:00:00"/>
        <d v="2024-12-29T00:00:00"/>
        <d v="2024-12-31T00:00:00"/>
        <d v="2024-12-26T00:00:00"/>
        <d v="2023-02-01T00:00:00"/>
        <d v="2023-02-03T00:00:00"/>
        <d v="2023-02-05T00:00:00"/>
        <d v="2023-02-07T00:00:00"/>
        <d v="2023-02-09T00:00:00"/>
        <d v="2023-02-10T00:00:00"/>
        <d v="2023-02-12T00:00:00"/>
        <d v="2023-02-14T00:00:00"/>
        <d v="2023-02-16T00:00:00"/>
        <d v="2023-02-18T00:00:00"/>
        <d v="2023-02-20T00:00:00"/>
        <d v="2023-02-22T00:00:00"/>
        <d v="2023-02-24T00:00:00"/>
        <d v="2023-02-26T00:00:00"/>
        <d v="2023-02-25T00:00:00"/>
        <d v="2023-02-02T00:00:00"/>
        <d v="2023-02-04T00:00:00"/>
        <d v="2023-02-06T00:00:00"/>
        <d v="2023-02-08T00:00:00"/>
        <d v="2023-02-11T00:00:00"/>
        <d v="2023-02-13T00:00:00"/>
        <d v="2023-02-15T00:00:00"/>
        <d v="2023-02-17T00:00:00"/>
        <d v="2023-02-19T00:00:00"/>
        <d v="2023-02-21T00:00:00"/>
        <d v="2023-02-23T00:00:00"/>
        <d v="2023-02-27T00:00:00"/>
        <d v="2023-02-28T00:00:00"/>
        <d v="2024-02-01T00:00:00"/>
        <d v="2024-02-03T00:00:00"/>
        <d v="2024-02-05T00:00:00"/>
        <d v="2024-02-07T00:00:00"/>
        <d v="2024-02-09T00:00:00"/>
        <d v="2024-02-11T00:00:00"/>
        <d v="2024-02-13T00:00:00"/>
        <d v="2024-02-15T00:00:00"/>
        <d v="2024-02-17T00:00:00"/>
        <d v="2024-02-19T00:00:00"/>
        <d v="2024-02-21T00:00:00"/>
        <d v="2024-02-23T00:00:00"/>
        <d v="2024-02-25T00:00:00"/>
        <d v="2024-02-27T00:00:00"/>
        <d v="2024-02-20T00:00:00"/>
        <d v="2024-02-28T00:00:00"/>
        <d v="2024-02-10T00:00:00"/>
        <d v="2024-02-29T00:00:00"/>
        <d v="2024-02-02T00:00:00"/>
        <d v="2024-02-04T00:00:00"/>
        <d v="2024-02-06T00:00:00"/>
        <d v="2024-02-08T00:00:00"/>
        <d v="2024-02-12T00:00:00"/>
        <d v="2024-02-14T00:00:00"/>
        <d v="2024-02-16T00:00:00"/>
        <d v="2024-02-18T00:00:00"/>
        <d v="2024-02-22T00:00:00"/>
        <d v="2024-02-24T00:00:00"/>
        <d v="2024-02-26T00:00:00"/>
        <d v="2023-01-05T00:00:00"/>
        <d v="2023-01-06T00:00:00"/>
        <d v="2023-01-07T00:00:00"/>
        <d v="2023-01-08T00:00:00"/>
        <d v="2023-01-09T00:00:00"/>
        <d v="2023-01-10T00:00:00"/>
        <d v="2023-01-11T00:00:00"/>
        <d v="2023-01-12T00:00:00"/>
        <d v="2023-01-13T00:00:00"/>
        <d v="2023-01-14T00:00:00"/>
        <d v="2023-01-15T00:00:00"/>
        <d v="2023-01-20T00:00:00"/>
        <d v="2023-01-01T00:00:00"/>
        <d v="2023-01-02T00:00:00"/>
        <d v="2023-01-03T00:00:00"/>
        <d v="2023-01-04T00:00:00"/>
        <d v="2023-01-16T00:00:00"/>
        <d v="2023-01-17T00:00:00"/>
        <d v="2023-01-18T00:00:00"/>
        <d v="2023-01-19T00:00:00"/>
        <d v="2023-01-21T00:00:00"/>
        <d v="2023-01-22T00:00:00"/>
        <d v="2023-01-23T00:00:00"/>
        <d v="2023-01-24T00:00:00"/>
        <d v="2023-01-25T00:00:00"/>
        <d v="2023-01-26T00:00:00"/>
        <d v="2023-01-27T00:00:00"/>
        <d v="2023-01-28T00:00:00"/>
        <d v="2023-01-29T00:00:00"/>
        <d v="2023-01-30T00:00:00"/>
        <d v="2023-01-31T00:00:00"/>
        <d v="2024-01-01T00:00:00"/>
        <d v="2024-01-03T00:00:00"/>
        <d v="2024-01-05T00:00:00"/>
        <d v="2024-01-07T00:00:00"/>
        <d v="2024-01-09T00:00:00"/>
        <d v="2024-01-11T00:00:00"/>
        <d v="2024-01-13T00:00:00"/>
        <d v="2024-01-15T00:00:00"/>
        <d v="2024-01-17T00:00:00"/>
        <d v="2024-01-19T00:00:00"/>
        <d v="2024-01-21T00:00:00"/>
        <d v="2024-01-23T00:00:00"/>
        <d v="2024-01-25T00:00:00"/>
        <d v="2024-01-27T00:00:00"/>
        <d v="2024-01-10T00:00:00"/>
        <d v="2024-01-02T00:00:00"/>
        <d v="2024-01-04T00:00:00"/>
        <d v="2024-01-20T00:00:00"/>
        <d v="2024-01-30T00:00:00"/>
        <d v="2024-01-06T00:00:00"/>
        <d v="2024-01-08T00:00:00"/>
        <d v="2024-01-12T00:00:00"/>
        <d v="2024-01-14T00:00:00"/>
        <d v="2024-01-16T00:00:00"/>
        <d v="2024-01-18T00:00:00"/>
        <d v="2024-01-22T00:00:00"/>
        <d v="2024-01-24T00:00:00"/>
        <d v="2024-01-26T00:00:00"/>
        <d v="2024-01-28T00:00:00"/>
        <d v="2024-01-29T00:00:00"/>
        <d v="2024-01-31T00:00:00"/>
        <d v="2023-07-01T00:00:00"/>
        <d v="2023-07-03T00:00:00"/>
        <d v="2023-07-05T00:00:00"/>
        <d v="2023-07-07T00:00:00"/>
        <d v="2023-07-09T00:00:00"/>
        <d v="2023-07-11T00:00:00"/>
        <d v="2023-07-13T00:00:00"/>
        <d v="2023-07-15T00:00:00"/>
        <d v="2023-07-17T00:00:00"/>
        <d v="2023-07-19T00:00:00"/>
        <d v="2023-07-21T00:00:00"/>
        <d v="2023-07-23T00:00:00"/>
        <d v="2023-07-25T00:00:00"/>
        <d v="2023-07-27T00:00:00"/>
        <d v="2023-07-10T00:00:00"/>
        <d v="2023-07-20T00:00:00"/>
        <d v="2023-07-30T00:00:00"/>
        <d v="2023-07-02T00:00:00"/>
        <d v="2023-07-04T00:00:00"/>
        <d v="2023-07-06T00:00:00"/>
        <d v="2023-07-08T00:00:00"/>
        <d v="2023-07-12T00:00:00"/>
        <d v="2023-07-14T00:00:00"/>
        <d v="2023-07-16T00:00:00"/>
        <d v="2023-07-18T00:00:00"/>
        <d v="2023-07-22T00:00:00"/>
        <d v="2023-07-24T00:00:00"/>
        <d v="2023-07-26T00:00:00"/>
        <d v="2023-07-28T00:00:00"/>
        <d v="2023-07-29T00:00:00"/>
        <d v="2023-07-31T00:00:00"/>
        <d v="2024-07-01T00:00:00"/>
        <d v="2024-07-03T00:00:00"/>
        <d v="2024-07-05T00:00:00"/>
        <d v="2024-07-07T00:00:00"/>
        <d v="2024-07-09T00:00:00"/>
        <d v="2024-07-11T00:00:00"/>
        <d v="2024-07-13T00:00:00"/>
        <d v="2024-07-15T00:00:00"/>
        <d v="2024-07-17T00:00:00"/>
        <d v="2024-07-19T00:00:00"/>
        <d v="2024-07-21T00:00:00"/>
        <d v="2024-07-23T00:00:00"/>
        <d v="2024-07-25T00:00:00"/>
        <d v="2024-07-27T00:00:00"/>
        <d v="2024-07-20T00:00:00"/>
        <d v="2024-07-10T00:00:00"/>
        <d v="2024-07-30T00:00:00"/>
        <d v="2023-06-01T00:00:00"/>
        <d v="2023-06-03T00:00:00"/>
        <d v="2023-06-05T00:00:00"/>
        <d v="2023-06-07T00:00:00"/>
        <d v="2023-06-09T00:00:00"/>
        <d v="2023-06-11T00:00:00"/>
        <d v="2023-06-13T00:00:00"/>
        <d v="2023-06-15T00:00:00"/>
        <d v="2023-06-17T00:00:00"/>
        <d v="2023-06-19T00:00:00"/>
        <d v="2023-06-21T00:00:00"/>
        <d v="2023-06-23T00:00:00"/>
        <d v="2023-06-25T00:00:00"/>
        <d v="2023-06-27T00:00:00"/>
        <d v="2023-06-20T00:00:00"/>
        <d v="2023-06-10T00:00:00"/>
        <d v="2023-06-02T00:00:00"/>
        <d v="2023-06-04T00:00:00"/>
        <d v="2023-06-06T00:00:00"/>
        <d v="2023-06-08T00:00:00"/>
        <d v="2023-06-12T00:00:00"/>
        <d v="2023-06-14T00:00:00"/>
        <d v="2023-06-16T00:00:00"/>
        <d v="2023-06-18T00:00:00"/>
        <d v="2023-06-22T00:00:00"/>
        <d v="2023-06-24T00:00:00"/>
        <d v="2023-06-26T00:00:00"/>
        <d v="2023-06-28T00:00:00"/>
        <d v="2023-06-29T00:00:00"/>
        <d v="2023-06-30T00:00:00"/>
        <d v="2024-06-01T00:00:00"/>
        <d v="2024-06-03T00:00:00"/>
        <d v="2024-06-05T00:00:00"/>
        <d v="2024-06-07T00:00:00"/>
        <d v="2024-06-09T00:00:00"/>
        <d v="2024-06-11T00:00:00"/>
        <d v="2024-06-13T00:00:00"/>
        <d v="2024-06-15T00:00:00"/>
        <d v="2024-06-17T00:00:00"/>
        <d v="2024-06-19T00:00:00"/>
        <d v="2024-06-21T00:00:00"/>
        <d v="2024-06-23T00:00:00"/>
        <d v="2024-06-25T00:00:00"/>
        <d v="2024-06-27T00:00:00"/>
        <d v="2024-06-10T00:00:00"/>
        <d v="2024-06-20T00:00:00"/>
        <d v="2023-03-01T00:00:00"/>
        <d v="2023-03-03T00:00:00"/>
        <d v="2023-03-05T00:00:00"/>
        <d v="2023-03-07T00:00:00"/>
        <d v="2023-03-09T00:00:00"/>
        <d v="2023-03-11T00:00:00"/>
        <d v="2023-03-13T00:00:00"/>
        <d v="2023-03-15T00:00:00"/>
        <d v="2023-03-17T00:00:00"/>
        <d v="2023-03-19T00:00:00"/>
        <d v="2023-03-21T00:00:00"/>
        <d v="2023-03-23T00:00:00"/>
        <d v="2023-03-25T00:00:00"/>
        <d v="2023-03-27T00:00:00"/>
        <d v="2023-03-10T00:00:00"/>
        <d v="2023-03-02T00:00:00"/>
        <d v="2023-03-04T00:00:00"/>
        <d v="2023-03-06T00:00:00"/>
        <d v="2023-03-08T00:00:00"/>
        <d v="2023-03-12T00:00:00"/>
        <d v="2023-03-14T00:00:00"/>
        <d v="2023-03-16T00:00:00"/>
        <d v="2023-03-18T00:00:00"/>
        <d v="2023-03-20T00:00:00"/>
        <d v="2023-03-22T00:00:00"/>
        <d v="2023-03-24T00:00:00"/>
        <d v="2023-03-26T00:00:00"/>
        <d v="2023-03-28T00:00:00"/>
        <d v="2023-03-29T00:00:00"/>
        <d v="2023-03-30T00:00:00"/>
        <d v="2023-03-31T00:00:00"/>
        <d v="2024-03-01T00:00:00"/>
        <d v="2024-03-03T00:00:00"/>
        <d v="2024-03-05T00:00:00"/>
        <d v="2024-03-07T00:00:00"/>
        <d v="2024-03-09T00:00:00"/>
        <d v="2024-03-11T00:00:00"/>
        <d v="2024-03-13T00:00:00"/>
        <d v="2024-03-15T00:00:00"/>
        <d v="2024-03-17T00:00:00"/>
        <d v="2024-03-19T00:00:00"/>
        <d v="2024-03-21T00:00:00"/>
        <d v="2024-03-23T00:00:00"/>
        <d v="2024-03-25T00:00:00"/>
        <d v="2024-03-27T00:00:00"/>
        <d v="2024-03-20T00:00:00"/>
        <d v="2024-03-30T00:00:00"/>
        <d v="2024-03-10T00:00:00"/>
        <d v="2023-05-01T00:00:00"/>
        <d v="2023-05-03T00:00:00"/>
        <d v="2023-05-05T00:00:00"/>
        <d v="2023-05-07T00:00:00"/>
        <d v="2023-05-09T00:00:00"/>
        <d v="2023-05-11T00:00:00"/>
        <d v="2023-05-13T00:00:00"/>
        <d v="2023-05-15T00:00:00"/>
        <d v="2023-05-17T00:00:00"/>
        <d v="2023-05-19T00:00:00"/>
        <d v="2023-05-21T00:00:00"/>
        <d v="2023-05-23T00:00:00"/>
        <d v="2023-05-25T00:00:00"/>
        <d v="2023-05-27T00:00:00"/>
        <d v="2023-05-20T00:00:00"/>
        <d v="2023-05-10T00:00:00"/>
        <d v="2023-05-30T00:00:00"/>
        <d v="2023-05-02T00:00:00"/>
        <d v="2023-05-04T00:00:00"/>
        <d v="2023-05-06T00:00:00"/>
        <d v="2023-05-08T00:00:00"/>
        <d v="2023-05-12T00:00:00"/>
        <d v="2023-05-14T00:00:00"/>
        <d v="2023-05-16T00:00:00"/>
        <d v="2023-05-18T00:00:00"/>
        <d v="2023-05-22T00:00:00"/>
        <d v="2023-05-24T00:00:00"/>
        <d v="2023-05-26T00:00:00"/>
        <d v="2023-05-28T00:00:00"/>
        <d v="2023-05-29T00:00:00"/>
        <d v="2023-05-31T00:00:00"/>
        <d v="2024-05-01T00:00:00"/>
        <d v="2024-05-03T00:00:00"/>
        <d v="2024-05-05T00:00:00"/>
        <d v="2024-05-07T00:00:00"/>
        <d v="2024-05-09T00:00:00"/>
        <d v="2024-05-11T00:00:00"/>
        <d v="2024-05-13T00:00:00"/>
        <d v="2024-05-15T00:00:00"/>
        <d v="2024-05-17T00:00:00"/>
        <d v="2024-05-19T00:00:00"/>
        <d v="2024-05-21T00:00:00"/>
        <d v="2024-05-23T00:00:00"/>
        <d v="2024-05-25T00:00:00"/>
        <d v="2024-05-27T00:00:00"/>
        <d v="2024-05-30T00:00:00"/>
        <d v="2024-05-10T00:00:00"/>
        <d v="2024-05-20T00:00:00"/>
        <d v="2023-11-01T00:00:00"/>
        <d v="2023-11-03T00:00:00"/>
        <d v="2023-11-05T00:00:00"/>
        <d v="2023-11-07T00:00:00"/>
        <d v="2023-11-09T00:00:00"/>
        <d v="2023-11-11T00:00:00"/>
        <d v="2023-11-13T00:00:00"/>
        <d v="2023-11-15T00:00:00"/>
        <d v="2023-11-17T00:00:00"/>
        <d v="2023-11-19T00:00:00"/>
        <d v="2023-11-21T00:00:00"/>
        <d v="2023-11-23T00:00:00"/>
        <d v="2023-11-25T00:00:00"/>
        <d v="2023-11-27T00:00:00"/>
        <d v="2023-11-20T00:00:00"/>
        <d v="2023-11-10T00:00:00"/>
        <d v="2023-11-30T00:00:00"/>
        <d v="2023-11-02T00:00:00"/>
        <d v="2023-11-04T00:00:00"/>
        <d v="2023-11-06T00:00:00"/>
        <d v="2023-11-08T00:00:00"/>
        <d v="2023-11-12T00:00:00"/>
        <d v="2023-11-14T00:00:00"/>
        <d v="2023-11-16T00:00:00"/>
        <d v="2023-11-18T00:00:00"/>
        <d v="2023-11-22T00:00:00"/>
        <d v="2023-11-24T00:00:00"/>
        <d v="2023-11-26T00:00:00"/>
        <d v="2023-11-28T00:00:00"/>
        <d v="2023-11-29T00:00:00"/>
        <d v="2024-11-01T00:00:00"/>
        <d v="2024-11-03T00:00:00"/>
        <d v="2024-11-05T00:00:00"/>
        <d v="2024-11-07T00:00:00"/>
        <d v="2024-11-09T00:00:00"/>
        <d v="2024-11-11T00:00:00"/>
        <d v="2024-11-13T00:00:00"/>
        <d v="2024-11-15T00:00:00"/>
        <d v="2024-11-17T00:00:00"/>
        <d v="2024-11-19T00:00:00"/>
        <d v="2024-11-21T00:00:00"/>
        <d v="2024-11-23T00:00:00"/>
        <d v="2024-11-25T00:00:00"/>
        <d v="2024-11-27T00:00:00"/>
        <d v="2024-11-10T00:00:00"/>
        <d v="2024-11-20T00:00:00"/>
        <d v="2024-11-30T00:00:00"/>
        <d v="2023-10-01T00:00:00"/>
        <d v="2023-10-03T00:00:00"/>
        <d v="2023-10-05T00:00:00"/>
        <d v="2023-10-07T00:00:00"/>
        <d v="2023-10-09T00:00:00"/>
        <d v="2023-10-11T00:00:00"/>
        <d v="2023-10-13T00:00:00"/>
        <d v="2023-10-15T00:00:00"/>
        <d v="2023-10-17T00:00:00"/>
        <d v="2023-10-19T00:00:00"/>
        <d v="2023-10-21T00:00:00"/>
        <d v="2023-10-23T00:00:00"/>
        <d v="2023-10-25T00:00:00"/>
        <d v="2023-10-27T00:00:00"/>
        <d v="2023-10-10T00:00:00"/>
        <d v="2023-10-20T00:00:00"/>
        <d v="2023-10-30T00:00:00"/>
        <d v="2023-10-02T00:00:00"/>
        <d v="2023-10-04T00:00:00"/>
        <d v="2023-10-06T00:00:00"/>
        <d v="2023-10-08T00:00:00"/>
        <d v="2023-10-12T00:00:00"/>
        <d v="2023-10-14T00:00:00"/>
        <d v="2023-10-16T00:00:00"/>
        <d v="2023-10-18T00:00:00"/>
        <d v="2023-10-22T00:00:00"/>
        <d v="2023-10-24T00:00:00"/>
        <d v="2023-10-26T00:00:00"/>
        <d v="2023-10-28T00:00:00"/>
        <d v="2023-10-29T00:00:00"/>
        <d v="2023-10-31T00:00:00"/>
        <d v="2024-10-01T00:00:00"/>
        <d v="2024-10-03T00:00:00"/>
        <d v="2024-10-05T00:00:00"/>
        <d v="2024-10-07T00:00:00"/>
        <d v="2024-10-09T00:00:00"/>
        <d v="2024-10-11T00:00:00"/>
        <d v="2024-10-13T00:00:00"/>
        <d v="2024-10-15T00:00:00"/>
        <d v="2024-10-17T00:00:00"/>
        <d v="2024-10-19T00:00:00"/>
        <d v="2024-10-21T00:00:00"/>
        <d v="2024-10-23T00:00:00"/>
        <d v="2024-10-25T00:00:00"/>
        <d v="2024-10-27T00:00:00"/>
        <d v="2024-10-20T00:00:00"/>
        <d v="2024-10-10T00:00:00"/>
        <d v="2024-10-30T00:00:00"/>
        <d v="2023-09-01T00:00:00"/>
        <d v="2023-09-03T00:00:00"/>
        <d v="2023-09-05T00:00:00"/>
        <d v="2023-09-07T00:00:00"/>
        <d v="2023-09-09T00:00:00"/>
        <d v="2023-09-11T00:00:00"/>
        <d v="2023-09-13T00:00:00"/>
        <d v="2023-09-15T00:00:00"/>
        <d v="2023-09-17T00:00:00"/>
        <d v="2023-09-19T00:00:00"/>
        <d v="2023-09-21T00:00:00"/>
        <d v="2023-09-23T00:00:00"/>
        <d v="2023-09-25T00:00:00"/>
        <d v="2023-09-27T00:00:00"/>
        <d v="2023-09-30T00:00:00"/>
        <d v="2023-09-10T00:00:00"/>
        <d v="2023-09-20T00:00:00"/>
        <d v="2023-09-02T00:00:00"/>
        <d v="2023-09-04T00:00:00"/>
        <d v="2023-09-06T00:00:00"/>
        <d v="2023-09-08T00:00:00"/>
        <d v="2023-09-12T00:00:00"/>
        <d v="2023-09-14T00:00:00"/>
        <d v="2023-09-16T00:00:00"/>
        <d v="2023-09-18T00:00:00"/>
        <d v="2023-09-22T00:00:00"/>
        <d v="2023-09-24T00:00:00"/>
        <d v="2023-09-26T00:00:00"/>
        <d v="2023-09-28T00:00:00"/>
        <d v="2023-09-29T00:00:00"/>
        <d v="2024-09-01T00:00:00"/>
        <d v="2024-09-03T00:00:00"/>
        <d v="2024-09-05T00:00:00"/>
        <d v="2024-09-07T00:00:00"/>
        <d v="2024-09-09T00:00:00"/>
        <d v="2024-09-11T00:00:00"/>
        <d v="2024-09-13T00:00:00"/>
        <d v="2024-09-15T00:00:00"/>
        <d v="2024-09-17T00:00:00"/>
        <d v="2024-09-19T00:00:00"/>
        <d v="2024-09-21T00:00:00"/>
        <d v="2024-09-23T00:00:00"/>
        <d v="2024-09-25T00:00:00"/>
        <d v="2024-09-27T00:00:00"/>
        <d v="2024-09-10T00:00:00"/>
        <d v="2024-09-20T00:00:00"/>
        <d v="2024-09-30T00:00:00"/>
      </sharedItems>
    </cacheField>
    <cacheField name="Product ID" numFmtId="0">
      <sharedItems count="18">
        <s v="P001"/>
        <s v="P002"/>
        <s v="P003"/>
        <s v="P004"/>
        <s v="P005"/>
        <s v="P006"/>
        <s v="P007"/>
        <s v="P008"/>
        <s v="P009"/>
        <s v="P010"/>
        <s v="P011"/>
        <s v="P012"/>
        <s v="P013"/>
        <s v="P014"/>
        <s v="P015"/>
        <s v="P017"/>
        <s v="P016"/>
        <s v="P018"/>
      </sharedItems>
    </cacheField>
    <cacheField name="Product Category" numFmtId="0">
      <sharedItems count="5">
        <s v="Smartphones"/>
        <s v="Laptops"/>
        <s v="Wearables"/>
        <s v="Home Automation"/>
        <s v="Accessories"/>
      </sharedItems>
    </cacheField>
    <cacheField name="Quantity" numFmtId="0">
      <sharedItems containsSemiMixedTypes="0" containsString="0" containsNumber="1" containsInteger="1" minValue="1" maxValue="3" count="3">
        <n v="1"/>
        <n v="3"/>
        <n v="2"/>
      </sharedItems>
    </cacheField>
    <cacheField name="Unit Price" numFmtId="8">
      <sharedItems containsSemiMixedTypes="0" containsString="0" containsNumber="1" minValue="9.5" maxValue="1299" count="18">
        <n v="899.99"/>
        <n v="799"/>
        <n v="650"/>
        <n v="950"/>
        <n v="1299"/>
        <n v="999"/>
        <n v="1100"/>
        <n v="249.99"/>
        <n v="350"/>
        <n v="149"/>
        <n v="75"/>
        <n v="199"/>
        <n v="250"/>
        <n v="19.99"/>
        <n v="15"/>
        <n v="9.5"/>
        <n v="25"/>
        <n v="21.99"/>
      </sharedItems>
    </cacheField>
    <cacheField name="Total Price" numFmtId="8">
      <sharedItems containsSemiMixedTypes="0" containsString="0" containsNumber="1" minValue="15" maxValue="1299" count="21">
        <n v="899.99"/>
        <n v="799"/>
        <n v="650"/>
        <n v="950"/>
        <n v="1299"/>
        <n v="999"/>
        <n v="1100"/>
        <n v="749.97"/>
        <n v="350"/>
        <n v="149"/>
        <n v="150"/>
        <n v="199"/>
        <n v="250"/>
        <n v="19.99"/>
        <n v="39.98"/>
        <n v="15"/>
        <n v="249.99"/>
        <n v="28.5"/>
        <n v="50"/>
        <n v="21.99"/>
        <n v="30"/>
      </sharedItems>
    </cacheField>
    <cacheField name="Gender" numFmtId="0">
      <sharedItems count="2">
        <s v="Male"/>
        <s v="Female"/>
      </sharedItems>
    </cacheField>
    <cacheField name="Age" numFmtId="0">
      <sharedItems containsSemiMixedTypes="0" containsString="0" containsNumber="1" containsInteger="1" minValue="18" maxValue="75" count="53">
        <n v="30"/>
        <n v="35"/>
        <n v="58"/>
        <n v="21"/>
        <n v="40"/>
        <n v="27"/>
        <n v="66"/>
        <n v="33"/>
        <n v="50"/>
        <n v="37"/>
        <n v="29"/>
        <n v="24"/>
        <n v="68"/>
        <n v="70"/>
        <n v="31"/>
        <n v="28"/>
        <n v="51"/>
        <n v="25"/>
        <n v="65"/>
        <n v="18"/>
        <n v="41"/>
        <n v="42"/>
        <n v="43"/>
        <n v="44"/>
        <n v="45"/>
        <n v="52"/>
        <n v="53"/>
        <n v="54"/>
        <n v="55"/>
        <n v="26"/>
        <n v="36"/>
        <n v="38"/>
        <n v="39"/>
        <n v="19"/>
        <n v="57"/>
        <n v="20"/>
        <n v="67"/>
        <n v="22"/>
        <n v="69"/>
        <n v="71"/>
        <n v="23"/>
        <n v="32"/>
        <n v="34"/>
        <n v="47"/>
        <n v="72"/>
        <n v="73"/>
        <n v="75"/>
        <n v="60"/>
        <n v="59"/>
        <n v="74"/>
        <n v="48"/>
        <n v="46"/>
        <n v="56"/>
      </sharedItems>
    </cacheField>
    <cacheField name="Month/Year" numFmtId="0">
      <sharedItems count="24">
        <s v="Apr-2023"/>
        <s v="Apr-2024"/>
        <s v="Aug-2023"/>
        <s v="Aug-2024"/>
        <s v="Dec-2023"/>
        <s v="Dec-2024"/>
        <s v="Feb-2023"/>
        <s v="Feb-2024"/>
        <s v="Jan-2023"/>
        <s v="Jan-2024"/>
        <s v="Jul-2023"/>
        <s v="Jul-2024"/>
        <s v="Jun-2023"/>
        <s v="Jun-2024"/>
        <s v="Mar-2023"/>
        <s v="Mar-2024"/>
        <s v="May-2023"/>
        <s v="May-2024"/>
        <s v="Nov-2023"/>
        <s v="Nov-2024"/>
        <s v="Oct-2023"/>
        <s v="Oct-2024"/>
        <s v="Sep-2023"/>
        <s v="Sep-2024"/>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80">
  <r>
    <x v="0"/>
    <x v="0"/>
    <x v="0"/>
    <x v="0"/>
    <x v="0"/>
    <x v="0"/>
    <x v="0"/>
    <x v="0"/>
    <x v="0"/>
    <x v="0"/>
    <x v="0"/>
    <x v="0"/>
  </r>
  <r>
    <x v="1"/>
    <x v="1"/>
    <x v="1"/>
    <x v="1"/>
    <x v="1"/>
    <x v="0"/>
    <x v="1"/>
    <x v="0"/>
    <x v="1"/>
    <x v="0"/>
    <x v="0"/>
    <x v="0"/>
  </r>
  <r>
    <x v="2"/>
    <x v="0"/>
    <x v="2"/>
    <x v="2"/>
    <x v="2"/>
    <x v="0"/>
    <x v="1"/>
    <x v="0"/>
    <x v="2"/>
    <x v="0"/>
    <x v="0"/>
    <x v="0"/>
  </r>
  <r>
    <x v="3"/>
    <x v="1"/>
    <x v="3"/>
    <x v="3"/>
    <x v="3"/>
    <x v="0"/>
    <x v="1"/>
    <x v="0"/>
    <x v="3"/>
    <x v="0"/>
    <x v="0"/>
    <x v="0"/>
  </r>
  <r>
    <x v="4"/>
    <x v="0"/>
    <x v="4"/>
    <x v="1"/>
    <x v="4"/>
    <x v="0"/>
    <x v="1"/>
    <x v="0"/>
    <x v="4"/>
    <x v="0"/>
    <x v="0"/>
    <x v="0"/>
  </r>
  <r>
    <x v="5"/>
    <x v="1"/>
    <x v="5"/>
    <x v="4"/>
    <x v="5"/>
    <x v="0"/>
    <x v="2"/>
    <x v="0"/>
    <x v="5"/>
    <x v="0"/>
    <x v="0"/>
    <x v="0"/>
  </r>
  <r>
    <x v="6"/>
    <x v="0"/>
    <x v="6"/>
    <x v="0"/>
    <x v="6"/>
    <x v="0"/>
    <x v="2"/>
    <x v="0"/>
    <x v="6"/>
    <x v="0"/>
    <x v="0"/>
    <x v="0"/>
  </r>
  <r>
    <x v="7"/>
    <x v="1"/>
    <x v="7"/>
    <x v="2"/>
    <x v="7"/>
    <x v="0"/>
    <x v="2"/>
    <x v="0"/>
    <x v="7"/>
    <x v="0"/>
    <x v="0"/>
    <x v="0"/>
  </r>
  <r>
    <x v="8"/>
    <x v="0"/>
    <x v="8"/>
    <x v="1"/>
    <x v="8"/>
    <x v="0"/>
    <x v="2"/>
    <x v="0"/>
    <x v="8"/>
    <x v="0"/>
    <x v="0"/>
    <x v="0"/>
  </r>
  <r>
    <x v="9"/>
    <x v="1"/>
    <x v="9"/>
    <x v="3"/>
    <x v="9"/>
    <x v="0"/>
    <x v="2"/>
    <x v="0"/>
    <x v="9"/>
    <x v="0"/>
    <x v="0"/>
    <x v="0"/>
  </r>
  <r>
    <x v="10"/>
    <x v="0"/>
    <x v="10"/>
    <x v="4"/>
    <x v="10"/>
    <x v="0"/>
    <x v="2"/>
    <x v="0"/>
    <x v="10"/>
    <x v="0"/>
    <x v="0"/>
    <x v="0"/>
  </r>
  <r>
    <x v="11"/>
    <x v="1"/>
    <x v="11"/>
    <x v="4"/>
    <x v="11"/>
    <x v="0"/>
    <x v="2"/>
    <x v="0"/>
    <x v="11"/>
    <x v="1"/>
    <x v="1"/>
    <x v="0"/>
  </r>
  <r>
    <x v="12"/>
    <x v="0"/>
    <x v="12"/>
    <x v="0"/>
    <x v="12"/>
    <x v="1"/>
    <x v="3"/>
    <x v="1"/>
    <x v="12"/>
    <x v="1"/>
    <x v="2"/>
    <x v="1"/>
  </r>
  <r>
    <x v="13"/>
    <x v="1"/>
    <x v="13"/>
    <x v="1"/>
    <x v="13"/>
    <x v="2"/>
    <x v="4"/>
    <x v="1"/>
    <x v="13"/>
    <x v="1"/>
    <x v="3"/>
    <x v="1"/>
  </r>
  <r>
    <x v="14"/>
    <x v="0"/>
    <x v="14"/>
    <x v="2"/>
    <x v="14"/>
    <x v="2"/>
    <x v="5"/>
    <x v="2"/>
    <x v="14"/>
    <x v="2"/>
    <x v="4"/>
    <x v="2"/>
  </r>
  <r>
    <x v="15"/>
    <x v="1"/>
    <x v="3"/>
    <x v="3"/>
    <x v="15"/>
    <x v="1"/>
    <x v="5"/>
    <x v="2"/>
    <x v="15"/>
    <x v="2"/>
    <x v="5"/>
    <x v="2"/>
  </r>
  <r>
    <x v="16"/>
    <x v="0"/>
    <x v="15"/>
    <x v="4"/>
    <x v="16"/>
    <x v="1"/>
    <x v="5"/>
    <x v="2"/>
    <x v="16"/>
    <x v="3"/>
    <x v="6"/>
    <x v="3"/>
  </r>
  <r>
    <x v="17"/>
    <x v="1"/>
    <x v="16"/>
    <x v="0"/>
    <x v="17"/>
    <x v="3"/>
    <x v="6"/>
    <x v="0"/>
    <x v="17"/>
    <x v="0"/>
    <x v="7"/>
    <x v="4"/>
  </r>
  <r>
    <x v="18"/>
    <x v="0"/>
    <x v="17"/>
    <x v="1"/>
    <x v="18"/>
    <x v="3"/>
    <x v="7"/>
    <x v="1"/>
    <x v="18"/>
    <x v="0"/>
    <x v="8"/>
    <x v="4"/>
  </r>
  <r>
    <x v="19"/>
    <x v="1"/>
    <x v="18"/>
    <x v="2"/>
    <x v="17"/>
    <x v="3"/>
    <x v="7"/>
    <x v="1"/>
    <x v="19"/>
    <x v="3"/>
    <x v="9"/>
    <x v="3"/>
  </r>
  <r>
    <x v="20"/>
    <x v="0"/>
    <x v="19"/>
    <x v="4"/>
    <x v="19"/>
    <x v="0"/>
    <x v="8"/>
    <x v="0"/>
    <x v="20"/>
    <x v="0"/>
    <x v="0"/>
    <x v="0"/>
  </r>
  <r>
    <x v="21"/>
    <x v="1"/>
    <x v="20"/>
    <x v="3"/>
    <x v="20"/>
    <x v="3"/>
    <x v="9"/>
    <x v="1"/>
    <x v="21"/>
    <x v="3"/>
    <x v="9"/>
    <x v="3"/>
  </r>
  <r>
    <x v="22"/>
    <x v="0"/>
    <x v="21"/>
    <x v="0"/>
    <x v="21"/>
    <x v="3"/>
    <x v="5"/>
    <x v="2"/>
    <x v="22"/>
    <x v="3"/>
    <x v="10"/>
    <x v="3"/>
  </r>
  <r>
    <x v="23"/>
    <x v="1"/>
    <x v="22"/>
    <x v="1"/>
    <x v="22"/>
    <x v="4"/>
    <x v="5"/>
    <x v="2"/>
    <x v="23"/>
    <x v="3"/>
    <x v="11"/>
    <x v="3"/>
  </r>
  <r>
    <x v="24"/>
    <x v="0"/>
    <x v="18"/>
    <x v="2"/>
    <x v="23"/>
    <x v="4"/>
    <x v="5"/>
    <x v="2"/>
    <x v="16"/>
    <x v="3"/>
    <x v="11"/>
    <x v="3"/>
  </r>
  <r>
    <x v="25"/>
    <x v="1"/>
    <x v="20"/>
    <x v="3"/>
    <x v="24"/>
    <x v="4"/>
    <x v="5"/>
    <x v="2"/>
    <x v="24"/>
    <x v="3"/>
    <x v="11"/>
    <x v="3"/>
  </r>
  <r>
    <x v="26"/>
    <x v="0"/>
    <x v="22"/>
    <x v="1"/>
    <x v="25"/>
    <x v="0"/>
    <x v="5"/>
    <x v="2"/>
    <x v="25"/>
    <x v="1"/>
    <x v="12"/>
    <x v="3"/>
  </r>
  <r>
    <x v="27"/>
    <x v="1"/>
    <x v="17"/>
    <x v="1"/>
    <x v="26"/>
    <x v="3"/>
    <x v="4"/>
    <x v="1"/>
    <x v="26"/>
    <x v="1"/>
    <x v="13"/>
    <x v="4"/>
  </r>
  <r>
    <x v="28"/>
    <x v="1"/>
    <x v="19"/>
    <x v="4"/>
    <x v="21"/>
    <x v="3"/>
    <x v="4"/>
    <x v="1"/>
    <x v="27"/>
    <x v="3"/>
    <x v="9"/>
    <x v="3"/>
  </r>
  <r>
    <x v="29"/>
    <x v="1"/>
    <x v="21"/>
    <x v="0"/>
    <x v="27"/>
    <x v="4"/>
    <x v="4"/>
    <x v="1"/>
    <x v="28"/>
    <x v="4"/>
    <x v="14"/>
    <x v="3"/>
  </r>
  <r>
    <x v="30"/>
    <x v="1"/>
    <x v="18"/>
    <x v="2"/>
    <x v="28"/>
    <x v="4"/>
    <x v="4"/>
    <x v="1"/>
    <x v="29"/>
    <x v="4"/>
    <x v="14"/>
    <x v="3"/>
  </r>
  <r>
    <x v="31"/>
    <x v="1"/>
    <x v="20"/>
    <x v="3"/>
    <x v="24"/>
    <x v="4"/>
    <x v="4"/>
    <x v="1"/>
    <x v="30"/>
    <x v="2"/>
    <x v="15"/>
    <x v="3"/>
  </r>
  <r>
    <x v="32"/>
    <x v="1"/>
    <x v="22"/>
    <x v="1"/>
    <x v="29"/>
    <x v="0"/>
    <x v="4"/>
    <x v="1"/>
    <x v="31"/>
    <x v="2"/>
    <x v="16"/>
    <x v="3"/>
  </r>
  <r>
    <x v="33"/>
    <x v="1"/>
    <x v="19"/>
    <x v="4"/>
    <x v="30"/>
    <x v="3"/>
    <x v="3"/>
    <x v="1"/>
    <x v="32"/>
    <x v="1"/>
    <x v="13"/>
    <x v="4"/>
  </r>
  <r>
    <x v="34"/>
    <x v="0"/>
    <x v="22"/>
    <x v="1"/>
    <x v="31"/>
    <x v="3"/>
    <x v="3"/>
    <x v="1"/>
    <x v="33"/>
    <x v="0"/>
    <x v="8"/>
    <x v="4"/>
  </r>
  <r>
    <x v="35"/>
    <x v="1"/>
    <x v="20"/>
    <x v="3"/>
    <x v="32"/>
    <x v="3"/>
    <x v="3"/>
    <x v="1"/>
    <x v="34"/>
    <x v="1"/>
    <x v="13"/>
    <x v="4"/>
  </r>
  <r>
    <x v="36"/>
    <x v="0"/>
    <x v="18"/>
    <x v="2"/>
    <x v="33"/>
    <x v="3"/>
    <x v="3"/>
    <x v="1"/>
    <x v="35"/>
    <x v="4"/>
    <x v="17"/>
    <x v="3"/>
  </r>
  <r>
    <x v="37"/>
    <x v="1"/>
    <x v="21"/>
    <x v="0"/>
    <x v="34"/>
    <x v="2"/>
    <x v="5"/>
    <x v="2"/>
    <x v="22"/>
    <x v="3"/>
    <x v="18"/>
    <x v="3"/>
  </r>
  <r>
    <x v="38"/>
    <x v="0"/>
    <x v="22"/>
    <x v="1"/>
    <x v="35"/>
    <x v="2"/>
    <x v="5"/>
    <x v="2"/>
    <x v="23"/>
    <x v="3"/>
    <x v="18"/>
    <x v="3"/>
  </r>
  <r>
    <x v="39"/>
    <x v="1"/>
    <x v="18"/>
    <x v="2"/>
    <x v="36"/>
    <x v="2"/>
    <x v="5"/>
    <x v="2"/>
    <x v="16"/>
    <x v="3"/>
    <x v="18"/>
    <x v="3"/>
  </r>
  <r>
    <x v="40"/>
    <x v="0"/>
    <x v="19"/>
    <x v="4"/>
    <x v="37"/>
    <x v="2"/>
    <x v="5"/>
    <x v="2"/>
    <x v="24"/>
    <x v="3"/>
    <x v="18"/>
    <x v="3"/>
  </r>
  <r>
    <x v="41"/>
    <x v="1"/>
    <x v="20"/>
    <x v="3"/>
    <x v="38"/>
    <x v="2"/>
    <x v="5"/>
    <x v="2"/>
    <x v="25"/>
    <x v="1"/>
    <x v="19"/>
    <x v="3"/>
  </r>
  <r>
    <x v="42"/>
    <x v="0"/>
    <x v="21"/>
    <x v="0"/>
    <x v="39"/>
    <x v="2"/>
    <x v="5"/>
    <x v="2"/>
    <x v="36"/>
    <x v="1"/>
    <x v="19"/>
    <x v="3"/>
  </r>
  <r>
    <x v="43"/>
    <x v="1"/>
    <x v="22"/>
    <x v="1"/>
    <x v="40"/>
    <x v="2"/>
    <x v="5"/>
    <x v="2"/>
    <x v="37"/>
    <x v="1"/>
    <x v="19"/>
    <x v="3"/>
  </r>
  <r>
    <x v="44"/>
    <x v="0"/>
    <x v="18"/>
    <x v="2"/>
    <x v="41"/>
    <x v="2"/>
    <x v="5"/>
    <x v="2"/>
    <x v="38"/>
    <x v="4"/>
    <x v="20"/>
    <x v="2"/>
  </r>
  <r>
    <x v="45"/>
    <x v="1"/>
    <x v="19"/>
    <x v="4"/>
    <x v="42"/>
    <x v="2"/>
    <x v="5"/>
    <x v="2"/>
    <x v="39"/>
    <x v="4"/>
    <x v="20"/>
    <x v="2"/>
  </r>
  <r>
    <x v="46"/>
    <x v="0"/>
    <x v="20"/>
    <x v="3"/>
    <x v="43"/>
    <x v="2"/>
    <x v="5"/>
    <x v="2"/>
    <x v="14"/>
    <x v="2"/>
    <x v="4"/>
    <x v="2"/>
  </r>
  <r>
    <x v="47"/>
    <x v="1"/>
    <x v="21"/>
    <x v="0"/>
    <x v="44"/>
    <x v="2"/>
    <x v="5"/>
    <x v="2"/>
    <x v="40"/>
    <x v="4"/>
    <x v="20"/>
    <x v="2"/>
  </r>
  <r>
    <x v="48"/>
    <x v="0"/>
    <x v="22"/>
    <x v="1"/>
    <x v="45"/>
    <x v="2"/>
    <x v="5"/>
    <x v="2"/>
    <x v="41"/>
    <x v="4"/>
    <x v="20"/>
    <x v="2"/>
  </r>
  <r>
    <x v="49"/>
    <x v="1"/>
    <x v="18"/>
    <x v="2"/>
    <x v="46"/>
    <x v="2"/>
    <x v="5"/>
    <x v="2"/>
    <x v="42"/>
    <x v="4"/>
    <x v="20"/>
    <x v="2"/>
  </r>
  <r>
    <x v="50"/>
    <x v="0"/>
    <x v="19"/>
    <x v="4"/>
    <x v="47"/>
    <x v="1"/>
    <x v="5"/>
    <x v="2"/>
    <x v="43"/>
    <x v="2"/>
    <x v="5"/>
    <x v="2"/>
  </r>
  <r>
    <x v="51"/>
    <x v="1"/>
    <x v="20"/>
    <x v="3"/>
    <x v="48"/>
    <x v="1"/>
    <x v="5"/>
    <x v="2"/>
    <x v="44"/>
    <x v="2"/>
    <x v="5"/>
    <x v="2"/>
  </r>
  <r>
    <x v="52"/>
    <x v="0"/>
    <x v="21"/>
    <x v="0"/>
    <x v="49"/>
    <x v="1"/>
    <x v="5"/>
    <x v="2"/>
    <x v="15"/>
    <x v="2"/>
    <x v="5"/>
    <x v="2"/>
  </r>
  <r>
    <x v="53"/>
    <x v="1"/>
    <x v="22"/>
    <x v="1"/>
    <x v="12"/>
    <x v="1"/>
    <x v="5"/>
    <x v="2"/>
    <x v="45"/>
    <x v="2"/>
    <x v="5"/>
    <x v="2"/>
  </r>
  <r>
    <x v="54"/>
    <x v="0"/>
    <x v="18"/>
    <x v="2"/>
    <x v="50"/>
    <x v="1"/>
    <x v="5"/>
    <x v="2"/>
    <x v="46"/>
    <x v="2"/>
    <x v="5"/>
    <x v="2"/>
  </r>
  <r>
    <x v="55"/>
    <x v="1"/>
    <x v="19"/>
    <x v="4"/>
    <x v="51"/>
    <x v="1"/>
    <x v="5"/>
    <x v="2"/>
    <x v="22"/>
    <x v="3"/>
    <x v="6"/>
    <x v="3"/>
  </r>
  <r>
    <x v="56"/>
    <x v="0"/>
    <x v="20"/>
    <x v="3"/>
    <x v="52"/>
    <x v="1"/>
    <x v="5"/>
    <x v="2"/>
    <x v="23"/>
    <x v="3"/>
    <x v="6"/>
    <x v="3"/>
  </r>
  <r>
    <x v="57"/>
    <x v="1"/>
    <x v="21"/>
    <x v="0"/>
    <x v="53"/>
    <x v="1"/>
    <x v="5"/>
    <x v="2"/>
    <x v="16"/>
    <x v="3"/>
    <x v="6"/>
    <x v="3"/>
  </r>
  <r>
    <x v="58"/>
    <x v="0"/>
    <x v="22"/>
    <x v="1"/>
    <x v="54"/>
    <x v="1"/>
    <x v="5"/>
    <x v="2"/>
    <x v="24"/>
    <x v="3"/>
    <x v="6"/>
    <x v="3"/>
  </r>
  <r>
    <x v="59"/>
    <x v="1"/>
    <x v="18"/>
    <x v="2"/>
    <x v="55"/>
    <x v="1"/>
    <x v="5"/>
    <x v="2"/>
    <x v="25"/>
    <x v="1"/>
    <x v="21"/>
    <x v="3"/>
  </r>
  <r>
    <x v="60"/>
    <x v="0"/>
    <x v="19"/>
    <x v="4"/>
    <x v="56"/>
    <x v="1"/>
    <x v="5"/>
    <x v="2"/>
    <x v="36"/>
    <x v="1"/>
    <x v="21"/>
    <x v="3"/>
  </r>
  <r>
    <x v="61"/>
    <x v="1"/>
    <x v="20"/>
    <x v="3"/>
    <x v="57"/>
    <x v="1"/>
    <x v="5"/>
    <x v="2"/>
    <x v="37"/>
    <x v="1"/>
    <x v="21"/>
    <x v="3"/>
  </r>
  <r>
    <x v="62"/>
    <x v="0"/>
    <x v="21"/>
    <x v="0"/>
    <x v="58"/>
    <x v="1"/>
    <x v="5"/>
    <x v="2"/>
    <x v="38"/>
    <x v="4"/>
    <x v="22"/>
    <x v="2"/>
  </r>
  <r>
    <x v="63"/>
    <x v="1"/>
    <x v="22"/>
    <x v="1"/>
    <x v="15"/>
    <x v="1"/>
    <x v="5"/>
    <x v="2"/>
    <x v="39"/>
    <x v="4"/>
    <x v="22"/>
    <x v="2"/>
  </r>
  <r>
    <x v="64"/>
    <x v="0"/>
    <x v="18"/>
    <x v="2"/>
    <x v="59"/>
    <x v="1"/>
    <x v="5"/>
    <x v="2"/>
    <x v="14"/>
    <x v="2"/>
    <x v="5"/>
    <x v="2"/>
  </r>
  <r>
    <x v="65"/>
    <x v="1"/>
    <x v="19"/>
    <x v="4"/>
    <x v="60"/>
    <x v="1"/>
    <x v="5"/>
    <x v="2"/>
    <x v="40"/>
    <x v="4"/>
    <x v="22"/>
    <x v="2"/>
  </r>
  <r>
    <x v="66"/>
    <x v="0"/>
    <x v="20"/>
    <x v="3"/>
    <x v="61"/>
    <x v="1"/>
    <x v="5"/>
    <x v="2"/>
    <x v="41"/>
    <x v="4"/>
    <x v="22"/>
    <x v="2"/>
  </r>
  <r>
    <x v="67"/>
    <x v="1"/>
    <x v="21"/>
    <x v="0"/>
    <x v="62"/>
    <x v="1"/>
    <x v="5"/>
    <x v="2"/>
    <x v="42"/>
    <x v="4"/>
    <x v="22"/>
    <x v="2"/>
  </r>
  <r>
    <x v="68"/>
    <x v="0"/>
    <x v="22"/>
    <x v="1"/>
    <x v="63"/>
    <x v="1"/>
    <x v="5"/>
    <x v="2"/>
    <x v="43"/>
    <x v="2"/>
    <x v="5"/>
    <x v="2"/>
  </r>
  <r>
    <x v="69"/>
    <x v="1"/>
    <x v="18"/>
    <x v="2"/>
    <x v="64"/>
    <x v="1"/>
    <x v="5"/>
    <x v="2"/>
    <x v="44"/>
    <x v="2"/>
    <x v="5"/>
    <x v="2"/>
  </r>
  <r>
    <x v="70"/>
    <x v="0"/>
    <x v="19"/>
    <x v="4"/>
    <x v="65"/>
    <x v="1"/>
    <x v="5"/>
    <x v="2"/>
    <x v="15"/>
    <x v="2"/>
    <x v="5"/>
    <x v="2"/>
  </r>
  <r>
    <x v="71"/>
    <x v="1"/>
    <x v="20"/>
    <x v="3"/>
    <x v="66"/>
    <x v="1"/>
    <x v="5"/>
    <x v="2"/>
    <x v="45"/>
    <x v="2"/>
    <x v="5"/>
    <x v="2"/>
  </r>
  <r>
    <x v="72"/>
    <x v="0"/>
    <x v="21"/>
    <x v="0"/>
    <x v="67"/>
    <x v="1"/>
    <x v="5"/>
    <x v="2"/>
    <x v="46"/>
    <x v="2"/>
    <x v="5"/>
    <x v="2"/>
  </r>
  <r>
    <x v="73"/>
    <x v="1"/>
    <x v="22"/>
    <x v="1"/>
    <x v="68"/>
    <x v="1"/>
    <x v="5"/>
    <x v="2"/>
    <x v="22"/>
    <x v="3"/>
    <x v="6"/>
    <x v="3"/>
  </r>
  <r>
    <x v="74"/>
    <x v="0"/>
    <x v="18"/>
    <x v="2"/>
    <x v="69"/>
    <x v="1"/>
    <x v="5"/>
    <x v="2"/>
    <x v="23"/>
    <x v="3"/>
    <x v="6"/>
    <x v="3"/>
  </r>
  <r>
    <x v="75"/>
    <x v="1"/>
    <x v="19"/>
    <x v="4"/>
    <x v="70"/>
    <x v="1"/>
    <x v="5"/>
    <x v="2"/>
    <x v="16"/>
    <x v="3"/>
    <x v="6"/>
    <x v="3"/>
  </r>
  <r>
    <x v="76"/>
    <x v="0"/>
    <x v="20"/>
    <x v="3"/>
    <x v="71"/>
    <x v="1"/>
    <x v="5"/>
    <x v="2"/>
    <x v="24"/>
    <x v="3"/>
    <x v="6"/>
    <x v="3"/>
  </r>
  <r>
    <x v="77"/>
    <x v="1"/>
    <x v="21"/>
    <x v="0"/>
    <x v="72"/>
    <x v="1"/>
    <x v="5"/>
    <x v="2"/>
    <x v="25"/>
    <x v="1"/>
    <x v="21"/>
    <x v="3"/>
  </r>
  <r>
    <x v="78"/>
    <x v="0"/>
    <x v="22"/>
    <x v="1"/>
    <x v="73"/>
    <x v="1"/>
    <x v="5"/>
    <x v="2"/>
    <x v="36"/>
    <x v="1"/>
    <x v="21"/>
    <x v="3"/>
  </r>
  <r>
    <x v="79"/>
    <x v="1"/>
    <x v="18"/>
    <x v="2"/>
    <x v="74"/>
    <x v="1"/>
    <x v="5"/>
    <x v="2"/>
    <x v="37"/>
    <x v="1"/>
    <x v="21"/>
    <x v="3"/>
  </r>
  <r>
    <x v="80"/>
    <x v="0"/>
    <x v="19"/>
    <x v="4"/>
    <x v="75"/>
    <x v="1"/>
    <x v="5"/>
    <x v="2"/>
    <x v="38"/>
    <x v="4"/>
    <x v="22"/>
    <x v="2"/>
  </r>
  <r>
    <x v="81"/>
    <x v="1"/>
    <x v="20"/>
    <x v="3"/>
    <x v="76"/>
    <x v="1"/>
    <x v="5"/>
    <x v="2"/>
    <x v="39"/>
    <x v="4"/>
    <x v="22"/>
    <x v="2"/>
  </r>
  <r>
    <x v="82"/>
    <x v="0"/>
    <x v="21"/>
    <x v="0"/>
    <x v="77"/>
    <x v="1"/>
    <x v="5"/>
    <x v="2"/>
    <x v="14"/>
    <x v="2"/>
    <x v="5"/>
    <x v="2"/>
  </r>
  <r>
    <x v="83"/>
    <x v="1"/>
    <x v="22"/>
    <x v="1"/>
    <x v="16"/>
    <x v="1"/>
    <x v="5"/>
    <x v="2"/>
    <x v="40"/>
    <x v="4"/>
    <x v="22"/>
    <x v="2"/>
  </r>
  <r>
    <x v="84"/>
    <x v="0"/>
    <x v="18"/>
    <x v="2"/>
    <x v="78"/>
    <x v="1"/>
    <x v="5"/>
    <x v="2"/>
    <x v="41"/>
    <x v="4"/>
    <x v="22"/>
    <x v="2"/>
  </r>
  <r>
    <x v="85"/>
    <x v="1"/>
    <x v="19"/>
    <x v="4"/>
    <x v="79"/>
    <x v="1"/>
    <x v="5"/>
    <x v="2"/>
    <x v="42"/>
    <x v="4"/>
    <x v="22"/>
    <x v="2"/>
  </r>
  <r>
    <x v="86"/>
    <x v="0"/>
    <x v="20"/>
    <x v="3"/>
    <x v="18"/>
    <x v="3"/>
    <x v="5"/>
    <x v="2"/>
    <x v="43"/>
    <x v="2"/>
    <x v="23"/>
    <x v="3"/>
  </r>
  <r>
    <x v="87"/>
    <x v="1"/>
    <x v="21"/>
    <x v="0"/>
    <x v="80"/>
    <x v="3"/>
    <x v="5"/>
    <x v="2"/>
    <x v="44"/>
    <x v="2"/>
    <x v="23"/>
    <x v="3"/>
  </r>
  <r>
    <x v="88"/>
    <x v="0"/>
    <x v="22"/>
    <x v="1"/>
    <x v="81"/>
    <x v="3"/>
    <x v="5"/>
    <x v="2"/>
    <x v="15"/>
    <x v="2"/>
    <x v="23"/>
    <x v="3"/>
  </r>
  <r>
    <x v="89"/>
    <x v="1"/>
    <x v="18"/>
    <x v="2"/>
    <x v="82"/>
    <x v="3"/>
    <x v="5"/>
    <x v="2"/>
    <x v="45"/>
    <x v="2"/>
    <x v="23"/>
    <x v="3"/>
  </r>
  <r>
    <x v="90"/>
    <x v="0"/>
    <x v="19"/>
    <x v="4"/>
    <x v="83"/>
    <x v="3"/>
    <x v="5"/>
    <x v="2"/>
    <x v="46"/>
    <x v="2"/>
    <x v="23"/>
    <x v="3"/>
  </r>
  <r>
    <x v="91"/>
    <x v="1"/>
    <x v="20"/>
    <x v="3"/>
    <x v="26"/>
    <x v="3"/>
    <x v="5"/>
    <x v="2"/>
    <x v="22"/>
    <x v="3"/>
    <x v="10"/>
    <x v="3"/>
  </r>
  <r>
    <x v="92"/>
    <x v="0"/>
    <x v="21"/>
    <x v="0"/>
    <x v="20"/>
    <x v="3"/>
    <x v="5"/>
    <x v="2"/>
    <x v="23"/>
    <x v="3"/>
    <x v="10"/>
    <x v="3"/>
  </r>
  <r>
    <x v="93"/>
    <x v="1"/>
    <x v="22"/>
    <x v="1"/>
    <x v="84"/>
    <x v="3"/>
    <x v="5"/>
    <x v="2"/>
    <x v="16"/>
    <x v="3"/>
    <x v="10"/>
    <x v="3"/>
  </r>
  <r>
    <x v="94"/>
    <x v="0"/>
    <x v="18"/>
    <x v="2"/>
    <x v="85"/>
    <x v="3"/>
    <x v="5"/>
    <x v="2"/>
    <x v="24"/>
    <x v="3"/>
    <x v="10"/>
    <x v="3"/>
  </r>
  <r>
    <x v="95"/>
    <x v="1"/>
    <x v="19"/>
    <x v="4"/>
    <x v="86"/>
    <x v="3"/>
    <x v="5"/>
    <x v="2"/>
    <x v="25"/>
    <x v="1"/>
    <x v="24"/>
    <x v="3"/>
  </r>
  <r>
    <x v="96"/>
    <x v="0"/>
    <x v="20"/>
    <x v="3"/>
    <x v="87"/>
    <x v="3"/>
    <x v="5"/>
    <x v="2"/>
    <x v="36"/>
    <x v="1"/>
    <x v="24"/>
    <x v="3"/>
  </r>
  <r>
    <x v="97"/>
    <x v="1"/>
    <x v="21"/>
    <x v="0"/>
    <x v="88"/>
    <x v="3"/>
    <x v="5"/>
    <x v="2"/>
    <x v="37"/>
    <x v="1"/>
    <x v="24"/>
    <x v="3"/>
  </r>
  <r>
    <x v="98"/>
    <x v="0"/>
    <x v="22"/>
    <x v="1"/>
    <x v="89"/>
    <x v="3"/>
    <x v="5"/>
    <x v="2"/>
    <x v="38"/>
    <x v="4"/>
    <x v="25"/>
    <x v="3"/>
  </r>
  <r>
    <x v="99"/>
    <x v="1"/>
    <x v="18"/>
    <x v="2"/>
    <x v="90"/>
    <x v="3"/>
    <x v="5"/>
    <x v="2"/>
    <x v="39"/>
    <x v="4"/>
    <x v="25"/>
    <x v="3"/>
  </r>
  <r>
    <x v="100"/>
    <x v="0"/>
    <x v="19"/>
    <x v="4"/>
    <x v="91"/>
    <x v="3"/>
    <x v="5"/>
    <x v="2"/>
    <x v="14"/>
    <x v="2"/>
    <x v="23"/>
    <x v="3"/>
  </r>
  <r>
    <x v="101"/>
    <x v="1"/>
    <x v="20"/>
    <x v="3"/>
    <x v="92"/>
    <x v="3"/>
    <x v="5"/>
    <x v="2"/>
    <x v="40"/>
    <x v="4"/>
    <x v="25"/>
    <x v="3"/>
  </r>
  <r>
    <x v="102"/>
    <x v="0"/>
    <x v="21"/>
    <x v="0"/>
    <x v="93"/>
    <x v="3"/>
    <x v="5"/>
    <x v="2"/>
    <x v="41"/>
    <x v="4"/>
    <x v="25"/>
    <x v="3"/>
  </r>
  <r>
    <x v="103"/>
    <x v="1"/>
    <x v="22"/>
    <x v="1"/>
    <x v="94"/>
    <x v="3"/>
    <x v="5"/>
    <x v="2"/>
    <x v="42"/>
    <x v="4"/>
    <x v="25"/>
    <x v="3"/>
  </r>
  <r>
    <x v="104"/>
    <x v="0"/>
    <x v="18"/>
    <x v="2"/>
    <x v="95"/>
    <x v="3"/>
    <x v="5"/>
    <x v="2"/>
    <x v="43"/>
    <x v="2"/>
    <x v="23"/>
    <x v="3"/>
  </r>
  <r>
    <x v="105"/>
    <x v="1"/>
    <x v="19"/>
    <x v="4"/>
    <x v="96"/>
    <x v="3"/>
    <x v="5"/>
    <x v="2"/>
    <x v="44"/>
    <x v="2"/>
    <x v="23"/>
    <x v="3"/>
  </r>
  <r>
    <x v="106"/>
    <x v="0"/>
    <x v="20"/>
    <x v="3"/>
    <x v="30"/>
    <x v="3"/>
    <x v="5"/>
    <x v="2"/>
    <x v="15"/>
    <x v="2"/>
    <x v="23"/>
    <x v="3"/>
  </r>
  <r>
    <x v="107"/>
    <x v="1"/>
    <x v="21"/>
    <x v="0"/>
    <x v="31"/>
    <x v="3"/>
    <x v="5"/>
    <x v="2"/>
    <x v="45"/>
    <x v="2"/>
    <x v="23"/>
    <x v="3"/>
  </r>
  <r>
    <x v="108"/>
    <x v="0"/>
    <x v="22"/>
    <x v="1"/>
    <x v="32"/>
    <x v="3"/>
    <x v="5"/>
    <x v="2"/>
    <x v="46"/>
    <x v="2"/>
    <x v="23"/>
    <x v="3"/>
  </r>
  <r>
    <x v="109"/>
    <x v="1"/>
    <x v="18"/>
    <x v="2"/>
    <x v="97"/>
    <x v="3"/>
    <x v="5"/>
    <x v="2"/>
    <x v="22"/>
    <x v="3"/>
    <x v="10"/>
    <x v="3"/>
  </r>
  <r>
    <x v="110"/>
    <x v="0"/>
    <x v="19"/>
    <x v="4"/>
    <x v="98"/>
    <x v="3"/>
    <x v="5"/>
    <x v="2"/>
    <x v="23"/>
    <x v="3"/>
    <x v="10"/>
    <x v="3"/>
  </r>
  <r>
    <x v="111"/>
    <x v="1"/>
    <x v="20"/>
    <x v="3"/>
    <x v="99"/>
    <x v="3"/>
    <x v="5"/>
    <x v="2"/>
    <x v="16"/>
    <x v="3"/>
    <x v="10"/>
    <x v="3"/>
  </r>
  <r>
    <x v="112"/>
    <x v="0"/>
    <x v="21"/>
    <x v="0"/>
    <x v="100"/>
    <x v="3"/>
    <x v="5"/>
    <x v="2"/>
    <x v="24"/>
    <x v="3"/>
    <x v="10"/>
    <x v="3"/>
  </r>
  <r>
    <x v="113"/>
    <x v="1"/>
    <x v="22"/>
    <x v="1"/>
    <x v="101"/>
    <x v="3"/>
    <x v="5"/>
    <x v="2"/>
    <x v="25"/>
    <x v="1"/>
    <x v="24"/>
    <x v="3"/>
  </r>
  <r>
    <x v="114"/>
    <x v="0"/>
    <x v="18"/>
    <x v="2"/>
    <x v="102"/>
    <x v="3"/>
    <x v="5"/>
    <x v="2"/>
    <x v="36"/>
    <x v="1"/>
    <x v="24"/>
    <x v="3"/>
  </r>
  <r>
    <x v="115"/>
    <x v="1"/>
    <x v="19"/>
    <x v="4"/>
    <x v="103"/>
    <x v="3"/>
    <x v="5"/>
    <x v="2"/>
    <x v="37"/>
    <x v="1"/>
    <x v="24"/>
    <x v="3"/>
  </r>
  <r>
    <x v="116"/>
    <x v="0"/>
    <x v="20"/>
    <x v="3"/>
    <x v="104"/>
    <x v="4"/>
    <x v="5"/>
    <x v="2"/>
    <x v="38"/>
    <x v="4"/>
    <x v="26"/>
    <x v="5"/>
  </r>
  <r>
    <x v="117"/>
    <x v="1"/>
    <x v="21"/>
    <x v="0"/>
    <x v="105"/>
    <x v="4"/>
    <x v="5"/>
    <x v="2"/>
    <x v="39"/>
    <x v="4"/>
    <x v="26"/>
    <x v="5"/>
  </r>
  <r>
    <x v="118"/>
    <x v="0"/>
    <x v="22"/>
    <x v="1"/>
    <x v="22"/>
    <x v="4"/>
    <x v="5"/>
    <x v="2"/>
    <x v="14"/>
    <x v="2"/>
    <x v="27"/>
    <x v="5"/>
  </r>
  <r>
    <x v="119"/>
    <x v="1"/>
    <x v="18"/>
    <x v="2"/>
    <x v="106"/>
    <x v="4"/>
    <x v="5"/>
    <x v="2"/>
    <x v="40"/>
    <x v="4"/>
    <x v="26"/>
    <x v="5"/>
  </r>
  <r>
    <x v="120"/>
    <x v="0"/>
    <x v="19"/>
    <x v="4"/>
    <x v="107"/>
    <x v="4"/>
    <x v="5"/>
    <x v="2"/>
    <x v="41"/>
    <x v="4"/>
    <x v="26"/>
    <x v="5"/>
  </r>
  <r>
    <x v="121"/>
    <x v="1"/>
    <x v="20"/>
    <x v="3"/>
    <x v="108"/>
    <x v="4"/>
    <x v="5"/>
    <x v="2"/>
    <x v="42"/>
    <x v="4"/>
    <x v="26"/>
    <x v="5"/>
  </r>
  <r>
    <x v="122"/>
    <x v="0"/>
    <x v="21"/>
    <x v="0"/>
    <x v="109"/>
    <x v="4"/>
    <x v="5"/>
    <x v="2"/>
    <x v="43"/>
    <x v="2"/>
    <x v="27"/>
    <x v="5"/>
  </r>
  <r>
    <x v="123"/>
    <x v="1"/>
    <x v="22"/>
    <x v="1"/>
    <x v="110"/>
    <x v="4"/>
    <x v="5"/>
    <x v="2"/>
    <x v="44"/>
    <x v="2"/>
    <x v="27"/>
    <x v="5"/>
  </r>
  <r>
    <x v="124"/>
    <x v="0"/>
    <x v="18"/>
    <x v="2"/>
    <x v="111"/>
    <x v="4"/>
    <x v="5"/>
    <x v="2"/>
    <x v="15"/>
    <x v="2"/>
    <x v="27"/>
    <x v="5"/>
  </r>
  <r>
    <x v="125"/>
    <x v="1"/>
    <x v="19"/>
    <x v="4"/>
    <x v="112"/>
    <x v="4"/>
    <x v="5"/>
    <x v="2"/>
    <x v="45"/>
    <x v="2"/>
    <x v="27"/>
    <x v="5"/>
  </r>
  <r>
    <x v="126"/>
    <x v="0"/>
    <x v="20"/>
    <x v="3"/>
    <x v="113"/>
    <x v="4"/>
    <x v="5"/>
    <x v="2"/>
    <x v="46"/>
    <x v="2"/>
    <x v="27"/>
    <x v="5"/>
  </r>
  <r>
    <x v="127"/>
    <x v="1"/>
    <x v="21"/>
    <x v="0"/>
    <x v="28"/>
    <x v="4"/>
    <x v="5"/>
    <x v="2"/>
    <x v="22"/>
    <x v="3"/>
    <x v="11"/>
    <x v="3"/>
  </r>
  <r>
    <x v="128"/>
    <x v="0"/>
    <x v="22"/>
    <x v="1"/>
    <x v="114"/>
    <x v="4"/>
    <x v="5"/>
    <x v="2"/>
    <x v="23"/>
    <x v="3"/>
    <x v="11"/>
    <x v="3"/>
  </r>
  <r>
    <x v="129"/>
    <x v="1"/>
    <x v="18"/>
    <x v="2"/>
    <x v="115"/>
    <x v="4"/>
    <x v="5"/>
    <x v="2"/>
    <x v="16"/>
    <x v="3"/>
    <x v="11"/>
    <x v="3"/>
  </r>
  <r>
    <x v="130"/>
    <x v="0"/>
    <x v="19"/>
    <x v="4"/>
    <x v="116"/>
    <x v="4"/>
    <x v="5"/>
    <x v="2"/>
    <x v="24"/>
    <x v="3"/>
    <x v="11"/>
    <x v="3"/>
  </r>
  <r>
    <x v="131"/>
    <x v="1"/>
    <x v="20"/>
    <x v="3"/>
    <x v="23"/>
    <x v="4"/>
    <x v="5"/>
    <x v="2"/>
    <x v="25"/>
    <x v="1"/>
    <x v="28"/>
    <x v="3"/>
  </r>
  <r>
    <x v="132"/>
    <x v="0"/>
    <x v="21"/>
    <x v="0"/>
    <x v="117"/>
    <x v="4"/>
    <x v="5"/>
    <x v="2"/>
    <x v="36"/>
    <x v="1"/>
    <x v="28"/>
    <x v="3"/>
  </r>
  <r>
    <x v="133"/>
    <x v="1"/>
    <x v="22"/>
    <x v="1"/>
    <x v="118"/>
    <x v="4"/>
    <x v="5"/>
    <x v="2"/>
    <x v="37"/>
    <x v="1"/>
    <x v="28"/>
    <x v="3"/>
  </r>
  <r>
    <x v="134"/>
    <x v="0"/>
    <x v="18"/>
    <x v="2"/>
    <x v="119"/>
    <x v="4"/>
    <x v="5"/>
    <x v="2"/>
    <x v="38"/>
    <x v="4"/>
    <x v="26"/>
    <x v="5"/>
  </r>
  <r>
    <x v="135"/>
    <x v="1"/>
    <x v="19"/>
    <x v="4"/>
    <x v="120"/>
    <x v="4"/>
    <x v="5"/>
    <x v="2"/>
    <x v="39"/>
    <x v="4"/>
    <x v="26"/>
    <x v="5"/>
  </r>
  <r>
    <x v="136"/>
    <x v="0"/>
    <x v="20"/>
    <x v="3"/>
    <x v="121"/>
    <x v="4"/>
    <x v="5"/>
    <x v="2"/>
    <x v="14"/>
    <x v="2"/>
    <x v="27"/>
    <x v="5"/>
  </r>
  <r>
    <x v="137"/>
    <x v="1"/>
    <x v="21"/>
    <x v="0"/>
    <x v="122"/>
    <x v="4"/>
    <x v="5"/>
    <x v="2"/>
    <x v="40"/>
    <x v="4"/>
    <x v="26"/>
    <x v="5"/>
  </r>
  <r>
    <x v="138"/>
    <x v="0"/>
    <x v="22"/>
    <x v="1"/>
    <x v="123"/>
    <x v="4"/>
    <x v="5"/>
    <x v="2"/>
    <x v="41"/>
    <x v="4"/>
    <x v="26"/>
    <x v="5"/>
  </r>
  <r>
    <x v="139"/>
    <x v="1"/>
    <x v="18"/>
    <x v="2"/>
    <x v="124"/>
    <x v="4"/>
    <x v="5"/>
    <x v="2"/>
    <x v="42"/>
    <x v="4"/>
    <x v="26"/>
    <x v="5"/>
  </r>
  <r>
    <x v="140"/>
    <x v="0"/>
    <x v="19"/>
    <x v="4"/>
    <x v="125"/>
    <x v="4"/>
    <x v="5"/>
    <x v="2"/>
    <x v="43"/>
    <x v="2"/>
    <x v="27"/>
    <x v="5"/>
  </r>
  <r>
    <x v="141"/>
    <x v="1"/>
    <x v="20"/>
    <x v="3"/>
    <x v="126"/>
    <x v="4"/>
    <x v="5"/>
    <x v="2"/>
    <x v="44"/>
    <x v="2"/>
    <x v="27"/>
    <x v="5"/>
  </r>
  <r>
    <x v="142"/>
    <x v="0"/>
    <x v="21"/>
    <x v="0"/>
    <x v="127"/>
    <x v="4"/>
    <x v="5"/>
    <x v="2"/>
    <x v="15"/>
    <x v="2"/>
    <x v="27"/>
    <x v="5"/>
  </r>
  <r>
    <x v="143"/>
    <x v="1"/>
    <x v="22"/>
    <x v="1"/>
    <x v="128"/>
    <x v="4"/>
    <x v="5"/>
    <x v="2"/>
    <x v="45"/>
    <x v="2"/>
    <x v="27"/>
    <x v="5"/>
  </r>
  <r>
    <x v="144"/>
    <x v="0"/>
    <x v="18"/>
    <x v="2"/>
    <x v="129"/>
    <x v="4"/>
    <x v="5"/>
    <x v="2"/>
    <x v="46"/>
    <x v="2"/>
    <x v="27"/>
    <x v="5"/>
  </r>
  <r>
    <x v="145"/>
    <x v="1"/>
    <x v="19"/>
    <x v="4"/>
    <x v="130"/>
    <x v="4"/>
    <x v="5"/>
    <x v="2"/>
    <x v="22"/>
    <x v="3"/>
    <x v="11"/>
    <x v="3"/>
  </r>
  <r>
    <x v="146"/>
    <x v="0"/>
    <x v="20"/>
    <x v="3"/>
    <x v="131"/>
    <x v="4"/>
    <x v="5"/>
    <x v="2"/>
    <x v="23"/>
    <x v="3"/>
    <x v="11"/>
    <x v="3"/>
  </r>
  <r>
    <x v="147"/>
    <x v="1"/>
    <x v="21"/>
    <x v="0"/>
    <x v="132"/>
    <x v="4"/>
    <x v="5"/>
    <x v="2"/>
    <x v="16"/>
    <x v="3"/>
    <x v="11"/>
    <x v="3"/>
  </r>
  <r>
    <x v="148"/>
    <x v="0"/>
    <x v="22"/>
    <x v="1"/>
    <x v="133"/>
    <x v="0"/>
    <x v="5"/>
    <x v="2"/>
    <x v="24"/>
    <x v="3"/>
    <x v="29"/>
    <x v="3"/>
  </r>
  <r>
    <x v="149"/>
    <x v="1"/>
    <x v="18"/>
    <x v="2"/>
    <x v="134"/>
    <x v="0"/>
    <x v="5"/>
    <x v="2"/>
    <x v="25"/>
    <x v="1"/>
    <x v="12"/>
    <x v="3"/>
  </r>
  <r>
    <x v="150"/>
    <x v="0"/>
    <x v="19"/>
    <x v="4"/>
    <x v="135"/>
    <x v="0"/>
    <x v="5"/>
    <x v="2"/>
    <x v="36"/>
    <x v="1"/>
    <x v="12"/>
    <x v="3"/>
  </r>
  <r>
    <x v="151"/>
    <x v="1"/>
    <x v="20"/>
    <x v="3"/>
    <x v="136"/>
    <x v="0"/>
    <x v="5"/>
    <x v="2"/>
    <x v="37"/>
    <x v="1"/>
    <x v="12"/>
    <x v="3"/>
  </r>
  <r>
    <x v="152"/>
    <x v="0"/>
    <x v="21"/>
    <x v="0"/>
    <x v="137"/>
    <x v="0"/>
    <x v="5"/>
    <x v="2"/>
    <x v="38"/>
    <x v="4"/>
    <x v="30"/>
    <x v="5"/>
  </r>
  <r>
    <x v="153"/>
    <x v="1"/>
    <x v="22"/>
    <x v="1"/>
    <x v="25"/>
    <x v="0"/>
    <x v="5"/>
    <x v="2"/>
    <x v="39"/>
    <x v="4"/>
    <x v="30"/>
    <x v="5"/>
  </r>
  <r>
    <x v="154"/>
    <x v="0"/>
    <x v="18"/>
    <x v="2"/>
    <x v="138"/>
    <x v="0"/>
    <x v="5"/>
    <x v="2"/>
    <x v="14"/>
    <x v="2"/>
    <x v="31"/>
    <x v="5"/>
  </r>
  <r>
    <x v="155"/>
    <x v="1"/>
    <x v="19"/>
    <x v="4"/>
    <x v="139"/>
    <x v="0"/>
    <x v="5"/>
    <x v="2"/>
    <x v="40"/>
    <x v="4"/>
    <x v="30"/>
    <x v="5"/>
  </r>
  <r>
    <x v="156"/>
    <x v="0"/>
    <x v="20"/>
    <x v="3"/>
    <x v="140"/>
    <x v="0"/>
    <x v="5"/>
    <x v="2"/>
    <x v="41"/>
    <x v="4"/>
    <x v="30"/>
    <x v="5"/>
  </r>
  <r>
    <x v="157"/>
    <x v="1"/>
    <x v="21"/>
    <x v="0"/>
    <x v="141"/>
    <x v="0"/>
    <x v="5"/>
    <x v="2"/>
    <x v="42"/>
    <x v="4"/>
    <x v="30"/>
    <x v="5"/>
  </r>
  <r>
    <x v="158"/>
    <x v="0"/>
    <x v="22"/>
    <x v="1"/>
    <x v="2"/>
    <x v="0"/>
    <x v="5"/>
    <x v="2"/>
    <x v="43"/>
    <x v="2"/>
    <x v="31"/>
    <x v="5"/>
  </r>
  <r>
    <x v="159"/>
    <x v="1"/>
    <x v="18"/>
    <x v="2"/>
    <x v="142"/>
    <x v="0"/>
    <x v="5"/>
    <x v="2"/>
    <x v="44"/>
    <x v="2"/>
    <x v="31"/>
    <x v="5"/>
  </r>
  <r>
    <x v="160"/>
    <x v="0"/>
    <x v="19"/>
    <x v="4"/>
    <x v="6"/>
    <x v="0"/>
    <x v="5"/>
    <x v="2"/>
    <x v="15"/>
    <x v="2"/>
    <x v="31"/>
    <x v="5"/>
  </r>
  <r>
    <x v="161"/>
    <x v="1"/>
    <x v="20"/>
    <x v="3"/>
    <x v="143"/>
    <x v="0"/>
    <x v="5"/>
    <x v="2"/>
    <x v="45"/>
    <x v="2"/>
    <x v="31"/>
    <x v="5"/>
  </r>
  <r>
    <x v="162"/>
    <x v="0"/>
    <x v="21"/>
    <x v="0"/>
    <x v="10"/>
    <x v="0"/>
    <x v="5"/>
    <x v="2"/>
    <x v="46"/>
    <x v="2"/>
    <x v="31"/>
    <x v="5"/>
  </r>
  <r>
    <x v="163"/>
    <x v="1"/>
    <x v="23"/>
    <x v="0"/>
    <x v="29"/>
    <x v="0"/>
    <x v="6"/>
    <x v="0"/>
    <x v="47"/>
    <x v="0"/>
    <x v="0"/>
    <x v="0"/>
  </r>
  <r>
    <x v="164"/>
    <x v="0"/>
    <x v="17"/>
    <x v="1"/>
    <x v="132"/>
    <x v="4"/>
    <x v="7"/>
    <x v="1"/>
    <x v="48"/>
    <x v="4"/>
    <x v="14"/>
    <x v="3"/>
  </r>
  <r>
    <x v="165"/>
    <x v="1"/>
    <x v="18"/>
    <x v="2"/>
    <x v="144"/>
    <x v="0"/>
    <x v="5"/>
    <x v="2"/>
    <x v="22"/>
    <x v="3"/>
    <x v="29"/>
    <x v="3"/>
  </r>
  <r>
    <x v="166"/>
    <x v="0"/>
    <x v="24"/>
    <x v="2"/>
    <x v="145"/>
    <x v="0"/>
    <x v="5"/>
    <x v="2"/>
    <x v="23"/>
    <x v="3"/>
    <x v="29"/>
    <x v="3"/>
  </r>
  <r>
    <x v="167"/>
    <x v="1"/>
    <x v="15"/>
    <x v="4"/>
    <x v="19"/>
    <x v="0"/>
    <x v="5"/>
    <x v="2"/>
    <x v="16"/>
    <x v="3"/>
    <x v="29"/>
    <x v="3"/>
  </r>
  <r>
    <x v="168"/>
    <x v="0"/>
    <x v="3"/>
    <x v="3"/>
    <x v="146"/>
    <x v="0"/>
    <x v="5"/>
    <x v="2"/>
    <x v="24"/>
    <x v="3"/>
    <x v="29"/>
    <x v="3"/>
  </r>
  <r>
    <x v="169"/>
    <x v="1"/>
    <x v="23"/>
    <x v="0"/>
    <x v="147"/>
    <x v="2"/>
    <x v="10"/>
    <x v="0"/>
    <x v="49"/>
    <x v="0"/>
    <x v="32"/>
    <x v="1"/>
  </r>
  <r>
    <x v="170"/>
    <x v="0"/>
    <x v="17"/>
    <x v="1"/>
    <x v="148"/>
    <x v="2"/>
    <x v="11"/>
    <x v="0"/>
    <x v="50"/>
    <x v="0"/>
    <x v="32"/>
    <x v="1"/>
  </r>
  <r>
    <x v="171"/>
    <x v="1"/>
    <x v="18"/>
    <x v="2"/>
    <x v="149"/>
    <x v="2"/>
    <x v="11"/>
    <x v="0"/>
    <x v="50"/>
    <x v="0"/>
    <x v="32"/>
    <x v="1"/>
  </r>
  <r>
    <x v="172"/>
    <x v="0"/>
    <x v="19"/>
    <x v="4"/>
    <x v="150"/>
    <x v="2"/>
    <x v="12"/>
    <x v="0"/>
    <x v="51"/>
    <x v="0"/>
    <x v="32"/>
    <x v="1"/>
  </r>
  <r>
    <x v="173"/>
    <x v="1"/>
    <x v="20"/>
    <x v="3"/>
    <x v="151"/>
    <x v="2"/>
    <x v="12"/>
    <x v="0"/>
    <x v="52"/>
    <x v="3"/>
    <x v="33"/>
    <x v="1"/>
  </r>
  <r>
    <x v="174"/>
    <x v="0"/>
    <x v="21"/>
    <x v="0"/>
    <x v="152"/>
    <x v="2"/>
    <x v="11"/>
    <x v="0"/>
    <x v="50"/>
    <x v="0"/>
    <x v="32"/>
    <x v="1"/>
  </r>
  <r>
    <x v="175"/>
    <x v="1"/>
    <x v="22"/>
    <x v="1"/>
    <x v="153"/>
    <x v="2"/>
    <x v="13"/>
    <x v="1"/>
    <x v="53"/>
    <x v="0"/>
    <x v="34"/>
    <x v="1"/>
  </r>
  <r>
    <x v="176"/>
    <x v="0"/>
    <x v="17"/>
    <x v="1"/>
    <x v="154"/>
    <x v="2"/>
    <x v="10"/>
    <x v="0"/>
    <x v="49"/>
    <x v="0"/>
    <x v="32"/>
    <x v="1"/>
  </r>
  <r>
    <x v="177"/>
    <x v="1"/>
    <x v="18"/>
    <x v="2"/>
    <x v="40"/>
    <x v="2"/>
    <x v="14"/>
    <x v="0"/>
    <x v="54"/>
    <x v="0"/>
    <x v="32"/>
    <x v="1"/>
  </r>
  <r>
    <x v="178"/>
    <x v="0"/>
    <x v="19"/>
    <x v="4"/>
    <x v="44"/>
    <x v="2"/>
    <x v="15"/>
    <x v="0"/>
    <x v="55"/>
    <x v="0"/>
    <x v="32"/>
    <x v="1"/>
  </r>
  <r>
    <x v="179"/>
    <x v="1"/>
    <x v="20"/>
    <x v="3"/>
    <x v="155"/>
    <x v="2"/>
    <x v="8"/>
    <x v="0"/>
    <x v="20"/>
    <x v="0"/>
    <x v="32"/>
    <x v="1"/>
  </r>
  <r>
    <x v="180"/>
    <x v="0"/>
    <x v="21"/>
    <x v="0"/>
    <x v="156"/>
    <x v="1"/>
    <x v="16"/>
    <x v="0"/>
    <x v="56"/>
    <x v="3"/>
    <x v="35"/>
    <x v="1"/>
  </r>
  <r>
    <x v="181"/>
    <x v="1"/>
    <x v="22"/>
    <x v="1"/>
    <x v="50"/>
    <x v="1"/>
    <x v="11"/>
    <x v="0"/>
    <x v="50"/>
    <x v="0"/>
    <x v="36"/>
    <x v="1"/>
  </r>
  <r>
    <x v="182"/>
    <x v="0"/>
    <x v="18"/>
    <x v="2"/>
    <x v="157"/>
    <x v="1"/>
    <x v="9"/>
    <x v="1"/>
    <x v="57"/>
    <x v="0"/>
    <x v="37"/>
    <x v="1"/>
  </r>
  <r>
    <x v="183"/>
    <x v="0"/>
    <x v="25"/>
    <x v="2"/>
    <x v="158"/>
    <x v="1"/>
    <x v="17"/>
    <x v="0"/>
    <x v="58"/>
    <x v="0"/>
    <x v="36"/>
    <x v="1"/>
  </r>
  <r>
    <x v="184"/>
    <x v="1"/>
    <x v="19"/>
    <x v="4"/>
    <x v="159"/>
    <x v="1"/>
    <x v="11"/>
    <x v="0"/>
    <x v="50"/>
    <x v="0"/>
    <x v="36"/>
    <x v="1"/>
  </r>
  <r>
    <x v="185"/>
    <x v="0"/>
    <x v="20"/>
    <x v="3"/>
    <x v="160"/>
    <x v="1"/>
    <x v="11"/>
    <x v="0"/>
    <x v="50"/>
    <x v="0"/>
    <x v="36"/>
    <x v="1"/>
  </r>
  <r>
    <x v="186"/>
    <x v="1"/>
    <x v="21"/>
    <x v="0"/>
    <x v="161"/>
    <x v="1"/>
    <x v="17"/>
    <x v="0"/>
    <x v="59"/>
    <x v="0"/>
    <x v="36"/>
    <x v="1"/>
  </r>
  <r>
    <x v="187"/>
    <x v="0"/>
    <x v="22"/>
    <x v="1"/>
    <x v="162"/>
    <x v="1"/>
    <x v="18"/>
    <x v="0"/>
    <x v="60"/>
    <x v="0"/>
    <x v="36"/>
    <x v="1"/>
  </r>
  <r>
    <x v="188"/>
    <x v="1"/>
    <x v="18"/>
    <x v="2"/>
    <x v="163"/>
    <x v="1"/>
    <x v="16"/>
    <x v="0"/>
    <x v="61"/>
    <x v="0"/>
    <x v="36"/>
    <x v="1"/>
  </r>
  <r>
    <x v="189"/>
    <x v="0"/>
    <x v="19"/>
    <x v="4"/>
    <x v="164"/>
    <x v="1"/>
    <x v="8"/>
    <x v="0"/>
    <x v="62"/>
    <x v="1"/>
    <x v="38"/>
    <x v="1"/>
  </r>
  <r>
    <x v="190"/>
    <x v="1"/>
    <x v="20"/>
    <x v="3"/>
    <x v="165"/>
    <x v="1"/>
    <x v="11"/>
    <x v="0"/>
    <x v="50"/>
    <x v="0"/>
    <x v="36"/>
    <x v="1"/>
  </r>
  <r>
    <x v="191"/>
    <x v="0"/>
    <x v="21"/>
    <x v="0"/>
    <x v="166"/>
    <x v="1"/>
    <x v="11"/>
    <x v="0"/>
    <x v="50"/>
    <x v="0"/>
    <x v="36"/>
    <x v="1"/>
  </r>
  <r>
    <x v="192"/>
    <x v="1"/>
    <x v="22"/>
    <x v="1"/>
    <x v="79"/>
    <x v="1"/>
    <x v="10"/>
    <x v="0"/>
    <x v="63"/>
    <x v="0"/>
    <x v="36"/>
    <x v="1"/>
  </r>
  <r>
    <x v="193"/>
    <x v="0"/>
    <x v="18"/>
    <x v="2"/>
    <x v="167"/>
    <x v="3"/>
    <x v="19"/>
    <x v="0"/>
    <x v="64"/>
    <x v="0"/>
    <x v="7"/>
    <x v="4"/>
  </r>
  <r>
    <x v="194"/>
    <x v="1"/>
    <x v="19"/>
    <x v="4"/>
    <x v="168"/>
    <x v="3"/>
    <x v="12"/>
    <x v="0"/>
    <x v="51"/>
    <x v="0"/>
    <x v="7"/>
    <x v="4"/>
  </r>
  <r>
    <x v="195"/>
    <x v="0"/>
    <x v="20"/>
    <x v="3"/>
    <x v="169"/>
    <x v="3"/>
    <x v="12"/>
    <x v="0"/>
    <x v="52"/>
    <x v="3"/>
    <x v="39"/>
    <x v="3"/>
  </r>
  <r>
    <x v="196"/>
    <x v="1"/>
    <x v="21"/>
    <x v="0"/>
    <x v="170"/>
    <x v="3"/>
    <x v="11"/>
    <x v="0"/>
    <x v="50"/>
    <x v="0"/>
    <x v="7"/>
    <x v="4"/>
  </r>
  <r>
    <x v="197"/>
    <x v="0"/>
    <x v="22"/>
    <x v="1"/>
    <x v="171"/>
    <x v="3"/>
    <x v="13"/>
    <x v="1"/>
    <x v="53"/>
    <x v="0"/>
    <x v="8"/>
    <x v="4"/>
  </r>
  <r>
    <x v="198"/>
    <x v="1"/>
    <x v="17"/>
    <x v="1"/>
    <x v="172"/>
    <x v="3"/>
    <x v="10"/>
    <x v="0"/>
    <x v="49"/>
    <x v="0"/>
    <x v="7"/>
    <x v="4"/>
  </r>
  <r>
    <x v="199"/>
    <x v="0"/>
    <x v="18"/>
    <x v="2"/>
    <x v="94"/>
    <x v="3"/>
    <x v="14"/>
    <x v="0"/>
    <x v="65"/>
    <x v="0"/>
    <x v="7"/>
    <x v="4"/>
  </r>
  <r>
    <x v="200"/>
    <x v="1"/>
    <x v="19"/>
    <x v="4"/>
    <x v="173"/>
    <x v="2"/>
    <x v="4"/>
    <x v="1"/>
    <x v="66"/>
    <x v="1"/>
    <x v="3"/>
    <x v="1"/>
  </r>
  <r>
    <x v="201"/>
    <x v="0"/>
    <x v="20"/>
    <x v="3"/>
    <x v="173"/>
    <x v="2"/>
    <x v="4"/>
    <x v="1"/>
    <x v="67"/>
    <x v="1"/>
    <x v="3"/>
    <x v="1"/>
  </r>
  <r>
    <x v="202"/>
    <x v="1"/>
    <x v="21"/>
    <x v="0"/>
    <x v="173"/>
    <x v="2"/>
    <x v="4"/>
    <x v="1"/>
    <x v="68"/>
    <x v="1"/>
    <x v="3"/>
    <x v="1"/>
  </r>
  <r>
    <x v="203"/>
    <x v="0"/>
    <x v="19"/>
    <x v="4"/>
    <x v="173"/>
    <x v="2"/>
    <x v="4"/>
    <x v="1"/>
    <x v="27"/>
    <x v="3"/>
    <x v="40"/>
    <x v="1"/>
  </r>
  <r>
    <x v="204"/>
    <x v="1"/>
    <x v="20"/>
    <x v="3"/>
    <x v="173"/>
    <x v="2"/>
    <x v="4"/>
    <x v="1"/>
    <x v="69"/>
    <x v="3"/>
    <x v="40"/>
    <x v="1"/>
  </r>
  <r>
    <x v="205"/>
    <x v="0"/>
    <x v="21"/>
    <x v="0"/>
    <x v="173"/>
    <x v="2"/>
    <x v="4"/>
    <x v="1"/>
    <x v="70"/>
    <x v="4"/>
    <x v="41"/>
    <x v="3"/>
  </r>
  <r>
    <x v="206"/>
    <x v="1"/>
    <x v="22"/>
    <x v="1"/>
    <x v="173"/>
    <x v="2"/>
    <x v="4"/>
    <x v="1"/>
    <x v="71"/>
    <x v="4"/>
    <x v="41"/>
    <x v="3"/>
  </r>
  <r>
    <x v="207"/>
    <x v="0"/>
    <x v="18"/>
    <x v="2"/>
    <x v="173"/>
    <x v="2"/>
    <x v="4"/>
    <x v="1"/>
    <x v="72"/>
    <x v="4"/>
    <x v="41"/>
    <x v="3"/>
  </r>
  <r>
    <x v="208"/>
    <x v="1"/>
    <x v="19"/>
    <x v="4"/>
    <x v="173"/>
    <x v="2"/>
    <x v="4"/>
    <x v="1"/>
    <x v="73"/>
    <x v="3"/>
    <x v="40"/>
    <x v="1"/>
  </r>
  <r>
    <x v="209"/>
    <x v="0"/>
    <x v="20"/>
    <x v="3"/>
    <x v="173"/>
    <x v="2"/>
    <x v="4"/>
    <x v="1"/>
    <x v="44"/>
    <x v="2"/>
    <x v="42"/>
    <x v="3"/>
  </r>
  <r>
    <x v="210"/>
    <x v="1"/>
    <x v="21"/>
    <x v="0"/>
    <x v="173"/>
    <x v="2"/>
    <x v="4"/>
    <x v="1"/>
    <x v="74"/>
    <x v="2"/>
    <x v="42"/>
    <x v="3"/>
  </r>
  <r>
    <x v="211"/>
    <x v="0"/>
    <x v="26"/>
    <x v="1"/>
    <x v="173"/>
    <x v="2"/>
    <x v="5"/>
    <x v="2"/>
    <x v="24"/>
    <x v="3"/>
    <x v="18"/>
    <x v="3"/>
  </r>
  <r>
    <x v="212"/>
    <x v="1"/>
    <x v="27"/>
    <x v="2"/>
    <x v="173"/>
    <x v="2"/>
    <x v="5"/>
    <x v="2"/>
    <x v="25"/>
    <x v="1"/>
    <x v="19"/>
    <x v="3"/>
  </r>
  <r>
    <x v="213"/>
    <x v="0"/>
    <x v="28"/>
    <x v="4"/>
    <x v="173"/>
    <x v="2"/>
    <x v="5"/>
    <x v="2"/>
    <x v="36"/>
    <x v="1"/>
    <x v="19"/>
    <x v="3"/>
  </r>
  <r>
    <x v="214"/>
    <x v="1"/>
    <x v="29"/>
    <x v="3"/>
    <x v="173"/>
    <x v="2"/>
    <x v="5"/>
    <x v="2"/>
    <x v="37"/>
    <x v="1"/>
    <x v="19"/>
    <x v="3"/>
  </r>
  <r>
    <x v="215"/>
    <x v="0"/>
    <x v="28"/>
    <x v="4"/>
    <x v="173"/>
    <x v="2"/>
    <x v="5"/>
    <x v="2"/>
    <x v="15"/>
    <x v="2"/>
    <x v="4"/>
    <x v="2"/>
  </r>
  <r>
    <x v="216"/>
    <x v="1"/>
    <x v="29"/>
    <x v="3"/>
    <x v="173"/>
    <x v="2"/>
    <x v="5"/>
    <x v="2"/>
    <x v="45"/>
    <x v="2"/>
    <x v="4"/>
    <x v="2"/>
  </r>
  <r>
    <x v="217"/>
    <x v="0"/>
    <x v="16"/>
    <x v="0"/>
    <x v="173"/>
    <x v="2"/>
    <x v="5"/>
    <x v="2"/>
    <x v="46"/>
    <x v="2"/>
    <x v="4"/>
    <x v="2"/>
  </r>
  <r>
    <x v="218"/>
    <x v="1"/>
    <x v="26"/>
    <x v="1"/>
    <x v="10"/>
    <x v="0"/>
    <x v="5"/>
    <x v="2"/>
    <x v="22"/>
    <x v="3"/>
    <x v="29"/>
    <x v="3"/>
  </r>
  <r>
    <x v="219"/>
    <x v="0"/>
    <x v="27"/>
    <x v="2"/>
    <x v="174"/>
    <x v="0"/>
    <x v="5"/>
    <x v="2"/>
    <x v="23"/>
    <x v="3"/>
    <x v="29"/>
    <x v="3"/>
  </r>
  <r>
    <x v="220"/>
    <x v="1"/>
    <x v="28"/>
    <x v="4"/>
    <x v="11"/>
    <x v="0"/>
    <x v="5"/>
    <x v="2"/>
    <x v="16"/>
    <x v="3"/>
    <x v="29"/>
    <x v="3"/>
  </r>
  <r>
    <x v="221"/>
    <x v="0"/>
    <x v="29"/>
    <x v="3"/>
    <x v="144"/>
    <x v="0"/>
    <x v="5"/>
    <x v="2"/>
    <x v="24"/>
    <x v="3"/>
    <x v="29"/>
    <x v="3"/>
  </r>
  <r>
    <x v="222"/>
    <x v="1"/>
    <x v="16"/>
    <x v="0"/>
    <x v="145"/>
    <x v="0"/>
    <x v="5"/>
    <x v="2"/>
    <x v="25"/>
    <x v="1"/>
    <x v="12"/>
    <x v="3"/>
  </r>
  <r>
    <x v="223"/>
    <x v="0"/>
    <x v="26"/>
    <x v="1"/>
    <x v="19"/>
    <x v="0"/>
    <x v="5"/>
    <x v="2"/>
    <x v="36"/>
    <x v="1"/>
    <x v="12"/>
    <x v="3"/>
  </r>
  <r>
    <x v="224"/>
    <x v="1"/>
    <x v="27"/>
    <x v="2"/>
    <x v="146"/>
    <x v="0"/>
    <x v="5"/>
    <x v="2"/>
    <x v="37"/>
    <x v="1"/>
    <x v="12"/>
    <x v="3"/>
  </r>
  <r>
    <x v="225"/>
    <x v="0"/>
    <x v="28"/>
    <x v="4"/>
    <x v="111"/>
    <x v="4"/>
    <x v="4"/>
    <x v="1"/>
    <x v="75"/>
    <x v="1"/>
    <x v="43"/>
    <x v="0"/>
  </r>
  <r>
    <x v="226"/>
    <x v="1"/>
    <x v="16"/>
    <x v="0"/>
    <x v="23"/>
    <x v="4"/>
    <x v="4"/>
    <x v="1"/>
    <x v="76"/>
    <x v="1"/>
    <x v="43"/>
    <x v="0"/>
  </r>
  <r>
    <x v="227"/>
    <x v="0"/>
    <x v="27"/>
    <x v="2"/>
    <x v="123"/>
    <x v="4"/>
    <x v="4"/>
    <x v="1"/>
    <x v="77"/>
    <x v="1"/>
    <x v="43"/>
    <x v="0"/>
  </r>
  <r>
    <x v="228"/>
    <x v="1"/>
    <x v="29"/>
    <x v="3"/>
    <x v="175"/>
    <x v="4"/>
    <x v="4"/>
    <x v="1"/>
    <x v="78"/>
    <x v="1"/>
    <x v="43"/>
    <x v="0"/>
  </r>
  <r>
    <x v="229"/>
    <x v="0"/>
    <x v="26"/>
    <x v="1"/>
    <x v="130"/>
    <x v="4"/>
    <x v="4"/>
    <x v="1"/>
    <x v="79"/>
    <x v="3"/>
    <x v="44"/>
    <x v="3"/>
  </r>
  <r>
    <x v="230"/>
    <x v="1"/>
    <x v="28"/>
    <x v="4"/>
    <x v="137"/>
    <x v="0"/>
    <x v="4"/>
    <x v="1"/>
    <x v="80"/>
    <x v="4"/>
    <x v="45"/>
    <x v="3"/>
  </r>
  <r>
    <x v="231"/>
    <x v="0"/>
    <x v="16"/>
    <x v="0"/>
    <x v="142"/>
    <x v="0"/>
    <x v="4"/>
    <x v="1"/>
    <x v="81"/>
    <x v="4"/>
    <x v="45"/>
    <x v="3"/>
  </r>
  <r>
    <x v="232"/>
    <x v="1"/>
    <x v="27"/>
    <x v="2"/>
    <x v="26"/>
    <x v="3"/>
    <x v="5"/>
    <x v="2"/>
    <x v="44"/>
    <x v="2"/>
    <x v="23"/>
    <x v="3"/>
  </r>
  <r>
    <x v="233"/>
    <x v="0"/>
    <x v="28"/>
    <x v="4"/>
    <x v="176"/>
    <x v="3"/>
    <x v="5"/>
    <x v="2"/>
    <x v="15"/>
    <x v="2"/>
    <x v="23"/>
    <x v="3"/>
  </r>
  <r>
    <x v="234"/>
    <x v="1"/>
    <x v="29"/>
    <x v="3"/>
    <x v="21"/>
    <x v="3"/>
    <x v="5"/>
    <x v="2"/>
    <x v="45"/>
    <x v="2"/>
    <x v="23"/>
    <x v="3"/>
  </r>
  <r>
    <x v="235"/>
    <x v="0"/>
    <x v="16"/>
    <x v="0"/>
    <x v="97"/>
    <x v="3"/>
    <x v="5"/>
    <x v="2"/>
    <x v="46"/>
    <x v="2"/>
    <x v="23"/>
    <x v="3"/>
  </r>
  <r>
    <x v="236"/>
    <x v="1"/>
    <x v="26"/>
    <x v="1"/>
    <x v="27"/>
    <x v="4"/>
    <x v="5"/>
    <x v="2"/>
    <x v="22"/>
    <x v="3"/>
    <x v="11"/>
    <x v="3"/>
  </r>
  <r>
    <x v="237"/>
    <x v="0"/>
    <x v="27"/>
    <x v="2"/>
    <x v="177"/>
    <x v="4"/>
    <x v="5"/>
    <x v="2"/>
    <x v="23"/>
    <x v="3"/>
    <x v="11"/>
    <x v="3"/>
  </r>
  <r>
    <x v="238"/>
    <x v="1"/>
    <x v="28"/>
    <x v="4"/>
    <x v="28"/>
    <x v="4"/>
    <x v="5"/>
    <x v="2"/>
    <x v="16"/>
    <x v="3"/>
    <x v="11"/>
    <x v="3"/>
  </r>
  <r>
    <x v="239"/>
    <x v="0"/>
    <x v="29"/>
    <x v="3"/>
    <x v="178"/>
    <x v="4"/>
    <x v="5"/>
    <x v="2"/>
    <x v="24"/>
    <x v="3"/>
    <x v="11"/>
    <x v="3"/>
  </r>
  <r>
    <x v="240"/>
    <x v="1"/>
    <x v="16"/>
    <x v="0"/>
    <x v="24"/>
    <x v="4"/>
    <x v="5"/>
    <x v="2"/>
    <x v="25"/>
    <x v="1"/>
    <x v="28"/>
    <x v="3"/>
  </r>
  <r>
    <x v="241"/>
    <x v="0"/>
    <x v="26"/>
    <x v="1"/>
    <x v="130"/>
    <x v="4"/>
    <x v="5"/>
    <x v="2"/>
    <x v="36"/>
    <x v="1"/>
    <x v="28"/>
    <x v="3"/>
  </r>
  <r>
    <x v="242"/>
    <x v="1"/>
    <x v="27"/>
    <x v="2"/>
    <x v="29"/>
    <x v="0"/>
    <x v="5"/>
    <x v="2"/>
    <x v="37"/>
    <x v="1"/>
    <x v="12"/>
    <x v="3"/>
  </r>
  <r>
    <x v="243"/>
    <x v="0"/>
    <x v="28"/>
    <x v="4"/>
    <x v="179"/>
    <x v="0"/>
    <x v="5"/>
    <x v="2"/>
    <x v="38"/>
    <x v="4"/>
    <x v="30"/>
    <x v="5"/>
  </r>
  <r>
    <x v="244"/>
    <x v="1"/>
    <x v="29"/>
    <x v="3"/>
    <x v="6"/>
    <x v="0"/>
    <x v="5"/>
    <x v="2"/>
    <x v="39"/>
    <x v="4"/>
    <x v="30"/>
    <x v="5"/>
  </r>
  <r>
    <x v="245"/>
    <x v="0"/>
    <x v="16"/>
    <x v="0"/>
    <x v="143"/>
    <x v="0"/>
    <x v="5"/>
    <x v="2"/>
    <x v="14"/>
    <x v="2"/>
    <x v="31"/>
    <x v="5"/>
  </r>
  <r>
    <x v="246"/>
    <x v="1"/>
    <x v="26"/>
    <x v="1"/>
    <x v="10"/>
    <x v="0"/>
    <x v="5"/>
    <x v="2"/>
    <x v="40"/>
    <x v="4"/>
    <x v="30"/>
    <x v="5"/>
  </r>
  <r>
    <x v="247"/>
    <x v="0"/>
    <x v="27"/>
    <x v="2"/>
    <x v="19"/>
    <x v="0"/>
    <x v="5"/>
    <x v="2"/>
    <x v="41"/>
    <x v="4"/>
    <x v="30"/>
    <x v="5"/>
  </r>
  <r>
    <x v="248"/>
    <x v="1"/>
    <x v="28"/>
    <x v="4"/>
    <x v="180"/>
    <x v="2"/>
    <x v="11"/>
    <x v="0"/>
    <x v="50"/>
    <x v="0"/>
    <x v="32"/>
    <x v="1"/>
  </r>
  <r>
    <x v="249"/>
    <x v="0"/>
    <x v="29"/>
    <x v="3"/>
    <x v="26"/>
    <x v="3"/>
    <x v="4"/>
    <x v="1"/>
    <x v="75"/>
    <x v="1"/>
    <x v="13"/>
    <x v="4"/>
  </r>
  <r>
    <x v="250"/>
    <x v="0"/>
    <x v="30"/>
    <x v="3"/>
    <x v="176"/>
    <x v="3"/>
    <x v="4"/>
    <x v="1"/>
    <x v="76"/>
    <x v="1"/>
    <x v="13"/>
    <x v="4"/>
  </r>
  <r>
    <x v="251"/>
    <x v="0"/>
    <x v="31"/>
    <x v="3"/>
    <x v="21"/>
    <x v="3"/>
    <x v="4"/>
    <x v="1"/>
    <x v="77"/>
    <x v="1"/>
    <x v="13"/>
    <x v="4"/>
  </r>
  <r>
    <x v="252"/>
    <x v="0"/>
    <x v="20"/>
    <x v="3"/>
    <x v="97"/>
    <x v="3"/>
    <x v="4"/>
    <x v="1"/>
    <x v="78"/>
    <x v="1"/>
    <x v="13"/>
    <x v="4"/>
  </r>
  <r>
    <x v="253"/>
    <x v="0"/>
    <x v="3"/>
    <x v="3"/>
    <x v="27"/>
    <x v="4"/>
    <x v="4"/>
    <x v="1"/>
    <x v="79"/>
    <x v="3"/>
    <x v="44"/>
    <x v="3"/>
  </r>
  <r>
    <x v="254"/>
    <x v="0"/>
    <x v="9"/>
    <x v="3"/>
    <x v="177"/>
    <x v="4"/>
    <x v="4"/>
    <x v="1"/>
    <x v="80"/>
    <x v="4"/>
    <x v="14"/>
    <x v="3"/>
  </r>
  <r>
    <x v="255"/>
    <x v="0"/>
    <x v="32"/>
    <x v="3"/>
    <x v="28"/>
    <x v="4"/>
    <x v="4"/>
    <x v="1"/>
    <x v="81"/>
    <x v="4"/>
    <x v="14"/>
    <x v="3"/>
  </r>
  <r>
    <x v="256"/>
    <x v="0"/>
    <x v="29"/>
    <x v="3"/>
    <x v="178"/>
    <x v="4"/>
    <x v="4"/>
    <x v="1"/>
    <x v="82"/>
    <x v="2"/>
    <x v="15"/>
    <x v="3"/>
  </r>
  <r>
    <x v="257"/>
    <x v="0"/>
    <x v="30"/>
    <x v="3"/>
    <x v="24"/>
    <x v="4"/>
    <x v="4"/>
    <x v="1"/>
    <x v="83"/>
    <x v="2"/>
    <x v="15"/>
    <x v="3"/>
  </r>
  <r>
    <x v="258"/>
    <x v="0"/>
    <x v="31"/>
    <x v="3"/>
    <x v="130"/>
    <x v="4"/>
    <x v="4"/>
    <x v="1"/>
    <x v="75"/>
    <x v="1"/>
    <x v="43"/>
    <x v="0"/>
  </r>
  <r>
    <x v="259"/>
    <x v="0"/>
    <x v="20"/>
    <x v="3"/>
    <x v="29"/>
    <x v="0"/>
    <x v="4"/>
    <x v="1"/>
    <x v="76"/>
    <x v="1"/>
    <x v="46"/>
    <x v="0"/>
  </r>
  <r>
    <x v="260"/>
    <x v="0"/>
    <x v="3"/>
    <x v="3"/>
    <x v="179"/>
    <x v="0"/>
    <x v="4"/>
    <x v="1"/>
    <x v="77"/>
    <x v="1"/>
    <x v="46"/>
    <x v="0"/>
  </r>
  <r>
    <x v="261"/>
    <x v="0"/>
    <x v="9"/>
    <x v="3"/>
    <x v="142"/>
    <x v="0"/>
    <x v="5"/>
    <x v="2"/>
    <x v="37"/>
    <x v="1"/>
    <x v="12"/>
    <x v="3"/>
  </r>
  <r>
    <x v="262"/>
    <x v="0"/>
    <x v="31"/>
    <x v="3"/>
    <x v="6"/>
    <x v="0"/>
    <x v="5"/>
    <x v="2"/>
    <x v="38"/>
    <x v="4"/>
    <x v="30"/>
    <x v="5"/>
  </r>
  <r>
    <x v="263"/>
    <x v="0"/>
    <x v="32"/>
    <x v="3"/>
    <x v="143"/>
    <x v="0"/>
    <x v="5"/>
    <x v="2"/>
    <x v="39"/>
    <x v="4"/>
    <x v="30"/>
    <x v="5"/>
  </r>
  <r>
    <x v="264"/>
    <x v="0"/>
    <x v="20"/>
    <x v="3"/>
    <x v="10"/>
    <x v="0"/>
    <x v="5"/>
    <x v="2"/>
    <x v="14"/>
    <x v="2"/>
    <x v="31"/>
    <x v="5"/>
  </r>
  <r>
    <x v="265"/>
    <x v="0"/>
    <x v="29"/>
    <x v="3"/>
    <x v="19"/>
    <x v="0"/>
    <x v="5"/>
    <x v="2"/>
    <x v="40"/>
    <x v="4"/>
    <x v="30"/>
    <x v="5"/>
  </r>
  <r>
    <x v="266"/>
    <x v="1"/>
    <x v="21"/>
    <x v="0"/>
    <x v="181"/>
    <x v="2"/>
    <x v="1"/>
    <x v="0"/>
    <x v="84"/>
    <x v="0"/>
    <x v="32"/>
    <x v="1"/>
  </r>
  <r>
    <x v="267"/>
    <x v="0"/>
    <x v="22"/>
    <x v="1"/>
    <x v="182"/>
    <x v="2"/>
    <x v="7"/>
    <x v="1"/>
    <x v="85"/>
    <x v="0"/>
    <x v="34"/>
    <x v="1"/>
  </r>
  <r>
    <x v="268"/>
    <x v="1"/>
    <x v="17"/>
    <x v="1"/>
    <x v="183"/>
    <x v="2"/>
    <x v="6"/>
    <x v="0"/>
    <x v="86"/>
    <x v="1"/>
    <x v="47"/>
    <x v="1"/>
  </r>
  <r>
    <x v="269"/>
    <x v="0"/>
    <x v="18"/>
    <x v="2"/>
    <x v="150"/>
    <x v="2"/>
    <x v="14"/>
    <x v="0"/>
    <x v="54"/>
    <x v="0"/>
    <x v="32"/>
    <x v="1"/>
  </r>
  <r>
    <x v="270"/>
    <x v="1"/>
    <x v="19"/>
    <x v="4"/>
    <x v="184"/>
    <x v="2"/>
    <x v="15"/>
    <x v="0"/>
    <x v="55"/>
    <x v="0"/>
    <x v="32"/>
    <x v="1"/>
  </r>
  <r>
    <x v="271"/>
    <x v="0"/>
    <x v="20"/>
    <x v="3"/>
    <x v="153"/>
    <x v="2"/>
    <x v="8"/>
    <x v="0"/>
    <x v="20"/>
    <x v="0"/>
    <x v="32"/>
    <x v="1"/>
  </r>
  <r>
    <x v="272"/>
    <x v="1"/>
    <x v="21"/>
    <x v="0"/>
    <x v="185"/>
    <x v="2"/>
    <x v="16"/>
    <x v="0"/>
    <x v="56"/>
    <x v="3"/>
    <x v="33"/>
    <x v="1"/>
  </r>
  <r>
    <x v="273"/>
    <x v="0"/>
    <x v="22"/>
    <x v="1"/>
    <x v="39"/>
    <x v="2"/>
    <x v="11"/>
    <x v="0"/>
    <x v="50"/>
    <x v="0"/>
    <x v="32"/>
    <x v="1"/>
  </r>
  <r>
    <x v="274"/>
    <x v="1"/>
    <x v="18"/>
    <x v="2"/>
    <x v="40"/>
    <x v="2"/>
    <x v="9"/>
    <x v="1"/>
    <x v="57"/>
    <x v="0"/>
    <x v="34"/>
    <x v="1"/>
  </r>
  <r>
    <x v="275"/>
    <x v="0"/>
    <x v="19"/>
    <x v="4"/>
    <x v="186"/>
    <x v="2"/>
    <x v="17"/>
    <x v="0"/>
    <x v="58"/>
    <x v="0"/>
    <x v="32"/>
    <x v="1"/>
  </r>
  <r>
    <x v="276"/>
    <x v="1"/>
    <x v="20"/>
    <x v="3"/>
    <x v="155"/>
    <x v="2"/>
    <x v="11"/>
    <x v="0"/>
    <x v="50"/>
    <x v="0"/>
    <x v="32"/>
    <x v="1"/>
  </r>
  <r>
    <x v="277"/>
    <x v="0"/>
    <x v="21"/>
    <x v="0"/>
    <x v="187"/>
    <x v="1"/>
    <x v="11"/>
    <x v="0"/>
    <x v="50"/>
    <x v="0"/>
    <x v="36"/>
    <x v="1"/>
  </r>
  <r>
    <x v="278"/>
    <x v="1"/>
    <x v="22"/>
    <x v="1"/>
    <x v="157"/>
    <x v="1"/>
    <x v="6"/>
    <x v="0"/>
    <x v="47"/>
    <x v="0"/>
    <x v="36"/>
    <x v="1"/>
  </r>
  <r>
    <x v="279"/>
    <x v="0"/>
    <x v="18"/>
    <x v="2"/>
    <x v="55"/>
    <x v="1"/>
    <x v="15"/>
    <x v="0"/>
    <x v="87"/>
    <x v="0"/>
    <x v="36"/>
    <x v="1"/>
  </r>
</pivotCacheRecords>
</file>

<file path=xl/pivotCache/pivotCacheRecords2.xml><?xml version="1.0" encoding="utf-8"?>
<pivotCacheRecords xmlns="http://schemas.openxmlformats.org/spreadsheetml/2006/main" xmlns:r="http://schemas.openxmlformats.org/officeDocument/2006/relationships" count="1307">
  <r>
    <x v="0"/>
    <x v="0"/>
    <x v="0"/>
    <x v="0"/>
    <x v="0"/>
    <x v="0"/>
    <x v="0"/>
    <x v="0"/>
    <x v="0"/>
    <x v="0"/>
    <x v="0"/>
  </r>
  <r>
    <x v="1"/>
    <x v="1"/>
    <x v="1"/>
    <x v="1"/>
    <x v="0"/>
    <x v="0"/>
    <x v="1"/>
    <x v="1"/>
    <x v="1"/>
    <x v="1"/>
    <x v="0"/>
  </r>
  <r>
    <x v="2"/>
    <x v="2"/>
    <x v="2"/>
    <x v="2"/>
    <x v="0"/>
    <x v="0"/>
    <x v="2"/>
    <x v="2"/>
    <x v="0"/>
    <x v="2"/>
    <x v="0"/>
  </r>
  <r>
    <x v="3"/>
    <x v="3"/>
    <x v="3"/>
    <x v="3"/>
    <x v="0"/>
    <x v="0"/>
    <x v="3"/>
    <x v="3"/>
    <x v="1"/>
    <x v="3"/>
    <x v="0"/>
  </r>
  <r>
    <x v="4"/>
    <x v="4"/>
    <x v="4"/>
    <x v="4"/>
    <x v="1"/>
    <x v="0"/>
    <x v="4"/>
    <x v="4"/>
    <x v="0"/>
    <x v="4"/>
    <x v="0"/>
  </r>
  <r>
    <x v="5"/>
    <x v="0"/>
    <x v="5"/>
    <x v="5"/>
    <x v="1"/>
    <x v="0"/>
    <x v="5"/>
    <x v="5"/>
    <x v="0"/>
    <x v="5"/>
    <x v="0"/>
  </r>
  <r>
    <x v="6"/>
    <x v="5"/>
    <x v="6"/>
    <x v="6"/>
    <x v="1"/>
    <x v="0"/>
    <x v="6"/>
    <x v="6"/>
    <x v="1"/>
    <x v="6"/>
    <x v="0"/>
  </r>
  <r>
    <x v="7"/>
    <x v="6"/>
    <x v="7"/>
    <x v="7"/>
    <x v="2"/>
    <x v="1"/>
    <x v="7"/>
    <x v="7"/>
    <x v="0"/>
    <x v="7"/>
    <x v="0"/>
  </r>
  <r>
    <x v="8"/>
    <x v="7"/>
    <x v="8"/>
    <x v="8"/>
    <x v="2"/>
    <x v="0"/>
    <x v="8"/>
    <x v="8"/>
    <x v="1"/>
    <x v="8"/>
    <x v="0"/>
  </r>
  <r>
    <x v="9"/>
    <x v="8"/>
    <x v="9"/>
    <x v="9"/>
    <x v="3"/>
    <x v="0"/>
    <x v="9"/>
    <x v="9"/>
    <x v="0"/>
    <x v="9"/>
    <x v="0"/>
  </r>
  <r>
    <x v="10"/>
    <x v="0"/>
    <x v="10"/>
    <x v="10"/>
    <x v="3"/>
    <x v="2"/>
    <x v="10"/>
    <x v="10"/>
    <x v="0"/>
    <x v="10"/>
    <x v="0"/>
  </r>
  <r>
    <x v="11"/>
    <x v="9"/>
    <x v="11"/>
    <x v="11"/>
    <x v="3"/>
    <x v="0"/>
    <x v="11"/>
    <x v="11"/>
    <x v="1"/>
    <x v="11"/>
    <x v="0"/>
  </r>
  <r>
    <x v="12"/>
    <x v="10"/>
    <x v="12"/>
    <x v="12"/>
    <x v="3"/>
    <x v="0"/>
    <x v="12"/>
    <x v="12"/>
    <x v="0"/>
    <x v="12"/>
    <x v="0"/>
  </r>
  <r>
    <x v="13"/>
    <x v="11"/>
    <x v="13"/>
    <x v="13"/>
    <x v="4"/>
    <x v="0"/>
    <x v="13"/>
    <x v="13"/>
    <x v="1"/>
    <x v="13"/>
    <x v="0"/>
  </r>
  <r>
    <x v="14"/>
    <x v="12"/>
    <x v="7"/>
    <x v="14"/>
    <x v="4"/>
    <x v="2"/>
    <x v="13"/>
    <x v="14"/>
    <x v="0"/>
    <x v="14"/>
    <x v="0"/>
  </r>
  <r>
    <x v="15"/>
    <x v="13"/>
    <x v="0"/>
    <x v="15"/>
    <x v="4"/>
    <x v="0"/>
    <x v="14"/>
    <x v="15"/>
    <x v="1"/>
    <x v="15"/>
    <x v="0"/>
  </r>
  <r>
    <x v="16"/>
    <x v="14"/>
    <x v="0"/>
    <x v="11"/>
    <x v="3"/>
    <x v="0"/>
    <x v="11"/>
    <x v="11"/>
    <x v="1"/>
    <x v="16"/>
    <x v="0"/>
  </r>
  <r>
    <x v="17"/>
    <x v="15"/>
    <x v="0"/>
    <x v="0"/>
    <x v="0"/>
    <x v="0"/>
    <x v="0"/>
    <x v="0"/>
    <x v="1"/>
    <x v="17"/>
    <x v="0"/>
  </r>
  <r>
    <x v="18"/>
    <x v="16"/>
    <x v="2"/>
    <x v="1"/>
    <x v="0"/>
    <x v="0"/>
    <x v="1"/>
    <x v="1"/>
    <x v="0"/>
    <x v="1"/>
    <x v="0"/>
  </r>
  <r>
    <x v="19"/>
    <x v="17"/>
    <x v="14"/>
    <x v="2"/>
    <x v="0"/>
    <x v="0"/>
    <x v="2"/>
    <x v="2"/>
    <x v="1"/>
    <x v="8"/>
    <x v="0"/>
  </r>
  <r>
    <x v="20"/>
    <x v="18"/>
    <x v="7"/>
    <x v="3"/>
    <x v="0"/>
    <x v="0"/>
    <x v="3"/>
    <x v="3"/>
    <x v="0"/>
    <x v="18"/>
    <x v="0"/>
  </r>
  <r>
    <x v="21"/>
    <x v="19"/>
    <x v="15"/>
    <x v="4"/>
    <x v="1"/>
    <x v="0"/>
    <x v="4"/>
    <x v="4"/>
    <x v="1"/>
    <x v="19"/>
    <x v="0"/>
  </r>
  <r>
    <x v="22"/>
    <x v="20"/>
    <x v="12"/>
    <x v="5"/>
    <x v="1"/>
    <x v="0"/>
    <x v="5"/>
    <x v="5"/>
    <x v="0"/>
    <x v="17"/>
    <x v="0"/>
  </r>
  <r>
    <x v="23"/>
    <x v="21"/>
    <x v="16"/>
    <x v="6"/>
    <x v="1"/>
    <x v="0"/>
    <x v="6"/>
    <x v="6"/>
    <x v="1"/>
    <x v="1"/>
    <x v="0"/>
  </r>
  <r>
    <x v="24"/>
    <x v="22"/>
    <x v="0"/>
    <x v="4"/>
    <x v="1"/>
    <x v="0"/>
    <x v="4"/>
    <x v="4"/>
    <x v="0"/>
    <x v="4"/>
    <x v="0"/>
  </r>
  <r>
    <x v="25"/>
    <x v="22"/>
    <x v="17"/>
    <x v="5"/>
    <x v="1"/>
    <x v="0"/>
    <x v="5"/>
    <x v="5"/>
    <x v="0"/>
    <x v="20"/>
    <x v="0"/>
  </r>
  <r>
    <x v="26"/>
    <x v="22"/>
    <x v="1"/>
    <x v="6"/>
    <x v="1"/>
    <x v="0"/>
    <x v="6"/>
    <x v="6"/>
    <x v="0"/>
    <x v="21"/>
    <x v="0"/>
  </r>
  <r>
    <x v="27"/>
    <x v="22"/>
    <x v="18"/>
    <x v="7"/>
    <x v="2"/>
    <x v="0"/>
    <x v="7"/>
    <x v="16"/>
    <x v="0"/>
    <x v="22"/>
    <x v="0"/>
  </r>
  <r>
    <x v="28"/>
    <x v="22"/>
    <x v="2"/>
    <x v="8"/>
    <x v="2"/>
    <x v="0"/>
    <x v="8"/>
    <x v="8"/>
    <x v="0"/>
    <x v="23"/>
    <x v="0"/>
  </r>
  <r>
    <x v="29"/>
    <x v="22"/>
    <x v="19"/>
    <x v="9"/>
    <x v="3"/>
    <x v="0"/>
    <x v="9"/>
    <x v="9"/>
    <x v="0"/>
    <x v="24"/>
    <x v="0"/>
  </r>
  <r>
    <x v="30"/>
    <x v="22"/>
    <x v="3"/>
    <x v="10"/>
    <x v="3"/>
    <x v="2"/>
    <x v="10"/>
    <x v="10"/>
    <x v="0"/>
    <x v="4"/>
    <x v="0"/>
  </r>
  <r>
    <x v="31"/>
    <x v="22"/>
    <x v="20"/>
    <x v="11"/>
    <x v="3"/>
    <x v="0"/>
    <x v="11"/>
    <x v="11"/>
    <x v="0"/>
    <x v="20"/>
    <x v="0"/>
  </r>
  <r>
    <x v="32"/>
    <x v="22"/>
    <x v="4"/>
    <x v="12"/>
    <x v="3"/>
    <x v="0"/>
    <x v="12"/>
    <x v="12"/>
    <x v="0"/>
    <x v="21"/>
    <x v="0"/>
  </r>
  <r>
    <x v="33"/>
    <x v="22"/>
    <x v="14"/>
    <x v="13"/>
    <x v="4"/>
    <x v="0"/>
    <x v="13"/>
    <x v="13"/>
    <x v="0"/>
    <x v="22"/>
    <x v="0"/>
  </r>
  <r>
    <x v="34"/>
    <x v="22"/>
    <x v="5"/>
    <x v="14"/>
    <x v="4"/>
    <x v="2"/>
    <x v="13"/>
    <x v="14"/>
    <x v="0"/>
    <x v="23"/>
    <x v="0"/>
  </r>
  <r>
    <x v="35"/>
    <x v="22"/>
    <x v="21"/>
    <x v="16"/>
    <x v="4"/>
    <x v="1"/>
    <x v="15"/>
    <x v="17"/>
    <x v="0"/>
    <x v="24"/>
    <x v="0"/>
  </r>
  <r>
    <x v="36"/>
    <x v="22"/>
    <x v="6"/>
    <x v="15"/>
    <x v="4"/>
    <x v="0"/>
    <x v="14"/>
    <x v="15"/>
    <x v="0"/>
    <x v="4"/>
    <x v="0"/>
  </r>
  <r>
    <x v="37"/>
    <x v="22"/>
    <x v="22"/>
    <x v="17"/>
    <x v="4"/>
    <x v="2"/>
    <x v="16"/>
    <x v="18"/>
    <x v="0"/>
    <x v="20"/>
    <x v="0"/>
  </r>
  <r>
    <x v="38"/>
    <x v="23"/>
    <x v="7"/>
    <x v="0"/>
    <x v="0"/>
    <x v="0"/>
    <x v="0"/>
    <x v="0"/>
    <x v="1"/>
    <x v="8"/>
    <x v="0"/>
  </r>
  <r>
    <x v="39"/>
    <x v="23"/>
    <x v="23"/>
    <x v="1"/>
    <x v="0"/>
    <x v="0"/>
    <x v="1"/>
    <x v="1"/>
    <x v="1"/>
    <x v="16"/>
    <x v="0"/>
  </r>
  <r>
    <x v="40"/>
    <x v="23"/>
    <x v="8"/>
    <x v="2"/>
    <x v="0"/>
    <x v="0"/>
    <x v="2"/>
    <x v="2"/>
    <x v="1"/>
    <x v="25"/>
    <x v="0"/>
  </r>
  <r>
    <x v="41"/>
    <x v="23"/>
    <x v="24"/>
    <x v="3"/>
    <x v="0"/>
    <x v="0"/>
    <x v="3"/>
    <x v="3"/>
    <x v="1"/>
    <x v="26"/>
    <x v="0"/>
  </r>
  <r>
    <x v="42"/>
    <x v="23"/>
    <x v="9"/>
    <x v="4"/>
    <x v="1"/>
    <x v="0"/>
    <x v="4"/>
    <x v="4"/>
    <x v="1"/>
    <x v="27"/>
    <x v="0"/>
  </r>
  <r>
    <x v="43"/>
    <x v="23"/>
    <x v="15"/>
    <x v="5"/>
    <x v="1"/>
    <x v="0"/>
    <x v="5"/>
    <x v="5"/>
    <x v="1"/>
    <x v="28"/>
    <x v="0"/>
  </r>
  <r>
    <x v="44"/>
    <x v="23"/>
    <x v="10"/>
    <x v="6"/>
    <x v="1"/>
    <x v="0"/>
    <x v="6"/>
    <x v="6"/>
    <x v="1"/>
    <x v="8"/>
    <x v="0"/>
  </r>
  <r>
    <x v="45"/>
    <x v="23"/>
    <x v="25"/>
    <x v="7"/>
    <x v="2"/>
    <x v="0"/>
    <x v="7"/>
    <x v="16"/>
    <x v="1"/>
    <x v="16"/>
    <x v="0"/>
  </r>
  <r>
    <x v="46"/>
    <x v="23"/>
    <x v="11"/>
    <x v="8"/>
    <x v="2"/>
    <x v="0"/>
    <x v="8"/>
    <x v="8"/>
    <x v="1"/>
    <x v="25"/>
    <x v="0"/>
  </r>
  <r>
    <x v="47"/>
    <x v="23"/>
    <x v="26"/>
    <x v="9"/>
    <x v="3"/>
    <x v="0"/>
    <x v="9"/>
    <x v="9"/>
    <x v="1"/>
    <x v="26"/>
    <x v="0"/>
  </r>
  <r>
    <x v="48"/>
    <x v="23"/>
    <x v="12"/>
    <x v="10"/>
    <x v="3"/>
    <x v="2"/>
    <x v="10"/>
    <x v="10"/>
    <x v="1"/>
    <x v="27"/>
    <x v="0"/>
  </r>
  <r>
    <x v="49"/>
    <x v="23"/>
    <x v="27"/>
    <x v="11"/>
    <x v="3"/>
    <x v="0"/>
    <x v="11"/>
    <x v="11"/>
    <x v="1"/>
    <x v="28"/>
    <x v="0"/>
  </r>
  <r>
    <x v="50"/>
    <x v="23"/>
    <x v="13"/>
    <x v="12"/>
    <x v="3"/>
    <x v="0"/>
    <x v="12"/>
    <x v="12"/>
    <x v="1"/>
    <x v="8"/>
    <x v="0"/>
  </r>
  <r>
    <x v="51"/>
    <x v="23"/>
    <x v="28"/>
    <x v="13"/>
    <x v="4"/>
    <x v="0"/>
    <x v="13"/>
    <x v="13"/>
    <x v="1"/>
    <x v="16"/>
    <x v="0"/>
  </r>
  <r>
    <x v="52"/>
    <x v="23"/>
    <x v="29"/>
    <x v="14"/>
    <x v="4"/>
    <x v="2"/>
    <x v="13"/>
    <x v="14"/>
    <x v="1"/>
    <x v="25"/>
    <x v="0"/>
  </r>
  <r>
    <x v="53"/>
    <x v="23"/>
    <x v="16"/>
    <x v="16"/>
    <x v="4"/>
    <x v="1"/>
    <x v="15"/>
    <x v="17"/>
    <x v="1"/>
    <x v="26"/>
    <x v="0"/>
  </r>
  <r>
    <x v="54"/>
    <x v="24"/>
    <x v="0"/>
    <x v="6"/>
    <x v="1"/>
    <x v="0"/>
    <x v="6"/>
    <x v="6"/>
    <x v="0"/>
    <x v="19"/>
    <x v="0"/>
  </r>
  <r>
    <x v="55"/>
    <x v="25"/>
    <x v="0"/>
    <x v="11"/>
    <x v="3"/>
    <x v="0"/>
    <x v="11"/>
    <x v="11"/>
    <x v="1"/>
    <x v="17"/>
    <x v="0"/>
  </r>
  <r>
    <x v="56"/>
    <x v="25"/>
    <x v="17"/>
    <x v="12"/>
    <x v="3"/>
    <x v="0"/>
    <x v="12"/>
    <x v="12"/>
    <x v="1"/>
    <x v="29"/>
    <x v="0"/>
  </r>
  <r>
    <x v="57"/>
    <x v="25"/>
    <x v="1"/>
    <x v="13"/>
    <x v="4"/>
    <x v="0"/>
    <x v="13"/>
    <x v="13"/>
    <x v="1"/>
    <x v="5"/>
    <x v="0"/>
  </r>
  <r>
    <x v="58"/>
    <x v="25"/>
    <x v="18"/>
    <x v="14"/>
    <x v="4"/>
    <x v="2"/>
    <x v="13"/>
    <x v="14"/>
    <x v="1"/>
    <x v="15"/>
    <x v="0"/>
  </r>
  <r>
    <x v="59"/>
    <x v="25"/>
    <x v="2"/>
    <x v="16"/>
    <x v="4"/>
    <x v="1"/>
    <x v="15"/>
    <x v="17"/>
    <x v="1"/>
    <x v="10"/>
    <x v="0"/>
  </r>
  <r>
    <x v="60"/>
    <x v="25"/>
    <x v="19"/>
    <x v="15"/>
    <x v="4"/>
    <x v="0"/>
    <x v="14"/>
    <x v="15"/>
    <x v="1"/>
    <x v="0"/>
    <x v="0"/>
  </r>
  <r>
    <x v="61"/>
    <x v="25"/>
    <x v="3"/>
    <x v="17"/>
    <x v="4"/>
    <x v="2"/>
    <x v="16"/>
    <x v="18"/>
    <x v="1"/>
    <x v="14"/>
    <x v="0"/>
  </r>
  <r>
    <x v="62"/>
    <x v="26"/>
    <x v="20"/>
    <x v="0"/>
    <x v="0"/>
    <x v="0"/>
    <x v="0"/>
    <x v="0"/>
    <x v="0"/>
    <x v="1"/>
    <x v="0"/>
  </r>
  <r>
    <x v="63"/>
    <x v="26"/>
    <x v="4"/>
    <x v="1"/>
    <x v="0"/>
    <x v="0"/>
    <x v="1"/>
    <x v="1"/>
    <x v="0"/>
    <x v="30"/>
    <x v="0"/>
  </r>
  <r>
    <x v="64"/>
    <x v="26"/>
    <x v="14"/>
    <x v="2"/>
    <x v="0"/>
    <x v="0"/>
    <x v="2"/>
    <x v="2"/>
    <x v="0"/>
    <x v="9"/>
    <x v="0"/>
  </r>
  <r>
    <x v="65"/>
    <x v="26"/>
    <x v="5"/>
    <x v="3"/>
    <x v="0"/>
    <x v="0"/>
    <x v="3"/>
    <x v="3"/>
    <x v="0"/>
    <x v="31"/>
    <x v="0"/>
  </r>
  <r>
    <x v="66"/>
    <x v="26"/>
    <x v="21"/>
    <x v="4"/>
    <x v="1"/>
    <x v="0"/>
    <x v="4"/>
    <x v="4"/>
    <x v="0"/>
    <x v="32"/>
    <x v="0"/>
  </r>
  <r>
    <x v="67"/>
    <x v="26"/>
    <x v="6"/>
    <x v="5"/>
    <x v="1"/>
    <x v="0"/>
    <x v="5"/>
    <x v="5"/>
    <x v="0"/>
    <x v="4"/>
    <x v="0"/>
  </r>
  <r>
    <x v="68"/>
    <x v="26"/>
    <x v="22"/>
    <x v="6"/>
    <x v="1"/>
    <x v="0"/>
    <x v="6"/>
    <x v="6"/>
    <x v="0"/>
    <x v="20"/>
    <x v="0"/>
  </r>
  <r>
    <x v="69"/>
    <x v="26"/>
    <x v="7"/>
    <x v="7"/>
    <x v="2"/>
    <x v="0"/>
    <x v="7"/>
    <x v="16"/>
    <x v="0"/>
    <x v="21"/>
    <x v="0"/>
  </r>
  <r>
    <x v="70"/>
    <x v="26"/>
    <x v="23"/>
    <x v="8"/>
    <x v="2"/>
    <x v="0"/>
    <x v="8"/>
    <x v="8"/>
    <x v="0"/>
    <x v="22"/>
    <x v="0"/>
  </r>
  <r>
    <x v="71"/>
    <x v="26"/>
    <x v="8"/>
    <x v="9"/>
    <x v="3"/>
    <x v="0"/>
    <x v="9"/>
    <x v="9"/>
    <x v="0"/>
    <x v="23"/>
    <x v="0"/>
  </r>
  <r>
    <x v="72"/>
    <x v="26"/>
    <x v="24"/>
    <x v="10"/>
    <x v="3"/>
    <x v="2"/>
    <x v="10"/>
    <x v="10"/>
    <x v="0"/>
    <x v="24"/>
    <x v="0"/>
  </r>
  <r>
    <x v="73"/>
    <x v="26"/>
    <x v="9"/>
    <x v="11"/>
    <x v="3"/>
    <x v="0"/>
    <x v="11"/>
    <x v="11"/>
    <x v="0"/>
    <x v="1"/>
    <x v="0"/>
  </r>
  <r>
    <x v="74"/>
    <x v="26"/>
    <x v="15"/>
    <x v="12"/>
    <x v="3"/>
    <x v="0"/>
    <x v="12"/>
    <x v="12"/>
    <x v="0"/>
    <x v="30"/>
    <x v="0"/>
  </r>
  <r>
    <x v="75"/>
    <x v="26"/>
    <x v="10"/>
    <x v="13"/>
    <x v="4"/>
    <x v="0"/>
    <x v="13"/>
    <x v="13"/>
    <x v="0"/>
    <x v="9"/>
    <x v="0"/>
  </r>
  <r>
    <x v="76"/>
    <x v="26"/>
    <x v="25"/>
    <x v="14"/>
    <x v="4"/>
    <x v="2"/>
    <x v="13"/>
    <x v="14"/>
    <x v="0"/>
    <x v="31"/>
    <x v="0"/>
  </r>
  <r>
    <x v="77"/>
    <x v="26"/>
    <x v="11"/>
    <x v="16"/>
    <x v="4"/>
    <x v="1"/>
    <x v="15"/>
    <x v="17"/>
    <x v="0"/>
    <x v="32"/>
    <x v="0"/>
  </r>
  <r>
    <x v="78"/>
    <x v="26"/>
    <x v="26"/>
    <x v="15"/>
    <x v="4"/>
    <x v="0"/>
    <x v="14"/>
    <x v="15"/>
    <x v="0"/>
    <x v="4"/>
    <x v="0"/>
  </r>
  <r>
    <x v="79"/>
    <x v="26"/>
    <x v="12"/>
    <x v="17"/>
    <x v="4"/>
    <x v="2"/>
    <x v="16"/>
    <x v="18"/>
    <x v="0"/>
    <x v="20"/>
    <x v="0"/>
  </r>
  <r>
    <x v="80"/>
    <x v="27"/>
    <x v="27"/>
    <x v="0"/>
    <x v="0"/>
    <x v="0"/>
    <x v="0"/>
    <x v="0"/>
    <x v="1"/>
    <x v="8"/>
    <x v="0"/>
  </r>
  <r>
    <x v="81"/>
    <x v="27"/>
    <x v="13"/>
    <x v="1"/>
    <x v="0"/>
    <x v="0"/>
    <x v="1"/>
    <x v="1"/>
    <x v="1"/>
    <x v="16"/>
    <x v="0"/>
  </r>
  <r>
    <x v="82"/>
    <x v="27"/>
    <x v="28"/>
    <x v="2"/>
    <x v="0"/>
    <x v="0"/>
    <x v="2"/>
    <x v="2"/>
    <x v="1"/>
    <x v="25"/>
    <x v="0"/>
  </r>
  <r>
    <x v="83"/>
    <x v="27"/>
    <x v="29"/>
    <x v="3"/>
    <x v="0"/>
    <x v="0"/>
    <x v="3"/>
    <x v="3"/>
    <x v="1"/>
    <x v="26"/>
    <x v="0"/>
  </r>
  <r>
    <x v="84"/>
    <x v="27"/>
    <x v="16"/>
    <x v="4"/>
    <x v="1"/>
    <x v="0"/>
    <x v="4"/>
    <x v="4"/>
    <x v="1"/>
    <x v="27"/>
    <x v="0"/>
  </r>
  <r>
    <x v="85"/>
    <x v="0"/>
    <x v="30"/>
    <x v="0"/>
    <x v="0"/>
    <x v="0"/>
    <x v="0"/>
    <x v="0"/>
    <x v="0"/>
    <x v="29"/>
    <x v="1"/>
  </r>
  <r>
    <x v="86"/>
    <x v="1"/>
    <x v="31"/>
    <x v="1"/>
    <x v="0"/>
    <x v="0"/>
    <x v="1"/>
    <x v="1"/>
    <x v="1"/>
    <x v="20"/>
    <x v="1"/>
  </r>
  <r>
    <x v="87"/>
    <x v="2"/>
    <x v="32"/>
    <x v="2"/>
    <x v="0"/>
    <x v="0"/>
    <x v="2"/>
    <x v="2"/>
    <x v="0"/>
    <x v="28"/>
    <x v="1"/>
  </r>
  <r>
    <x v="88"/>
    <x v="3"/>
    <x v="33"/>
    <x v="3"/>
    <x v="0"/>
    <x v="0"/>
    <x v="3"/>
    <x v="3"/>
    <x v="1"/>
    <x v="33"/>
    <x v="1"/>
  </r>
  <r>
    <x v="89"/>
    <x v="4"/>
    <x v="34"/>
    <x v="4"/>
    <x v="1"/>
    <x v="0"/>
    <x v="4"/>
    <x v="4"/>
    <x v="0"/>
    <x v="4"/>
    <x v="1"/>
  </r>
  <r>
    <x v="90"/>
    <x v="0"/>
    <x v="35"/>
    <x v="5"/>
    <x v="1"/>
    <x v="0"/>
    <x v="5"/>
    <x v="5"/>
    <x v="0"/>
    <x v="5"/>
    <x v="1"/>
  </r>
  <r>
    <x v="91"/>
    <x v="5"/>
    <x v="36"/>
    <x v="6"/>
    <x v="1"/>
    <x v="0"/>
    <x v="6"/>
    <x v="6"/>
    <x v="1"/>
    <x v="18"/>
    <x v="1"/>
  </r>
  <r>
    <x v="92"/>
    <x v="6"/>
    <x v="37"/>
    <x v="7"/>
    <x v="2"/>
    <x v="0"/>
    <x v="7"/>
    <x v="16"/>
    <x v="0"/>
    <x v="7"/>
    <x v="1"/>
  </r>
  <r>
    <x v="93"/>
    <x v="7"/>
    <x v="38"/>
    <x v="8"/>
    <x v="2"/>
    <x v="0"/>
    <x v="8"/>
    <x v="8"/>
    <x v="1"/>
    <x v="2"/>
    <x v="1"/>
  </r>
  <r>
    <x v="94"/>
    <x v="8"/>
    <x v="39"/>
    <x v="9"/>
    <x v="3"/>
    <x v="0"/>
    <x v="9"/>
    <x v="9"/>
    <x v="0"/>
    <x v="9"/>
    <x v="1"/>
  </r>
  <r>
    <x v="95"/>
    <x v="0"/>
    <x v="40"/>
    <x v="10"/>
    <x v="3"/>
    <x v="2"/>
    <x v="10"/>
    <x v="10"/>
    <x v="0"/>
    <x v="10"/>
    <x v="1"/>
  </r>
  <r>
    <x v="96"/>
    <x v="9"/>
    <x v="41"/>
    <x v="11"/>
    <x v="3"/>
    <x v="0"/>
    <x v="11"/>
    <x v="11"/>
    <x v="1"/>
    <x v="11"/>
    <x v="1"/>
  </r>
  <r>
    <x v="97"/>
    <x v="10"/>
    <x v="42"/>
    <x v="12"/>
    <x v="3"/>
    <x v="0"/>
    <x v="12"/>
    <x v="12"/>
    <x v="0"/>
    <x v="12"/>
    <x v="1"/>
  </r>
  <r>
    <x v="98"/>
    <x v="11"/>
    <x v="43"/>
    <x v="13"/>
    <x v="4"/>
    <x v="0"/>
    <x v="13"/>
    <x v="13"/>
    <x v="1"/>
    <x v="13"/>
    <x v="1"/>
  </r>
  <r>
    <x v="99"/>
    <x v="28"/>
    <x v="42"/>
    <x v="3"/>
    <x v="0"/>
    <x v="0"/>
    <x v="3"/>
    <x v="3"/>
    <x v="0"/>
    <x v="12"/>
    <x v="1"/>
  </r>
  <r>
    <x v="100"/>
    <x v="29"/>
    <x v="30"/>
    <x v="0"/>
    <x v="0"/>
    <x v="0"/>
    <x v="0"/>
    <x v="0"/>
    <x v="1"/>
    <x v="8"/>
    <x v="1"/>
  </r>
  <r>
    <x v="101"/>
    <x v="30"/>
    <x v="32"/>
    <x v="1"/>
    <x v="0"/>
    <x v="0"/>
    <x v="1"/>
    <x v="1"/>
    <x v="0"/>
    <x v="18"/>
    <x v="1"/>
  </r>
  <r>
    <x v="102"/>
    <x v="31"/>
    <x v="44"/>
    <x v="2"/>
    <x v="0"/>
    <x v="0"/>
    <x v="2"/>
    <x v="2"/>
    <x v="1"/>
    <x v="19"/>
    <x v="1"/>
  </r>
  <r>
    <x v="103"/>
    <x v="32"/>
    <x v="37"/>
    <x v="3"/>
    <x v="0"/>
    <x v="0"/>
    <x v="3"/>
    <x v="3"/>
    <x v="0"/>
    <x v="17"/>
    <x v="1"/>
  </r>
  <r>
    <x v="104"/>
    <x v="33"/>
    <x v="45"/>
    <x v="4"/>
    <x v="1"/>
    <x v="0"/>
    <x v="4"/>
    <x v="4"/>
    <x v="1"/>
    <x v="1"/>
    <x v="1"/>
  </r>
  <r>
    <x v="105"/>
    <x v="34"/>
    <x v="42"/>
    <x v="5"/>
    <x v="1"/>
    <x v="0"/>
    <x v="5"/>
    <x v="5"/>
    <x v="0"/>
    <x v="8"/>
    <x v="1"/>
  </r>
  <r>
    <x v="106"/>
    <x v="35"/>
    <x v="46"/>
    <x v="6"/>
    <x v="1"/>
    <x v="0"/>
    <x v="6"/>
    <x v="6"/>
    <x v="1"/>
    <x v="18"/>
    <x v="1"/>
  </r>
  <r>
    <x v="107"/>
    <x v="36"/>
    <x v="30"/>
    <x v="17"/>
    <x v="4"/>
    <x v="2"/>
    <x v="16"/>
    <x v="18"/>
    <x v="0"/>
    <x v="29"/>
    <x v="1"/>
  </r>
  <r>
    <x v="108"/>
    <x v="24"/>
    <x v="30"/>
    <x v="7"/>
    <x v="2"/>
    <x v="0"/>
    <x v="7"/>
    <x v="16"/>
    <x v="0"/>
    <x v="33"/>
    <x v="1"/>
  </r>
  <r>
    <x v="109"/>
    <x v="0"/>
    <x v="47"/>
    <x v="0"/>
    <x v="0"/>
    <x v="0"/>
    <x v="0"/>
    <x v="0"/>
    <x v="0"/>
    <x v="10"/>
    <x v="2"/>
  </r>
  <r>
    <x v="110"/>
    <x v="1"/>
    <x v="48"/>
    <x v="1"/>
    <x v="0"/>
    <x v="0"/>
    <x v="1"/>
    <x v="1"/>
    <x v="1"/>
    <x v="9"/>
    <x v="2"/>
  </r>
  <r>
    <x v="111"/>
    <x v="2"/>
    <x v="49"/>
    <x v="2"/>
    <x v="0"/>
    <x v="0"/>
    <x v="2"/>
    <x v="2"/>
    <x v="0"/>
    <x v="34"/>
    <x v="2"/>
  </r>
  <r>
    <x v="112"/>
    <x v="3"/>
    <x v="50"/>
    <x v="3"/>
    <x v="0"/>
    <x v="0"/>
    <x v="3"/>
    <x v="3"/>
    <x v="1"/>
    <x v="35"/>
    <x v="2"/>
  </r>
  <r>
    <x v="113"/>
    <x v="4"/>
    <x v="51"/>
    <x v="4"/>
    <x v="1"/>
    <x v="0"/>
    <x v="4"/>
    <x v="4"/>
    <x v="0"/>
    <x v="24"/>
    <x v="2"/>
  </r>
  <r>
    <x v="114"/>
    <x v="0"/>
    <x v="52"/>
    <x v="5"/>
    <x v="1"/>
    <x v="0"/>
    <x v="5"/>
    <x v="5"/>
    <x v="0"/>
    <x v="0"/>
    <x v="2"/>
  </r>
  <r>
    <x v="115"/>
    <x v="5"/>
    <x v="53"/>
    <x v="6"/>
    <x v="1"/>
    <x v="0"/>
    <x v="6"/>
    <x v="6"/>
    <x v="1"/>
    <x v="36"/>
    <x v="2"/>
  </r>
  <r>
    <x v="116"/>
    <x v="6"/>
    <x v="54"/>
    <x v="7"/>
    <x v="2"/>
    <x v="0"/>
    <x v="7"/>
    <x v="16"/>
    <x v="0"/>
    <x v="29"/>
    <x v="2"/>
  </r>
  <r>
    <x v="117"/>
    <x v="7"/>
    <x v="55"/>
    <x v="8"/>
    <x v="2"/>
    <x v="0"/>
    <x v="8"/>
    <x v="8"/>
    <x v="1"/>
    <x v="26"/>
    <x v="2"/>
  </r>
  <r>
    <x v="118"/>
    <x v="8"/>
    <x v="56"/>
    <x v="9"/>
    <x v="3"/>
    <x v="0"/>
    <x v="9"/>
    <x v="9"/>
    <x v="0"/>
    <x v="31"/>
    <x v="2"/>
  </r>
  <r>
    <x v="119"/>
    <x v="0"/>
    <x v="57"/>
    <x v="10"/>
    <x v="3"/>
    <x v="2"/>
    <x v="10"/>
    <x v="10"/>
    <x v="0"/>
    <x v="14"/>
    <x v="2"/>
  </r>
  <r>
    <x v="120"/>
    <x v="9"/>
    <x v="58"/>
    <x v="11"/>
    <x v="3"/>
    <x v="0"/>
    <x v="11"/>
    <x v="11"/>
    <x v="1"/>
    <x v="37"/>
    <x v="2"/>
  </r>
  <r>
    <x v="121"/>
    <x v="10"/>
    <x v="59"/>
    <x v="12"/>
    <x v="3"/>
    <x v="0"/>
    <x v="12"/>
    <x v="12"/>
    <x v="0"/>
    <x v="38"/>
    <x v="2"/>
  </r>
  <r>
    <x v="122"/>
    <x v="11"/>
    <x v="60"/>
    <x v="13"/>
    <x v="4"/>
    <x v="0"/>
    <x v="13"/>
    <x v="13"/>
    <x v="1"/>
    <x v="39"/>
    <x v="2"/>
  </r>
  <r>
    <x v="123"/>
    <x v="37"/>
    <x v="61"/>
    <x v="16"/>
    <x v="4"/>
    <x v="1"/>
    <x v="15"/>
    <x v="17"/>
    <x v="1"/>
    <x v="35"/>
    <x v="2"/>
  </r>
  <r>
    <x v="124"/>
    <x v="13"/>
    <x v="47"/>
    <x v="17"/>
    <x v="4"/>
    <x v="2"/>
    <x v="16"/>
    <x v="18"/>
    <x v="1"/>
    <x v="5"/>
    <x v="2"/>
  </r>
  <r>
    <x v="125"/>
    <x v="14"/>
    <x v="47"/>
    <x v="13"/>
    <x v="4"/>
    <x v="0"/>
    <x v="13"/>
    <x v="13"/>
    <x v="1"/>
    <x v="26"/>
    <x v="2"/>
  </r>
  <r>
    <x v="126"/>
    <x v="38"/>
    <x v="49"/>
    <x v="7"/>
    <x v="2"/>
    <x v="0"/>
    <x v="7"/>
    <x v="16"/>
    <x v="0"/>
    <x v="17"/>
    <x v="2"/>
  </r>
  <r>
    <x v="127"/>
    <x v="39"/>
    <x v="61"/>
    <x v="8"/>
    <x v="2"/>
    <x v="0"/>
    <x v="8"/>
    <x v="8"/>
    <x v="1"/>
    <x v="1"/>
    <x v="2"/>
  </r>
  <r>
    <x v="128"/>
    <x v="40"/>
    <x v="54"/>
    <x v="9"/>
    <x v="3"/>
    <x v="0"/>
    <x v="9"/>
    <x v="9"/>
    <x v="0"/>
    <x v="8"/>
    <x v="2"/>
  </r>
  <r>
    <x v="129"/>
    <x v="41"/>
    <x v="62"/>
    <x v="10"/>
    <x v="3"/>
    <x v="2"/>
    <x v="10"/>
    <x v="10"/>
    <x v="1"/>
    <x v="18"/>
    <x v="2"/>
  </r>
  <r>
    <x v="130"/>
    <x v="42"/>
    <x v="59"/>
    <x v="11"/>
    <x v="3"/>
    <x v="0"/>
    <x v="11"/>
    <x v="11"/>
    <x v="0"/>
    <x v="19"/>
    <x v="2"/>
  </r>
  <r>
    <x v="131"/>
    <x v="43"/>
    <x v="63"/>
    <x v="12"/>
    <x v="3"/>
    <x v="0"/>
    <x v="12"/>
    <x v="12"/>
    <x v="1"/>
    <x v="17"/>
    <x v="2"/>
  </r>
  <r>
    <x v="132"/>
    <x v="44"/>
    <x v="47"/>
    <x v="0"/>
    <x v="0"/>
    <x v="0"/>
    <x v="0"/>
    <x v="0"/>
    <x v="0"/>
    <x v="19"/>
    <x v="2"/>
  </r>
  <r>
    <x v="133"/>
    <x v="44"/>
    <x v="64"/>
    <x v="1"/>
    <x v="0"/>
    <x v="0"/>
    <x v="1"/>
    <x v="1"/>
    <x v="0"/>
    <x v="33"/>
    <x v="2"/>
  </r>
  <r>
    <x v="134"/>
    <x v="44"/>
    <x v="48"/>
    <x v="2"/>
    <x v="0"/>
    <x v="0"/>
    <x v="2"/>
    <x v="2"/>
    <x v="0"/>
    <x v="35"/>
    <x v="2"/>
  </r>
  <r>
    <x v="135"/>
    <x v="44"/>
    <x v="65"/>
    <x v="3"/>
    <x v="0"/>
    <x v="0"/>
    <x v="3"/>
    <x v="3"/>
    <x v="0"/>
    <x v="3"/>
    <x v="2"/>
  </r>
  <r>
    <x v="136"/>
    <x v="44"/>
    <x v="49"/>
    <x v="4"/>
    <x v="1"/>
    <x v="0"/>
    <x v="4"/>
    <x v="4"/>
    <x v="0"/>
    <x v="37"/>
    <x v="2"/>
  </r>
  <r>
    <x v="137"/>
    <x v="44"/>
    <x v="66"/>
    <x v="5"/>
    <x v="1"/>
    <x v="0"/>
    <x v="5"/>
    <x v="5"/>
    <x v="0"/>
    <x v="40"/>
    <x v="2"/>
  </r>
  <r>
    <x v="138"/>
    <x v="44"/>
    <x v="50"/>
    <x v="6"/>
    <x v="1"/>
    <x v="0"/>
    <x v="6"/>
    <x v="6"/>
    <x v="0"/>
    <x v="11"/>
    <x v="2"/>
  </r>
  <r>
    <x v="139"/>
    <x v="44"/>
    <x v="67"/>
    <x v="7"/>
    <x v="2"/>
    <x v="0"/>
    <x v="7"/>
    <x v="16"/>
    <x v="0"/>
    <x v="19"/>
    <x v="2"/>
  </r>
  <r>
    <x v="140"/>
    <x v="44"/>
    <x v="51"/>
    <x v="8"/>
    <x v="2"/>
    <x v="0"/>
    <x v="8"/>
    <x v="8"/>
    <x v="0"/>
    <x v="33"/>
    <x v="2"/>
  </r>
  <r>
    <x v="141"/>
    <x v="44"/>
    <x v="61"/>
    <x v="9"/>
    <x v="3"/>
    <x v="0"/>
    <x v="9"/>
    <x v="9"/>
    <x v="0"/>
    <x v="35"/>
    <x v="2"/>
  </r>
  <r>
    <x v="142"/>
    <x v="44"/>
    <x v="52"/>
    <x v="10"/>
    <x v="3"/>
    <x v="2"/>
    <x v="10"/>
    <x v="10"/>
    <x v="0"/>
    <x v="3"/>
    <x v="2"/>
  </r>
  <r>
    <x v="143"/>
    <x v="44"/>
    <x v="68"/>
    <x v="11"/>
    <x v="3"/>
    <x v="0"/>
    <x v="11"/>
    <x v="11"/>
    <x v="0"/>
    <x v="37"/>
    <x v="2"/>
  </r>
  <r>
    <x v="144"/>
    <x v="44"/>
    <x v="53"/>
    <x v="12"/>
    <x v="3"/>
    <x v="0"/>
    <x v="12"/>
    <x v="12"/>
    <x v="0"/>
    <x v="40"/>
    <x v="2"/>
  </r>
  <r>
    <x v="145"/>
    <x v="44"/>
    <x v="69"/>
    <x v="13"/>
    <x v="4"/>
    <x v="0"/>
    <x v="13"/>
    <x v="13"/>
    <x v="0"/>
    <x v="11"/>
    <x v="2"/>
  </r>
  <r>
    <x v="146"/>
    <x v="44"/>
    <x v="54"/>
    <x v="14"/>
    <x v="4"/>
    <x v="2"/>
    <x v="13"/>
    <x v="14"/>
    <x v="0"/>
    <x v="19"/>
    <x v="2"/>
  </r>
  <r>
    <x v="147"/>
    <x v="44"/>
    <x v="70"/>
    <x v="16"/>
    <x v="4"/>
    <x v="1"/>
    <x v="15"/>
    <x v="17"/>
    <x v="0"/>
    <x v="33"/>
    <x v="2"/>
  </r>
  <r>
    <x v="148"/>
    <x v="44"/>
    <x v="55"/>
    <x v="15"/>
    <x v="4"/>
    <x v="0"/>
    <x v="14"/>
    <x v="15"/>
    <x v="0"/>
    <x v="35"/>
    <x v="2"/>
  </r>
  <r>
    <x v="149"/>
    <x v="44"/>
    <x v="71"/>
    <x v="17"/>
    <x v="4"/>
    <x v="2"/>
    <x v="16"/>
    <x v="18"/>
    <x v="0"/>
    <x v="3"/>
    <x v="2"/>
  </r>
  <r>
    <x v="150"/>
    <x v="45"/>
    <x v="56"/>
    <x v="0"/>
    <x v="0"/>
    <x v="0"/>
    <x v="0"/>
    <x v="0"/>
    <x v="1"/>
    <x v="17"/>
    <x v="2"/>
  </r>
  <r>
    <x v="151"/>
    <x v="45"/>
    <x v="62"/>
    <x v="1"/>
    <x v="0"/>
    <x v="0"/>
    <x v="1"/>
    <x v="1"/>
    <x v="1"/>
    <x v="29"/>
    <x v="2"/>
  </r>
  <r>
    <x v="152"/>
    <x v="45"/>
    <x v="57"/>
    <x v="2"/>
    <x v="0"/>
    <x v="0"/>
    <x v="2"/>
    <x v="2"/>
    <x v="1"/>
    <x v="5"/>
    <x v="2"/>
  </r>
  <r>
    <x v="153"/>
    <x v="45"/>
    <x v="72"/>
    <x v="3"/>
    <x v="0"/>
    <x v="0"/>
    <x v="3"/>
    <x v="3"/>
    <x v="1"/>
    <x v="15"/>
    <x v="2"/>
  </r>
  <r>
    <x v="154"/>
    <x v="45"/>
    <x v="58"/>
    <x v="4"/>
    <x v="1"/>
    <x v="0"/>
    <x v="4"/>
    <x v="4"/>
    <x v="1"/>
    <x v="10"/>
    <x v="2"/>
  </r>
  <r>
    <x v="155"/>
    <x v="45"/>
    <x v="73"/>
    <x v="5"/>
    <x v="1"/>
    <x v="0"/>
    <x v="5"/>
    <x v="5"/>
    <x v="1"/>
    <x v="0"/>
    <x v="2"/>
  </r>
  <r>
    <x v="156"/>
    <x v="45"/>
    <x v="59"/>
    <x v="6"/>
    <x v="1"/>
    <x v="0"/>
    <x v="6"/>
    <x v="6"/>
    <x v="1"/>
    <x v="14"/>
    <x v="2"/>
  </r>
  <r>
    <x v="157"/>
    <x v="45"/>
    <x v="74"/>
    <x v="7"/>
    <x v="2"/>
    <x v="0"/>
    <x v="7"/>
    <x v="16"/>
    <x v="1"/>
    <x v="41"/>
    <x v="2"/>
  </r>
  <r>
    <x v="158"/>
    <x v="45"/>
    <x v="60"/>
    <x v="8"/>
    <x v="2"/>
    <x v="0"/>
    <x v="8"/>
    <x v="8"/>
    <x v="1"/>
    <x v="7"/>
    <x v="2"/>
  </r>
  <r>
    <x v="159"/>
    <x v="45"/>
    <x v="75"/>
    <x v="9"/>
    <x v="3"/>
    <x v="0"/>
    <x v="9"/>
    <x v="9"/>
    <x v="1"/>
    <x v="42"/>
    <x v="2"/>
  </r>
  <r>
    <x v="160"/>
    <x v="45"/>
    <x v="76"/>
    <x v="10"/>
    <x v="3"/>
    <x v="2"/>
    <x v="10"/>
    <x v="10"/>
    <x v="1"/>
    <x v="17"/>
    <x v="2"/>
  </r>
  <r>
    <x v="161"/>
    <x v="45"/>
    <x v="63"/>
    <x v="11"/>
    <x v="3"/>
    <x v="0"/>
    <x v="11"/>
    <x v="11"/>
    <x v="1"/>
    <x v="29"/>
    <x v="2"/>
  </r>
  <r>
    <x v="162"/>
    <x v="45"/>
    <x v="77"/>
    <x v="12"/>
    <x v="3"/>
    <x v="0"/>
    <x v="12"/>
    <x v="12"/>
    <x v="1"/>
    <x v="5"/>
    <x v="2"/>
  </r>
  <r>
    <x v="163"/>
    <x v="46"/>
    <x v="59"/>
    <x v="4"/>
    <x v="1"/>
    <x v="0"/>
    <x v="4"/>
    <x v="4"/>
    <x v="0"/>
    <x v="16"/>
    <x v="2"/>
  </r>
  <r>
    <x v="164"/>
    <x v="47"/>
    <x v="47"/>
    <x v="14"/>
    <x v="4"/>
    <x v="2"/>
    <x v="13"/>
    <x v="14"/>
    <x v="0"/>
    <x v="33"/>
    <x v="2"/>
  </r>
  <r>
    <x v="165"/>
    <x v="0"/>
    <x v="78"/>
    <x v="0"/>
    <x v="0"/>
    <x v="0"/>
    <x v="0"/>
    <x v="0"/>
    <x v="0"/>
    <x v="17"/>
    <x v="3"/>
  </r>
  <r>
    <x v="166"/>
    <x v="1"/>
    <x v="79"/>
    <x v="1"/>
    <x v="0"/>
    <x v="0"/>
    <x v="1"/>
    <x v="1"/>
    <x v="1"/>
    <x v="21"/>
    <x v="3"/>
  </r>
  <r>
    <x v="167"/>
    <x v="2"/>
    <x v="80"/>
    <x v="2"/>
    <x v="0"/>
    <x v="0"/>
    <x v="2"/>
    <x v="2"/>
    <x v="0"/>
    <x v="34"/>
    <x v="3"/>
  </r>
  <r>
    <x v="168"/>
    <x v="3"/>
    <x v="81"/>
    <x v="3"/>
    <x v="0"/>
    <x v="0"/>
    <x v="3"/>
    <x v="3"/>
    <x v="1"/>
    <x v="35"/>
    <x v="3"/>
  </r>
  <r>
    <x v="169"/>
    <x v="4"/>
    <x v="82"/>
    <x v="4"/>
    <x v="1"/>
    <x v="0"/>
    <x v="4"/>
    <x v="4"/>
    <x v="0"/>
    <x v="24"/>
    <x v="3"/>
  </r>
  <r>
    <x v="170"/>
    <x v="0"/>
    <x v="83"/>
    <x v="5"/>
    <x v="1"/>
    <x v="0"/>
    <x v="5"/>
    <x v="5"/>
    <x v="0"/>
    <x v="0"/>
    <x v="3"/>
  </r>
  <r>
    <x v="171"/>
    <x v="5"/>
    <x v="84"/>
    <x v="6"/>
    <x v="1"/>
    <x v="0"/>
    <x v="6"/>
    <x v="6"/>
    <x v="1"/>
    <x v="36"/>
    <x v="3"/>
  </r>
  <r>
    <x v="172"/>
    <x v="6"/>
    <x v="85"/>
    <x v="7"/>
    <x v="2"/>
    <x v="0"/>
    <x v="7"/>
    <x v="16"/>
    <x v="0"/>
    <x v="29"/>
    <x v="3"/>
  </r>
  <r>
    <x v="173"/>
    <x v="7"/>
    <x v="86"/>
    <x v="8"/>
    <x v="2"/>
    <x v="0"/>
    <x v="8"/>
    <x v="8"/>
    <x v="1"/>
    <x v="26"/>
    <x v="3"/>
  </r>
  <r>
    <x v="174"/>
    <x v="8"/>
    <x v="87"/>
    <x v="9"/>
    <x v="3"/>
    <x v="0"/>
    <x v="9"/>
    <x v="9"/>
    <x v="0"/>
    <x v="31"/>
    <x v="3"/>
  </r>
  <r>
    <x v="175"/>
    <x v="0"/>
    <x v="88"/>
    <x v="10"/>
    <x v="3"/>
    <x v="2"/>
    <x v="10"/>
    <x v="10"/>
    <x v="0"/>
    <x v="14"/>
    <x v="3"/>
  </r>
  <r>
    <x v="176"/>
    <x v="9"/>
    <x v="89"/>
    <x v="11"/>
    <x v="3"/>
    <x v="0"/>
    <x v="11"/>
    <x v="11"/>
    <x v="1"/>
    <x v="37"/>
    <x v="3"/>
  </r>
  <r>
    <x v="177"/>
    <x v="10"/>
    <x v="90"/>
    <x v="12"/>
    <x v="3"/>
    <x v="0"/>
    <x v="12"/>
    <x v="12"/>
    <x v="0"/>
    <x v="38"/>
    <x v="3"/>
  </r>
  <r>
    <x v="178"/>
    <x v="11"/>
    <x v="91"/>
    <x v="13"/>
    <x v="4"/>
    <x v="0"/>
    <x v="13"/>
    <x v="13"/>
    <x v="1"/>
    <x v="39"/>
    <x v="3"/>
  </r>
  <r>
    <x v="179"/>
    <x v="28"/>
    <x v="92"/>
    <x v="6"/>
    <x v="1"/>
    <x v="0"/>
    <x v="6"/>
    <x v="6"/>
    <x v="0"/>
    <x v="39"/>
    <x v="3"/>
  </r>
  <r>
    <x v="180"/>
    <x v="48"/>
    <x v="80"/>
    <x v="7"/>
    <x v="2"/>
    <x v="0"/>
    <x v="7"/>
    <x v="16"/>
    <x v="0"/>
    <x v="8"/>
    <x v="3"/>
  </r>
  <r>
    <x v="181"/>
    <x v="49"/>
    <x v="92"/>
    <x v="8"/>
    <x v="2"/>
    <x v="0"/>
    <x v="8"/>
    <x v="8"/>
    <x v="1"/>
    <x v="18"/>
    <x v="3"/>
  </r>
  <r>
    <x v="182"/>
    <x v="50"/>
    <x v="85"/>
    <x v="9"/>
    <x v="3"/>
    <x v="0"/>
    <x v="9"/>
    <x v="9"/>
    <x v="0"/>
    <x v="19"/>
    <x v="3"/>
  </r>
  <r>
    <x v="183"/>
    <x v="51"/>
    <x v="93"/>
    <x v="10"/>
    <x v="3"/>
    <x v="2"/>
    <x v="10"/>
    <x v="10"/>
    <x v="1"/>
    <x v="17"/>
    <x v="3"/>
  </r>
  <r>
    <x v="184"/>
    <x v="52"/>
    <x v="90"/>
    <x v="11"/>
    <x v="3"/>
    <x v="0"/>
    <x v="11"/>
    <x v="11"/>
    <x v="0"/>
    <x v="1"/>
    <x v="3"/>
  </r>
  <r>
    <x v="185"/>
    <x v="53"/>
    <x v="94"/>
    <x v="12"/>
    <x v="3"/>
    <x v="0"/>
    <x v="12"/>
    <x v="12"/>
    <x v="1"/>
    <x v="8"/>
    <x v="3"/>
  </r>
  <r>
    <x v="186"/>
    <x v="46"/>
    <x v="90"/>
    <x v="5"/>
    <x v="1"/>
    <x v="0"/>
    <x v="5"/>
    <x v="5"/>
    <x v="0"/>
    <x v="6"/>
    <x v="3"/>
  </r>
  <r>
    <x v="187"/>
    <x v="54"/>
    <x v="78"/>
    <x v="3"/>
    <x v="0"/>
    <x v="0"/>
    <x v="3"/>
    <x v="3"/>
    <x v="0"/>
    <x v="33"/>
    <x v="3"/>
  </r>
  <r>
    <x v="188"/>
    <x v="47"/>
    <x v="78"/>
    <x v="16"/>
    <x v="4"/>
    <x v="1"/>
    <x v="15"/>
    <x v="17"/>
    <x v="0"/>
    <x v="35"/>
    <x v="3"/>
  </r>
  <r>
    <x v="189"/>
    <x v="0"/>
    <x v="95"/>
    <x v="0"/>
    <x v="0"/>
    <x v="0"/>
    <x v="0"/>
    <x v="0"/>
    <x v="0"/>
    <x v="17"/>
    <x v="4"/>
  </r>
  <r>
    <x v="190"/>
    <x v="1"/>
    <x v="96"/>
    <x v="1"/>
    <x v="0"/>
    <x v="0"/>
    <x v="1"/>
    <x v="1"/>
    <x v="1"/>
    <x v="32"/>
    <x v="4"/>
  </r>
  <r>
    <x v="191"/>
    <x v="2"/>
    <x v="97"/>
    <x v="2"/>
    <x v="0"/>
    <x v="0"/>
    <x v="2"/>
    <x v="2"/>
    <x v="0"/>
    <x v="25"/>
    <x v="4"/>
  </r>
  <r>
    <x v="192"/>
    <x v="3"/>
    <x v="98"/>
    <x v="3"/>
    <x v="0"/>
    <x v="0"/>
    <x v="3"/>
    <x v="3"/>
    <x v="1"/>
    <x v="11"/>
    <x v="4"/>
  </r>
  <r>
    <x v="193"/>
    <x v="4"/>
    <x v="99"/>
    <x v="4"/>
    <x v="1"/>
    <x v="0"/>
    <x v="4"/>
    <x v="4"/>
    <x v="0"/>
    <x v="22"/>
    <x v="4"/>
  </r>
  <r>
    <x v="194"/>
    <x v="0"/>
    <x v="100"/>
    <x v="5"/>
    <x v="1"/>
    <x v="0"/>
    <x v="5"/>
    <x v="5"/>
    <x v="0"/>
    <x v="41"/>
    <x v="4"/>
  </r>
  <r>
    <x v="195"/>
    <x v="5"/>
    <x v="101"/>
    <x v="6"/>
    <x v="1"/>
    <x v="0"/>
    <x v="6"/>
    <x v="6"/>
    <x v="1"/>
    <x v="6"/>
    <x v="4"/>
  </r>
  <r>
    <x v="196"/>
    <x v="6"/>
    <x v="102"/>
    <x v="7"/>
    <x v="2"/>
    <x v="0"/>
    <x v="7"/>
    <x v="16"/>
    <x v="0"/>
    <x v="15"/>
    <x v="4"/>
  </r>
  <r>
    <x v="197"/>
    <x v="7"/>
    <x v="103"/>
    <x v="8"/>
    <x v="2"/>
    <x v="0"/>
    <x v="8"/>
    <x v="8"/>
    <x v="1"/>
    <x v="27"/>
    <x v="4"/>
  </r>
  <r>
    <x v="198"/>
    <x v="8"/>
    <x v="104"/>
    <x v="9"/>
    <x v="3"/>
    <x v="0"/>
    <x v="9"/>
    <x v="9"/>
    <x v="0"/>
    <x v="43"/>
    <x v="4"/>
  </r>
  <r>
    <x v="199"/>
    <x v="0"/>
    <x v="105"/>
    <x v="10"/>
    <x v="3"/>
    <x v="2"/>
    <x v="10"/>
    <x v="10"/>
    <x v="0"/>
    <x v="0"/>
    <x v="4"/>
  </r>
  <r>
    <x v="200"/>
    <x v="9"/>
    <x v="106"/>
    <x v="11"/>
    <x v="3"/>
    <x v="0"/>
    <x v="11"/>
    <x v="11"/>
    <x v="1"/>
    <x v="19"/>
    <x v="4"/>
  </r>
  <r>
    <x v="201"/>
    <x v="10"/>
    <x v="107"/>
    <x v="12"/>
    <x v="3"/>
    <x v="0"/>
    <x v="12"/>
    <x v="12"/>
    <x v="0"/>
    <x v="44"/>
    <x v="4"/>
  </r>
  <r>
    <x v="202"/>
    <x v="11"/>
    <x v="108"/>
    <x v="13"/>
    <x v="4"/>
    <x v="0"/>
    <x v="13"/>
    <x v="13"/>
    <x v="1"/>
    <x v="36"/>
    <x v="4"/>
  </r>
  <r>
    <x v="203"/>
    <x v="13"/>
    <x v="95"/>
    <x v="3"/>
    <x v="0"/>
    <x v="0"/>
    <x v="3"/>
    <x v="3"/>
    <x v="1"/>
    <x v="17"/>
    <x v="4"/>
  </r>
  <r>
    <x v="204"/>
    <x v="55"/>
    <x v="97"/>
    <x v="9"/>
    <x v="3"/>
    <x v="0"/>
    <x v="9"/>
    <x v="9"/>
    <x v="0"/>
    <x v="24"/>
    <x v="4"/>
  </r>
  <r>
    <x v="205"/>
    <x v="14"/>
    <x v="95"/>
    <x v="16"/>
    <x v="4"/>
    <x v="1"/>
    <x v="15"/>
    <x v="17"/>
    <x v="1"/>
    <x v="28"/>
    <x v="4"/>
  </r>
  <r>
    <x v="206"/>
    <x v="56"/>
    <x v="97"/>
    <x v="13"/>
    <x v="4"/>
    <x v="0"/>
    <x v="13"/>
    <x v="13"/>
    <x v="0"/>
    <x v="19"/>
    <x v="4"/>
  </r>
  <r>
    <x v="207"/>
    <x v="57"/>
    <x v="109"/>
    <x v="14"/>
    <x v="4"/>
    <x v="2"/>
    <x v="13"/>
    <x v="14"/>
    <x v="1"/>
    <x v="17"/>
    <x v="4"/>
  </r>
  <r>
    <x v="208"/>
    <x v="58"/>
    <x v="102"/>
    <x v="16"/>
    <x v="4"/>
    <x v="1"/>
    <x v="15"/>
    <x v="17"/>
    <x v="0"/>
    <x v="1"/>
    <x v="4"/>
  </r>
  <r>
    <x v="209"/>
    <x v="59"/>
    <x v="110"/>
    <x v="15"/>
    <x v="4"/>
    <x v="0"/>
    <x v="14"/>
    <x v="15"/>
    <x v="1"/>
    <x v="8"/>
    <x v="4"/>
  </r>
  <r>
    <x v="210"/>
    <x v="60"/>
    <x v="107"/>
    <x v="17"/>
    <x v="4"/>
    <x v="2"/>
    <x v="16"/>
    <x v="18"/>
    <x v="0"/>
    <x v="18"/>
    <x v="4"/>
  </r>
  <r>
    <x v="211"/>
    <x v="61"/>
    <x v="95"/>
    <x v="14"/>
    <x v="4"/>
    <x v="2"/>
    <x v="13"/>
    <x v="14"/>
    <x v="0"/>
    <x v="8"/>
    <x v="4"/>
  </r>
  <r>
    <x v="212"/>
    <x v="61"/>
    <x v="111"/>
    <x v="16"/>
    <x v="4"/>
    <x v="1"/>
    <x v="15"/>
    <x v="17"/>
    <x v="0"/>
    <x v="16"/>
    <x v="4"/>
  </r>
  <r>
    <x v="213"/>
    <x v="61"/>
    <x v="96"/>
    <x v="15"/>
    <x v="4"/>
    <x v="0"/>
    <x v="14"/>
    <x v="15"/>
    <x v="0"/>
    <x v="25"/>
    <x v="4"/>
  </r>
  <r>
    <x v="214"/>
    <x v="61"/>
    <x v="112"/>
    <x v="17"/>
    <x v="4"/>
    <x v="2"/>
    <x v="16"/>
    <x v="18"/>
    <x v="0"/>
    <x v="26"/>
    <x v="4"/>
  </r>
  <r>
    <x v="215"/>
    <x v="61"/>
    <x v="97"/>
    <x v="0"/>
    <x v="0"/>
    <x v="0"/>
    <x v="0"/>
    <x v="0"/>
    <x v="0"/>
    <x v="27"/>
    <x v="4"/>
  </r>
  <r>
    <x v="216"/>
    <x v="61"/>
    <x v="113"/>
    <x v="1"/>
    <x v="0"/>
    <x v="0"/>
    <x v="1"/>
    <x v="1"/>
    <x v="0"/>
    <x v="28"/>
    <x v="4"/>
  </r>
  <r>
    <x v="217"/>
    <x v="61"/>
    <x v="98"/>
    <x v="2"/>
    <x v="0"/>
    <x v="0"/>
    <x v="2"/>
    <x v="2"/>
    <x v="0"/>
    <x v="8"/>
    <x v="4"/>
  </r>
  <r>
    <x v="218"/>
    <x v="61"/>
    <x v="114"/>
    <x v="3"/>
    <x v="0"/>
    <x v="0"/>
    <x v="3"/>
    <x v="3"/>
    <x v="0"/>
    <x v="16"/>
    <x v="4"/>
  </r>
  <r>
    <x v="219"/>
    <x v="61"/>
    <x v="99"/>
    <x v="4"/>
    <x v="1"/>
    <x v="0"/>
    <x v="4"/>
    <x v="4"/>
    <x v="0"/>
    <x v="25"/>
    <x v="4"/>
  </r>
  <r>
    <x v="220"/>
    <x v="61"/>
    <x v="109"/>
    <x v="5"/>
    <x v="1"/>
    <x v="0"/>
    <x v="5"/>
    <x v="5"/>
    <x v="0"/>
    <x v="26"/>
    <x v="4"/>
  </r>
  <r>
    <x v="221"/>
    <x v="61"/>
    <x v="100"/>
    <x v="6"/>
    <x v="1"/>
    <x v="0"/>
    <x v="6"/>
    <x v="6"/>
    <x v="0"/>
    <x v="27"/>
    <x v="4"/>
  </r>
  <r>
    <x v="222"/>
    <x v="61"/>
    <x v="115"/>
    <x v="7"/>
    <x v="2"/>
    <x v="0"/>
    <x v="7"/>
    <x v="16"/>
    <x v="0"/>
    <x v="28"/>
    <x v="4"/>
  </r>
  <r>
    <x v="223"/>
    <x v="61"/>
    <x v="101"/>
    <x v="8"/>
    <x v="2"/>
    <x v="0"/>
    <x v="8"/>
    <x v="8"/>
    <x v="0"/>
    <x v="8"/>
    <x v="4"/>
  </r>
  <r>
    <x v="224"/>
    <x v="61"/>
    <x v="116"/>
    <x v="9"/>
    <x v="3"/>
    <x v="0"/>
    <x v="9"/>
    <x v="9"/>
    <x v="0"/>
    <x v="16"/>
    <x v="4"/>
  </r>
  <r>
    <x v="225"/>
    <x v="61"/>
    <x v="102"/>
    <x v="10"/>
    <x v="3"/>
    <x v="2"/>
    <x v="10"/>
    <x v="10"/>
    <x v="0"/>
    <x v="25"/>
    <x v="4"/>
  </r>
  <r>
    <x v="226"/>
    <x v="61"/>
    <x v="117"/>
    <x v="11"/>
    <x v="3"/>
    <x v="0"/>
    <x v="11"/>
    <x v="11"/>
    <x v="0"/>
    <x v="26"/>
    <x v="4"/>
  </r>
  <r>
    <x v="227"/>
    <x v="61"/>
    <x v="103"/>
    <x v="12"/>
    <x v="3"/>
    <x v="0"/>
    <x v="12"/>
    <x v="12"/>
    <x v="0"/>
    <x v="27"/>
    <x v="4"/>
  </r>
  <r>
    <x v="228"/>
    <x v="61"/>
    <x v="118"/>
    <x v="13"/>
    <x v="4"/>
    <x v="0"/>
    <x v="13"/>
    <x v="13"/>
    <x v="0"/>
    <x v="28"/>
    <x v="4"/>
  </r>
  <r>
    <x v="229"/>
    <x v="61"/>
    <x v="104"/>
    <x v="14"/>
    <x v="4"/>
    <x v="2"/>
    <x v="13"/>
    <x v="14"/>
    <x v="0"/>
    <x v="8"/>
    <x v="4"/>
  </r>
  <r>
    <x v="230"/>
    <x v="61"/>
    <x v="110"/>
    <x v="16"/>
    <x v="4"/>
    <x v="1"/>
    <x v="15"/>
    <x v="17"/>
    <x v="0"/>
    <x v="16"/>
    <x v="4"/>
  </r>
  <r>
    <x v="231"/>
    <x v="61"/>
    <x v="105"/>
    <x v="15"/>
    <x v="4"/>
    <x v="0"/>
    <x v="14"/>
    <x v="15"/>
    <x v="0"/>
    <x v="25"/>
    <x v="4"/>
  </r>
  <r>
    <x v="232"/>
    <x v="61"/>
    <x v="119"/>
    <x v="17"/>
    <x v="4"/>
    <x v="2"/>
    <x v="16"/>
    <x v="18"/>
    <x v="0"/>
    <x v="26"/>
    <x v="4"/>
  </r>
  <r>
    <x v="233"/>
    <x v="62"/>
    <x v="106"/>
    <x v="0"/>
    <x v="0"/>
    <x v="0"/>
    <x v="0"/>
    <x v="0"/>
    <x v="1"/>
    <x v="18"/>
    <x v="4"/>
  </r>
  <r>
    <x v="234"/>
    <x v="62"/>
    <x v="120"/>
    <x v="1"/>
    <x v="0"/>
    <x v="0"/>
    <x v="1"/>
    <x v="1"/>
    <x v="1"/>
    <x v="6"/>
    <x v="4"/>
  </r>
  <r>
    <x v="235"/>
    <x v="62"/>
    <x v="107"/>
    <x v="2"/>
    <x v="0"/>
    <x v="0"/>
    <x v="2"/>
    <x v="2"/>
    <x v="1"/>
    <x v="36"/>
    <x v="4"/>
  </r>
  <r>
    <x v="236"/>
    <x v="62"/>
    <x v="121"/>
    <x v="3"/>
    <x v="0"/>
    <x v="0"/>
    <x v="3"/>
    <x v="3"/>
    <x v="1"/>
    <x v="12"/>
    <x v="4"/>
  </r>
  <r>
    <x v="237"/>
    <x v="62"/>
    <x v="108"/>
    <x v="4"/>
    <x v="1"/>
    <x v="0"/>
    <x v="4"/>
    <x v="4"/>
    <x v="1"/>
    <x v="38"/>
    <x v="4"/>
  </r>
  <r>
    <x v="238"/>
    <x v="62"/>
    <x v="122"/>
    <x v="5"/>
    <x v="1"/>
    <x v="0"/>
    <x v="5"/>
    <x v="5"/>
    <x v="1"/>
    <x v="13"/>
    <x v="4"/>
  </r>
  <r>
    <x v="239"/>
    <x v="62"/>
    <x v="123"/>
    <x v="6"/>
    <x v="1"/>
    <x v="0"/>
    <x v="6"/>
    <x v="6"/>
    <x v="1"/>
    <x v="39"/>
    <x v="4"/>
  </r>
  <r>
    <x v="240"/>
    <x v="62"/>
    <x v="124"/>
    <x v="7"/>
    <x v="2"/>
    <x v="0"/>
    <x v="7"/>
    <x v="16"/>
    <x v="1"/>
    <x v="44"/>
    <x v="4"/>
  </r>
  <r>
    <x v="241"/>
    <x v="62"/>
    <x v="125"/>
    <x v="8"/>
    <x v="2"/>
    <x v="0"/>
    <x v="8"/>
    <x v="8"/>
    <x v="1"/>
    <x v="45"/>
    <x v="4"/>
  </r>
  <r>
    <x v="242"/>
    <x v="63"/>
    <x v="109"/>
    <x v="12"/>
    <x v="3"/>
    <x v="0"/>
    <x v="12"/>
    <x v="12"/>
    <x v="0"/>
    <x v="29"/>
    <x v="4"/>
  </r>
  <r>
    <x v="243"/>
    <x v="64"/>
    <x v="95"/>
    <x v="4"/>
    <x v="1"/>
    <x v="0"/>
    <x v="4"/>
    <x v="4"/>
    <x v="0"/>
    <x v="35"/>
    <x v="4"/>
  </r>
  <r>
    <x v="244"/>
    <x v="0"/>
    <x v="126"/>
    <x v="0"/>
    <x v="0"/>
    <x v="0"/>
    <x v="0"/>
    <x v="0"/>
    <x v="0"/>
    <x v="17"/>
    <x v="5"/>
  </r>
  <r>
    <x v="245"/>
    <x v="1"/>
    <x v="127"/>
    <x v="1"/>
    <x v="0"/>
    <x v="0"/>
    <x v="1"/>
    <x v="1"/>
    <x v="1"/>
    <x v="32"/>
    <x v="5"/>
  </r>
  <r>
    <x v="246"/>
    <x v="2"/>
    <x v="128"/>
    <x v="2"/>
    <x v="0"/>
    <x v="0"/>
    <x v="2"/>
    <x v="2"/>
    <x v="0"/>
    <x v="25"/>
    <x v="5"/>
  </r>
  <r>
    <x v="247"/>
    <x v="3"/>
    <x v="129"/>
    <x v="3"/>
    <x v="0"/>
    <x v="0"/>
    <x v="3"/>
    <x v="3"/>
    <x v="1"/>
    <x v="11"/>
    <x v="5"/>
  </r>
  <r>
    <x v="248"/>
    <x v="4"/>
    <x v="130"/>
    <x v="4"/>
    <x v="1"/>
    <x v="0"/>
    <x v="4"/>
    <x v="4"/>
    <x v="0"/>
    <x v="22"/>
    <x v="5"/>
  </r>
  <r>
    <x v="249"/>
    <x v="0"/>
    <x v="131"/>
    <x v="5"/>
    <x v="1"/>
    <x v="0"/>
    <x v="5"/>
    <x v="5"/>
    <x v="0"/>
    <x v="41"/>
    <x v="5"/>
  </r>
  <r>
    <x v="250"/>
    <x v="5"/>
    <x v="132"/>
    <x v="6"/>
    <x v="1"/>
    <x v="0"/>
    <x v="6"/>
    <x v="6"/>
    <x v="1"/>
    <x v="6"/>
    <x v="5"/>
  </r>
  <r>
    <x v="251"/>
    <x v="6"/>
    <x v="133"/>
    <x v="7"/>
    <x v="2"/>
    <x v="0"/>
    <x v="7"/>
    <x v="16"/>
    <x v="0"/>
    <x v="15"/>
    <x v="5"/>
  </r>
  <r>
    <x v="252"/>
    <x v="7"/>
    <x v="134"/>
    <x v="8"/>
    <x v="2"/>
    <x v="0"/>
    <x v="8"/>
    <x v="8"/>
    <x v="1"/>
    <x v="27"/>
    <x v="5"/>
  </r>
  <r>
    <x v="253"/>
    <x v="8"/>
    <x v="135"/>
    <x v="9"/>
    <x v="3"/>
    <x v="0"/>
    <x v="9"/>
    <x v="9"/>
    <x v="0"/>
    <x v="43"/>
    <x v="5"/>
  </r>
  <r>
    <x v="254"/>
    <x v="0"/>
    <x v="136"/>
    <x v="10"/>
    <x v="3"/>
    <x v="2"/>
    <x v="10"/>
    <x v="10"/>
    <x v="0"/>
    <x v="0"/>
    <x v="5"/>
  </r>
  <r>
    <x v="255"/>
    <x v="9"/>
    <x v="137"/>
    <x v="11"/>
    <x v="3"/>
    <x v="0"/>
    <x v="11"/>
    <x v="11"/>
    <x v="1"/>
    <x v="19"/>
    <x v="5"/>
  </r>
  <r>
    <x v="256"/>
    <x v="10"/>
    <x v="138"/>
    <x v="12"/>
    <x v="3"/>
    <x v="0"/>
    <x v="12"/>
    <x v="12"/>
    <x v="0"/>
    <x v="44"/>
    <x v="5"/>
  </r>
  <r>
    <x v="257"/>
    <x v="11"/>
    <x v="139"/>
    <x v="13"/>
    <x v="4"/>
    <x v="0"/>
    <x v="13"/>
    <x v="13"/>
    <x v="1"/>
    <x v="36"/>
    <x v="5"/>
  </r>
  <r>
    <x v="258"/>
    <x v="28"/>
    <x v="140"/>
    <x v="10"/>
    <x v="3"/>
    <x v="2"/>
    <x v="10"/>
    <x v="10"/>
    <x v="0"/>
    <x v="46"/>
    <x v="5"/>
  </r>
  <r>
    <x v="259"/>
    <x v="65"/>
    <x v="128"/>
    <x v="13"/>
    <x v="4"/>
    <x v="0"/>
    <x v="13"/>
    <x v="13"/>
    <x v="0"/>
    <x v="1"/>
    <x v="5"/>
  </r>
  <r>
    <x v="260"/>
    <x v="66"/>
    <x v="141"/>
    <x v="14"/>
    <x v="4"/>
    <x v="2"/>
    <x v="13"/>
    <x v="14"/>
    <x v="1"/>
    <x v="8"/>
    <x v="5"/>
  </r>
  <r>
    <x v="261"/>
    <x v="67"/>
    <x v="133"/>
    <x v="16"/>
    <x v="4"/>
    <x v="1"/>
    <x v="15"/>
    <x v="17"/>
    <x v="0"/>
    <x v="18"/>
    <x v="5"/>
  </r>
  <r>
    <x v="262"/>
    <x v="68"/>
    <x v="142"/>
    <x v="15"/>
    <x v="4"/>
    <x v="0"/>
    <x v="14"/>
    <x v="15"/>
    <x v="1"/>
    <x v="19"/>
    <x v="5"/>
  </r>
  <r>
    <x v="263"/>
    <x v="69"/>
    <x v="138"/>
    <x v="17"/>
    <x v="4"/>
    <x v="2"/>
    <x v="16"/>
    <x v="18"/>
    <x v="0"/>
    <x v="17"/>
    <x v="5"/>
  </r>
  <r>
    <x v="264"/>
    <x v="70"/>
    <x v="143"/>
    <x v="0"/>
    <x v="0"/>
    <x v="0"/>
    <x v="0"/>
    <x v="0"/>
    <x v="1"/>
    <x v="8"/>
    <x v="5"/>
  </r>
  <r>
    <x v="265"/>
    <x v="71"/>
    <x v="144"/>
    <x v="1"/>
    <x v="0"/>
    <x v="0"/>
    <x v="1"/>
    <x v="1"/>
    <x v="0"/>
    <x v="47"/>
    <x v="5"/>
  </r>
  <r>
    <x v="266"/>
    <x v="72"/>
    <x v="140"/>
    <x v="2"/>
    <x v="0"/>
    <x v="0"/>
    <x v="2"/>
    <x v="2"/>
    <x v="1"/>
    <x v="13"/>
    <x v="5"/>
  </r>
  <r>
    <x v="267"/>
    <x v="73"/>
    <x v="145"/>
    <x v="3"/>
    <x v="0"/>
    <x v="0"/>
    <x v="3"/>
    <x v="3"/>
    <x v="0"/>
    <x v="35"/>
    <x v="5"/>
  </r>
  <r>
    <x v="268"/>
    <x v="74"/>
    <x v="138"/>
    <x v="0"/>
    <x v="0"/>
    <x v="0"/>
    <x v="0"/>
    <x v="0"/>
    <x v="1"/>
    <x v="30"/>
    <x v="5"/>
  </r>
  <r>
    <x v="269"/>
    <x v="75"/>
    <x v="146"/>
    <x v="1"/>
    <x v="0"/>
    <x v="0"/>
    <x v="1"/>
    <x v="1"/>
    <x v="0"/>
    <x v="16"/>
    <x v="5"/>
  </r>
  <r>
    <x v="270"/>
    <x v="76"/>
    <x v="139"/>
    <x v="2"/>
    <x v="0"/>
    <x v="0"/>
    <x v="2"/>
    <x v="2"/>
    <x v="1"/>
    <x v="6"/>
    <x v="5"/>
  </r>
  <r>
    <x v="271"/>
    <x v="77"/>
    <x v="143"/>
    <x v="3"/>
    <x v="0"/>
    <x v="0"/>
    <x v="3"/>
    <x v="3"/>
    <x v="0"/>
    <x v="33"/>
    <x v="5"/>
  </r>
  <r>
    <x v="272"/>
    <x v="78"/>
    <x v="144"/>
    <x v="4"/>
    <x v="1"/>
    <x v="0"/>
    <x v="4"/>
    <x v="4"/>
    <x v="1"/>
    <x v="29"/>
    <x v="5"/>
  </r>
  <r>
    <x v="273"/>
    <x v="79"/>
    <x v="140"/>
    <x v="5"/>
    <x v="1"/>
    <x v="0"/>
    <x v="5"/>
    <x v="5"/>
    <x v="0"/>
    <x v="30"/>
    <x v="5"/>
  </r>
  <r>
    <x v="274"/>
    <x v="80"/>
    <x v="145"/>
    <x v="6"/>
    <x v="1"/>
    <x v="0"/>
    <x v="6"/>
    <x v="6"/>
    <x v="1"/>
    <x v="16"/>
    <x v="5"/>
  </r>
  <r>
    <x v="275"/>
    <x v="63"/>
    <x v="141"/>
    <x v="13"/>
    <x v="4"/>
    <x v="0"/>
    <x v="13"/>
    <x v="13"/>
    <x v="0"/>
    <x v="30"/>
    <x v="5"/>
  </r>
  <r>
    <x v="276"/>
    <x v="81"/>
    <x v="126"/>
    <x v="7"/>
    <x v="2"/>
    <x v="0"/>
    <x v="7"/>
    <x v="16"/>
    <x v="0"/>
    <x v="6"/>
    <x v="5"/>
  </r>
  <r>
    <x v="277"/>
    <x v="82"/>
    <x v="133"/>
    <x v="8"/>
    <x v="2"/>
    <x v="0"/>
    <x v="8"/>
    <x v="8"/>
    <x v="1"/>
    <x v="33"/>
    <x v="5"/>
  </r>
  <r>
    <x v="278"/>
    <x v="83"/>
    <x v="142"/>
    <x v="9"/>
    <x v="3"/>
    <x v="0"/>
    <x v="9"/>
    <x v="9"/>
    <x v="0"/>
    <x v="29"/>
    <x v="5"/>
  </r>
  <r>
    <x v="279"/>
    <x v="84"/>
    <x v="138"/>
    <x v="10"/>
    <x v="3"/>
    <x v="2"/>
    <x v="10"/>
    <x v="10"/>
    <x v="1"/>
    <x v="30"/>
    <x v="5"/>
  </r>
  <r>
    <x v="280"/>
    <x v="85"/>
    <x v="140"/>
    <x v="11"/>
    <x v="3"/>
    <x v="0"/>
    <x v="11"/>
    <x v="11"/>
    <x v="0"/>
    <x v="16"/>
    <x v="5"/>
  </r>
  <r>
    <x v="281"/>
    <x v="64"/>
    <x v="126"/>
    <x v="5"/>
    <x v="1"/>
    <x v="0"/>
    <x v="5"/>
    <x v="5"/>
    <x v="0"/>
    <x v="3"/>
    <x v="5"/>
  </r>
  <r>
    <x v="282"/>
    <x v="86"/>
    <x v="141"/>
    <x v="6"/>
    <x v="1"/>
    <x v="0"/>
    <x v="6"/>
    <x v="6"/>
    <x v="0"/>
    <x v="37"/>
    <x v="5"/>
  </r>
  <r>
    <x v="283"/>
    <x v="87"/>
    <x v="133"/>
    <x v="7"/>
    <x v="2"/>
    <x v="0"/>
    <x v="7"/>
    <x v="16"/>
    <x v="0"/>
    <x v="40"/>
    <x v="5"/>
  </r>
  <r>
    <x v="284"/>
    <x v="88"/>
    <x v="142"/>
    <x v="8"/>
    <x v="2"/>
    <x v="0"/>
    <x v="8"/>
    <x v="8"/>
    <x v="0"/>
    <x v="11"/>
    <x v="5"/>
  </r>
  <r>
    <x v="285"/>
    <x v="89"/>
    <x v="138"/>
    <x v="9"/>
    <x v="3"/>
    <x v="0"/>
    <x v="9"/>
    <x v="9"/>
    <x v="0"/>
    <x v="19"/>
    <x v="5"/>
  </r>
  <r>
    <x v="286"/>
    <x v="90"/>
    <x v="140"/>
    <x v="10"/>
    <x v="3"/>
    <x v="2"/>
    <x v="10"/>
    <x v="10"/>
    <x v="0"/>
    <x v="33"/>
    <x v="5"/>
  </r>
  <r>
    <x v="287"/>
    <x v="0"/>
    <x v="147"/>
    <x v="1"/>
    <x v="0"/>
    <x v="0"/>
    <x v="1"/>
    <x v="1"/>
    <x v="0"/>
    <x v="0"/>
    <x v="6"/>
  </r>
  <r>
    <x v="288"/>
    <x v="1"/>
    <x v="148"/>
    <x v="2"/>
    <x v="0"/>
    <x v="0"/>
    <x v="2"/>
    <x v="2"/>
    <x v="1"/>
    <x v="9"/>
    <x v="6"/>
  </r>
  <r>
    <x v="289"/>
    <x v="2"/>
    <x v="149"/>
    <x v="3"/>
    <x v="0"/>
    <x v="0"/>
    <x v="3"/>
    <x v="3"/>
    <x v="0"/>
    <x v="25"/>
    <x v="6"/>
  </r>
  <r>
    <x v="290"/>
    <x v="3"/>
    <x v="150"/>
    <x v="4"/>
    <x v="1"/>
    <x v="0"/>
    <x v="4"/>
    <x v="4"/>
    <x v="1"/>
    <x v="33"/>
    <x v="6"/>
  </r>
  <r>
    <x v="291"/>
    <x v="4"/>
    <x v="151"/>
    <x v="5"/>
    <x v="1"/>
    <x v="0"/>
    <x v="5"/>
    <x v="5"/>
    <x v="0"/>
    <x v="30"/>
    <x v="6"/>
  </r>
  <r>
    <x v="292"/>
    <x v="0"/>
    <x v="152"/>
    <x v="7"/>
    <x v="2"/>
    <x v="0"/>
    <x v="7"/>
    <x v="16"/>
    <x v="0"/>
    <x v="29"/>
    <x v="6"/>
  </r>
  <r>
    <x v="293"/>
    <x v="5"/>
    <x v="153"/>
    <x v="8"/>
    <x v="2"/>
    <x v="0"/>
    <x v="8"/>
    <x v="8"/>
    <x v="1"/>
    <x v="6"/>
    <x v="6"/>
  </r>
  <r>
    <x v="294"/>
    <x v="6"/>
    <x v="154"/>
    <x v="9"/>
    <x v="3"/>
    <x v="0"/>
    <x v="9"/>
    <x v="9"/>
    <x v="0"/>
    <x v="7"/>
    <x v="6"/>
  </r>
  <r>
    <x v="295"/>
    <x v="7"/>
    <x v="155"/>
    <x v="10"/>
    <x v="3"/>
    <x v="2"/>
    <x v="10"/>
    <x v="10"/>
    <x v="1"/>
    <x v="48"/>
    <x v="6"/>
  </r>
  <r>
    <x v="296"/>
    <x v="8"/>
    <x v="156"/>
    <x v="11"/>
    <x v="3"/>
    <x v="0"/>
    <x v="11"/>
    <x v="11"/>
    <x v="0"/>
    <x v="20"/>
    <x v="6"/>
  </r>
  <r>
    <x v="297"/>
    <x v="0"/>
    <x v="157"/>
    <x v="14"/>
    <x v="4"/>
    <x v="2"/>
    <x v="13"/>
    <x v="14"/>
    <x v="0"/>
    <x v="15"/>
    <x v="6"/>
  </r>
  <r>
    <x v="298"/>
    <x v="9"/>
    <x v="158"/>
    <x v="16"/>
    <x v="4"/>
    <x v="1"/>
    <x v="15"/>
    <x v="17"/>
    <x v="1"/>
    <x v="40"/>
    <x v="6"/>
  </r>
  <r>
    <x v="299"/>
    <x v="10"/>
    <x v="159"/>
    <x v="15"/>
    <x v="4"/>
    <x v="0"/>
    <x v="14"/>
    <x v="15"/>
    <x v="0"/>
    <x v="13"/>
    <x v="6"/>
  </r>
  <r>
    <x v="300"/>
    <x v="11"/>
    <x v="160"/>
    <x v="17"/>
    <x v="4"/>
    <x v="2"/>
    <x v="16"/>
    <x v="18"/>
    <x v="1"/>
    <x v="12"/>
    <x v="6"/>
  </r>
  <r>
    <x v="301"/>
    <x v="91"/>
    <x v="161"/>
    <x v="7"/>
    <x v="2"/>
    <x v="0"/>
    <x v="7"/>
    <x v="16"/>
    <x v="1"/>
    <x v="4"/>
    <x v="6"/>
  </r>
  <r>
    <x v="302"/>
    <x v="13"/>
    <x v="147"/>
    <x v="10"/>
    <x v="3"/>
    <x v="2"/>
    <x v="10"/>
    <x v="10"/>
    <x v="1"/>
    <x v="5"/>
    <x v="6"/>
  </r>
  <r>
    <x v="303"/>
    <x v="14"/>
    <x v="147"/>
    <x v="10"/>
    <x v="3"/>
    <x v="2"/>
    <x v="10"/>
    <x v="10"/>
    <x v="1"/>
    <x v="8"/>
    <x v="6"/>
  </r>
  <r>
    <x v="304"/>
    <x v="92"/>
    <x v="152"/>
    <x v="12"/>
    <x v="3"/>
    <x v="0"/>
    <x v="12"/>
    <x v="12"/>
    <x v="0"/>
    <x v="4"/>
    <x v="6"/>
  </r>
  <r>
    <x v="305"/>
    <x v="93"/>
    <x v="147"/>
    <x v="17"/>
    <x v="4"/>
    <x v="2"/>
    <x v="16"/>
    <x v="18"/>
    <x v="0"/>
    <x v="24"/>
    <x v="6"/>
  </r>
  <r>
    <x v="306"/>
    <x v="94"/>
    <x v="162"/>
    <x v="0"/>
    <x v="0"/>
    <x v="0"/>
    <x v="0"/>
    <x v="0"/>
    <x v="1"/>
    <x v="8"/>
    <x v="6"/>
  </r>
  <r>
    <x v="307"/>
    <x v="94"/>
    <x v="148"/>
    <x v="1"/>
    <x v="0"/>
    <x v="0"/>
    <x v="1"/>
    <x v="1"/>
    <x v="1"/>
    <x v="16"/>
    <x v="6"/>
  </r>
  <r>
    <x v="308"/>
    <x v="94"/>
    <x v="163"/>
    <x v="2"/>
    <x v="0"/>
    <x v="0"/>
    <x v="2"/>
    <x v="2"/>
    <x v="1"/>
    <x v="25"/>
    <x v="6"/>
  </r>
  <r>
    <x v="309"/>
    <x v="94"/>
    <x v="149"/>
    <x v="3"/>
    <x v="0"/>
    <x v="0"/>
    <x v="3"/>
    <x v="3"/>
    <x v="1"/>
    <x v="26"/>
    <x v="6"/>
  </r>
  <r>
    <x v="310"/>
    <x v="94"/>
    <x v="164"/>
    <x v="4"/>
    <x v="1"/>
    <x v="0"/>
    <x v="4"/>
    <x v="4"/>
    <x v="1"/>
    <x v="27"/>
    <x v="6"/>
  </r>
  <r>
    <x v="311"/>
    <x v="94"/>
    <x v="150"/>
    <x v="5"/>
    <x v="1"/>
    <x v="0"/>
    <x v="5"/>
    <x v="5"/>
    <x v="1"/>
    <x v="28"/>
    <x v="6"/>
  </r>
  <r>
    <x v="312"/>
    <x v="94"/>
    <x v="165"/>
    <x v="6"/>
    <x v="1"/>
    <x v="0"/>
    <x v="6"/>
    <x v="6"/>
    <x v="1"/>
    <x v="8"/>
    <x v="6"/>
  </r>
  <r>
    <x v="313"/>
    <x v="94"/>
    <x v="151"/>
    <x v="7"/>
    <x v="2"/>
    <x v="0"/>
    <x v="7"/>
    <x v="16"/>
    <x v="1"/>
    <x v="16"/>
    <x v="6"/>
  </r>
  <r>
    <x v="314"/>
    <x v="94"/>
    <x v="152"/>
    <x v="8"/>
    <x v="2"/>
    <x v="0"/>
    <x v="8"/>
    <x v="8"/>
    <x v="1"/>
    <x v="25"/>
    <x v="6"/>
  </r>
  <r>
    <x v="315"/>
    <x v="94"/>
    <x v="166"/>
    <x v="9"/>
    <x v="3"/>
    <x v="0"/>
    <x v="9"/>
    <x v="9"/>
    <x v="1"/>
    <x v="26"/>
    <x v="6"/>
  </r>
  <r>
    <x v="316"/>
    <x v="94"/>
    <x v="153"/>
    <x v="10"/>
    <x v="3"/>
    <x v="2"/>
    <x v="10"/>
    <x v="10"/>
    <x v="1"/>
    <x v="27"/>
    <x v="6"/>
  </r>
  <r>
    <x v="317"/>
    <x v="94"/>
    <x v="167"/>
    <x v="11"/>
    <x v="3"/>
    <x v="0"/>
    <x v="11"/>
    <x v="11"/>
    <x v="1"/>
    <x v="28"/>
    <x v="6"/>
  </r>
  <r>
    <x v="318"/>
    <x v="94"/>
    <x v="154"/>
    <x v="12"/>
    <x v="3"/>
    <x v="0"/>
    <x v="12"/>
    <x v="12"/>
    <x v="1"/>
    <x v="8"/>
    <x v="6"/>
  </r>
  <r>
    <x v="319"/>
    <x v="94"/>
    <x v="168"/>
    <x v="13"/>
    <x v="4"/>
    <x v="0"/>
    <x v="13"/>
    <x v="13"/>
    <x v="1"/>
    <x v="16"/>
    <x v="6"/>
  </r>
  <r>
    <x v="320"/>
    <x v="94"/>
    <x v="155"/>
    <x v="14"/>
    <x v="4"/>
    <x v="2"/>
    <x v="13"/>
    <x v="14"/>
    <x v="1"/>
    <x v="25"/>
    <x v="6"/>
  </r>
  <r>
    <x v="321"/>
    <x v="94"/>
    <x v="169"/>
    <x v="16"/>
    <x v="4"/>
    <x v="1"/>
    <x v="15"/>
    <x v="17"/>
    <x v="1"/>
    <x v="26"/>
    <x v="6"/>
  </r>
  <r>
    <x v="322"/>
    <x v="94"/>
    <x v="156"/>
    <x v="15"/>
    <x v="4"/>
    <x v="0"/>
    <x v="14"/>
    <x v="15"/>
    <x v="1"/>
    <x v="27"/>
    <x v="6"/>
  </r>
  <r>
    <x v="323"/>
    <x v="94"/>
    <x v="170"/>
    <x v="17"/>
    <x v="4"/>
    <x v="2"/>
    <x v="16"/>
    <x v="18"/>
    <x v="1"/>
    <x v="28"/>
    <x v="6"/>
  </r>
  <r>
    <x v="324"/>
    <x v="95"/>
    <x v="157"/>
    <x v="0"/>
    <x v="0"/>
    <x v="0"/>
    <x v="0"/>
    <x v="0"/>
    <x v="0"/>
    <x v="18"/>
    <x v="6"/>
  </r>
  <r>
    <x v="325"/>
    <x v="95"/>
    <x v="171"/>
    <x v="1"/>
    <x v="0"/>
    <x v="0"/>
    <x v="1"/>
    <x v="1"/>
    <x v="0"/>
    <x v="6"/>
    <x v="6"/>
  </r>
  <r>
    <x v="326"/>
    <x v="95"/>
    <x v="158"/>
    <x v="2"/>
    <x v="0"/>
    <x v="0"/>
    <x v="2"/>
    <x v="2"/>
    <x v="0"/>
    <x v="36"/>
    <x v="6"/>
  </r>
  <r>
    <x v="327"/>
    <x v="95"/>
    <x v="172"/>
    <x v="3"/>
    <x v="0"/>
    <x v="0"/>
    <x v="3"/>
    <x v="3"/>
    <x v="0"/>
    <x v="12"/>
    <x v="6"/>
  </r>
  <r>
    <x v="328"/>
    <x v="95"/>
    <x v="159"/>
    <x v="4"/>
    <x v="1"/>
    <x v="0"/>
    <x v="4"/>
    <x v="4"/>
    <x v="0"/>
    <x v="38"/>
    <x v="6"/>
  </r>
  <r>
    <x v="329"/>
    <x v="95"/>
    <x v="161"/>
    <x v="5"/>
    <x v="1"/>
    <x v="0"/>
    <x v="5"/>
    <x v="5"/>
    <x v="0"/>
    <x v="13"/>
    <x v="6"/>
  </r>
  <r>
    <x v="330"/>
    <x v="95"/>
    <x v="160"/>
    <x v="6"/>
    <x v="1"/>
    <x v="0"/>
    <x v="6"/>
    <x v="6"/>
    <x v="0"/>
    <x v="39"/>
    <x v="6"/>
  </r>
  <r>
    <x v="331"/>
    <x v="95"/>
    <x v="173"/>
    <x v="7"/>
    <x v="2"/>
    <x v="0"/>
    <x v="7"/>
    <x v="16"/>
    <x v="0"/>
    <x v="44"/>
    <x v="6"/>
  </r>
  <r>
    <x v="332"/>
    <x v="95"/>
    <x v="174"/>
    <x v="8"/>
    <x v="2"/>
    <x v="0"/>
    <x v="8"/>
    <x v="8"/>
    <x v="0"/>
    <x v="45"/>
    <x v="6"/>
  </r>
  <r>
    <x v="333"/>
    <x v="96"/>
    <x v="163"/>
    <x v="7"/>
    <x v="2"/>
    <x v="0"/>
    <x v="7"/>
    <x v="16"/>
    <x v="1"/>
    <x v="45"/>
    <x v="6"/>
  </r>
  <r>
    <x v="334"/>
    <x v="96"/>
    <x v="151"/>
    <x v="8"/>
    <x v="2"/>
    <x v="0"/>
    <x v="8"/>
    <x v="8"/>
    <x v="1"/>
    <x v="49"/>
    <x v="6"/>
  </r>
  <r>
    <x v="335"/>
    <x v="96"/>
    <x v="154"/>
    <x v="9"/>
    <x v="3"/>
    <x v="0"/>
    <x v="9"/>
    <x v="9"/>
    <x v="1"/>
    <x v="46"/>
    <x v="6"/>
  </r>
  <r>
    <x v="336"/>
    <x v="96"/>
    <x v="170"/>
    <x v="10"/>
    <x v="3"/>
    <x v="2"/>
    <x v="10"/>
    <x v="10"/>
    <x v="1"/>
    <x v="6"/>
    <x v="6"/>
  </r>
  <r>
    <x v="337"/>
    <x v="96"/>
    <x v="159"/>
    <x v="11"/>
    <x v="3"/>
    <x v="0"/>
    <x v="11"/>
    <x v="11"/>
    <x v="1"/>
    <x v="36"/>
    <x v="6"/>
  </r>
  <r>
    <x v="338"/>
    <x v="97"/>
    <x v="147"/>
    <x v="2"/>
    <x v="0"/>
    <x v="0"/>
    <x v="2"/>
    <x v="2"/>
    <x v="0"/>
    <x v="3"/>
    <x v="6"/>
  </r>
  <r>
    <x v="339"/>
    <x v="98"/>
    <x v="147"/>
    <x v="6"/>
    <x v="1"/>
    <x v="0"/>
    <x v="6"/>
    <x v="6"/>
    <x v="1"/>
    <x v="4"/>
    <x v="6"/>
  </r>
  <r>
    <x v="340"/>
    <x v="98"/>
    <x v="162"/>
    <x v="7"/>
    <x v="2"/>
    <x v="0"/>
    <x v="7"/>
    <x v="16"/>
    <x v="1"/>
    <x v="20"/>
    <x v="6"/>
  </r>
  <r>
    <x v="341"/>
    <x v="98"/>
    <x v="148"/>
    <x v="8"/>
    <x v="2"/>
    <x v="0"/>
    <x v="8"/>
    <x v="8"/>
    <x v="1"/>
    <x v="21"/>
    <x v="6"/>
  </r>
  <r>
    <x v="342"/>
    <x v="98"/>
    <x v="163"/>
    <x v="9"/>
    <x v="3"/>
    <x v="0"/>
    <x v="9"/>
    <x v="9"/>
    <x v="1"/>
    <x v="22"/>
    <x v="6"/>
  </r>
  <r>
    <x v="343"/>
    <x v="98"/>
    <x v="149"/>
    <x v="10"/>
    <x v="3"/>
    <x v="2"/>
    <x v="10"/>
    <x v="10"/>
    <x v="1"/>
    <x v="23"/>
    <x v="6"/>
  </r>
  <r>
    <x v="344"/>
    <x v="98"/>
    <x v="164"/>
    <x v="11"/>
    <x v="3"/>
    <x v="0"/>
    <x v="11"/>
    <x v="11"/>
    <x v="1"/>
    <x v="24"/>
    <x v="6"/>
  </r>
  <r>
    <x v="345"/>
    <x v="98"/>
    <x v="150"/>
    <x v="12"/>
    <x v="3"/>
    <x v="0"/>
    <x v="12"/>
    <x v="12"/>
    <x v="1"/>
    <x v="4"/>
    <x v="6"/>
  </r>
  <r>
    <x v="346"/>
    <x v="98"/>
    <x v="165"/>
    <x v="13"/>
    <x v="4"/>
    <x v="0"/>
    <x v="13"/>
    <x v="13"/>
    <x v="1"/>
    <x v="20"/>
    <x v="6"/>
  </r>
  <r>
    <x v="347"/>
    <x v="98"/>
    <x v="151"/>
    <x v="14"/>
    <x v="4"/>
    <x v="2"/>
    <x v="13"/>
    <x v="14"/>
    <x v="1"/>
    <x v="21"/>
    <x v="6"/>
  </r>
  <r>
    <x v="348"/>
    <x v="98"/>
    <x v="152"/>
    <x v="16"/>
    <x v="4"/>
    <x v="1"/>
    <x v="15"/>
    <x v="17"/>
    <x v="1"/>
    <x v="22"/>
    <x v="6"/>
  </r>
  <r>
    <x v="349"/>
    <x v="98"/>
    <x v="166"/>
    <x v="15"/>
    <x v="4"/>
    <x v="0"/>
    <x v="14"/>
    <x v="15"/>
    <x v="1"/>
    <x v="23"/>
    <x v="6"/>
  </r>
  <r>
    <x v="350"/>
    <x v="98"/>
    <x v="153"/>
    <x v="17"/>
    <x v="4"/>
    <x v="2"/>
    <x v="16"/>
    <x v="18"/>
    <x v="1"/>
    <x v="24"/>
    <x v="6"/>
  </r>
  <r>
    <x v="351"/>
    <x v="99"/>
    <x v="167"/>
    <x v="0"/>
    <x v="0"/>
    <x v="0"/>
    <x v="0"/>
    <x v="0"/>
    <x v="0"/>
    <x v="8"/>
    <x v="6"/>
  </r>
  <r>
    <x v="352"/>
    <x v="99"/>
    <x v="154"/>
    <x v="1"/>
    <x v="0"/>
    <x v="0"/>
    <x v="1"/>
    <x v="1"/>
    <x v="0"/>
    <x v="16"/>
    <x v="6"/>
  </r>
  <r>
    <x v="353"/>
    <x v="99"/>
    <x v="168"/>
    <x v="2"/>
    <x v="0"/>
    <x v="0"/>
    <x v="2"/>
    <x v="2"/>
    <x v="0"/>
    <x v="25"/>
    <x v="6"/>
  </r>
  <r>
    <x v="354"/>
    <x v="99"/>
    <x v="155"/>
    <x v="3"/>
    <x v="0"/>
    <x v="0"/>
    <x v="3"/>
    <x v="3"/>
    <x v="0"/>
    <x v="26"/>
    <x v="6"/>
  </r>
  <r>
    <x v="355"/>
    <x v="99"/>
    <x v="169"/>
    <x v="4"/>
    <x v="1"/>
    <x v="0"/>
    <x v="4"/>
    <x v="4"/>
    <x v="0"/>
    <x v="27"/>
    <x v="6"/>
  </r>
  <r>
    <x v="356"/>
    <x v="99"/>
    <x v="156"/>
    <x v="5"/>
    <x v="1"/>
    <x v="0"/>
    <x v="5"/>
    <x v="5"/>
    <x v="0"/>
    <x v="28"/>
    <x v="6"/>
  </r>
  <r>
    <x v="357"/>
    <x v="99"/>
    <x v="170"/>
    <x v="6"/>
    <x v="1"/>
    <x v="0"/>
    <x v="6"/>
    <x v="6"/>
    <x v="0"/>
    <x v="8"/>
    <x v="6"/>
  </r>
  <r>
    <x v="358"/>
    <x v="99"/>
    <x v="157"/>
    <x v="7"/>
    <x v="2"/>
    <x v="0"/>
    <x v="7"/>
    <x v="16"/>
    <x v="0"/>
    <x v="16"/>
    <x v="6"/>
  </r>
  <r>
    <x v="359"/>
    <x v="99"/>
    <x v="171"/>
    <x v="8"/>
    <x v="2"/>
    <x v="0"/>
    <x v="8"/>
    <x v="8"/>
    <x v="0"/>
    <x v="25"/>
    <x v="6"/>
  </r>
  <r>
    <x v="360"/>
    <x v="99"/>
    <x v="158"/>
    <x v="9"/>
    <x v="3"/>
    <x v="0"/>
    <x v="9"/>
    <x v="9"/>
    <x v="0"/>
    <x v="26"/>
    <x v="6"/>
  </r>
  <r>
    <x v="361"/>
    <x v="99"/>
    <x v="172"/>
    <x v="10"/>
    <x v="3"/>
    <x v="2"/>
    <x v="10"/>
    <x v="10"/>
    <x v="0"/>
    <x v="27"/>
    <x v="6"/>
  </r>
  <r>
    <x v="362"/>
    <x v="99"/>
    <x v="159"/>
    <x v="11"/>
    <x v="3"/>
    <x v="0"/>
    <x v="11"/>
    <x v="11"/>
    <x v="0"/>
    <x v="28"/>
    <x v="6"/>
  </r>
  <r>
    <x v="363"/>
    <x v="99"/>
    <x v="161"/>
    <x v="12"/>
    <x v="3"/>
    <x v="0"/>
    <x v="12"/>
    <x v="12"/>
    <x v="0"/>
    <x v="8"/>
    <x v="6"/>
  </r>
  <r>
    <x v="364"/>
    <x v="99"/>
    <x v="160"/>
    <x v="13"/>
    <x v="4"/>
    <x v="0"/>
    <x v="13"/>
    <x v="13"/>
    <x v="0"/>
    <x v="16"/>
    <x v="6"/>
  </r>
  <r>
    <x v="365"/>
    <x v="99"/>
    <x v="173"/>
    <x v="14"/>
    <x v="4"/>
    <x v="2"/>
    <x v="13"/>
    <x v="14"/>
    <x v="0"/>
    <x v="25"/>
    <x v="6"/>
  </r>
  <r>
    <x v="366"/>
    <x v="99"/>
    <x v="174"/>
    <x v="16"/>
    <x v="4"/>
    <x v="1"/>
    <x v="15"/>
    <x v="17"/>
    <x v="0"/>
    <x v="26"/>
    <x v="6"/>
  </r>
  <r>
    <x v="367"/>
    <x v="0"/>
    <x v="175"/>
    <x v="0"/>
    <x v="0"/>
    <x v="0"/>
    <x v="0"/>
    <x v="0"/>
    <x v="0"/>
    <x v="17"/>
    <x v="7"/>
  </r>
  <r>
    <x v="368"/>
    <x v="1"/>
    <x v="176"/>
    <x v="1"/>
    <x v="0"/>
    <x v="0"/>
    <x v="1"/>
    <x v="1"/>
    <x v="1"/>
    <x v="21"/>
    <x v="7"/>
  </r>
  <r>
    <x v="369"/>
    <x v="2"/>
    <x v="177"/>
    <x v="2"/>
    <x v="0"/>
    <x v="0"/>
    <x v="2"/>
    <x v="2"/>
    <x v="0"/>
    <x v="34"/>
    <x v="7"/>
  </r>
  <r>
    <x v="370"/>
    <x v="3"/>
    <x v="178"/>
    <x v="3"/>
    <x v="0"/>
    <x v="0"/>
    <x v="3"/>
    <x v="3"/>
    <x v="1"/>
    <x v="35"/>
    <x v="7"/>
  </r>
  <r>
    <x v="371"/>
    <x v="4"/>
    <x v="179"/>
    <x v="4"/>
    <x v="1"/>
    <x v="0"/>
    <x v="4"/>
    <x v="4"/>
    <x v="0"/>
    <x v="24"/>
    <x v="7"/>
  </r>
  <r>
    <x v="372"/>
    <x v="0"/>
    <x v="180"/>
    <x v="5"/>
    <x v="1"/>
    <x v="0"/>
    <x v="5"/>
    <x v="5"/>
    <x v="0"/>
    <x v="0"/>
    <x v="7"/>
  </r>
  <r>
    <x v="373"/>
    <x v="5"/>
    <x v="181"/>
    <x v="6"/>
    <x v="1"/>
    <x v="0"/>
    <x v="6"/>
    <x v="6"/>
    <x v="1"/>
    <x v="36"/>
    <x v="7"/>
  </r>
  <r>
    <x v="374"/>
    <x v="6"/>
    <x v="182"/>
    <x v="7"/>
    <x v="2"/>
    <x v="0"/>
    <x v="7"/>
    <x v="16"/>
    <x v="0"/>
    <x v="29"/>
    <x v="7"/>
  </r>
  <r>
    <x v="375"/>
    <x v="7"/>
    <x v="183"/>
    <x v="8"/>
    <x v="2"/>
    <x v="0"/>
    <x v="8"/>
    <x v="8"/>
    <x v="1"/>
    <x v="26"/>
    <x v="7"/>
  </r>
  <r>
    <x v="376"/>
    <x v="8"/>
    <x v="184"/>
    <x v="9"/>
    <x v="3"/>
    <x v="0"/>
    <x v="9"/>
    <x v="9"/>
    <x v="0"/>
    <x v="31"/>
    <x v="7"/>
  </r>
  <r>
    <x v="377"/>
    <x v="0"/>
    <x v="185"/>
    <x v="10"/>
    <x v="3"/>
    <x v="2"/>
    <x v="10"/>
    <x v="10"/>
    <x v="0"/>
    <x v="14"/>
    <x v="7"/>
  </r>
  <r>
    <x v="378"/>
    <x v="9"/>
    <x v="186"/>
    <x v="11"/>
    <x v="3"/>
    <x v="0"/>
    <x v="11"/>
    <x v="11"/>
    <x v="1"/>
    <x v="37"/>
    <x v="7"/>
  </r>
  <r>
    <x v="379"/>
    <x v="10"/>
    <x v="187"/>
    <x v="12"/>
    <x v="3"/>
    <x v="0"/>
    <x v="12"/>
    <x v="12"/>
    <x v="0"/>
    <x v="38"/>
    <x v="7"/>
  </r>
  <r>
    <x v="380"/>
    <x v="11"/>
    <x v="188"/>
    <x v="13"/>
    <x v="4"/>
    <x v="0"/>
    <x v="13"/>
    <x v="13"/>
    <x v="1"/>
    <x v="39"/>
    <x v="7"/>
  </r>
  <r>
    <x v="381"/>
    <x v="28"/>
    <x v="182"/>
    <x v="1"/>
    <x v="0"/>
    <x v="0"/>
    <x v="1"/>
    <x v="1"/>
    <x v="0"/>
    <x v="6"/>
    <x v="7"/>
  </r>
  <r>
    <x v="382"/>
    <x v="100"/>
    <x v="182"/>
    <x v="1"/>
    <x v="0"/>
    <x v="0"/>
    <x v="1"/>
    <x v="1"/>
    <x v="0"/>
    <x v="19"/>
    <x v="7"/>
  </r>
  <r>
    <x v="383"/>
    <x v="101"/>
    <x v="189"/>
    <x v="4"/>
    <x v="1"/>
    <x v="0"/>
    <x v="4"/>
    <x v="4"/>
    <x v="1"/>
    <x v="8"/>
    <x v="7"/>
  </r>
  <r>
    <x v="384"/>
    <x v="102"/>
    <x v="187"/>
    <x v="7"/>
    <x v="2"/>
    <x v="0"/>
    <x v="7"/>
    <x v="16"/>
    <x v="0"/>
    <x v="17"/>
    <x v="7"/>
  </r>
  <r>
    <x v="385"/>
    <x v="103"/>
    <x v="190"/>
    <x v="10"/>
    <x v="3"/>
    <x v="2"/>
    <x v="10"/>
    <x v="10"/>
    <x v="1"/>
    <x v="18"/>
    <x v="7"/>
  </r>
  <r>
    <x v="386"/>
    <x v="104"/>
    <x v="177"/>
    <x v="7"/>
    <x v="2"/>
    <x v="0"/>
    <x v="7"/>
    <x v="16"/>
    <x v="0"/>
    <x v="1"/>
    <x v="7"/>
  </r>
  <r>
    <x v="387"/>
    <x v="105"/>
    <x v="191"/>
    <x v="8"/>
    <x v="2"/>
    <x v="0"/>
    <x v="8"/>
    <x v="8"/>
    <x v="1"/>
    <x v="8"/>
    <x v="7"/>
  </r>
  <r>
    <x v="388"/>
    <x v="106"/>
    <x v="182"/>
    <x v="9"/>
    <x v="3"/>
    <x v="0"/>
    <x v="9"/>
    <x v="9"/>
    <x v="0"/>
    <x v="18"/>
    <x v="7"/>
  </r>
  <r>
    <x v="389"/>
    <x v="107"/>
    <x v="189"/>
    <x v="10"/>
    <x v="3"/>
    <x v="2"/>
    <x v="10"/>
    <x v="10"/>
    <x v="1"/>
    <x v="19"/>
    <x v="7"/>
  </r>
  <r>
    <x v="390"/>
    <x v="108"/>
    <x v="187"/>
    <x v="11"/>
    <x v="3"/>
    <x v="0"/>
    <x v="11"/>
    <x v="11"/>
    <x v="0"/>
    <x v="17"/>
    <x v="7"/>
  </r>
  <r>
    <x v="391"/>
    <x v="109"/>
    <x v="192"/>
    <x v="12"/>
    <x v="3"/>
    <x v="0"/>
    <x v="12"/>
    <x v="12"/>
    <x v="1"/>
    <x v="1"/>
    <x v="7"/>
  </r>
  <r>
    <x v="392"/>
    <x v="92"/>
    <x v="191"/>
    <x v="16"/>
    <x v="4"/>
    <x v="1"/>
    <x v="15"/>
    <x v="17"/>
    <x v="0"/>
    <x v="22"/>
    <x v="7"/>
  </r>
  <r>
    <x v="393"/>
    <x v="110"/>
    <x v="175"/>
    <x v="4"/>
    <x v="1"/>
    <x v="0"/>
    <x v="4"/>
    <x v="4"/>
    <x v="1"/>
    <x v="4"/>
    <x v="7"/>
  </r>
  <r>
    <x v="394"/>
    <x v="110"/>
    <x v="193"/>
    <x v="5"/>
    <x v="1"/>
    <x v="0"/>
    <x v="5"/>
    <x v="5"/>
    <x v="1"/>
    <x v="20"/>
    <x v="7"/>
  </r>
  <r>
    <x v="395"/>
    <x v="110"/>
    <x v="176"/>
    <x v="6"/>
    <x v="1"/>
    <x v="0"/>
    <x v="6"/>
    <x v="6"/>
    <x v="1"/>
    <x v="21"/>
    <x v="7"/>
  </r>
  <r>
    <x v="396"/>
    <x v="110"/>
    <x v="194"/>
    <x v="7"/>
    <x v="2"/>
    <x v="0"/>
    <x v="7"/>
    <x v="16"/>
    <x v="1"/>
    <x v="22"/>
    <x v="7"/>
  </r>
  <r>
    <x v="397"/>
    <x v="110"/>
    <x v="177"/>
    <x v="8"/>
    <x v="2"/>
    <x v="0"/>
    <x v="8"/>
    <x v="8"/>
    <x v="1"/>
    <x v="23"/>
    <x v="7"/>
  </r>
  <r>
    <x v="398"/>
    <x v="110"/>
    <x v="195"/>
    <x v="9"/>
    <x v="3"/>
    <x v="0"/>
    <x v="9"/>
    <x v="9"/>
    <x v="1"/>
    <x v="24"/>
    <x v="7"/>
  </r>
  <r>
    <x v="399"/>
    <x v="110"/>
    <x v="178"/>
    <x v="10"/>
    <x v="3"/>
    <x v="2"/>
    <x v="10"/>
    <x v="10"/>
    <x v="1"/>
    <x v="4"/>
    <x v="7"/>
  </r>
  <r>
    <x v="400"/>
    <x v="110"/>
    <x v="196"/>
    <x v="11"/>
    <x v="3"/>
    <x v="0"/>
    <x v="11"/>
    <x v="11"/>
    <x v="1"/>
    <x v="20"/>
    <x v="7"/>
  </r>
  <r>
    <x v="401"/>
    <x v="110"/>
    <x v="179"/>
    <x v="12"/>
    <x v="3"/>
    <x v="0"/>
    <x v="12"/>
    <x v="12"/>
    <x v="1"/>
    <x v="21"/>
    <x v="7"/>
  </r>
  <r>
    <x v="402"/>
    <x v="110"/>
    <x v="191"/>
    <x v="13"/>
    <x v="4"/>
    <x v="0"/>
    <x v="13"/>
    <x v="13"/>
    <x v="1"/>
    <x v="22"/>
    <x v="7"/>
  </r>
  <r>
    <x v="403"/>
    <x v="110"/>
    <x v="180"/>
    <x v="14"/>
    <x v="4"/>
    <x v="2"/>
    <x v="13"/>
    <x v="14"/>
    <x v="1"/>
    <x v="23"/>
    <x v="7"/>
  </r>
  <r>
    <x v="404"/>
    <x v="110"/>
    <x v="197"/>
    <x v="16"/>
    <x v="4"/>
    <x v="1"/>
    <x v="15"/>
    <x v="17"/>
    <x v="1"/>
    <x v="24"/>
    <x v="7"/>
  </r>
  <r>
    <x v="405"/>
    <x v="110"/>
    <x v="181"/>
    <x v="15"/>
    <x v="4"/>
    <x v="0"/>
    <x v="14"/>
    <x v="15"/>
    <x v="1"/>
    <x v="4"/>
    <x v="7"/>
  </r>
  <r>
    <x v="406"/>
    <x v="110"/>
    <x v="198"/>
    <x v="17"/>
    <x v="4"/>
    <x v="2"/>
    <x v="16"/>
    <x v="18"/>
    <x v="1"/>
    <x v="20"/>
    <x v="7"/>
  </r>
  <r>
    <x v="407"/>
    <x v="111"/>
    <x v="182"/>
    <x v="0"/>
    <x v="0"/>
    <x v="0"/>
    <x v="0"/>
    <x v="0"/>
    <x v="0"/>
    <x v="8"/>
    <x v="7"/>
  </r>
  <r>
    <x v="408"/>
    <x v="111"/>
    <x v="199"/>
    <x v="1"/>
    <x v="0"/>
    <x v="0"/>
    <x v="1"/>
    <x v="1"/>
    <x v="0"/>
    <x v="16"/>
    <x v="7"/>
  </r>
  <r>
    <x v="409"/>
    <x v="111"/>
    <x v="183"/>
    <x v="2"/>
    <x v="0"/>
    <x v="0"/>
    <x v="2"/>
    <x v="2"/>
    <x v="0"/>
    <x v="25"/>
    <x v="7"/>
  </r>
  <r>
    <x v="410"/>
    <x v="111"/>
    <x v="200"/>
    <x v="3"/>
    <x v="0"/>
    <x v="0"/>
    <x v="3"/>
    <x v="3"/>
    <x v="0"/>
    <x v="26"/>
    <x v="7"/>
  </r>
  <r>
    <x v="411"/>
    <x v="111"/>
    <x v="184"/>
    <x v="4"/>
    <x v="1"/>
    <x v="0"/>
    <x v="4"/>
    <x v="4"/>
    <x v="0"/>
    <x v="27"/>
    <x v="7"/>
  </r>
  <r>
    <x v="412"/>
    <x v="111"/>
    <x v="189"/>
    <x v="5"/>
    <x v="1"/>
    <x v="0"/>
    <x v="5"/>
    <x v="5"/>
    <x v="0"/>
    <x v="28"/>
    <x v="7"/>
  </r>
  <r>
    <x v="413"/>
    <x v="111"/>
    <x v="185"/>
    <x v="6"/>
    <x v="1"/>
    <x v="0"/>
    <x v="6"/>
    <x v="6"/>
    <x v="0"/>
    <x v="8"/>
    <x v="7"/>
  </r>
  <r>
    <x v="414"/>
    <x v="111"/>
    <x v="201"/>
    <x v="7"/>
    <x v="2"/>
    <x v="0"/>
    <x v="7"/>
    <x v="16"/>
    <x v="0"/>
    <x v="16"/>
    <x v="7"/>
  </r>
  <r>
    <x v="415"/>
    <x v="111"/>
    <x v="186"/>
    <x v="8"/>
    <x v="2"/>
    <x v="0"/>
    <x v="8"/>
    <x v="8"/>
    <x v="0"/>
    <x v="25"/>
    <x v="7"/>
  </r>
  <r>
    <x v="416"/>
    <x v="111"/>
    <x v="202"/>
    <x v="9"/>
    <x v="3"/>
    <x v="0"/>
    <x v="9"/>
    <x v="9"/>
    <x v="0"/>
    <x v="26"/>
    <x v="7"/>
  </r>
  <r>
    <x v="417"/>
    <x v="111"/>
    <x v="187"/>
    <x v="10"/>
    <x v="3"/>
    <x v="2"/>
    <x v="10"/>
    <x v="10"/>
    <x v="0"/>
    <x v="27"/>
    <x v="7"/>
  </r>
  <r>
    <x v="418"/>
    <x v="111"/>
    <x v="203"/>
    <x v="11"/>
    <x v="3"/>
    <x v="0"/>
    <x v="11"/>
    <x v="11"/>
    <x v="0"/>
    <x v="28"/>
    <x v="7"/>
  </r>
  <r>
    <x v="419"/>
    <x v="111"/>
    <x v="188"/>
    <x v="12"/>
    <x v="3"/>
    <x v="0"/>
    <x v="12"/>
    <x v="12"/>
    <x v="0"/>
    <x v="8"/>
    <x v="7"/>
  </r>
  <r>
    <x v="420"/>
    <x v="111"/>
    <x v="190"/>
    <x v="13"/>
    <x v="4"/>
    <x v="0"/>
    <x v="13"/>
    <x v="13"/>
    <x v="0"/>
    <x v="16"/>
    <x v="7"/>
  </r>
  <r>
    <x v="421"/>
    <x v="111"/>
    <x v="192"/>
    <x v="14"/>
    <x v="4"/>
    <x v="2"/>
    <x v="13"/>
    <x v="14"/>
    <x v="0"/>
    <x v="25"/>
    <x v="7"/>
  </r>
  <r>
    <x v="422"/>
    <x v="111"/>
    <x v="192"/>
    <x v="14"/>
    <x v="4"/>
    <x v="0"/>
    <x v="13"/>
    <x v="13"/>
    <x v="0"/>
    <x v="25"/>
    <x v="7"/>
  </r>
  <r>
    <x v="423"/>
    <x v="112"/>
    <x v="175"/>
    <x v="16"/>
    <x v="4"/>
    <x v="1"/>
    <x v="15"/>
    <x v="17"/>
    <x v="0"/>
    <x v="6"/>
    <x v="7"/>
  </r>
  <r>
    <x v="424"/>
    <x v="97"/>
    <x v="175"/>
    <x v="3"/>
    <x v="0"/>
    <x v="0"/>
    <x v="3"/>
    <x v="3"/>
    <x v="0"/>
    <x v="37"/>
    <x v="7"/>
  </r>
  <r>
    <x v="425"/>
    <x v="0"/>
    <x v="204"/>
    <x v="0"/>
    <x v="0"/>
    <x v="0"/>
    <x v="0"/>
    <x v="0"/>
    <x v="0"/>
    <x v="10"/>
    <x v="8"/>
  </r>
  <r>
    <x v="426"/>
    <x v="1"/>
    <x v="204"/>
    <x v="14"/>
    <x v="4"/>
    <x v="2"/>
    <x v="13"/>
    <x v="14"/>
    <x v="1"/>
    <x v="21"/>
    <x v="8"/>
  </r>
  <r>
    <x v="427"/>
    <x v="2"/>
    <x v="205"/>
    <x v="4"/>
    <x v="1"/>
    <x v="0"/>
    <x v="4"/>
    <x v="4"/>
    <x v="0"/>
    <x v="34"/>
    <x v="8"/>
  </r>
  <r>
    <x v="428"/>
    <x v="0"/>
    <x v="206"/>
    <x v="1"/>
    <x v="0"/>
    <x v="0"/>
    <x v="1"/>
    <x v="1"/>
    <x v="0"/>
    <x v="14"/>
    <x v="8"/>
  </r>
  <r>
    <x v="429"/>
    <x v="3"/>
    <x v="207"/>
    <x v="7"/>
    <x v="2"/>
    <x v="0"/>
    <x v="17"/>
    <x v="19"/>
    <x v="1"/>
    <x v="35"/>
    <x v="8"/>
  </r>
  <r>
    <x v="430"/>
    <x v="4"/>
    <x v="207"/>
    <x v="9"/>
    <x v="3"/>
    <x v="0"/>
    <x v="9"/>
    <x v="9"/>
    <x v="0"/>
    <x v="24"/>
    <x v="8"/>
  </r>
  <r>
    <x v="431"/>
    <x v="0"/>
    <x v="208"/>
    <x v="16"/>
    <x v="4"/>
    <x v="1"/>
    <x v="15"/>
    <x v="17"/>
    <x v="0"/>
    <x v="0"/>
    <x v="8"/>
  </r>
  <r>
    <x v="432"/>
    <x v="5"/>
    <x v="208"/>
    <x v="2"/>
    <x v="0"/>
    <x v="0"/>
    <x v="2"/>
    <x v="2"/>
    <x v="1"/>
    <x v="39"/>
    <x v="8"/>
  </r>
  <r>
    <x v="433"/>
    <x v="6"/>
    <x v="209"/>
    <x v="5"/>
    <x v="1"/>
    <x v="0"/>
    <x v="5"/>
    <x v="5"/>
    <x v="0"/>
    <x v="15"/>
    <x v="8"/>
  </r>
  <r>
    <x v="434"/>
    <x v="7"/>
    <x v="209"/>
    <x v="10"/>
    <x v="3"/>
    <x v="2"/>
    <x v="10"/>
    <x v="10"/>
    <x v="1"/>
    <x v="26"/>
    <x v="8"/>
  </r>
  <r>
    <x v="435"/>
    <x v="8"/>
    <x v="210"/>
    <x v="3"/>
    <x v="0"/>
    <x v="0"/>
    <x v="3"/>
    <x v="3"/>
    <x v="0"/>
    <x v="31"/>
    <x v="8"/>
  </r>
  <r>
    <x v="436"/>
    <x v="9"/>
    <x v="210"/>
    <x v="15"/>
    <x v="4"/>
    <x v="2"/>
    <x v="14"/>
    <x v="20"/>
    <x v="1"/>
    <x v="37"/>
    <x v="8"/>
  </r>
  <r>
    <x v="437"/>
    <x v="0"/>
    <x v="211"/>
    <x v="11"/>
    <x v="3"/>
    <x v="0"/>
    <x v="11"/>
    <x v="11"/>
    <x v="0"/>
    <x v="41"/>
    <x v="8"/>
  </r>
  <r>
    <x v="438"/>
    <x v="1"/>
    <x v="211"/>
    <x v="6"/>
    <x v="1"/>
    <x v="0"/>
    <x v="6"/>
    <x v="6"/>
    <x v="1"/>
    <x v="4"/>
    <x v="8"/>
  </r>
  <r>
    <x v="439"/>
    <x v="10"/>
    <x v="212"/>
    <x v="8"/>
    <x v="2"/>
    <x v="0"/>
    <x v="8"/>
    <x v="8"/>
    <x v="0"/>
    <x v="36"/>
    <x v="8"/>
  </r>
  <r>
    <x v="440"/>
    <x v="2"/>
    <x v="212"/>
    <x v="17"/>
    <x v="4"/>
    <x v="2"/>
    <x v="16"/>
    <x v="18"/>
    <x v="0"/>
    <x v="47"/>
    <x v="8"/>
  </r>
  <r>
    <x v="441"/>
    <x v="3"/>
    <x v="213"/>
    <x v="0"/>
    <x v="0"/>
    <x v="0"/>
    <x v="0"/>
    <x v="0"/>
    <x v="1"/>
    <x v="11"/>
    <x v="8"/>
  </r>
  <r>
    <x v="442"/>
    <x v="4"/>
    <x v="213"/>
    <x v="12"/>
    <x v="3"/>
    <x v="0"/>
    <x v="12"/>
    <x v="12"/>
    <x v="0"/>
    <x v="50"/>
    <x v="8"/>
  </r>
  <r>
    <x v="443"/>
    <x v="0"/>
    <x v="214"/>
    <x v="0"/>
    <x v="0"/>
    <x v="0"/>
    <x v="0"/>
    <x v="0"/>
    <x v="0"/>
    <x v="5"/>
    <x v="8"/>
  </r>
  <r>
    <x v="444"/>
    <x v="11"/>
    <x v="214"/>
    <x v="4"/>
    <x v="1"/>
    <x v="0"/>
    <x v="4"/>
    <x v="4"/>
    <x v="1"/>
    <x v="38"/>
    <x v="8"/>
  </r>
  <r>
    <x v="445"/>
    <x v="91"/>
    <x v="215"/>
    <x v="1"/>
    <x v="0"/>
    <x v="0"/>
    <x v="1"/>
    <x v="1"/>
    <x v="1"/>
    <x v="51"/>
    <x v="8"/>
  </r>
  <r>
    <x v="446"/>
    <x v="13"/>
    <x v="216"/>
    <x v="5"/>
    <x v="1"/>
    <x v="0"/>
    <x v="5"/>
    <x v="5"/>
    <x v="1"/>
    <x v="29"/>
    <x v="8"/>
  </r>
  <r>
    <x v="447"/>
    <x v="55"/>
    <x v="216"/>
    <x v="4"/>
    <x v="1"/>
    <x v="0"/>
    <x v="4"/>
    <x v="4"/>
    <x v="0"/>
    <x v="4"/>
    <x v="8"/>
  </r>
  <r>
    <x v="448"/>
    <x v="113"/>
    <x v="216"/>
    <x v="5"/>
    <x v="1"/>
    <x v="0"/>
    <x v="5"/>
    <x v="5"/>
    <x v="1"/>
    <x v="4"/>
    <x v="8"/>
  </r>
  <r>
    <x v="449"/>
    <x v="114"/>
    <x v="216"/>
    <x v="0"/>
    <x v="0"/>
    <x v="0"/>
    <x v="0"/>
    <x v="0"/>
    <x v="1"/>
    <x v="0"/>
    <x v="8"/>
  </r>
  <r>
    <x v="450"/>
    <x v="115"/>
    <x v="216"/>
    <x v="4"/>
    <x v="1"/>
    <x v="0"/>
    <x v="4"/>
    <x v="4"/>
    <x v="1"/>
    <x v="0"/>
    <x v="8"/>
  </r>
  <r>
    <x v="451"/>
    <x v="115"/>
    <x v="217"/>
    <x v="5"/>
    <x v="1"/>
    <x v="0"/>
    <x v="5"/>
    <x v="5"/>
    <x v="1"/>
    <x v="14"/>
    <x v="8"/>
  </r>
  <r>
    <x v="452"/>
    <x v="115"/>
    <x v="218"/>
    <x v="6"/>
    <x v="1"/>
    <x v="0"/>
    <x v="6"/>
    <x v="6"/>
    <x v="1"/>
    <x v="41"/>
    <x v="8"/>
  </r>
  <r>
    <x v="453"/>
    <x v="115"/>
    <x v="219"/>
    <x v="7"/>
    <x v="2"/>
    <x v="0"/>
    <x v="7"/>
    <x v="16"/>
    <x v="1"/>
    <x v="7"/>
    <x v="8"/>
  </r>
  <r>
    <x v="454"/>
    <x v="115"/>
    <x v="204"/>
    <x v="8"/>
    <x v="2"/>
    <x v="0"/>
    <x v="8"/>
    <x v="8"/>
    <x v="1"/>
    <x v="42"/>
    <x v="8"/>
  </r>
  <r>
    <x v="455"/>
    <x v="115"/>
    <x v="205"/>
    <x v="9"/>
    <x v="3"/>
    <x v="0"/>
    <x v="9"/>
    <x v="9"/>
    <x v="1"/>
    <x v="0"/>
    <x v="8"/>
  </r>
  <r>
    <x v="456"/>
    <x v="115"/>
    <x v="206"/>
    <x v="10"/>
    <x v="3"/>
    <x v="2"/>
    <x v="10"/>
    <x v="10"/>
    <x v="1"/>
    <x v="14"/>
    <x v="8"/>
  </r>
  <r>
    <x v="457"/>
    <x v="115"/>
    <x v="207"/>
    <x v="11"/>
    <x v="3"/>
    <x v="0"/>
    <x v="11"/>
    <x v="11"/>
    <x v="1"/>
    <x v="41"/>
    <x v="8"/>
  </r>
  <r>
    <x v="458"/>
    <x v="115"/>
    <x v="208"/>
    <x v="12"/>
    <x v="3"/>
    <x v="0"/>
    <x v="12"/>
    <x v="12"/>
    <x v="1"/>
    <x v="7"/>
    <x v="8"/>
  </r>
  <r>
    <x v="459"/>
    <x v="115"/>
    <x v="209"/>
    <x v="13"/>
    <x v="4"/>
    <x v="0"/>
    <x v="13"/>
    <x v="13"/>
    <x v="1"/>
    <x v="42"/>
    <x v="8"/>
  </r>
  <r>
    <x v="460"/>
    <x v="115"/>
    <x v="210"/>
    <x v="14"/>
    <x v="4"/>
    <x v="2"/>
    <x v="13"/>
    <x v="14"/>
    <x v="1"/>
    <x v="0"/>
    <x v="8"/>
  </r>
  <r>
    <x v="461"/>
    <x v="115"/>
    <x v="211"/>
    <x v="16"/>
    <x v="4"/>
    <x v="1"/>
    <x v="15"/>
    <x v="17"/>
    <x v="1"/>
    <x v="14"/>
    <x v="8"/>
  </r>
  <r>
    <x v="462"/>
    <x v="115"/>
    <x v="212"/>
    <x v="15"/>
    <x v="4"/>
    <x v="0"/>
    <x v="14"/>
    <x v="15"/>
    <x v="1"/>
    <x v="41"/>
    <x v="8"/>
  </r>
  <r>
    <x v="463"/>
    <x v="115"/>
    <x v="213"/>
    <x v="17"/>
    <x v="4"/>
    <x v="2"/>
    <x v="16"/>
    <x v="18"/>
    <x v="1"/>
    <x v="7"/>
    <x v="8"/>
  </r>
  <r>
    <x v="464"/>
    <x v="93"/>
    <x v="214"/>
    <x v="0"/>
    <x v="0"/>
    <x v="0"/>
    <x v="0"/>
    <x v="0"/>
    <x v="0"/>
    <x v="4"/>
    <x v="8"/>
  </r>
  <r>
    <x v="465"/>
    <x v="93"/>
    <x v="220"/>
    <x v="1"/>
    <x v="0"/>
    <x v="0"/>
    <x v="1"/>
    <x v="1"/>
    <x v="0"/>
    <x v="20"/>
    <x v="8"/>
  </r>
  <r>
    <x v="466"/>
    <x v="93"/>
    <x v="221"/>
    <x v="2"/>
    <x v="0"/>
    <x v="0"/>
    <x v="2"/>
    <x v="2"/>
    <x v="0"/>
    <x v="21"/>
    <x v="8"/>
  </r>
  <r>
    <x v="467"/>
    <x v="93"/>
    <x v="222"/>
    <x v="3"/>
    <x v="0"/>
    <x v="0"/>
    <x v="3"/>
    <x v="3"/>
    <x v="0"/>
    <x v="22"/>
    <x v="8"/>
  </r>
  <r>
    <x v="468"/>
    <x v="93"/>
    <x v="223"/>
    <x v="4"/>
    <x v="1"/>
    <x v="0"/>
    <x v="4"/>
    <x v="4"/>
    <x v="0"/>
    <x v="23"/>
    <x v="8"/>
  </r>
  <r>
    <x v="469"/>
    <x v="93"/>
    <x v="215"/>
    <x v="5"/>
    <x v="1"/>
    <x v="0"/>
    <x v="5"/>
    <x v="5"/>
    <x v="0"/>
    <x v="24"/>
    <x v="8"/>
  </r>
  <r>
    <x v="470"/>
    <x v="93"/>
    <x v="224"/>
    <x v="6"/>
    <x v="1"/>
    <x v="0"/>
    <x v="6"/>
    <x v="6"/>
    <x v="0"/>
    <x v="4"/>
    <x v="8"/>
  </r>
  <r>
    <x v="471"/>
    <x v="93"/>
    <x v="225"/>
    <x v="7"/>
    <x v="2"/>
    <x v="0"/>
    <x v="7"/>
    <x v="16"/>
    <x v="0"/>
    <x v="20"/>
    <x v="8"/>
  </r>
  <r>
    <x v="472"/>
    <x v="93"/>
    <x v="226"/>
    <x v="8"/>
    <x v="2"/>
    <x v="0"/>
    <x v="8"/>
    <x v="8"/>
    <x v="0"/>
    <x v="21"/>
    <x v="8"/>
  </r>
  <r>
    <x v="473"/>
    <x v="93"/>
    <x v="227"/>
    <x v="9"/>
    <x v="3"/>
    <x v="0"/>
    <x v="9"/>
    <x v="9"/>
    <x v="0"/>
    <x v="22"/>
    <x v="8"/>
  </r>
  <r>
    <x v="474"/>
    <x v="93"/>
    <x v="228"/>
    <x v="10"/>
    <x v="3"/>
    <x v="2"/>
    <x v="10"/>
    <x v="10"/>
    <x v="0"/>
    <x v="23"/>
    <x v="8"/>
  </r>
  <r>
    <x v="475"/>
    <x v="93"/>
    <x v="229"/>
    <x v="11"/>
    <x v="3"/>
    <x v="0"/>
    <x v="11"/>
    <x v="11"/>
    <x v="0"/>
    <x v="24"/>
    <x v="8"/>
  </r>
  <r>
    <x v="476"/>
    <x v="93"/>
    <x v="230"/>
    <x v="12"/>
    <x v="3"/>
    <x v="0"/>
    <x v="12"/>
    <x v="12"/>
    <x v="0"/>
    <x v="4"/>
    <x v="8"/>
  </r>
  <r>
    <x v="477"/>
    <x v="93"/>
    <x v="231"/>
    <x v="13"/>
    <x v="4"/>
    <x v="0"/>
    <x v="13"/>
    <x v="13"/>
    <x v="0"/>
    <x v="20"/>
    <x v="8"/>
  </r>
  <r>
    <x v="478"/>
    <x v="93"/>
    <x v="232"/>
    <x v="14"/>
    <x v="4"/>
    <x v="2"/>
    <x v="13"/>
    <x v="14"/>
    <x v="0"/>
    <x v="21"/>
    <x v="8"/>
  </r>
  <r>
    <x v="479"/>
    <x v="93"/>
    <x v="233"/>
    <x v="16"/>
    <x v="4"/>
    <x v="1"/>
    <x v="15"/>
    <x v="17"/>
    <x v="0"/>
    <x v="22"/>
    <x v="8"/>
  </r>
  <r>
    <x v="480"/>
    <x v="93"/>
    <x v="234"/>
    <x v="15"/>
    <x v="4"/>
    <x v="0"/>
    <x v="14"/>
    <x v="15"/>
    <x v="0"/>
    <x v="23"/>
    <x v="8"/>
  </r>
  <r>
    <x v="481"/>
    <x v="116"/>
    <x v="216"/>
    <x v="0"/>
    <x v="0"/>
    <x v="0"/>
    <x v="0"/>
    <x v="0"/>
    <x v="1"/>
    <x v="18"/>
    <x v="8"/>
  </r>
  <r>
    <x v="482"/>
    <x v="117"/>
    <x v="216"/>
    <x v="1"/>
    <x v="0"/>
    <x v="0"/>
    <x v="1"/>
    <x v="1"/>
    <x v="0"/>
    <x v="19"/>
    <x v="8"/>
  </r>
  <r>
    <x v="483"/>
    <x v="118"/>
    <x v="216"/>
    <x v="2"/>
    <x v="0"/>
    <x v="0"/>
    <x v="2"/>
    <x v="2"/>
    <x v="1"/>
    <x v="17"/>
    <x v="8"/>
  </r>
  <r>
    <x v="484"/>
    <x v="119"/>
    <x v="216"/>
    <x v="7"/>
    <x v="2"/>
    <x v="0"/>
    <x v="7"/>
    <x v="16"/>
    <x v="0"/>
    <x v="18"/>
    <x v="8"/>
  </r>
  <r>
    <x v="485"/>
    <x v="120"/>
    <x v="216"/>
    <x v="8"/>
    <x v="2"/>
    <x v="0"/>
    <x v="8"/>
    <x v="8"/>
    <x v="1"/>
    <x v="19"/>
    <x v="8"/>
  </r>
  <r>
    <x v="486"/>
    <x v="121"/>
    <x v="216"/>
    <x v="9"/>
    <x v="3"/>
    <x v="0"/>
    <x v="9"/>
    <x v="9"/>
    <x v="0"/>
    <x v="17"/>
    <x v="8"/>
  </r>
  <r>
    <x v="487"/>
    <x v="122"/>
    <x v="216"/>
    <x v="10"/>
    <x v="3"/>
    <x v="2"/>
    <x v="10"/>
    <x v="10"/>
    <x v="1"/>
    <x v="1"/>
    <x v="8"/>
  </r>
  <r>
    <x v="488"/>
    <x v="123"/>
    <x v="216"/>
    <x v="11"/>
    <x v="3"/>
    <x v="0"/>
    <x v="11"/>
    <x v="11"/>
    <x v="0"/>
    <x v="8"/>
    <x v="8"/>
  </r>
  <r>
    <x v="489"/>
    <x v="124"/>
    <x v="216"/>
    <x v="12"/>
    <x v="3"/>
    <x v="0"/>
    <x v="12"/>
    <x v="12"/>
    <x v="1"/>
    <x v="18"/>
    <x v="8"/>
  </r>
  <r>
    <x v="490"/>
    <x v="125"/>
    <x v="216"/>
    <x v="13"/>
    <x v="4"/>
    <x v="0"/>
    <x v="13"/>
    <x v="13"/>
    <x v="0"/>
    <x v="19"/>
    <x v="8"/>
  </r>
  <r>
    <x v="491"/>
    <x v="126"/>
    <x v="216"/>
    <x v="14"/>
    <x v="4"/>
    <x v="2"/>
    <x v="13"/>
    <x v="14"/>
    <x v="1"/>
    <x v="17"/>
    <x v="8"/>
  </r>
  <r>
    <x v="492"/>
    <x v="116"/>
    <x v="216"/>
    <x v="0"/>
    <x v="0"/>
    <x v="0"/>
    <x v="7"/>
    <x v="16"/>
    <x v="1"/>
    <x v="6"/>
    <x v="8"/>
  </r>
  <r>
    <x v="493"/>
    <x v="117"/>
    <x v="216"/>
    <x v="1"/>
    <x v="0"/>
    <x v="0"/>
    <x v="1"/>
    <x v="1"/>
    <x v="0"/>
    <x v="33"/>
    <x v="8"/>
  </r>
  <r>
    <x v="494"/>
    <x v="118"/>
    <x v="216"/>
    <x v="2"/>
    <x v="0"/>
    <x v="0"/>
    <x v="2"/>
    <x v="2"/>
    <x v="1"/>
    <x v="29"/>
    <x v="8"/>
  </r>
  <r>
    <x v="495"/>
    <x v="127"/>
    <x v="216"/>
    <x v="3"/>
    <x v="0"/>
    <x v="0"/>
    <x v="3"/>
    <x v="3"/>
    <x v="0"/>
    <x v="30"/>
    <x v="8"/>
  </r>
  <r>
    <x v="496"/>
    <x v="128"/>
    <x v="216"/>
    <x v="4"/>
    <x v="1"/>
    <x v="0"/>
    <x v="4"/>
    <x v="4"/>
    <x v="1"/>
    <x v="16"/>
    <x v="8"/>
  </r>
  <r>
    <x v="497"/>
    <x v="129"/>
    <x v="216"/>
    <x v="5"/>
    <x v="1"/>
    <x v="0"/>
    <x v="5"/>
    <x v="5"/>
    <x v="0"/>
    <x v="6"/>
    <x v="8"/>
  </r>
  <r>
    <x v="498"/>
    <x v="130"/>
    <x v="216"/>
    <x v="6"/>
    <x v="1"/>
    <x v="0"/>
    <x v="6"/>
    <x v="6"/>
    <x v="1"/>
    <x v="33"/>
    <x v="8"/>
  </r>
  <r>
    <x v="499"/>
    <x v="119"/>
    <x v="216"/>
    <x v="7"/>
    <x v="2"/>
    <x v="0"/>
    <x v="8"/>
    <x v="8"/>
    <x v="0"/>
    <x v="29"/>
    <x v="8"/>
  </r>
  <r>
    <x v="500"/>
    <x v="120"/>
    <x v="216"/>
    <x v="8"/>
    <x v="2"/>
    <x v="0"/>
    <x v="8"/>
    <x v="8"/>
    <x v="1"/>
    <x v="30"/>
    <x v="8"/>
  </r>
  <r>
    <x v="501"/>
    <x v="121"/>
    <x v="216"/>
    <x v="9"/>
    <x v="3"/>
    <x v="0"/>
    <x v="9"/>
    <x v="9"/>
    <x v="0"/>
    <x v="16"/>
    <x v="8"/>
  </r>
  <r>
    <x v="502"/>
    <x v="122"/>
    <x v="216"/>
    <x v="10"/>
    <x v="3"/>
    <x v="2"/>
    <x v="10"/>
    <x v="10"/>
    <x v="1"/>
    <x v="6"/>
    <x v="8"/>
  </r>
  <r>
    <x v="503"/>
    <x v="123"/>
    <x v="216"/>
    <x v="11"/>
    <x v="3"/>
    <x v="0"/>
    <x v="11"/>
    <x v="11"/>
    <x v="0"/>
    <x v="33"/>
    <x v="8"/>
  </r>
  <r>
    <x v="504"/>
    <x v="124"/>
    <x v="216"/>
    <x v="12"/>
    <x v="3"/>
    <x v="0"/>
    <x v="12"/>
    <x v="12"/>
    <x v="1"/>
    <x v="29"/>
    <x v="8"/>
  </r>
  <r>
    <x v="505"/>
    <x v="125"/>
    <x v="216"/>
    <x v="13"/>
    <x v="4"/>
    <x v="0"/>
    <x v="13"/>
    <x v="13"/>
    <x v="0"/>
    <x v="30"/>
    <x v="8"/>
  </r>
  <r>
    <x v="506"/>
    <x v="126"/>
    <x v="216"/>
    <x v="14"/>
    <x v="4"/>
    <x v="2"/>
    <x v="13"/>
    <x v="14"/>
    <x v="1"/>
    <x v="16"/>
    <x v="8"/>
  </r>
  <r>
    <x v="507"/>
    <x v="131"/>
    <x v="216"/>
    <x v="16"/>
    <x v="4"/>
    <x v="1"/>
    <x v="15"/>
    <x v="17"/>
    <x v="0"/>
    <x v="6"/>
    <x v="8"/>
  </r>
  <r>
    <x v="508"/>
    <x v="132"/>
    <x v="216"/>
    <x v="15"/>
    <x v="4"/>
    <x v="0"/>
    <x v="14"/>
    <x v="15"/>
    <x v="1"/>
    <x v="33"/>
    <x v="8"/>
  </r>
  <r>
    <x v="509"/>
    <x v="133"/>
    <x v="216"/>
    <x v="17"/>
    <x v="4"/>
    <x v="2"/>
    <x v="16"/>
    <x v="18"/>
    <x v="0"/>
    <x v="29"/>
    <x v="8"/>
  </r>
  <r>
    <x v="510"/>
    <x v="96"/>
    <x v="216"/>
    <x v="0"/>
    <x v="0"/>
    <x v="0"/>
    <x v="0"/>
    <x v="0"/>
    <x v="1"/>
    <x v="6"/>
    <x v="8"/>
  </r>
  <r>
    <x v="511"/>
    <x v="96"/>
    <x v="204"/>
    <x v="1"/>
    <x v="0"/>
    <x v="0"/>
    <x v="1"/>
    <x v="1"/>
    <x v="1"/>
    <x v="36"/>
    <x v="8"/>
  </r>
  <r>
    <x v="512"/>
    <x v="96"/>
    <x v="209"/>
    <x v="2"/>
    <x v="0"/>
    <x v="0"/>
    <x v="2"/>
    <x v="2"/>
    <x v="1"/>
    <x v="12"/>
    <x v="8"/>
  </r>
  <r>
    <x v="513"/>
    <x v="96"/>
    <x v="214"/>
    <x v="3"/>
    <x v="0"/>
    <x v="0"/>
    <x v="3"/>
    <x v="3"/>
    <x v="1"/>
    <x v="38"/>
    <x v="8"/>
  </r>
  <r>
    <x v="514"/>
    <x v="96"/>
    <x v="215"/>
    <x v="4"/>
    <x v="1"/>
    <x v="0"/>
    <x v="4"/>
    <x v="4"/>
    <x v="1"/>
    <x v="13"/>
    <x v="8"/>
  </r>
  <r>
    <x v="515"/>
    <x v="96"/>
    <x v="228"/>
    <x v="5"/>
    <x v="1"/>
    <x v="0"/>
    <x v="5"/>
    <x v="5"/>
    <x v="1"/>
    <x v="39"/>
    <x v="8"/>
  </r>
  <r>
    <x v="516"/>
    <x v="96"/>
    <x v="233"/>
    <x v="6"/>
    <x v="1"/>
    <x v="0"/>
    <x v="6"/>
    <x v="6"/>
    <x v="1"/>
    <x v="44"/>
    <x v="8"/>
  </r>
  <r>
    <x v="517"/>
    <x v="134"/>
    <x v="216"/>
    <x v="0"/>
    <x v="0"/>
    <x v="0"/>
    <x v="0"/>
    <x v="0"/>
    <x v="0"/>
    <x v="33"/>
    <x v="8"/>
  </r>
  <r>
    <x v="518"/>
    <x v="135"/>
    <x v="216"/>
    <x v="11"/>
    <x v="3"/>
    <x v="0"/>
    <x v="11"/>
    <x v="11"/>
    <x v="1"/>
    <x v="17"/>
    <x v="8"/>
  </r>
  <r>
    <x v="519"/>
    <x v="135"/>
    <x v="217"/>
    <x v="12"/>
    <x v="3"/>
    <x v="0"/>
    <x v="12"/>
    <x v="12"/>
    <x v="1"/>
    <x v="29"/>
    <x v="8"/>
  </r>
  <r>
    <x v="520"/>
    <x v="135"/>
    <x v="218"/>
    <x v="13"/>
    <x v="4"/>
    <x v="0"/>
    <x v="13"/>
    <x v="13"/>
    <x v="1"/>
    <x v="5"/>
    <x v="8"/>
  </r>
  <r>
    <x v="521"/>
    <x v="135"/>
    <x v="219"/>
    <x v="14"/>
    <x v="4"/>
    <x v="2"/>
    <x v="13"/>
    <x v="14"/>
    <x v="1"/>
    <x v="15"/>
    <x v="8"/>
  </r>
  <r>
    <x v="522"/>
    <x v="135"/>
    <x v="204"/>
    <x v="16"/>
    <x v="4"/>
    <x v="1"/>
    <x v="15"/>
    <x v="17"/>
    <x v="1"/>
    <x v="10"/>
    <x v="8"/>
  </r>
  <r>
    <x v="523"/>
    <x v="135"/>
    <x v="205"/>
    <x v="15"/>
    <x v="4"/>
    <x v="0"/>
    <x v="14"/>
    <x v="15"/>
    <x v="1"/>
    <x v="0"/>
    <x v="8"/>
  </r>
  <r>
    <x v="524"/>
    <x v="135"/>
    <x v="206"/>
    <x v="17"/>
    <x v="4"/>
    <x v="2"/>
    <x v="16"/>
    <x v="18"/>
    <x v="1"/>
    <x v="14"/>
    <x v="8"/>
  </r>
  <r>
    <x v="525"/>
    <x v="135"/>
    <x v="207"/>
    <x v="0"/>
    <x v="0"/>
    <x v="0"/>
    <x v="0"/>
    <x v="0"/>
    <x v="1"/>
    <x v="41"/>
    <x v="8"/>
  </r>
  <r>
    <x v="526"/>
    <x v="135"/>
    <x v="208"/>
    <x v="1"/>
    <x v="0"/>
    <x v="0"/>
    <x v="1"/>
    <x v="1"/>
    <x v="1"/>
    <x v="7"/>
    <x v="8"/>
  </r>
  <r>
    <x v="527"/>
    <x v="135"/>
    <x v="209"/>
    <x v="2"/>
    <x v="0"/>
    <x v="0"/>
    <x v="2"/>
    <x v="2"/>
    <x v="1"/>
    <x v="42"/>
    <x v="8"/>
  </r>
  <r>
    <x v="528"/>
    <x v="135"/>
    <x v="210"/>
    <x v="3"/>
    <x v="0"/>
    <x v="0"/>
    <x v="3"/>
    <x v="3"/>
    <x v="1"/>
    <x v="17"/>
    <x v="8"/>
  </r>
  <r>
    <x v="529"/>
    <x v="135"/>
    <x v="211"/>
    <x v="4"/>
    <x v="1"/>
    <x v="0"/>
    <x v="4"/>
    <x v="4"/>
    <x v="1"/>
    <x v="29"/>
    <x v="8"/>
  </r>
  <r>
    <x v="530"/>
    <x v="135"/>
    <x v="212"/>
    <x v="5"/>
    <x v="1"/>
    <x v="0"/>
    <x v="5"/>
    <x v="5"/>
    <x v="1"/>
    <x v="5"/>
    <x v="8"/>
  </r>
  <r>
    <x v="531"/>
    <x v="135"/>
    <x v="213"/>
    <x v="6"/>
    <x v="1"/>
    <x v="0"/>
    <x v="6"/>
    <x v="6"/>
    <x v="1"/>
    <x v="15"/>
    <x v="8"/>
  </r>
  <r>
    <x v="532"/>
    <x v="135"/>
    <x v="214"/>
    <x v="7"/>
    <x v="2"/>
    <x v="0"/>
    <x v="7"/>
    <x v="16"/>
    <x v="1"/>
    <x v="10"/>
    <x v="8"/>
  </r>
  <r>
    <x v="533"/>
    <x v="135"/>
    <x v="220"/>
    <x v="8"/>
    <x v="2"/>
    <x v="0"/>
    <x v="8"/>
    <x v="8"/>
    <x v="1"/>
    <x v="0"/>
    <x v="8"/>
  </r>
  <r>
    <x v="534"/>
    <x v="135"/>
    <x v="221"/>
    <x v="9"/>
    <x v="3"/>
    <x v="0"/>
    <x v="9"/>
    <x v="9"/>
    <x v="1"/>
    <x v="14"/>
    <x v="8"/>
  </r>
  <r>
    <x v="535"/>
    <x v="135"/>
    <x v="222"/>
    <x v="10"/>
    <x v="3"/>
    <x v="2"/>
    <x v="10"/>
    <x v="10"/>
    <x v="1"/>
    <x v="41"/>
    <x v="8"/>
  </r>
  <r>
    <x v="536"/>
    <x v="135"/>
    <x v="223"/>
    <x v="11"/>
    <x v="3"/>
    <x v="0"/>
    <x v="11"/>
    <x v="11"/>
    <x v="1"/>
    <x v="7"/>
    <x v="8"/>
  </r>
  <r>
    <x v="537"/>
    <x v="135"/>
    <x v="215"/>
    <x v="12"/>
    <x v="3"/>
    <x v="0"/>
    <x v="12"/>
    <x v="12"/>
    <x v="1"/>
    <x v="42"/>
    <x v="8"/>
  </r>
  <r>
    <x v="538"/>
    <x v="135"/>
    <x v="224"/>
    <x v="13"/>
    <x v="4"/>
    <x v="0"/>
    <x v="13"/>
    <x v="13"/>
    <x v="1"/>
    <x v="17"/>
    <x v="8"/>
  </r>
  <r>
    <x v="539"/>
    <x v="135"/>
    <x v="225"/>
    <x v="14"/>
    <x v="4"/>
    <x v="2"/>
    <x v="13"/>
    <x v="14"/>
    <x v="1"/>
    <x v="29"/>
    <x v="8"/>
  </r>
  <r>
    <x v="540"/>
    <x v="135"/>
    <x v="226"/>
    <x v="16"/>
    <x v="4"/>
    <x v="1"/>
    <x v="15"/>
    <x v="17"/>
    <x v="1"/>
    <x v="5"/>
    <x v="8"/>
  </r>
  <r>
    <x v="541"/>
    <x v="135"/>
    <x v="227"/>
    <x v="15"/>
    <x v="4"/>
    <x v="0"/>
    <x v="14"/>
    <x v="15"/>
    <x v="1"/>
    <x v="15"/>
    <x v="8"/>
  </r>
  <r>
    <x v="542"/>
    <x v="135"/>
    <x v="228"/>
    <x v="17"/>
    <x v="4"/>
    <x v="2"/>
    <x v="16"/>
    <x v="18"/>
    <x v="1"/>
    <x v="10"/>
    <x v="8"/>
  </r>
  <r>
    <x v="543"/>
    <x v="136"/>
    <x v="229"/>
    <x v="0"/>
    <x v="0"/>
    <x v="0"/>
    <x v="0"/>
    <x v="0"/>
    <x v="0"/>
    <x v="1"/>
    <x v="8"/>
  </r>
  <r>
    <x v="544"/>
    <x v="136"/>
    <x v="230"/>
    <x v="1"/>
    <x v="0"/>
    <x v="0"/>
    <x v="1"/>
    <x v="1"/>
    <x v="0"/>
    <x v="30"/>
    <x v="8"/>
  </r>
  <r>
    <x v="545"/>
    <x v="136"/>
    <x v="231"/>
    <x v="2"/>
    <x v="0"/>
    <x v="0"/>
    <x v="2"/>
    <x v="2"/>
    <x v="0"/>
    <x v="9"/>
    <x v="8"/>
  </r>
  <r>
    <x v="546"/>
    <x v="136"/>
    <x v="232"/>
    <x v="3"/>
    <x v="0"/>
    <x v="0"/>
    <x v="3"/>
    <x v="3"/>
    <x v="0"/>
    <x v="31"/>
    <x v="8"/>
  </r>
  <r>
    <x v="547"/>
    <x v="136"/>
    <x v="233"/>
    <x v="4"/>
    <x v="1"/>
    <x v="0"/>
    <x v="4"/>
    <x v="4"/>
    <x v="0"/>
    <x v="32"/>
    <x v="8"/>
  </r>
  <r>
    <x v="548"/>
    <x v="136"/>
    <x v="234"/>
    <x v="5"/>
    <x v="1"/>
    <x v="0"/>
    <x v="5"/>
    <x v="5"/>
    <x v="0"/>
    <x v="4"/>
    <x v="8"/>
  </r>
  <r>
    <x v="549"/>
    <x v="0"/>
    <x v="235"/>
    <x v="0"/>
    <x v="0"/>
    <x v="0"/>
    <x v="0"/>
    <x v="0"/>
    <x v="0"/>
    <x v="29"/>
    <x v="9"/>
  </r>
  <r>
    <x v="550"/>
    <x v="1"/>
    <x v="236"/>
    <x v="1"/>
    <x v="0"/>
    <x v="0"/>
    <x v="1"/>
    <x v="1"/>
    <x v="1"/>
    <x v="20"/>
    <x v="9"/>
  </r>
  <r>
    <x v="551"/>
    <x v="2"/>
    <x v="237"/>
    <x v="2"/>
    <x v="0"/>
    <x v="0"/>
    <x v="2"/>
    <x v="2"/>
    <x v="0"/>
    <x v="28"/>
    <x v="9"/>
  </r>
  <r>
    <x v="552"/>
    <x v="3"/>
    <x v="238"/>
    <x v="3"/>
    <x v="0"/>
    <x v="0"/>
    <x v="3"/>
    <x v="3"/>
    <x v="1"/>
    <x v="33"/>
    <x v="9"/>
  </r>
  <r>
    <x v="553"/>
    <x v="4"/>
    <x v="239"/>
    <x v="4"/>
    <x v="1"/>
    <x v="0"/>
    <x v="4"/>
    <x v="4"/>
    <x v="0"/>
    <x v="4"/>
    <x v="9"/>
  </r>
  <r>
    <x v="554"/>
    <x v="0"/>
    <x v="240"/>
    <x v="5"/>
    <x v="1"/>
    <x v="0"/>
    <x v="5"/>
    <x v="5"/>
    <x v="0"/>
    <x v="5"/>
    <x v="9"/>
  </r>
  <r>
    <x v="555"/>
    <x v="5"/>
    <x v="241"/>
    <x v="6"/>
    <x v="1"/>
    <x v="0"/>
    <x v="6"/>
    <x v="6"/>
    <x v="1"/>
    <x v="18"/>
    <x v="9"/>
  </r>
  <r>
    <x v="556"/>
    <x v="6"/>
    <x v="242"/>
    <x v="7"/>
    <x v="2"/>
    <x v="0"/>
    <x v="7"/>
    <x v="16"/>
    <x v="0"/>
    <x v="7"/>
    <x v="9"/>
  </r>
  <r>
    <x v="557"/>
    <x v="7"/>
    <x v="243"/>
    <x v="8"/>
    <x v="2"/>
    <x v="0"/>
    <x v="8"/>
    <x v="8"/>
    <x v="1"/>
    <x v="2"/>
    <x v="9"/>
  </r>
  <r>
    <x v="558"/>
    <x v="8"/>
    <x v="244"/>
    <x v="9"/>
    <x v="3"/>
    <x v="0"/>
    <x v="9"/>
    <x v="9"/>
    <x v="0"/>
    <x v="9"/>
    <x v="9"/>
  </r>
  <r>
    <x v="559"/>
    <x v="0"/>
    <x v="245"/>
    <x v="10"/>
    <x v="3"/>
    <x v="2"/>
    <x v="10"/>
    <x v="10"/>
    <x v="0"/>
    <x v="10"/>
    <x v="9"/>
  </r>
  <r>
    <x v="560"/>
    <x v="9"/>
    <x v="246"/>
    <x v="11"/>
    <x v="3"/>
    <x v="0"/>
    <x v="11"/>
    <x v="11"/>
    <x v="1"/>
    <x v="11"/>
    <x v="9"/>
  </r>
  <r>
    <x v="561"/>
    <x v="10"/>
    <x v="247"/>
    <x v="12"/>
    <x v="3"/>
    <x v="0"/>
    <x v="12"/>
    <x v="12"/>
    <x v="0"/>
    <x v="12"/>
    <x v="9"/>
  </r>
  <r>
    <x v="562"/>
    <x v="11"/>
    <x v="248"/>
    <x v="13"/>
    <x v="4"/>
    <x v="0"/>
    <x v="13"/>
    <x v="13"/>
    <x v="1"/>
    <x v="13"/>
    <x v="9"/>
  </r>
  <r>
    <x v="563"/>
    <x v="28"/>
    <x v="249"/>
    <x v="0"/>
    <x v="0"/>
    <x v="0"/>
    <x v="0"/>
    <x v="0"/>
    <x v="0"/>
    <x v="18"/>
    <x v="9"/>
  </r>
  <r>
    <x v="564"/>
    <x v="137"/>
    <x v="235"/>
    <x v="11"/>
    <x v="3"/>
    <x v="0"/>
    <x v="11"/>
    <x v="11"/>
    <x v="1"/>
    <x v="19"/>
    <x v="9"/>
  </r>
  <r>
    <x v="565"/>
    <x v="137"/>
    <x v="250"/>
    <x v="12"/>
    <x v="3"/>
    <x v="0"/>
    <x v="12"/>
    <x v="12"/>
    <x v="1"/>
    <x v="33"/>
    <x v="9"/>
  </r>
  <r>
    <x v="566"/>
    <x v="137"/>
    <x v="236"/>
    <x v="13"/>
    <x v="4"/>
    <x v="0"/>
    <x v="13"/>
    <x v="13"/>
    <x v="1"/>
    <x v="35"/>
    <x v="9"/>
  </r>
  <r>
    <x v="567"/>
    <x v="137"/>
    <x v="251"/>
    <x v="14"/>
    <x v="4"/>
    <x v="2"/>
    <x v="13"/>
    <x v="14"/>
    <x v="1"/>
    <x v="3"/>
    <x v="9"/>
  </r>
  <r>
    <x v="568"/>
    <x v="137"/>
    <x v="237"/>
    <x v="16"/>
    <x v="4"/>
    <x v="1"/>
    <x v="15"/>
    <x v="17"/>
    <x v="1"/>
    <x v="37"/>
    <x v="9"/>
  </r>
  <r>
    <x v="569"/>
    <x v="113"/>
    <x v="235"/>
    <x v="6"/>
    <x v="1"/>
    <x v="0"/>
    <x v="6"/>
    <x v="6"/>
    <x v="0"/>
    <x v="8"/>
    <x v="9"/>
  </r>
  <r>
    <x v="570"/>
    <x v="100"/>
    <x v="242"/>
    <x v="0"/>
    <x v="0"/>
    <x v="0"/>
    <x v="0"/>
    <x v="0"/>
    <x v="1"/>
    <x v="18"/>
    <x v="9"/>
  </r>
  <r>
    <x v="571"/>
    <x v="101"/>
    <x v="252"/>
    <x v="3"/>
    <x v="0"/>
    <x v="0"/>
    <x v="3"/>
    <x v="3"/>
    <x v="0"/>
    <x v="1"/>
    <x v="9"/>
  </r>
  <r>
    <x v="572"/>
    <x v="102"/>
    <x v="247"/>
    <x v="6"/>
    <x v="1"/>
    <x v="0"/>
    <x v="6"/>
    <x v="6"/>
    <x v="1"/>
    <x v="19"/>
    <x v="9"/>
  </r>
  <r>
    <x v="573"/>
    <x v="103"/>
    <x v="253"/>
    <x v="9"/>
    <x v="3"/>
    <x v="0"/>
    <x v="9"/>
    <x v="9"/>
    <x v="0"/>
    <x v="8"/>
    <x v="9"/>
  </r>
  <r>
    <x v="574"/>
    <x v="138"/>
    <x v="235"/>
    <x v="0"/>
    <x v="0"/>
    <x v="0"/>
    <x v="0"/>
    <x v="0"/>
    <x v="1"/>
    <x v="19"/>
    <x v="9"/>
  </r>
  <r>
    <x v="575"/>
    <x v="139"/>
    <x v="237"/>
    <x v="1"/>
    <x v="0"/>
    <x v="0"/>
    <x v="1"/>
    <x v="1"/>
    <x v="0"/>
    <x v="17"/>
    <x v="9"/>
  </r>
  <r>
    <x v="576"/>
    <x v="140"/>
    <x v="249"/>
    <x v="2"/>
    <x v="0"/>
    <x v="0"/>
    <x v="2"/>
    <x v="2"/>
    <x v="1"/>
    <x v="1"/>
    <x v="9"/>
  </r>
  <r>
    <x v="577"/>
    <x v="141"/>
    <x v="242"/>
    <x v="3"/>
    <x v="0"/>
    <x v="0"/>
    <x v="3"/>
    <x v="3"/>
    <x v="0"/>
    <x v="8"/>
    <x v="9"/>
  </r>
  <r>
    <x v="578"/>
    <x v="142"/>
    <x v="252"/>
    <x v="4"/>
    <x v="1"/>
    <x v="0"/>
    <x v="4"/>
    <x v="4"/>
    <x v="1"/>
    <x v="18"/>
    <x v="9"/>
  </r>
  <r>
    <x v="579"/>
    <x v="143"/>
    <x v="247"/>
    <x v="5"/>
    <x v="1"/>
    <x v="0"/>
    <x v="5"/>
    <x v="5"/>
    <x v="0"/>
    <x v="19"/>
    <x v="9"/>
  </r>
  <r>
    <x v="580"/>
    <x v="144"/>
    <x v="253"/>
    <x v="6"/>
    <x v="1"/>
    <x v="0"/>
    <x v="6"/>
    <x v="6"/>
    <x v="1"/>
    <x v="17"/>
    <x v="9"/>
  </r>
  <r>
    <x v="581"/>
    <x v="114"/>
    <x v="235"/>
    <x v="6"/>
    <x v="1"/>
    <x v="0"/>
    <x v="6"/>
    <x v="6"/>
    <x v="1"/>
    <x v="14"/>
    <x v="9"/>
  </r>
  <r>
    <x v="582"/>
    <x v="145"/>
    <x v="235"/>
    <x v="9"/>
    <x v="3"/>
    <x v="0"/>
    <x v="9"/>
    <x v="9"/>
    <x v="0"/>
    <x v="19"/>
    <x v="9"/>
  </r>
  <r>
    <x v="583"/>
    <x v="145"/>
    <x v="250"/>
    <x v="10"/>
    <x v="3"/>
    <x v="2"/>
    <x v="10"/>
    <x v="10"/>
    <x v="0"/>
    <x v="33"/>
    <x v="9"/>
  </r>
  <r>
    <x v="584"/>
    <x v="145"/>
    <x v="236"/>
    <x v="11"/>
    <x v="3"/>
    <x v="0"/>
    <x v="11"/>
    <x v="11"/>
    <x v="0"/>
    <x v="35"/>
    <x v="9"/>
  </r>
  <r>
    <x v="585"/>
    <x v="145"/>
    <x v="251"/>
    <x v="12"/>
    <x v="3"/>
    <x v="0"/>
    <x v="12"/>
    <x v="12"/>
    <x v="0"/>
    <x v="3"/>
    <x v="9"/>
  </r>
  <r>
    <x v="586"/>
    <x v="145"/>
    <x v="237"/>
    <x v="13"/>
    <x v="4"/>
    <x v="0"/>
    <x v="13"/>
    <x v="13"/>
    <x v="0"/>
    <x v="37"/>
    <x v="9"/>
  </r>
  <r>
    <x v="587"/>
    <x v="145"/>
    <x v="254"/>
    <x v="14"/>
    <x v="4"/>
    <x v="2"/>
    <x v="13"/>
    <x v="14"/>
    <x v="0"/>
    <x v="40"/>
    <x v="9"/>
  </r>
  <r>
    <x v="588"/>
    <x v="145"/>
    <x v="238"/>
    <x v="16"/>
    <x v="4"/>
    <x v="1"/>
    <x v="15"/>
    <x v="17"/>
    <x v="0"/>
    <x v="11"/>
    <x v="9"/>
  </r>
  <r>
    <x v="589"/>
    <x v="145"/>
    <x v="255"/>
    <x v="15"/>
    <x v="4"/>
    <x v="0"/>
    <x v="14"/>
    <x v="15"/>
    <x v="0"/>
    <x v="19"/>
    <x v="9"/>
  </r>
  <r>
    <x v="590"/>
    <x v="145"/>
    <x v="239"/>
    <x v="17"/>
    <x v="4"/>
    <x v="2"/>
    <x v="16"/>
    <x v="18"/>
    <x v="0"/>
    <x v="33"/>
    <x v="9"/>
  </r>
  <r>
    <x v="591"/>
    <x v="146"/>
    <x v="249"/>
    <x v="0"/>
    <x v="0"/>
    <x v="0"/>
    <x v="0"/>
    <x v="0"/>
    <x v="1"/>
    <x v="17"/>
    <x v="9"/>
  </r>
  <r>
    <x v="592"/>
    <x v="146"/>
    <x v="240"/>
    <x v="1"/>
    <x v="0"/>
    <x v="0"/>
    <x v="1"/>
    <x v="1"/>
    <x v="1"/>
    <x v="29"/>
    <x v="9"/>
  </r>
  <r>
    <x v="593"/>
    <x v="146"/>
    <x v="256"/>
    <x v="2"/>
    <x v="0"/>
    <x v="0"/>
    <x v="2"/>
    <x v="2"/>
    <x v="1"/>
    <x v="5"/>
    <x v="9"/>
  </r>
  <r>
    <x v="594"/>
    <x v="146"/>
    <x v="241"/>
    <x v="3"/>
    <x v="0"/>
    <x v="0"/>
    <x v="3"/>
    <x v="3"/>
    <x v="1"/>
    <x v="15"/>
    <x v="9"/>
  </r>
  <r>
    <x v="595"/>
    <x v="146"/>
    <x v="257"/>
    <x v="4"/>
    <x v="1"/>
    <x v="0"/>
    <x v="4"/>
    <x v="4"/>
    <x v="1"/>
    <x v="10"/>
    <x v="9"/>
  </r>
  <r>
    <x v="596"/>
    <x v="146"/>
    <x v="242"/>
    <x v="5"/>
    <x v="1"/>
    <x v="0"/>
    <x v="5"/>
    <x v="5"/>
    <x v="1"/>
    <x v="0"/>
    <x v="9"/>
  </r>
  <r>
    <x v="597"/>
    <x v="146"/>
    <x v="258"/>
    <x v="6"/>
    <x v="1"/>
    <x v="0"/>
    <x v="6"/>
    <x v="6"/>
    <x v="1"/>
    <x v="14"/>
    <x v="9"/>
  </r>
  <r>
    <x v="598"/>
    <x v="146"/>
    <x v="243"/>
    <x v="7"/>
    <x v="2"/>
    <x v="0"/>
    <x v="7"/>
    <x v="16"/>
    <x v="1"/>
    <x v="41"/>
    <x v="9"/>
  </r>
  <r>
    <x v="599"/>
    <x v="146"/>
    <x v="259"/>
    <x v="8"/>
    <x v="2"/>
    <x v="0"/>
    <x v="8"/>
    <x v="8"/>
    <x v="1"/>
    <x v="7"/>
    <x v="9"/>
  </r>
  <r>
    <x v="600"/>
    <x v="146"/>
    <x v="244"/>
    <x v="9"/>
    <x v="3"/>
    <x v="0"/>
    <x v="9"/>
    <x v="9"/>
    <x v="1"/>
    <x v="42"/>
    <x v="9"/>
  </r>
  <r>
    <x v="601"/>
    <x v="146"/>
    <x v="252"/>
    <x v="10"/>
    <x v="3"/>
    <x v="2"/>
    <x v="10"/>
    <x v="10"/>
    <x v="1"/>
    <x v="17"/>
    <x v="9"/>
  </r>
  <r>
    <x v="602"/>
    <x v="146"/>
    <x v="245"/>
    <x v="11"/>
    <x v="3"/>
    <x v="0"/>
    <x v="11"/>
    <x v="11"/>
    <x v="1"/>
    <x v="29"/>
    <x v="9"/>
  </r>
  <r>
    <x v="603"/>
    <x v="146"/>
    <x v="260"/>
    <x v="12"/>
    <x v="3"/>
    <x v="0"/>
    <x v="12"/>
    <x v="12"/>
    <x v="1"/>
    <x v="5"/>
    <x v="9"/>
  </r>
  <r>
    <x v="604"/>
    <x v="146"/>
    <x v="246"/>
    <x v="13"/>
    <x v="4"/>
    <x v="0"/>
    <x v="13"/>
    <x v="13"/>
    <x v="1"/>
    <x v="15"/>
    <x v="9"/>
  </r>
  <r>
    <x v="605"/>
    <x v="146"/>
    <x v="261"/>
    <x v="14"/>
    <x v="4"/>
    <x v="2"/>
    <x v="13"/>
    <x v="14"/>
    <x v="1"/>
    <x v="10"/>
    <x v="9"/>
  </r>
  <r>
    <x v="606"/>
    <x v="146"/>
    <x v="247"/>
    <x v="16"/>
    <x v="4"/>
    <x v="1"/>
    <x v="15"/>
    <x v="17"/>
    <x v="1"/>
    <x v="0"/>
    <x v="9"/>
  </r>
  <r>
    <x v="607"/>
    <x v="146"/>
    <x v="262"/>
    <x v="15"/>
    <x v="4"/>
    <x v="0"/>
    <x v="14"/>
    <x v="15"/>
    <x v="1"/>
    <x v="14"/>
    <x v="9"/>
  </r>
  <r>
    <x v="608"/>
    <x v="146"/>
    <x v="248"/>
    <x v="17"/>
    <x v="4"/>
    <x v="2"/>
    <x v="16"/>
    <x v="18"/>
    <x v="1"/>
    <x v="41"/>
    <x v="9"/>
  </r>
  <r>
    <x v="609"/>
    <x v="147"/>
    <x v="263"/>
    <x v="0"/>
    <x v="0"/>
    <x v="0"/>
    <x v="0"/>
    <x v="0"/>
    <x v="0"/>
    <x v="1"/>
    <x v="9"/>
  </r>
  <r>
    <x v="610"/>
    <x v="147"/>
    <x v="264"/>
    <x v="1"/>
    <x v="0"/>
    <x v="0"/>
    <x v="1"/>
    <x v="1"/>
    <x v="0"/>
    <x v="30"/>
    <x v="9"/>
  </r>
  <r>
    <x v="611"/>
    <x v="147"/>
    <x v="253"/>
    <x v="2"/>
    <x v="0"/>
    <x v="0"/>
    <x v="2"/>
    <x v="2"/>
    <x v="0"/>
    <x v="9"/>
    <x v="9"/>
  </r>
  <r>
    <x v="612"/>
    <x v="147"/>
    <x v="265"/>
    <x v="3"/>
    <x v="0"/>
    <x v="0"/>
    <x v="3"/>
    <x v="3"/>
    <x v="0"/>
    <x v="31"/>
    <x v="9"/>
  </r>
  <r>
    <x v="613"/>
    <x v="148"/>
    <x v="235"/>
    <x v="14"/>
    <x v="4"/>
    <x v="2"/>
    <x v="13"/>
    <x v="14"/>
    <x v="1"/>
    <x v="16"/>
    <x v="9"/>
  </r>
  <r>
    <x v="614"/>
    <x v="134"/>
    <x v="235"/>
    <x v="1"/>
    <x v="0"/>
    <x v="0"/>
    <x v="1"/>
    <x v="1"/>
    <x v="0"/>
    <x v="35"/>
    <x v="9"/>
  </r>
  <r>
    <x v="615"/>
    <x v="0"/>
    <x v="266"/>
    <x v="0"/>
    <x v="0"/>
    <x v="0"/>
    <x v="0"/>
    <x v="0"/>
    <x v="0"/>
    <x v="15"/>
    <x v="10"/>
  </r>
  <r>
    <x v="616"/>
    <x v="1"/>
    <x v="267"/>
    <x v="1"/>
    <x v="0"/>
    <x v="0"/>
    <x v="1"/>
    <x v="1"/>
    <x v="1"/>
    <x v="21"/>
    <x v="10"/>
  </r>
  <r>
    <x v="617"/>
    <x v="2"/>
    <x v="268"/>
    <x v="2"/>
    <x v="0"/>
    <x v="0"/>
    <x v="2"/>
    <x v="2"/>
    <x v="0"/>
    <x v="52"/>
    <x v="10"/>
  </r>
  <r>
    <x v="618"/>
    <x v="3"/>
    <x v="269"/>
    <x v="3"/>
    <x v="0"/>
    <x v="0"/>
    <x v="3"/>
    <x v="3"/>
    <x v="1"/>
    <x v="11"/>
    <x v="10"/>
  </r>
  <r>
    <x v="619"/>
    <x v="4"/>
    <x v="270"/>
    <x v="4"/>
    <x v="1"/>
    <x v="0"/>
    <x v="4"/>
    <x v="4"/>
    <x v="0"/>
    <x v="20"/>
    <x v="10"/>
  </r>
  <r>
    <x v="620"/>
    <x v="0"/>
    <x v="271"/>
    <x v="5"/>
    <x v="1"/>
    <x v="0"/>
    <x v="5"/>
    <x v="5"/>
    <x v="0"/>
    <x v="14"/>
    <x v="10"/>
  </r>
  <r>
    <x v="621"/>
    <x v="5"/>
    <x v="272"/>
    <x v="6"/>
    <x v="1"/>
    <x v="0"/>
    <x v="6"/>
    <x v="6"/>
    <x v="1"/>
    <x v="18"/>
    <x v="10"/>
  </r>
  <r>
    <x v="622"/>
    <x v="6"/>
    <x v="273"/>
    <x v="7"/>
    <x v="2"/>
    <x v="0"/>
    <x v="7"/>
    <x v="16"/>
    <x v="0"/>
    <x v="41"/>
    <x v="10"/>
  </r>
  <r>
    <x v="623"/>
    <x v="7"/>
    <x v="274"/>
    <x v="8"/>
    <x v="2"/>
    <x v="0"/>
    <x v="8"/>
    <x v="8"/>
    <x v="1"/>
    <x v="2"/>
    <x v="10"/>
  </r>
  <r>
    <x v="624"/>
    <x v="8"/>
    <x v="275"/>
    <x v="9"/>
    <x v="3"/>
    <x v="0"/>
    <x v="9"/>
    <x v="9"/>
    <x v="0"/>
    <x v="50"/>
    <x v="10"/>
  </r>
  <r>
    <x v="625"/>
    <x v="0"/>
    <x v="276"/>
    <x v="10"/>
    <x v="3"/>
    <x v="2"/>
    <x v="10"/>
    <x v="10"/>
    <x v="0"/>
    <x v="17"/>
    <x v="10"/>
  </r>
  <r>
    <x v="626"/>
    <x v="9"/>
    <x v="277"/>
    <x v="11"/>
    <x v="3"/>
    <x v="0"/>
    <x v="11"/>
    <x v="11"/>
    <x v="1"/>
    <x v="3"/>
    <x v="10"/>
  </r>
  <r>
    <x v="627"/>
    <x v="10"/>
    <x v="278"/>
    <x v="12"/>
    <x v="3"/>
    <x v="0"/>
    <x v="12"/>
    <x v="12"/>
    <x v="0"/>
    <x v="13"/>
    <x v="10"/>
  </r>
  <r>
    <x v="628"/>
    <x v="11"/>
    <x v="279"/>
    <x v="13"/>
    <x v="4"/>
    <x v="0"/>
    <x v="13"/>
    <x v="13"/>
    <x v="1"/>
    <x v="6"/>
    <x v="10"/>
  </r>
  <r>
    <x v="629"/>
    <x v="13"/>
    <x v="266"/>
    <x v="8"/>
    <x v="2"/>
    <x v="0"/>
    <x v="8"/>
    <x v="8"/>
    <x v="1"/>
    <x v="29"/>
    <x v="10"/>
  </r>
  <r>
    <x v="630"/>
    <x v="55"/>
    <x v="278"/>
    <x v="7"/>
    <x v="2"/>
    <x v="0"/>
    <x v="7"/>
    <x v="16"/>
    <x v="0"/>
    <x v="22"/>
    <x v="10"/>
  </r>
  <r>
    <x v="631"/>
    <x v="149"/>
    <x v="266"/>
    <x v="11"/>
    <x v="3"/>
    <x v="0"/>
    <x v="11"/>
    <x v="11"/>
    <x v="1"/>
    <x v="8"/>
    <x v="10"/>
  </r>
  <r>
    <x v="632"/>
    <x v="150"/>
    <x v="266"/>
    <x v="0"/>
    <x v="0"/>
    <x v="0"/>
    <x v="0"/>
    <x v="0"/>
    <x v="1"/>
    <x v="18"/>
    <x v="10"/>
  </r>
  <r>
    <x v="633"/>
    <x v="151"/>
    <x v="268"/>
    <x v="1"/>
    <x v="0"/>
    <x v="0"/>
    <x v="1"/>
    <x v="1"/>
    <x v="0"/>
    <x v="19"/>
    <x v="10"/>
  </r>
  <r>
    <x v="634"/>
    <x v="152"/>
    <x v="280"/>
    <x v="2"/>
    <x v="0"/>
    <x v="0"/>
    <x v="2"/>
    <x v="2"/>
    <x v="1"/>
    <x v="17"/>
    <x v="10"/>
  </r>
  <r>
    <x v="635"/>
    <x v="153"/>
    <x v="273"/>
    <x v="3"/>
    <x v="0"/>
    <x v="0"/>
    <x v="3"/>
    <x v="3"/>
    <x v="0"/>
    <x v="1"/>
    <x v="10"/>
  </r>
  <r>
    <x v="636"/>
    <x v="154"/>
    <x v="281"/>
    <x v="4"/>
    <x v="1"/>
    <x v="0"/>
    <x v="4"/>
    <x v="4"/>
    <x v="1"/>
    <x v="8"/>
    <x v="10"/>
  </r>
  <r>
    <x v="637"/>
    <x v="155"/>
    <x v="278"/>
    <x v="5"/>
    <x v="1"/>
    <x v="0"/>
    <x v="5"/>
    <x v="5"/>
    <x v="0"/>
    <x v="18"/>
    <x v="10"/>
  </r>
  <r>
    <x v="638"/>
    <x v="156"/>
    <x v="282"/>
    <x v="6"/>
    <x v="1"/>
    <x v="0"/>
    <x v="6"/>
    <x v="6"/>
    <x v="1"/>
    <x v="19"/>
    <x v="10"/>
  </r>
  <r>
    <x v="639"/>
    <x v="114"/>
    <x v="266"/>
    <x v="3"/>
    <x v="0"/>
    <x v="0"/>
    <x v="3"/>
    <x v="3"/>
    <x v="1"/>
    <x v="7"/>
    <x v="10"/>
  </r>
  <r>
    <x v="640"/>
    <x v="157"/>
    <x v="266"/>
    <x v="5"/>
    <x v="1"/>
    <x v="0"/>
    <x v="5"/>
    <x v="5"/>
    <x v="0"/>
    <x v="28"/>
    <x v="10"/>
  </r>
  <r>
    <x v="641"/>
    <x v="157"/>
    <x v="283"/>
    <x v="6"/>
    <x v="1"/>
    <x v="0"/>
    <x v="6"/>
    <x v="6"/>
    <x v="0"/>
    <x v="8"/>
    <x v="10"/>
  </r>
  <r>
    <x v="642"/>
    <x v="157"/>
    <x v="267"/>
    <x v="7"/>
    <x v="2"/>
    <x v="0"/>
    <x v="7"/>
    <x v="16"/>
    <x v="0"/>
    <x v="16"/>
    <x v="10"/>
  </r>
  <r>
    <x v="643"/>
    <x v="157"/>
    <x v="284"/>
    <x v="8"/>
    <x v="2"/>
    <x v="0"/>
    <x v="8"/>
    <x v="8"/>
    <x v="0"/>
    <x v="25"/>
    <x v="10"/>
  </r>
  <r>
    <x v="644"/>
    <x v="157"/>
    <x v="268"/>
    <x v="9"/>
    <x v="3"/>
    <x v="0"/>
    <x v="9"/>
    <x v="9"/>
    <x v="0"/>
    <x v="26"/>
    <x v="10"/>
  </r>
  <r>
    <x v="645"/>
    <x v="157"/>
    <x v="285"/>
    <x v="10"/>
    <x v="3"/>
    <x v="2"/>
    <x v="10"/>
    <x v="10"/>
    <x v="0"/>
    <x v="27"/>
    <x v="10"/>
  </r>
  <r>
    <x v="646"/>
    <x v="157"/>
    <x v="269"/>
    <x v="11"/>
    <x v="3"/>
    <x v="0"/>
    <x v="11"/>
    <x v="11"/>
    <x v="0"/>
    <x v="28"/>
    <x v="10"/>
  </r>
  <r>
    <x v="647"/>
    <x v="157"/>
    <x v="286"/>
    <x v="12"/>
    <x v="3"/>
    <x v="0"/>
    <x v="12"/>
    <x v="12"/>
    <x v="0"/>
    <x v="8"/>
    <x v="10"/>
  </r>
  <r>
    <x v="648"/>
    <x v="157"/>
    <x v="270"/>
    <x v="13"/>
    <x v="4"/>
    <x v="0"/>
    <x v="13"/>
    <x v="13"/>
    <x v="0"/>
    <x v="16"/>
    <x v="10"/>
  </r>
  <r>
    <x v="649"/>
    <x v="157"/>
    <x v="280"/>
    <x v="14"/>
    <x v="4"/>
    <x v="2"/>
    <x v="13"/>
    <x v="14"/>
    <x v="0"/>
    <x v="25"/>
    <x v="10"/>
  </r>
  <r>
    <x v="650"/>
    <x v="157"/>
    <x v="271"/>
    <x v="16"/>
    <x v="4"/>
    <x v="1"/>
    <x v="15"/>
    <x v="17"/>
    <x v="0"/>
    <x v="26"/>
    <x v="10"/>
  </r>
  <r>
    <x v="651"/>
    <x v="157"/>
    <x v="287"/>
    <x v="15"/>
    <x v="4"/>
    <x v="0"/>
    <x v="14"/>
    <x v="15"/>
    <x v="0"/>
    <x v="27"/>
    <x v="10"/>
  </r>
  <r>
    <x v="652"/>
    <x v="157"/>
    <x v="272"/>
    <x v="17"/>
    <x v="4"/>
    <x v="2"/>
    <x v="16"/>
    <x v="18"/>
    <x v="0"/>
    <x v="28"/>
    <x v="10"/>
  </r>
  <r>
    <x v="653"/>
    <x v="158"/>
    <x v="288"/>
    <x v="0"/>
    <x v="0"/>
    <x v="0"/>
    <x v="0"/>
    <x v="0"/>
    <x v="1"/>
    <x v="18"/>
    <x v="10"/>
  </r>
  <r>
    <x v="654"/>
    <x v="158"/>
    <x v="273"/>
    <x v="1"/>
    <x v="0"/>
    <x v="0"/>
    <x v="1"/>
    <x v="1"/>
    <x v="1"/>
    <x v="6"/>
    <x v="10"/>
  </r>
  <r>
    <x v="655"/>
    <x v="158"/>
    <x v="289"/>
    <x v="2"/>
    <x v="0"/>
    <x v="0"/>
    <x v="2"/>
    <x v="2"/>
    <x v="1"/>
    <x v="36"/>
    <x v="10"/>
  </r>
  <r>
    <x v="656"/>
    <x v="158"/>
    <x v="274"/>
    <x v="3"/>
    <x v="0"/>
    <x v="0"/>
    <x v="3"/>
    <x v="3"/>
    <x v="1"/>
    <x v="12"/>
    <x v="10"/>
  </r>
  <r>
    <x v="657"/>
    <x v="158"/>
    <x v="290"/>
    <x v="4"/>
    <x v="1"/>
    <x v="0"/>
    <x v="4"/>
    <x v="4"/>
    <x v="1"/>
    <x v="38"/>
    <x v="10"/>
  </r>
  <r>
    <x v="658"/>
    <x v="158"/>
    <x v="275"/>
    <x v="5"/>
    <x v="1"/>
    <x v="0"/>
    <x v="5"/>
    <x v="5"/>
    <x v="1"/>
    <x v="13"/>
    <x v="10"/>
  </r>
  <r>
    <x v="659"/>
    <x v="158"/>
    <x v="281"/>
    <x v="6"/>
    <x v="1"/>
    <x v="0"/>
    <x v="6"/>
    <x v="6"/>
    <x v="1"/>
    <x v="39"/>
    <x v="10"/>
  </r>
  <r>
    <x v="660"/>
    <x v="158"/>
    <x v="276"/>
    <x v="7"/>
    <x v="2"/>
    <x v="0"/>
    <x v="7"/>
    <x v="16"/>
    <x v="1"/>
    <x v="44"/>
    <x v="10"/>
  </r>
  <r>
    <x v="661"/>
    <x v="158"/>
    <x v="291"/>
    <x v="8"/>
    <x v="2"/>
    <x v="0"/>
    <x v="8"/>
    <x v="8"/>
    <x v="1"/>
    <x v="45"/>
    <x v="10"/>
  </r>
  <r>
    <x v="662"/>
    <x v="158"/>
    <x v="277"/>
    <x v="9"/>
    <x v="3"/>
    <x v="0"/>
    <x v="9"/>
    <x v="9"/>
    <x v="1"/>
    <x v="49"/>
    <x v="10"/>
  </r>
  <r>
    <x v="663"/>
    <x v="158"/>
    <x v="292"/>
    <x v="10"/>
    <x v="3"/>
    <x v="2"/>
    <x v="10"/>
    <x v="10"/>
    <x v="1"/>
    <x v="46"/>
    <x v="10"/>
  </r>
  <r>
    <x v="664"/>
    <x v="158"/>
    <x v="278"/>
    <x v="11"/>
    <x v="3"/>
    <x v="0"/>
    <x v="11"/>
    <x v="11"/>
    <x v="1"/>
    <x v="18"/>
    <x v="10"/>
  </r>
  <r>
    <x v="665"/>
    <x v="158"/>
    <x v="293"/>
    <x v="12"/>
    <x v="3"/>
    <x v="0"/>
    <x v="12"/>
    <x v="12"/>
    <x v="1"/>
    <x v="6"/>
    <x v="10"/>
  </r>
  <r>
    <x v="666"/>
    <x v="158"/>
    <x v="279"/>
    <x v="13"/>
    <x v="4"/>
    <x v="0"/>
    <x v="13"/>
    <x v="13"/>
    <x v="1"/>
    <x v="36"/>
    <x v="10"/>
  </r>
  <r>
    <x v="667"/>
    <x v="158"/>
    <x v="294"/>
    <x v="14"/>
    <x v="4"/>
    <x v="2"/>
    <x v="13"/>
    <x v="14"/>
    <x v="1"/>
    <x v="12"/>
    <x v="10"/>
  </r>
  <r>
    <x v="668"/>
    <x v="158"/>
    <x v="295"/>
    <x v="16"/>
    <x v="4"/>
    <x v="1"/>
    <x v="15"/>
    <x v="17"/>
    <x v="1"/>
    <x v="38"/>
    <x v="10"/>
  </r>
  <r>
    <x v="669"/>
    <x v="158"/>
    <x v="282"/>
    <x v="15"/>
    <x v="4"/>
    <x v="0"/>
    <x v="14"/>
    <x v="15"/>
    <x v="1"/>
    <x v="13"/>
    <x v="10"/>
  </r>
  <r>
    <x v="670"/>
    <x v="158"/>
    <x v="296"/>
    <x v="17"/>
    <x v="4"/>
    <x v="2"/>
    <x v="16"/>
    <x v="18"/>
    <x v="1"/>
    <x v="39"/>
    <x v="10"/>
  </r>
  <r>
    <x v="671"/>
    <x v="159"/>
    <x v="281"/>
    <x v="2"/>
    <x v="0"/>
    <x v="0"/>
    <x v="2"/>
    <x v="2"/>
    <x v="1"/>
    <x v="29"/>
    <x v="10"/>
  </r>
  <r>
    <x v="672"/>
    <x v="160"/>
    <x v="266"/>
    <x v="12"/>
    <x v="3"/>
    <x v="0"/>
    <x v="12"/>
    <x v="12"/>
    <x v="0"/>
    <x v="11"/>
    <x v="10"/>
  </r>
  <r>
    <x v="673"/>
    <x v="161"/>
    <x v="266"/>
    <x v="12"/>
    <x v="3"/>
    <x v="0"/>
    <x v="12"/>
    <x v="12"/>
    <x v="0"/>
    <x v="8"/>
    <x v="10"/>
  </r>
  <r>
    <x v="674"/>
    <x v="161"/>
    <x v="283"/>
    <x v="13"/>
    <x v="4"/>
    <x v="0"/>
    <x v="13"/>
    <x v="13"/>
    <x v="0"/>
    <x v="16"/>
    <x v="10"/>
  </r>
  <r>
    <x v="675"/>
    <x v="161"/>
    <x v="267"/>
    <x v="14"/>
    <x v="4"/>
    <x v="2"/>
    <x v="13"/>
    <x v="14"/>
    <x v="0"/>
    <x v="25"/>
    <x v="10"/>
  </r>
  <r>
    <x v="676"/>
    <x v="161"/>
    <x v="284"/>
    <x v="16"/>
    <x v="4"/>
    <x v="1"/>
    <x v="15"/>
    <x v="17"/>
    <x v="0"/>
    <x v="26"/>
    <x v="10"/>
  </r>
  <r>
    <x v="677"/>
    <x v="161"/>
    <x v="268"/>
    <x v="15"/>
    <x v="4"/>
    <x v="0"/>
    <x v="14"/>
    <x v="15"/>
    <x v="0"/>
    <x v="27"/>
    <x v="10"/>
  </r>
  <r>
    <x v="678"/>
    <x v="161"/>
    <x v="285"/>
    <x v="17"/>
    <x v="4"/>
    <x v="2"/>
    <x v="16"/>
    <x v="18"/>
    <x v="0"/>
    <x v="28"/>
    <x v="10"/>
  </r>
  <r>
    <x v="679"/>
    <x v="161"/>
    <x v="269"/>
    <x v="0"/>
    <x v="0"/>
    <x v="0"/>
    <x v="0"/>
    <x v="0"/>
    <x v="0"/>
    <x v="8"/>
    <x v="10"/>
  </r>
  <r>
    <x v="680"/>
    <x v="161"/>
    <x v="286"/>
    <x v="1"/>
    <x v="0"/>
    <x v="0"/>
    <x v="1"/>
    <x v="1"/>
    <x v="0"/>
    <x v="16"/>
    <x v="10"/>
  </r>
  <r>
    <x v="681"/>
    <x v="161"/>
    <x v="270"/>
    <x v="2"/>
    <x v="0"/>
    <x v="0"/>
    <x v="2"/>
    <x v="2"/>
    <x v="0"/>
    <x v="25"/>
    <x v="10"/>
  </r>
  <r>
    <x v="682"/>
    <x v="161"/>
    <x v="280"/>
    <x v="3"/>
    <x v="0"/>
    <x v="0"/>
    <x v="3"/>
    <x v="3"/>
    <x v="0"/>
    <x v="26"/>
    <x v="10"/>
  </r>
  <r>
    <x v="683"/>
    <x v="161"/>
    <x v="271"/>
    <x v="4"/>
    <x v="1"/>
    <x v="0"/>
    <x v="4"/>
    <x v="4"/>
    <x v="0"/>
    <x v="27"/>
    <x v="10"/>
  </r>
  <r>
    <x v="684"/>
    <x v="161"/>
    <x v="287"/>
    <x v="5"/>
    <x v="1"/>
    <x v="0"/>
    <x v="5"/>
    <x v="5"/>
    <x v="0"/>
    <x v="28"/>
    <x v="10"/>
  </r>
  <r>
    <x v="685"/>
    <x v="161"/>
    <x v="272"/>
    <x v="6"/>
    <x v="1"/>
    <x v="0"/>
    <x v="6"/>
    <x v="6"/>
    <x v="0"/>
    <x v="8"/>
    <x v="10"/>
  </r>
  <r>
    <x v="686"/>
    <x v="161"/>
    <x v="288"/>
    <x v="7"/>
    <x v="2"/>
    <x v="0"/>
    <x v="7"/>
    <x v="16"/>
    <x v="0"/>
    <x v="16"/>
    <x v="10"/>
  </r>
  <r>
    <x v="687"/>
    <x v="161"/>
    <x v="273"/>
    <x v="8"/>
    <x v="2"/>
    <x v="0"/>
    <x v="8"/>
    <x v="8"/>
    <x v="0"/>
    <x v="25"/>
    <x v="10"/>
  </r>
  <r>
    <x v="688"/>
    <x v="161"/>
    <x v="289"/>
    <x v="9"/>
    <x v="3"/>
    <x v="0"/>
    <x v="9"/>
    <x v="9"/>
    <x v="0"/>
    <x v="26"/>
    <x v="10"/>
  </r>
  <r>
    <x v="689"/>
    <x v="161"/>
    <x v="274"/>
    <x v="10"/>
    <x v="3"/>
    <x v="2"/>
    <x v="10"/>
    <x v="10"/>
    <x v="0"/>
    <x v="27"/>
    <x v="10"/>
  </r>
  <r>
    <x v="690"/>
    <x v="161"/>
    <x v="290"/>
    <x v="11"/>
    <x v="3"/>
    <x v="0"/>
    <x v="11"/>
    <x v="11"/>
    <x v="0"/>
    <x v="28"/>
    <x v="10"/>
  </r>
  <r>
    <x v="691"/>
    <x v="161"/>
    <x v="275"/>
    <x v="12"/>
    <x v="3"/>
    <x v="0"/>
    <x v="12"/>
    <x v="12"/>
    <x v="0"/>
    <x v="8"/>
    <x v="10"/>
  </r>
  <r>
    <x v="692"/>
    <x v="161"/>
    <x v="281"/>
    <x v="13"/>
    <x v="4"/>
    <x v="0"/>
    <x v="13"/>
    <x v="13"/>
    <x v="0"/>
    <x v="16"/>
    <x v="10"/>
  </r>
  <r>
    <x v="693"/>
    <x v="0"/>
    <x v="297"/>
    <x v="0"/>
    <x v="0"/>
    <x v="0"/>
    <x v="0"/>
    <x v="0"/>
    <x v="0"/>
    <x v="29"/>
    <x v="11"/>
  </r>
  <r>
    <x v="694"/>
    <x v="1"/>
    <x v="298"/>
    <x v="1"/>
    <x v="0"/>
    <x v="0"/>
    <x v="1"/>
    <x v="1"/>
    <x v="1"/>
    <x v="20"/>
    <x v="11"/>
  </r>
  <r>
    <x v="695"/>
    <x v="2"/>
    <x v="299"/>
    <x v="2"/>
    <x v="0"/>
    <x v="0"/>
    <x v="2"/>
    <x v="2"/>
    <x v="0"/>
    <x v="28"/>
    <x v="11"/>
  </r>
  <r>
    <x v="696"/>
    <x v="3"/>
    <x v="300"/>
    <x v="3"/>
    <x v="0"/>
    <x v="0"/>
    <x v="3"/>
    <x v="3"/>
    <x v="1"/>
    <x v="33"/>
    <x v="11"/>
  </r>
  <r>
    <x v="697"/>
    <x v="4"/>
    <x v="301"/>
    <x v="4"/>
    <x v="1"/>
    <x v="0"/>
    <x v="4"/>
    <x v="4"/>
    <x v="0"/>
    <x v="4"/>
    <x v="11"/>
  </r>
  <r>
    <x v="698"/>
    <x v="0"/>
    <x v="302"/>
    <x v="5"/>
    <x v="1"/>
    <x v="0"/>
    <x v="5"/>
    <x v="5"/>
    <x v="0"/>
    <x v="5"/>
    <x v="11"/>
  </r>
  <r>
    <x v="699"/>
    <x v="5"/>
    <x v="303"/>
    <x v="6"/>
    <x v="1"/>
    <x v="0"/>
    <x v="6"/>
    <x v="6"/>
    <x v="1"/>
    <x v="18"/>
    <x v="11"/>
  </r>
  <r>
    <x v="700"/>
    <x v="6"/>
    <x v="304"/>
    <x v="7"/>
    <x v="2"/>
    <x v="0"/>
    <x v="7"/>
    <x v="16"/>
    <x v="0"/>
    <x v="7"/>
    <x v="11"/>
  </r>
  <r>
    <x v="701"/>
    <x v="7"/>
    <x v="305"/>
    <x v="8"/>
    <x v="2"/>
    <x v="0"/>
    <x v="8"/>
    <x v="8"/>
    <x v="1"/>
    <x v="2"/>
    <x v="11"/>
  </r>
  <r>
    <x v="702"/>
    <x v="8"/>
    <x v="306"/>
    <x v="9"/>
    <x v="3"/>
    <x v="0"/>
    <x v="9"/>
    <x v="9"/>
    <x v="0"/>
    <x v="9"/>
    <x v="11"/>
  </r>
  <r>
    <x v="703"/>
    <x v="0"/>
    <x v="307"/>
    <x v="10"/>
    <x v="3"/>
    <x v="2"/>
    <x v="10"/>
    <x v="10"/>
    <x v="0"/>
    <x v="10"/>
    <x v="11"/>
  </r>
  <r>
    <x v="704"/>
    <x v="9"/>
    <x v="308"/>
    <x v="11"/>
    <x v="3"/>
    <x v="0"/>
    <x v="11"/>
    <x v="11"/>
    <x v="1"/>
    <x v="11"/>
    <x v="11"/>
  </r>
  <r>
    <x v="705"/>
    <x v="10"/>
    <x v="309"/>
    <x v="12"/>
    <x v="3"/>
    <x v="0"/>
    <x v="12"/>
    <x v="12"/>
    <x v="0"/>
    <x v="12"/>
    <x v="11"/>
  </r>
  <r>
    <x v="706"/>
    <x v="11"/>
    <x v="310"/>
    <x v="13"/>
    <x v="4"/>
    <x v="0"/>
    <x v="13"/>
    <x v="13"/>
    <x v="1"/>
    <x v="13"/>
    <x v="11"/>
  </r>
  <r>
    <x v="707"/>
    <x v="28"/>
    <x v="299"/>
    <x v="5"/>
    <x v="1"/>
    <x v="0"/>
    <x v="5"/>
    <x v="5"/>
    <x v="0"/>
    <x v="13"/>
    <x v="11"/>
  </r>
  <r>
    <x v="708"/>
    <x v="162"/>
    <x v="311"/>
    <x v="2"/>
    <x v="0"/>
    <x v="0"/>
    <x v="2"/>
    <x v="2"/>
    <x v="0"/>
    <x v="8"/>
    <x v="11"/>
  </r>
  <r>
    <x v="709"/>
    <x v="149"/>
    <x v="297"/>
    <x v="12"/>
    <x v="3"/>
    <x v="0"/>
    <x v="12"/>
    <x v="12"/>
    <x v="0"/>
    <x v="18"/>
    <x v="11"/>
  </r>
  <r>
    <x v="710"/>
    <x v="163"/>
    <x v="297"/>
    <x v="0"/>
    <x v="0"/>
    <x v="0"/>
    <x v="0"/>
    <x v="0"/>
    <x v="1"/>
    <x v="17"/>
    <x v="11"/>
  </r>
  <r>
    <x v="711"/>
    <x v="164"/>
    <x v="299"/>
    <x v="1"/>
    <x v="0"/>
    <x v="0"/>
    <x v="1"/>
    <x v="1"/>
    <x v="0"/>
    <x v="1"/>
    <x v="11"/>
  </r>
  <r>
    <x v="712"/>
    <x v="165"/>
    <x v="312"/>
    <x v="2"/>
    <x v="0"/>
    <x v="0"/>
    <x v="2"/>
    <x v="2"/>
    <x v="1"/>
    <x v="8"/>
    <x v="11"/>
  </r>
  <r>
    <x v="713"/>
    <x v="166"/>
    <x v="304"/>
    <x v="3"/>
    <x v="0"/>
    <x v="0"/>
    <x v="3"/>
    <x v="3"/>
    <x v="0"/>
    <x v="18"/>
    <x v="11"/>
  </r>
  <r>
    <x v="714"/>
    <x v="167"/>
    <x v="311"/>
    <x v="4"/>
    <x v="1"/>
    <x v="0"/>
    <x v="4"/>
    <x v="4"/>
    <x v="1"/>
    <x v="19"/>
    <x v="11"/>
  </r>
  <r>
    <x v="715"/>
    <x v="168"/>
    <x v="309"/>
    <x v="5"/>
    <x v="1"/>
    <x v="0"/>
    <x v="5"/>
    <x v="5"/>
    <x v="0"/>
    <x v="17"/>
    <x v="11"/>
  </r>
  <r>
    <x v="716"/>
    <x v="169"/>
    <x v="313"/>
    <x v="6"/>
    <x v="1"/>
    <x v="0"/>
    <x v="6"/>
    <x v="6"/>
    <x v="1"/>
    <x v="1"/>
    <x v="11"/>
  </r>
  <r>
    <x v="717"/>
    <x v="114"/>
    <x v="297"/>
    <x v="9"/>
    <x v="3"/>
    <x v="0"/>
    <x v="9"/>
    <x v="9"/>
    <x v="1"/>
    <x v="42"/>
    <x v="11"/>
  </r>
  <r>
    <x v="718"/>
    <x v="159"/>
    <x v="311"/>
    <x v="3"/>
    <x v="0"/>
    <x v="0"/>
    <x v="3"/>
    <x v="3"/>
    <x v="1"/>
    <x v="30"/>
    <x v="11"/>
  </r>
  <r>
    <x v="719"/>
    <x v="170"/>
    <x v="297"/>
    <x v="2"/>
    <x v="0"/>
    <x v="0"/>
    <x v="2"/>
    <x v="2"/>
    <x v="1"/>
    <x v="6"/>
    <x v="11"/>
  </r>
  <r>
    <x v="720"/>
    <x v="160"/>
    <x v="297"/>
    <x v="13"/>
    <x v="4"/>
    <x v="0"/>
    <x v="13"/>
    <x v="13"/>
    <x v="0"/>
    <x v="19"/>
    <x v="11"/>
  </r>
  <r>
    <x v="721"/>
    <x v="0"/>
    <x v="314"/>
    <x v="0"/>
    <x v="0"/>
    <x v="0"/>
    <x v="0"/>
    <x v="0"/>
    <x v="0"/>
    <x v="5"/>
    <x v="12"/>
  </r>
  <r>
    <x v="722"/>
    <x v="1"/>
    <x v="315"/>
    <x v="1"/>
    <x v="0"/>
    <x v="0"/>
    <x v="1"/>
    <x v="1"/>
    <x v="1"/>
    <x v="31"/>
    <x v="12"/>
  </r>
  <r>
    <x v="723"/>
    <x v="2"/>
    <x v="316"/>
    <x v="2"/>
    <x v="0"/>
    <x v="0"/>
    <x v="2"/>
    <x v="2"/>
    <x v="0"/>
    <x v="26"/>
    <x v="12"/>
  </r>
  <r>
    <x v="724"/>
    <x v="3"/>
    <x v="317"/>
    <x v="3"/>
    <x v="0"/>
    <x v="0"/>
    <x v="3"/>
    <x v="3"/>
    <x v="1"/>
    <x v="37"/>
    <x v="12"/>
  </r>
  <r>
    <x v="725"/>
    <x v="4"/>
    <x v="318"/>
    <x v="4"/>
    <x v="1"/>
    <x v="0"/>
    <x v="4"/>
    <x v="4"/>
    <x v="0"/>
    <x v="51"/>
    <x v="12"/>
  </r>
  <r>
    <x v="726"/>
    <x v="0"/>
    <x v="319"/>
    <x v="5"/>
    <x v="1"/>
    <x v="0"/>
    <x v="5"/>
    <x v="5"/>
    <x v="0"/>
    <x v="10"/>
    <x v="12"/>
  </r>
  <r>
    <x v="727"/>
    <x v="5"/>
    <x v="320"/>
    <x v="6"/>
    <x v="1"/>
    <x v="0"/>
    <x v="6"/>
    <x v="6"/>
    <x v="1"/>
    <x v="38"/>
    <x v="12"/>
  </r>
  <r>
    <x v="728"/>
    <x v="6"/>
    <x v="321"/>
    <x v="7"/>
    <x v="2"/>
    <x v="0"/>
    <x v="7"/>
    <x v="16"/>
    <x v="0"/>
    <x v="0"/>
    <x v="12"/>
  </r>
  <r>
    <x v="729"/>
    <x v="7"/>
    <x v="322"/>
    <x v="8"/>
    <x v="2"/>
    <x v="0"/>
    <x v="8"/>
    <x v="8"/>
    <x v="1"/>
    <x v="34"/>
    <x v="12"/>
  </r>
  <r>
    <x v="730"/>
    <x v="8"/>
    <x v="323"/>
    <x v="9"/>
    <x v="3"/>
    <x v="0"/>
    <x v="9"/>
    <x v="9"/>
    <x v="0"/>
    <x v="32"/>
    <x v="12"/>
  </r>
  <r>
    <x v="731"/>
    <x v="0"/>
    <x v="324"/>
    <x v="10"/>
    <x v="3"/>
    <x v="2"/>
    <x v="10"/>
    <x v="10"/>
    <x v="0"/>
    <x v="29"/>
    <x v="12"/>
  </r>
  <r>
    <x v="732"/>
    <x v="9"/>
    <x v="325"/>
    <x v="11"/>
    <x v="3"/>
    <x v="0"/>
    <x v="11"/>
    <x v="11"/>
    <x v="1"/>
    <x v="33"/>
    <x v="12"/>
  </r>
  <r>
    <x v="733"/>
    <x v="10"/>
    <x v="326"/>
    <x v="12"/>
    <x v="3"/>
    <x v="0"/>
    <x v="12"/>
    <x v="12"/>
    <x v="0"/>
    <x v="39"/>
    <x v="12"/>
  </r>
  <r>
    <x v="734"/>
    <x v="11"/>
    <x v="327"/>
    <x v="13"/>
    <x v="4"/>
    <x v="0"/>
    <x v="13"/>
    <x v="13"/>
    <x v="1"/>
    <x v="12"/>
    <x v="12"/>
  </r>
  <r>
    <x v="735"/>
    <x v="12"/>
    <x v="328"/>
    <x v="4"/>
    <x v="1"/>
    <x v="0"/>
    <x v="4"/>
    <x v="4"/>
    <x v="0"/>
    <x v="42"/>
    <x v="12"/>
  </r>
  <r>
    <x v="736"/>
    <x v="13"/>
    <x v="314"/>
    <x v="6"/>
    <x v="1"/>
    <x v="0"/>
    <x v="6"/>
    <x v="6"/>
    <x v="1"/>
    <x v="0"/>
    <x v="12"/>
  </r>
  <r>
    <x v="737"/>
    <x v="14"/>
    <x v="314"/>
    <x v="12"/>
    <x v="3"/>
    <x v="0"/>
    <x v="12"/>
    <x v="12"/>
    <x v="1"/>
    <x v="25"/>
    <x v="12"/>
  </r>
  <r>
    <x v="738"/>
    <x v="171"/>
    <x v="316"/>
    <x v="13"/>
    <x v="4"/>
    <x v="0"/>
    <x v="13"/>
    <x v="13"/>
    <x v="0"/>
    <x v="18"/>
    <x v="12"/>
  </r>
  <r>
    <x v="739"/>
    <x v="172"/>
    <x v="329"/>
    <x v="14"/>
    <x v="4"/>
    <x v="2"/>
    <x v="13"/>
    <x v="14"/>
    <x v="1"/>
    <x v="19"/>
    <x v="12"/>
  </r>
  <r>
    <x v="740"/>
    <x v="173"/>
    <x v="321"/>
    <x v="16"/>
    <x v="4"/>
    <x v="1"/>
    <x v="15"/>
    <x v="17"/>
    <x v="0"/>
    <x v="17"/>
    <x v="12"/>
  </r>
  <r>
    <x v="741"/>
    <x v="174"/>
    <x v="328"/>
    <x v="15"/>
    <x v="4"/>
    <x v="0"/>
    <x v="14"/>
    <x v="15"/>
    <x v="1"/>
    <x v="1"/>
    <x v="12"/>
  </r>
  <r>
    <x v="742"/>
    <x v="175"/>
    <x v="326"/>
    <x v="17"/>
    <x v="4"/>
    <x v="2"/>
    <x v="16"/>
    <x v="18"/>
    <x v="0"/>
    <x v="8"/>
    <x v="12"/>
  </r>
  <r>
    <x v="743"/>
    <x v="92"/>
    <x v="329"/>
    <x v="13"/>
    <x v="4"/>
    <x v="0"/>
    <x v="13"/>
    <x v="13"/>
    <x v="0"/>
    <x v="20"/>
    <x v="12"/>
  </r>
  <r>
    <x v="744"/>
    <x v="176"/>
    <x v="314"/>
    <x v="11"/>
    <x v="3"/>
    <x v="0"/>
    <x v="11"/>
    <x v="11"/>
    <x v="0"/>
    <x v="17"/>
    <x v="12"/>
  </r>
  <r>
    <x v="745"/>
    <x v="176"/>
    <x v="330"/>
    <x v="12"/>
    <x v="3"/>
    <x v="0"/>
    <x v="12"/>
    <x v="12"/>
    <x v="0"/>
    <x v="29"/>
    <x v="12"/>
  </r>
  <r>
    <x v="746"/>
    <x v="176"/>
    <x v="315"/>
    <x v="13"/>
    <x v="4"/>
    <x v="0"/>
    <x v="13"/>
    <x v="13"/>
    <x v="0"/>
    <x v="5"/>
    <x v="12"/>
  </r>
  <r>
    <x v="747"/>
    <x v="176"/>
    <x v="331"/>
    <x v="14"/>
    <x v="4"/>
    <x v="2"/>
    <x v="13"/>
    <x v="14"/>
    <x v="0"/>
    <x v="15"/>
    <x v="12"/>
  </r>
  <r>
    <x v="748"/>
    <x v="176"/>
    <x v="316"/>
    <x v="16"/>
    <x v="4"/>
    <x v="1"/>
    <x v="15"/>
    <x v="17"/>
    <x v="0"/>
    <x v="10"/>
    <x v="12"/>
  </r>
  <r>
    <x v="749"/>
    <x v="176"/>
    <x v="332"/>
    <x v="15"/>
    <x v="4"/>
    <x v="0"/>
    <x v="14"/>
    <x v="15"/>
    <x v="0"/>
    <x v="0"/>
    <x v="12"/>
  </r>
  <r>
    <x v="750"/>
    <x v="176"/>
    <x v="317"/>
    <x v="17"/>
    <x v="4"/>
    <x v="2"/>
    <x v="16"/>
    <x v="18"/>
    <x v="0"/>
    <x v="14"/>
    <x v="12"/>
  </r>
  <r>
    <x v="751"/>
    <x v="177"/>
    <x v="333"/>
    <x v="0"/>
    <x v="0"/>
    <x v="0"/>
    <x v="0"/>
    <x v="0"/>
    <x v="1"/>
    <x v="1"/>
    <x v="12"/>
  </r>
  <r>
    <x v="752"/>
    <x v="177"/>
    <x v="318"/>
    <x v="1"/>
    <x v="0"/>
    <x v="0"/>
    <x v="1"/>
    <x v="1"/>
    <x v="1"/>
    <x v="30"/>
    <x v="12"/>
  </r>
  <r>
    <x v="753"/>
    <x v="177"/>
    <x v="329"/>
    <x v="2"/>
    <x v="0"/>
    <x v="0"/>
    <x v="2"/>
    <x v="2"/>
    <x v="1"/>
    <x v="9"/>
    <x v="12"/>
  </r>
  <r>
    <x v="754"/>
    <x v="177"/>
    <x v="319"/>
    <x v="3"/>
    <x v="0"/>
    <x v="0"/>
    <x v="3"/>
    <x v="3"/>
    <x v="1"/>
    <x v="31"/>
    <x v="12"/>
  </r>
  <r>
    <x v="755"/>
    <x v="177"/>
    <x v="334"/>
    <x v="4"/>
    <x v="1"/>
    <x v="0"/>
    <x v="4"/>
    <x v="4"/>
    <x v="1"/>
    <x v="32"/>
    <x v="12"/>
  </r>
  <r>
    <x v="756"/>
    <x v="177"/>
    <x v="320"/>
    <x v="5"/>
    <x v="1"/>
    <x v="0"/>
    <x v="5"/>
    <x v="5"/>
    <x v="1"/>
    <x v="4"/>
    <x v="12"/>
  </r>
  <r>
    <x v="757"/>
    <x v="177"/>
    <x v="335"/>
    <x v="6"/>
    <x v="1"/>
    <x v="0"/>
    <x v="6"/>
    <x v="6"/>
    <x v="1"/>
    <x v="20"/>
    <x v="12"/>
  </r>
  <r>
    <x v="758"/>
    <x v="177"/>
    <x v="321"/>
    <x v="7"/>
    <x v="2"/>
    <x v="0"/>
    <x v="7"/>
    <x v="16"/>
    <x v="1"/>
    <x v="21"/>
    <x v="12"/>
  </r>
  <r>
    <x v="759"/>
    <x v="177"/>
    <x v="336"/>
    <x v="8"/>
    <x v="2"/>
    <x v="0"/>
    <x v="8"/>
    <x v="8"/>
    <x v="1"/>
    <x v="22"/>
    <x v="12"/>
  </r>
  <r>
    <x v="760"/>
    <x v="177"/>
    <x v="322"/>
    <x v="9"/>
    <x v="3"/>
    <x v="0"/>
    <x v="9"/>
    <x v="9"/>
    <x v="1"/>
    <x v="23"/>
    <x v="12"/>
  </r>
  <r>
    <x v="761"/>
    <x v="177"/>
    <x v="337"/>
    <x v="10"/>
    <x v="3"/>
    <x v="2"/>
    <x v="10"/>
    <x v="10"/>
    <x v="1"/>
    <x v="24"/>
    <x v="12"/>
  </r>
  <r>
    <x v="762"/>
    <x v="177"/>
    <x v="323"/>
    <x v="11"/>
    <x v="3"/>
    <x v="0"/>
    <x v="11"/>
    <x v="11"/>
    <x v="1"/>
    <x v="1"/>
    <x v="12"/>
  </r>
  <r>
    <x v="763"/>
    <x v="177"/>
    <x v="328"/>
    <x v="12"/>
    <x v="3"/>
    <x v="0"/>
    <x v="12"/>
    <x v="12"/>
    <x v="1"/>
    <x v="30"/>
    <x v="12"/>
  </r>
  <r>
    <x v="764"/>
    <x v="177"/>
    <x v="324"/>
    <x v="13"/>
    <x v="4"/>
    <x v="0"/>
    <x v="13"/>
    <x v="13"/>
    <x v="1"/>
    <x v="9"/>
    <x v="12"/>
  </r>
  <r>
    <x v="765"/>
    <x v="177"/>
    <x v="338"/>
    <x v="14"/>
    <x v="4"/>
    <x v="2"/>
    <x v="13"/>
    <x v="14"/>
    <x v="1"/>
    <x v="31"/>
    <x v="12"/>
  </r>
  <r>
    <x v="766"/>
    <x v="177"/>
    <x v="325"/>
    <x v="16"/>
    <x v="4"/>
    <x v="1"/>
    <x v="15"/>
    <x v="17"/>
    <x v="1"/>
    <x v="32"/>
    <x v="12"/>
  </r>
  <r>
    <x v="767"/>
    <x v="177"/>
    <x v="339"/>
    <x v="15"/>
    <x v="4"/>
    <x v="0"/>
    <x v="14"/>
    <x v="15"/>
    <x v="1"/>
    <x v="4"/>
    <x v="12"/>
  </r>
  <r>
    <x v="768"/>
    <x v="177"/>
    <x v="326"/>
    <x v="17"/>
    <x v="4"/>
    <x v="2"/>
    <x v="16"/>
    <x v="18"/>
    <x v="1"/>
    <x v="20"/>
    <x v="12"/>
  </r>
  <r>
    <x v="769"/>
    <x v="178"/>
    <x v="340"/>
    <x v="0"/>
    <x v="0"/>
    <x v="0"/>
    <x v="0"/>
    <x v="0"/>
    <x v="0"/>
    <x v="8"/>
    <x v="12"/>
  </r>
  <r>
    <x v="770"/>
    <x v="178"/>
    <x v="327"/>
    <x v="1"/>
    <x v="0"/>
    <x v="0"/>
    <x v="1"/>
    <x v="1"/>
    <x v="0"/>
    <x v="16"/>
    <x v="12"/>
  </r>
  <r>
    <x v="771"/>
    <x v="178"/>
    <x v="341"/>
    <x v="2"/>
    <x v="0"/>
    <x v="0"/>
    <x v="2"/>
    <x v="2"/>
    <x v="0"/>
    <x v="25"/>
    <x v="12"/>
  </r>
  <r>
    <x v="772"/>
    <x v="178"/>
    <x v="342"/>
    <x v="3"/>
    <x v="0"/>
    <x v="0"/>
    <x v="3"/>
    <x v="3"/>
    <x v="0"/>
    <x v="26"/>
    <x v="12"/>
  </r>
  <r>
    <x v="773"/>
    <x v="178"/>
    <x v="343"/>
    <x v="4"/>
    <x v="1"/>
    <x v="0"/>
    <x v="4"/>
    <x v="4"/>
    <x v="0"/>
    <x v="27"/>
    <x v="12"/>
  </r>
  <r>
    <x v="774"/>
    <x v="179"/>
    <x v="321"/>
    <x v="0"/>
    <x v="0"/>
    <x v="0"/>
    <x v="0"/>
    <x v="0"/>
    <x v="0"/>
    <x v="6"/>
    <x v="12"/>
  </r>
  <r>
    <x v="775"/>
    <x v="180"/>
    <x v="314"/>
    <x v="10"/>
    <x v="3"/>
    <x v="2"/>
    <x v="10"/>
    <x v="10"/>
    <x v="0"/>
    <x v="37"/>
    <x v="12"/>
  </r>
  <r>
    <x v="776"/>
    <x v="181"/>
    <x v="314"/>
    <x v="0"/>
    <x v="0"/>
    <x v="0"/>
    <x v="0"/>
    <x v="0"/>
    <x v="0"/>
    <x v="17"/>
    <x v="12"/>
  </r>
  <r>
    <x v="777"/>
    <x v="181"/>
    <x v="330"/>
    <x v="1"/>
    <x v="0"/>
    <x v="0"/>
    <x v="1"/>
    <x v="1"/>
    <x v="0"/>
    <x v="29"/>
    <x v="12"/>
  </r>
  <r>
    <x v="778"/>
    <x v="181"/>
    <x v="315"/>
    <x v="2"/>
    <x v="0"/>
    <x v="0"/>
    <x v="2"/>
    <x v="2"/>
    <x v="0"/>
    <x v="5"/>
    <x v="12"/>
  </r>
  <r>
    <x v="779"/>
    <x v="181"/>
    <x v="331"/>
    <x v="3"/>
    <x v="0"/>
    <x v="0"/>
    <x v="3"/>
    <x v="3"/>
    <x v="0"/>
    <x v="15"/>
    <x v="12"/>
  </r>
  <r>
    <x v="780"/>
    <x v="181"/>
    <x v="316"/>
    <x v="4"/>
    <x v="1"/>
    <x v="0"/>
    <x v="4"/>
    <x v="4"/>
    <x v="0"/>
    <x v="10"/>
    <x v="12"/>
  </r>
  <r>
    <x v="781"/>
    <x v="181"/>
    <x v="332"/>
    <x v="5"/>
    <x v="1"/>
    <x v="0"/>
    <x v="5"/>
    <x v="5"/>
    <x v="0"/>
    <x v="0"/>
    <x v="12"/>
  </r>
  <r>
    <x v="782"/>
    <x v="181"/>
    <x v="317"/>
    <x v="6"/>
    <x v="1"/>
    <x v="0"/>
    <x v="6"/>
    <x v="6"/>
    <x v="0"/>
    <x v="14"/>
    <x v="12"/>
  </r>
  <r>
    <x v="783"/>
    <x v="181"/>
    <x v="333"/>
    <x v="7"/>
    <x v="2"/>
    <x v="0"/>
    <x v="7"/>
    <x v="16"/>
    <x v="0"/>
    <x v="41"/>
    <x v="12"/>
  </r>
  <r>
    <x v="784"/>
    <x v="181"/>
    <x v="318"/>
    <x v="8"/>
    <x v="2"/>
    <x v="0"/>
    <x v="8"/>
    <x v="8"/>
    <x v="0"/>
    <x v="7"/>
    <x v="12"/>
  </r>
  <r>
    <x v="785"/>
    <x v="181"/>
    <x v="329"/>
    <x v="9"/>
    <x v="3"/>
    <x v="0"/>
    <x v="9"/>
    <x v="9"/>
    <x v="0"/>
    <x v="42"/>
    <x v="12"/>
  </r>
  <r>
    <x v="786"/>
    <x v="181"/>
    <x v="319"/>
    <x v="10"/>
    <x v="3"/>
    <x v="2"/>
    <x v="10"/>
    <x v="10"/>
    <x v="0"/>
    <x v="17"/>
    <x v="12"/>
  </r>
  <r>
    <x v="787"/>
    <x v="181"/>
    <x v="334"/>
    <x v="11"/>
    <x v="3"/>
    <x v="0"/>
    <x v="11"/>
    <x v="11"/>
    <x v="0"/>
    <x v="29"/>
    <x v="12"/>
  </r>
  <r>
    <x v="788"/>
    <x v="181"/>
    <x v="320"/>
    <x v="12"/>
    <x v="3"/>
    <x v="0"/>
    <x v="12"/>
    <x v="12"/>
    <x v="0"/>
    <x v="5"/>
    <x v="12"/>
  </r>
  <r>
    <x v="789"/>
    <x v="181"/>
    <x v="335"/>
    <x v="13"/>
    <x v="4"/>
    <x v="0"/>
    <x v="13"/>
    <x v="13"/>
    <x v="0"/>
    <x v="15"/>
    <x v="12"/>
  </r>
  <r>
    <x v="790"/>
    <x v="181"/>
    <x v="321"/>
    <x v="14"/>
    <x v="4"/>
    <x v="2"/>
    <x v="13"/>
    <x v="14"/>
    <x v="0"/>
    <x v="10"/>
    <x v="12"/>
  </r>
  <r>
    <x v="791"/>
    <x v="181"/>
    <x v="336"/>
    <x v="16"/>
    <x v="4"/>
    <x v="1"/>
    <x v="15"/>
    <x v="17"/>
    <x v="0"/>
    <x v="0"/>
    <x v="12"/>
  </r>
  <r>
    <x v="792"/>
    <x v="181"/>
    <x v="322"/>
    <x v="15"/>
    <x v="4"/>
    <x v="0"/>
    <x v="14"/>
    <x v="15"/>
    <x v="0"/>
    <x v="14"/>
    <x v="12"/>
  </r>
  <r>
    <x v="793"/>
    <x v="181"/>
    <x v="337"/>
    <x v="17"/>
    <x v="4"/>
    <x v="2"/>
    <x v="16"/>
    <x v="18"/>
    <x v="0"/>
    <x v="41"/>
    <x v="12"/>
  </r>
  <r>
    <x v="794"/>
    <x v="182"/>
    <x v="323"/>
    <x v="0"/>
    <x v="0"/>
    <x v="0"/>
    <x v="0"/>
    <x v="0"/>
    <x v="1"/>
    <x v="1"/>
    <x v="12"/>
  </r>
  <r>
    <x v="795"/>
    <x v="182"/>
    <x v="328"/>
    <x v="1"/>
    <x v="0"/>
    <x v="0"/>
    <x v="1"/>
    <x v="1"/>
    <x v="1"/>
    <x v="30"/>
    <x v="12"/>
  </r>
  <r>
    <x v="796"/>
    <x v="182"/>
    <x v="324"/>
    <x v="2"/>
    <x v="0"/>
    <x v="0"/>
    <x v="2"/>
    <x v="2"/>
    <x v="1"/>
    <x v="9"/>
    <x v="12"/>
  </r>
  <r>
    <x v="797"/>
    <x v="182"/>
    <x v="338"/>
    <x v="3"/>
    <x v="0"/>
    <x v="0"/>
    <x v="3"/>
    <x v="3"/>
    <x v="1"/>
    <x v="31"/>
    <x v="12"/>
  </r>
  <r>
    <x v="798"/>
    <x v="182"/>
    <x v="325"/>
    <x v="4"/>
    <x v="1"/>
    <x v="0"/>
    <x v="4"/>
    <x v="4"/>
    <x v="1"/>
    <x v="32"/>
    <x v="12"/>
  </r>
  <r>
    <x v="799"/>
    <x v="182"/>
    <x v="339"/>
    <x v="5"/>
    <x v="1"/>
    <x v="0"/>
    <x v="5"/>
    <x v="5"/>
    <x v="1"/>
    <x v="4"/>
    <x v="12"/>
  </r>
  <r>
    <x v="800"/>
    <x v="182"/>
    <x v="326"/>
    <x v="6"/>
    <x v="1"/>
    <x v="0"/>
    <x v="6"/>
    <x v="6"/>
    <x v="1"/>
    <x v="20"/>
    <x v="12"/>
  </r>
  <r>
    <x v="801"/>
    <x v="182"/>
    <x v="340"/>
    <x v="7"/>
    <x v="2"/>
    <x v="0"/>
    <x v="7"/>
    <x v="16"/>
    <x v="1"/>
    <x v="21"/>
    <x v="12"/>
  </r>
  <r>
    <x v="802"/>
    <x v="182"/>
    <x v="327"/>
    <x v="8"/>
    <x v="2"/>
    <x v="0"/>
    <x v="8"/>
    <x v="8"/>
    <x v="1"/>
    <x v="22"/>
    <x v="12"/>
  </r>
  <r>
    <x v="803"/>
    <x v="182"/>
    <x v="341"/>
    <x v="9"/>
    <x v="3"/>
    <x v="0"/>
    <x v="9"/>
    <x v="9"/>
    <x v="1"/>
    <x v="23"/>
    <x v="12"/>
  </r>
  <r>
    <x v="804"/>
    <x v="182"/>
    <x v="342"/>
    <x v="10"/>
    <x v="3"/>
    <x v="2"/>
    <x v="10"/>
    <x v="10"/>
    <x v="1"/>
    <x v="24"/>
    <x v="12"/>
  </r>
  <r>
    <x v="805"/>
    <x v="182"/>
    <x v="343"/>
    <x v="11"/>
    <x v="3"/>
    <x v="0"/>
    <x v="11"/>
    <x v="11"/>
    <x v="1"/>
    <x v="1"/>
    <x v="12"/>
  </r>
  <r>
    <x v="806"/>
    <x v="0"/>
    <x v="344"/>
    <x v="0"/>
    <x v="0"/>
    <x v="0"/>
    <x v="0"/>
    <x v="0"/>
    <x v="0"/>
    <x v="17"/>
    <x v="13"/>
  </r>
  <r>
    <x v="807"/>
    <x v="1"/>
    <x v="345"/>
    <x v="1"/>
    <x v="0"/>
    <x v="0"/>
    <x v="1"/>
    <x v="1"/>
    <x v="1"/>
    <x v="32"/>
    <x v="13"/>
  </r>
  <r>
    <x v="808"/>
    <x v="2"/>
    <x v="346"/>
    <x v="2"/>
    <x v="0"/>
    <x v="0"/>
    <x v="2"/>
    <x v="2"/>
    <x v="0"/>
    <x v="25"/>
    <x v="13"/>
  </r>
  <r>
    <x v="809"/>
    <x v="3"/>
    <x v="347"/>
    <x v="3"/>
    <x v="0"/>
    <x v="0"/>
    <x v="3"/>
    <x v="3"/>
    <x v="1"/>
    <x v="11"/>
    <x v="13"/>
  </r>
  <r>
    <x v="810"/>
    <x v="4"/>
    <x v="348"/>
    <x v="4"/>
    <x v="1"/>
    <x v="0"/>
    <x v="4"/>
    <x v="4"/>
    <x v="0"/>
    <x v="22"/>
    <x v="13"/>
  </r>
  <r>
    <x v="811"/>
    <x v="0"/>
    <x v="349"/>
    <x v="5"/>
    <x v="1"/>
    <x v="0"/>
    <x v="5"/>
    <x v="5"/>
    <x v="0"/>
    <x v="41"/>
    <x v="13"/>
  </r>
  <r>
    <x v="812"/>
    <x v="5"/>
    <x v="350"/>
    <x v="6"/>
    <x v="1"/>
    <x v="0"/>
    <x v="6"/>
    <x v="6"/>
    <x v="1"/>
    <x v="6"/>
    <x v="13"/>
  </r>
  <r>
    <x v="813"/>
    <x v="6"/>
    <x v="351"/>
    <x v="7"/>
    <x v="2"/>
    <x v="0"/>
    <x v="7"/>
    <x v="16"/>
    <x v="0"/>
    <x v="15"/>
    <x v="13"/>
  </r>
  <r>
    <x v="814"/>
    <x v="7"/>
    <x v="352"/>
    <x v="8"/>
    <x v="2"/>
    <x v="0"/>
    <x v="8"/>
    <x v="8"/>
    <x v="1"/>
    <x v="27"/>
    <x v="13"/>
  </r>
  <r>
    <x v="815"/>
    <x v="8"/>
    <x v="353"/>
    <x v="9"/>
    <x v="3"/>
    <x v="0"/>
    <x v="9"/>
    <x v="9"/>
    <x v="0"/>
    <x v="43"/>
    <x v="13"/>
  </r>
  <r>
    <x v="816"/>
    <x v="0"/>
    <x v="354"/>
    <x v="10"/>
    <x v="3"/>
    <x v="2"/>
    <x v="10"/>
    <x v="10"/>
    <x v="0"/>
    <x v="0"/>
    <x v="13"/>
  </r>
  <r>
    <x v="817"/>
    <x v="9"/>
    <x v="355"/>
    <x v="11"/>
    <x v="3"/>
    <x v="0"/>
    <x v="11"/>
    <x v="11"/>
    <x v="1"/>
    <x v="19"/>
    <x v="13"/>
  </r>
  <r>
    <x v="818"/>
    <x v="10"/>
    <x v="356"/>
    <x v="12"/>
    <x v="3"/>
    <x v="0"/>
    <x v="12"/>
    <x v="12"/>
    <x v="0"/>
    <x v="44"/>
    <x v="13"/>
  </r>
  <r>
    <x v="819"/>
    <x v="11"/>
    <x v="357"/>
    <x v="13"/>
    <x v="4"/>
    <x v="0"/>
    <x v="13"/>
    <x v="13"/>
    <x v="1"/>
    <x v="36"/>
    <x v="13"/>
  </r>
  <r>
    <x v="820"/>
    <x v="183"/>
    <x v="346"/>
    <x v="13"/>
    <x v="4"/>
    <x v="0"/>
    <x v="13"/>
    <x v="13"/>
    <x v="0"/>
    <x v="17"/>
    <x v="13"/>
  </r>
  <r>
    <x v="821"/>
    <x v="184"/>
    <x v="358"/>
    <x v="14"/>
    <x v="4"/>
    <x v="2"/>
    <x v="13"/>
    <x v="14"/>
    <x v="1"/>
    <x v="1"/>
    <x v="13"/>
  </r>
  <r>
    <x v="822"/>
    <x v="185"/>
    <x v="351"/>
    <x v="16"/>
    <x v="4"/>
    <x v="1"/>
    <x v="15"/>
    <x v="17"/>
    <x v="0"/>
    <x v="8"/>
    <x v="13"/>
  </r>
  <r>
    <x v="823"/>
    <x v="186"/>
    <x v="359"/>
    <x v="15"/>
    <x v="4"/>
    <x v="0"/>
    <x v="14"/>
    <x v="15"/>
    <x v="1"/>
    <x v="18"/>
    <x v="13"/>
  </r>
  <r>
    <x v="824"/>
    <x v="187"/>
    <x v="356"/>
    <x v="17"/>
    <x v="4"/>
    <x v="2"/>
    <x v="16"/>
    <x v="18"/>
    <x v="0"/>
    <x v="19"/>
    <x v="13"/>
  </r>
  <r>
    <x v="825"/>
    <x v="92"/>
    <x v="358"/>
    <x v="15"/>
    <x v="4"/>
    <x v="0"/>
    <x v="14"/>
    <x v="15"/>
    <x v="0"/>
    <x v="23"/>
    <x v="13"/>
  </r>
  <r>
    <x v="826"/>
    <x v="179"/>
    <x v="351"/>
    <x v="1"/>
    <x v="0"/>
    <x v="0"/>
    <x v="1"/>
    <x v="1"/>
    <x v="0"/>
    <x v="33"/>
    <x v="13"/>
  </r>
  <r>
    <x v="827"/>
    <x v="188"/>
    <x v="344"/>
    <x v="1"/>
    <x v="0"/>
    <x v="0"/>
    <x v="1"/>
    <x v="1"/>
    <x v="0"/>
    <x v="16"/>
    <x v="13"/>
  </r>
  <r>
    <x v="828"/>
    <x v="180"/>
    <x v="344"/>
    <x v="11"/>
    <x v="3"/>
    <x v="0"/>
    <x v="11"/>
    <x v="11"/>
    <x v="0"/>
    <x v="40"/>
    <x v="13"/>
  </r>
  <r>
    <x v="829"/>
    <x v="0"/>
    <x v="360"/>
    <x v="0"/>
    <x v="0"/>
    <x v="0"/>
    <x v="0"/>
    <x v="0"/>
    <x v="0"/>
    <x v="17"/>
    <x v="14"/>
  </r>
  <r>
    <x v="830"/>
    <x v="1"/>
    <x v="361"/>
    <x v="1"/>
    <x v="0"/>
    <x v="0"/>
    <x v="1"/>
    <x v="1"/>
    <x v="1"/>
    <x v="32"/>
    <x v="14"/>
  </r>
  <r>
    <x v="831"/>
    <x v="2"/>
    <x v="362"/>
    <x v="2"/>
    <x v="0"/>
    <x v="0"/>
    <x v="2"/>
    <x v="2"/>
    <x v="0"/>
    <x v="52"/>
    <x v="14"/>
  </r>
  <r>
    <x v="832"/>
    <x v="3"/>
    <x v="363"/>
    <x v="3"/>
    <x v="0"/>
    <x v="0"/>
    <x v="3"/>
    <x v="3"/>
    <x v="1"/>
    <x v="35"/>
    <x v="14"/>
  </r>
  <r>
    <x v="833"/>
    <x v="4"/>
    <x v="364"/>
    <x v="4"/>
    <x v="1"/>
    <x v="0"/>
    <x v="4"/>
    <x v="4"/>
    <x v="0"/>
    <x v="23"/>
    <x v="14"/>
  </r>
  <r>
    <x v="834"/>
    <x v="0"/>
    <x v="365"/>
    <x v="5"/>
    <x v="1"/>
    <x v="0"/>
    <x v="5"/>
    <x v="5"/>
    <x v="0"/>
    <x v="14"/>
    <x v="14"/>
  </r>
  <r>
    <x v="835"/>
    <x v="5"/>
    <x v="366"/>
    <x v="6"/>
    <x v="1"/>
    <x v="0"/>
    <x v="6"/>
    <x v="6"/>
    <x v="1"/>
    <x v="18"/>
    <x v="14"/>
  </r>
  <r>
    <x v="836"/>
    <x v="6"/>
    <x v="367"/>
    <x v="7"/>
    <x v="2"/>
    <x v="0"/>
    <x v="7"/>
    <x v="16"/>
    <x v="0"/>
    <x v="10"/>
    <x v="14"/>
  </r>
  <r>
    <x v="837"/>
    <x v="7"/>
    <x v="368"/>
    <x v="8"/>
    <x v="2"/>
    <x v="0"/>
    <x v="8"/>
    <x v="8"/>
    <x v="1"/>
    <x v="27"/>
    <x v="14"/>
  </r>
  <r>
    <x v="838"/>
    <x v="8"/>
    <x v="369"/>
    <x v="9"/>
    <x v="3"/>
    <x v="0"/>
    <x v="9"/>
    <x v="9"/>
    <x v="0"/>
    <x v="51"/>
    <x v="14"/>
  </r>
  <r>
    <x v="839"/>
    <x v="0"/>
    <x v="370"/>
    <x v="10"/>
    <x v="3"/>
    <x v="2"/>
    <x v="10"/>
    <x v="10"/>
    <x v="0"/>
    <x v="29"/>
    <x v="14"/>
  </r>
  <r>
    <x v="840"/>
    <x v="9"/>
    <x v="371"/>
    <x v="11"/>
    <x v="3"/>
    <x v="0"/>
    <x v="11"/>
    <x v="11"/>
    <x v="1"/>
    <x v="19"/>
    <x v="14"/>
  </r>
  <r>
    <x v="841"/>
    <x v="10"/>
    <x v="372"/>
    <x v="12"/>
    <x v="3"/>
    <x v="0"/>
    <x v="12"/>
    <x v="12"/>
    <x v="0"/>
    <x v="44"/>
    <x v="14"/>
  </r>
  <r>
    <x v="842"/>
    <x v="11"/>
    <x v="373"/>
    <x v="13"/>
    <x v="4"/>
    <x v="0"/>
    <x v="13"/>
    <x v="13"/>
    <x v="1"/>
    <x v="36"/>
    <x v="14"/>
  </r>
  <r>
    <x v="843"/>
    <x v="12"/>
    <x v="374"/>
    <x v="0"/>
    <x v="0"/>
    <x v="0"/>
    <x v="0"/>
    <x v="0"/>
    <x v="0"/>
    <x v="7"/>
    <x v="14"/>
  </r>
  <r>
    <x v="844"/>
    <x v="13"/>
    <x v="360"/>
    <x v="3"/>
    <x v="0"/>
    <x v="0"/>
    <x v="3"/>
    <x v="3"/>
    <x v="1"/>
    <x v="17"/>
    <x v="14"/>
  </r>
  <r>
    <x v="845"/>
    <x v="55"/>
    <x v="367"/>
    <x v="5"/>
    <x v="1"/>
    <x v="0"/>
    <x v="5"/>
    <x v="5"/>
    <x v="0"/>
    <x v="20"/>
    <x v="14"/>
  </r>
  <r>
    <x v="846"/>
    <x v="189"/>
    <x v="360"/>
    <x v="7"/>
    <x v="2"/>
    <x v="0"/>
    <x v="7"/>
    <x v="16"/>
    <x v="1"/>
    <x v="18"/>
    <x v="14"/>
  </r>
  <r>
    <x v="847"/>
    <x v="114"/>
    <x v="360"/>
    <x v="1"/>
    <x v="0"/>
    <x v="0"/>
    <x v="1"/>
    <x v="1"/>
    <x v="1"/>
    <x v="14"/>
    <x v="14"/>
  </r>
  <r>
    <x v="848"/>
    <x v="190"/>
    <x v="360"/>
    <x v="9"/>
    <x v="3"/>
    <x v="0"/>
    <x v="9"/>
    <x v="9"/>
    <x v="1"/>
    <x v="19"/>
    <x v="14"/>
  </r>
  <r>
    <x v="849"/>
    <x v="190"/>
    <x v="375"/>
    <x v="10"/>
    <x v="3"/>
    <x v="2"/>
    <x v="10"/>
    <x v="10"/>
    <x v="1"/>
    <x v="33"/>
    <x v="14"/>
  </r>
  <r>
    <x v="850"/>
    <x v="190"/>
    <x v="361"/>
    <x v="11"/>
    <x v="3"/>
    <x v="0"/>
    <x v="11"/>
    <x v="11"/>
    <x v="1"/>
    <x v="35"/>
    <x v="14"/>
  </r>
  <r>
    <x v="851"/>
    <x v="190"/>
    <x v="376"/>
    <x v="12"/>
    <x v="3"/>
    <x v="0"/>
    <x v="12"/>
    <x v="12"/>
    <x v="1"/>
    <x v="3"/>
    <x v="14"/>
  </r>
  <r>
    <x v="852"/>
    <x v="190"/>
    <x v="362"/>
    <x v="13"/>
    <x v="4"/>
    <x v="0"/>
    <x v="13"/>
    <x v="13"/>
    <x v="1"/>
    <x v="37"/>
    <x v="14"/>
  </r>
  <r>
    <x v="853"/>
    <x v="190"/>
    <x v="377"/>
    <x v="14"/>
    <x v="4"/>
    <x v="2"/>
    <x v="13"/>
    <x v="14"/>
    <x v="1"/>
    <x v="40"/>
    <x v="14"/>
  </r>
  <r>
    <x v="854"/>
    <x v="190"/>
    <x v="363"/>
    <x v="16"/>
    <x v="4"/>
    <x v="1"/>
    <x v="15"/>
    <x v="17"/>
    <x v="1"/>
    <x v="11"/>
    <x v="14"/>
  </r>
  <r>
    <x v="855"/>
    <x v="190"/>
    <x v="378"/>
    <x v="15"/>
    <x v="4"/>
    <x v="0"/>
    <x v="14"/>
    <x v="15"/>
    <x v="1"/>
    <x v="19"/>
    <x v="14"/>
  </r>
  <r>
    <x v="856"/>
    <x v="190"/>
    <x v="364"/>
    <x v="17"/>
    <x v="4"/>
    <x v="2"/>
    <x v="16"/>
    <x v="18"/>
    <x v="1"/>
    <x v="33"/>
    <x v="14"/>
  </r>
  <r>
    <x v="857"/>
    <x v="191"/>
    <x v="374"/>
    <x v="0"/>
    <x v="0"/>
    <x v="0"/>
    <x v="0"/>
    <x v="0"/>
    <x v="0"/>
    <x v="17"/>
    <x v="14"/>
  </r>
  <r>
    <x v="858"/>
    <x v="191"/>
    <x v="365"/>
    <x v="1"/>
    <x v="0"/>
    <x v="0"/>
    <x v="1"/>
    <x v="1"/>
    <x v="0"/>
    <x v="29"/>
    <x v="14"/>
  </r>
  <r>
    <x v="859"/>
    <x v="191"/>
    <x v="379"/>
    <x v="2"/>
    <x v="0"/>
    <x v="0"/>
    <x v="2"/>
    <x v="2"/>
    <x v="0"/>
    <x v="5"/>
    <x v="14"/>
  </r>
  <r>
    <x v="860"/>
    <x v="191"/>
    <x v="366"/>
    <x v="3"/>
    <x v="0"/>
    <x v="0"/>
    <x v="3"/>
    <x v="3"/>
    <x v="0"/>
    <x v="15"/>
    <x v="14"/>
  </r>
  <r>
    <x v="861"/>
    <x v="191"/>
    <x v="380"/>
    <x v="4"/>
    <x v="1"/>
    <x v="0"/>
    <x v="4"/>
    <x v="4"/>
    <x v="0"/>
    <x v="10"/>
    <x v="14"/>
  </r>
  <r>
    <x v="862"/>
    <x v="191"/>
    <x v="367"/>
    <x v="5"/>
    <x v="1"/>
    <x v="0"/>
    <x v="5"/>
    <x v="5"/>
    <x v="0"/>
    <x v="0"/>
    <x v="14"/>
  </r>
  <r>
    <x v="863"/>
    <x v="191"/>
    <x v="381"/>
    <x v="6"/>
    <x v="1"/>
    <x v="0"/>
    <x v="6"/>
    <x v="6"/>
    <x v="0"/>
    <x v="14"/>
    <x v="14"/>
  </r>
  <r>
    <x v="864"/>
    <x v="191"/>
    <x v="368"/>
    <x v="7"/>
    <x v="2"/>
    <x v="0"/>
    <x v="7"/>
    <x v="16"/>
    <x v="0"/>
    <x v="41"/>
    <x v="14"/>
  </r>
  <r>
    <x v="865"/>
    <x v="191"/>
    <x v="382"/>
    <x v="8"/>
    <x v="2"/>
    <x v="0"/>
    <x v="8"/>
    <x v="8"/>
    <x v="0"/>
    <x v="7"/>
    <x v="14"/>
  </r>
  <r>
    <x v="866"/>
    <x v="191"/>
    <x v="369"/>
    <x v="9"/>
    <x v="3"/>
    <x v="0"/>
    <x v="9"/>
    <x v="9"/>
    <x v="0"/>
    <x v="42"/>
    <x v="14"/>
  </r>
  <r>
    <x v="867"/>
    <x v="191"/>
    <x v="383"/>
    <x v="10"/>
    <x v="3"/>
    <x v="2"/>
    <x v="10"/>
    <x v="10"/>
    <x v="0"/>
    <x v="17"/>
    <x v="14"/>
  </r>
  <r>
    <x v="868"/>
    <x v="191"/>
    <x v="370"/>
    <x v="11"/>
    <x v="3"/>
    <x v="0"/>
    <x v="11"/>
    <x v="11"/>
    <x v="0"/>
    <x v="29"/>
    <x v="14"/>
  </r>
  <r>
    <x v="869"/>
    <x v="191"/>
    <x v="384"/>
    <x v="12"/>
    <x v="3"/>
    <x v="0"/>
    <x v="12"/>
    <x v="12"/>
    <x v="0"/>
    <x v="5"/>
    <x v="14"/>
  </r>
  <r>
    <x v="870"/>
    <x v="191"/>
    <x v="371"/>
    <x v="13"/>
    <x v="4"/>
    <x v="0"/>
    <x v="13"/>
    <x v="13"/>
    <x v="0"/>
    <x v="15"/>
    <x v="14"/>
  </r>
  <r>
    <x v="871"/>
    <x v="191"/>
    <x v="385"/>
    <x v="14"/>
    <x v="4"/>
    <x v="2"/>
    <x v="13"/>
    <x v="14"/>
    <x v="0"/>
    <x v="10"/>
    <x v="14"/>
  </r>
  <r>
    <x v="872"/>
    <x v="191"/>
    <x v="372"/>
    <x v="16"/>
    <x v="4"/>
    <x v="1"/>
    <x v="15"/>
    <x v="17"/>
    <x v="0"/>
    <x v="0"/>
    <x v="14"/>
  </r>
  <r>
    <x v="873"/>
    <x v="191"/>
    <x v="386"/>
    <x v="15"/>
    <x v="4"/>
    <x v="0"/>
    <x v="14"/>
    <x v="15"/>
    <x v="0"/>
    <x v="14"/>
    <x v="14"/>
  </r>
  <r>
    <x v="874"/>
    <x v="191"/>
    <x v="373"/>
    <x v="17"/>
    <x v="4"/>
    <x v="2"/>
    <x v="16"/>
    <x v="18"/>
    <x v="0"/>
    <x v="41"/>
    <x v="14"/>
  </r>
  <r>
    <x v="875"/>
    <x v="192"/>
    <x v="387"/>
    <x v="0"/>
    <x v="0"/>
    <x v="0"/>
    <x v="0"/>
    <x v="0"/>
    <x v="1"/>
    <x v="1"/>
    <x v="14"/>
  </r>
  <r>
    <x v="876"/>
    <x v="192"/>
    <x v="388"/>
    <x v="1"/>
    <x v="0"/>
    <x v="0"/>
    <x v="1"/>
    <x v="1"/>
    <x v="1"/>
    <x v="30"/>
    <x v="14"/>
  </r>
  <r>
    <x v="877"/>
    <x v="192"/>
    <x v="389"/>
    <x v="2"/>
    <x v="0"/>
    <x v="0"/>
    <x v="2"/>
    <x v="2"/>
    <x v="1"/>
    <x v="9"/>
    <x v="14"/>
  </r>
  <r>
    <x v="878"/>
    <x v="192"/>
    <x v="390"/>
    <x v="3"/>
    <x v="0"/>
    <x v="0"/>
    <x v="3"/>
    <x v="3"/>
    <x v="1"/>
    <x v="31"/>
    <x v="14"/>
  </r>
  <r>
    <x v="879"/>
    <x v="96"/>
    <x v="360"/>
    <x v="12"/>
    <x v="3"/>
    <x v="0"/>
    <x v="12"/>
    <x v="12"/>
    <x v="1"/>
    <x v="12"/>
    <x v="14"/>
  </r>
  <r>
    <x v="880"/>
    <x v="96"/>
    <x v="377"/>
    <x v="13"/>
    <x v="4"/>
    <x v="0"/>
    <x v="13"/>
    <x v="13"/>
    <x v="1"/>
    <x v="38"/>
    <x v="14"/>
  </r>
  <r>
    <x v="881"/>
    <x v="96"/>
    <x v="365"/>
    <x v="14"/>
    <x v="4"/>
    <x v="2"/>
    <x v="13"/>
    <x v="14"/>
    <x v="1"/>
    <x v="13"/>
    <x v="14"/>
  </r>
  <r>
    <x v="882"/>
    <x v="96"/>
    <x v="381"/>
    <x v="16"/>
    <x v="4"/>
    <x v="1"/>
    <x v="15"/>
    <x v="17"/>
    <x v="1"/>
    <x v="39"/>
    <x v="14"/>
  </r>
  <r>
    <x v="883"/>
    <x v="96"/>
    <x v="370"/>
    <x v="15"/>
    <x v="4"/>
    <x v="0"/>
    <x v="14"/>
    <x v="15"/>
    <x v="1"/>
    <x v="44"/>
    <x v="14"/>
  </r>
  <r>
    <x v="884"/>
    <x v="96"/>
    <x v="386"/>
    <x v="17"/>
    <x v="4"/>
    <x v="2"/>
    <x v="16"/>
    <x v="18"/>
    <x v="1"/>
    <x v="45"/>
    <x v="14"/>
  </r>
  <r>
    <x v="885"/>
    <x v="193"/>
    <x v="360"/>
    <x v="4"/>
    <x v="1"/>
    <x v="0"/>
    <x v="4"/>
    <x v="4"/>
    <x v="0"/>
    <x v="40"/>
    <x v="14"/>
  </r>
  <r>
    <x v="886"/>
    <x v="194"/>
    <x v="360"/>
    <x v="15"/>
    <x v="4"/>
    <x v="0"/>
    <x v="14"/>
    <x v="15"/>
    <x v="1"/>
    <x v="18"/>
    <x v="14"/>
  </r>
  <r>
    <x v="887"/>
    <x v="194"/>
    <x v="375"/>
    <x v="17"/>
    <x v="4"/>
    <x v="2"/>
    <x v="16"/>
    <x v="18"/>
    <x v="1"/>
    <x v="6"/>
    <x v="14"/>
  </r>
  <r>
    <x v="888"/>
    <x v="194"/>
    <x v="361"/>
    <x v="0"/>
    <x v="0"/>
    <x v="0"/>
    <x v="0"/>
    <x v="0"/>
    <x v="1"/>
    <x v="36"/>
    <x v="14"/>
  </r>
  <r>
    <x v="889"/>
    <x v="194"/>
    <x v="376"/>
    <x v="1"/>
    <x v="0"/>
    <x v="0"/>
    <x v="1"/>
    <x v="1"/>
    <x v="1"/>
    <x v="12"/>
    <x v="14"/>
  </r>
  <r>
    <x v="890"/>
    <x v="194"/>
    <x v="362"/>
    <x v="2"/>
    <x v="0"/>
    <x v="0"/>
    <x v="2"/>
    <x v="2"/>
    <x v="1"/>
    <x v="38"/>
    <x v="14"/>
  </r>
  <r>
    <x v="891"/>
    <x v="194"/>
    <x v="377"/>
    <x v="3"/>
    <x v="0"/>
    <x v="0"/>
    <x v="3"/>
    <x v="3"/>
    <x v="1"/>
    <x v="13"/>
    <x v="14"/>
  </r>
  <r>
    <x v="892"/>
    <x v="194"/>
    <x v="363"/>
    <x v="4"/>
    <x v="1"/>
    <x v="0"/>
    <x v="4"/>
    <x v="4"/>
    <x v="1"/>
    <x v="39"/>
    <x v="14"/>
  </r>
  <r>
    <x v="893"/>
    <x v="194"/>
    <x v="378"/>
    <x v="5"/>
    <x v="1"/>
    <x v="0"/>
    <x v="5"/>
    <x v="5"/>
    <x v="1"/>
    <x v="44"/>
    <x v="14"/>
  </r>
  <r>
    <x v="894"/>
    <x v="194"/>
    <x v="364"/>
    <x v="6"/>
    <x v="1"/>
    <x v="0"/>
    <x v="6"/>
    <x v="6"/>
    <x v="1"/>
    <x v="45"/>
    <x v="14"/>
  </r>
  <r>
    <x v="895"/>
    <x v="194"/>
    <x v="374"/>
    <x v="7"/>
    <x v="2"/>
    <x v="0"/>
    <x v="7"/>
    <x v="16"/>
    <x v="1"/>
    <x v="49"/>
    <x v="14"/>
  </r>
  <r>
    <x v="896"/>
    <x v="194"/>
    <x v="365"/>
    <x v="8"/>
    <x v="2"/>
    <x v="0"/>
    <x v="8"/>
    <x v="8"/>
    <x v="1"/>
    <x v="46"/>
    <x v="14"/>
  </r>
  <r>
    <x v="897"/>
    <x v="194"/>
    <x v="379"/>
    <x v="9"/>
    <x v="3"/>
    <x v="0"/>
    <x v="9"/>
    <x v="9"/>
    <x v="1"/>
    <x v="18"/>
    <x v="14"/>
  </r>
  <r>
    <x v="898"/>
    <x v="194"/>
    <x v="366"/>
    <x v="10"/>
    <x v="3"/>
    <x v="2"/>
    <x v="10"/>
    <x v="10"/>
    <x v="1"/>
    <x v="6"/>
    <x v="14"/>
  </r>
  <r>
    <x v="899"/>
    <x v="194"/>
    <x v="380"/>
    <x v="11"/>
    <x v="3"/>
    <x v="0"/>
    <x v="11"/>
    <x v="11"/>
    <x v="1"/>
    <x v="36"/>
    <x v="14"/>
  </r>
  <r>
    <x v="900"/>
    <x v="194"/>
    <x v="367"/>
    <x v="12"/>
    <x v="3"/>
    <x v="0"/>
    <x v="12"/>
    <x v="12"/>
    <x v="1"/>
    <x v="12"/>
    <x v="14"/>
  </r>
  <r>
    <x v="901"/>
    <x v="194"/>
    <x v="381"/>
    <x v="13"/>
    <x v="4"/>
    <x v="0"/>
    <x v="13"/>
    <x v="13"/>
    <x v="1"/>
    <x v="38"/>
    <x v="14"/>
  </r>
  <r>
    <x v="902"/>
    <x v="194"/>
    <x v="368"/>
    <x v="14"/>
    <x v="4"/>
    <x v="2"/>
    <x v="13"/>
    <x v="14"/>
    <x v="1"/>
    <x v="13"/>
    <x v="14"/>
  </r>
  <r>
    <x v="903"/>
    <x v="194"/>
    <x v="382"/>
    <x v="16"/>
    <x v="4"/>
    <x v="1"/>
    <x v="15"/>
    <x v="17"/>
    <x v="1"/>
    <x v="39"/>
    <x v="14"/>
  </r>
  <r>
    <x v="904"/>
    <x v="194"/>
    <x v="369"/>
    <x v="15"/>
    <x v="4"/>
    <x v="0"/>
    <x v="14"/>
    <x v="15"/>
    <x v="1"/>
    <x v="44"/>
    <x v="14"/>
  </r>
  <r>
    <x v="905"/>
    <x v="194"/>
    <x v="383"/>
    <x v="17"/>
    <x v="4"/>
    <x v="2"/>
    <x v="16"/>
    <x v="18"/>
    <x v="1"/>
    <x v="45"/>
    <x v="14"/>
  </r>
  <r>
    <x v="906"/>
    <x v="195"/>
    <x v="370"/>
    <x v="0"/>
    <x v="0"/>
    <x v="0"/>
    <x v="0"/>
    <x v="0"/>
    <x v="0"/>
    <x v="19"/>
    <x v="14"/>
  </r>
  <r>
    <x v="907"/>
    <x v="195"/>
    <x v="384"/>
    <x v="1"/>
    <x v="0"/>
    <x v="0"/>
    <x v="1"/>
    <x v="1"/>
    <x v="0"/>
    <x v="33"/>
    <x v="14"/>
  </r>
  <r>
    <x v="908"/>
    <x v="195"/>
    <x v="371"/>
    <x v="2"/>
    <x v="0"/>
    <x v="0"/>
    <x v="2"/>
    <x v="2"/>
    <x v="0"/>
    <x v="35"/>
    <x v="14"/>
  </r>
  <r>
    <x v="909"/>
    <x v="195"/>
    <x v="385"/>
    <x v="3"/>
    <x v="0"/>
    <x v="0"/>
    <x v="3"/>
    <x v="3"/>
    <x v="0"/>
    <x v="3"/>
    <x v="14"/>
  </r>
  <r>
    <x v="910"/>
    <x v="195"/>
    <x v="372"/>
    <x v="4"/>
    <x v="1"/>
    <x v="0"/>
    <x v="4"/>
    <x v="4"/>
    <x v="0"/>
    <x v="37"/>
    <x v="14"/>
  </r>
  <r>
    <x v="911"/>
    <x v="195"/>
    <x v="386"/>
    <x v="5"/>
    <x v="1"/>
    <x v="0"/>
    <x v="5"/>
    <x v="5"/>
    <x v="0"/>
    <x v="40"/>
    <x v="14"/>
  </r>
  <r>
    <x v="912"/>
    <x v="195"/>
    <x v="373"/>
    <x v="6"/>
    <x v="1"/>
    <x v="0"/>
    <x v="6"/>
    <x v="6"/>
    <x v="0"/>
    <x v="11"/>
    <x v="14"/>
  </r>
  <r>
    <x v="913"/>
    <x v="195"/>
    <x v="387"/>
    <x v="7"/>
    <x v="2"/>
    <x v="0"/>
    <x v="7"/>
    <x v="16"/>
    <x v="0"/>
    <x v="19"/>
    <x v="14"/>
  </r>
  <r>
    <x v="914"/>
    <x v="195"/>
    <x v="388"/>
    <x v="8"/>
    <x v="2"/>
    <x v="0"/>
    <x v="8"/>
    <x v="8"/>
    <x v="0"/>
    <x v="33"/>
    <x v="14"/>
  </r>
  <r>
    <x v="915"/>
    <x v="195"/>
    <x v="389"/>
    <x v="9"/>
    <x v="3"/>
    <x v="0"/>
    <x v="9"/>
    <x v="9"/>
    <x v="0"/>
    <x v="35"/>
    <x v="14"/>
  </r>
  <r>
    <x v="916"/>
    <x v="195"/>
    <x v="390"/>
    <x v="10"/>
    <x v="3"/>
    <x v="2"/>
    <x v="10"/>
    <x v="10"/>
    <x v="0"/>
    <x v="3"/>
    <x v="14"/>
  </r>
  <r>
    <x v="917"/>
    <x v="0"/>
    <x v="391"/>
    <x v="0"/>
    <x v="0"/>
    <x v="0"/>
    <x v="0"/>
    <x v="0"/>
    <x v="0"/>
    <x v="17"/>
    <x v="15"/>
  </r>
  <r>
    <x v="918"/>
    <x v="1"/>
    <x v="392"/>
    <x v="1"/>
    <x v="0"/>
    <x v="0"/>
    <x v="1"/>
    <x v="1"/>
    <x v="1"/>
    <x v="32"/>
    <x v="15"/>
  </r>
  <r>
    <x v="919"/>
    <x v="2"/>
    <x v="393"/>
    <x v="2"/>
    <x v="0"/>
    <x v="0"/>
    <x v="2"/>
    <x v="2"/>
    <x v="0"/>
    <x v="25"/>
    <x v="15"/>
  </r>
  <r>
    <x v="920"/>
    <x v="3"/>
    <x v="394"/>
    <x v="3"/>
    <x v="0"/>
    <x v="0"/>
    <x v="3"/>
    <x v="3"/>
    <x v="1"/>
    <x v="11"/>
    <x v="15"/>
  </r>
  <r>
    <x v="921"/>
    <x v="4"/>
    <x v="395"/>
    <x v="4"/>
    <x v="1"/>
    <x v="0"/>
    <x v="4"/>
    <x v="4"/>
    <x v="0"/>
    <x v="22"/>
    <x v="15"/>
  </r>
  <r>
    <x v="922"/>
    <x v="0"/>
    <x v="396"/>
    <x v="5"/>
    <x v="1"/>
    <x v="0"/>
    <x v="5"/>
    <x v="5"/>
    <x v="0"/>
    <x v="41"/>
    <x v="15"/>
  </r>
  <r>
    <x v="923"/>
    <x v="5"/>
    <x v="397"/>
    <x v="6"/>
    <x v="1"/>
    <x v="0"/>
    <x v="6"/>
    <x v="6"/>
    <x v="1"/>
    <x v="6"/>
    <x v="15"/>
  </r>
  <r>
    <x v="924"/>
    <x v="6"/>
    <x v="398"/>
    <x v="7"/>
    <x v="2"/>
    <x v="0"/>
    <x v="7"/>
    <x v="16"/>
    <x v="0"/>
    <x v="15"/>
    <x v="15"/>
  </r>
  <r>
    <x v="925"/>
    <x v="7"/>
    <x v="399"/>
    <x v="8"/>
    <x v="2"/>
    <x v="0"/>
    <x v="8"/>
    <x v="8"/>
    <x v="1"/>
    <x v="27"/>
    <x v="15"/>
  </r>
  <r>
    <x v="926"/>
    <x v="8"/>
    <x v="400"/>
    <x v="9"/>
    <x v="3"/>
    <x v="0"/>
    <x v="9"/>
    <x v="9"/>
    <x v="0"/>
    <x v="43"/>
    <x v="15"/>
  </r>
  <r>
    <x v="927"/>
    <x v="0"/>
    <x v="401"/>
    <x v="10"/>
    <x v="3"/>
    <x v="2"/>
    <x v="10"/>
    <x v="10"/>
    <x v="0"/>
    <x v="0"/>
    <x v="15"/>
  </r>
  <r>
    <x v="928"/>
    <x v="9"/>
    <x v="402"/>
    <x v="11"/>
    <x v="3"/>
    <x v="0"/>
    <x v="11"/>
    <x v="11"/>
    <x v="1"/>
    <x v="19"/>
    <x v="15"/>
  </r>
  <r>
    <x v="929"/>
    <x v="10"/>
    <x v="403"/>
    <x v="12"/>
    <x v="3"/>
    <x v="0"/>
    <x v="12"/>
    <x v="12"/>
    <x v="0"/>
    <x v="44"/>
    <x v="15"/>
  </r>
  <r>
    <x v="930"/>
    <x v="11"/>
    <x v="404"/>
    <x v="13"/>
    <x v="4"/>
    <x v="0"/>
    <x v="13"/>
    <x v="13"/>
    <x v="1"/>
    <x v="36"/>
    <x v="15"/>
  </r>
  <r>
    <x v="931"/>
    <x v="28"/>
    <x v="405"/>
    <x v="2"/>
    <x v="0"/>
    <x v="0"/>
    <x v="2"/>
    <x v="2"/>
    <x v="0"/>
    <x v="36"/>
    <x v="15"/>
  </r>
  <r>
    <x v="932"/>
    <x v="196"/>
    <x v="391"/>
    <x v="0"/>
    <x v="0"/>
    <x v="0"/>
    <x v="0"/>
    <x v="0"/>
    <x v="0"/>
    <x v="17"/>
    <x v="15"/>
  </r>
  <r>
    <x v="933"/>
    <x v="189"/>
    <x v="391"/>
    <x v="8"/>
    <x v="2"/>
    <x v="0"/>
    <x v="8"/>
    <x v="8"/>
    <x v="0"/>
    <x v="19"/>
    <x v="15"/>
  </r>
  <r>
    <x v="934"/>
    <x v="100"/>
    <x v="398"/>
    <x v="2"/>
    <x v="0"/>
    <x v="0"/>
    <x v="2"/>
    <x v="2"/>
    <x v="1"/>
    <x v="17"/>
    <x v="15"/>
  </r>
  <r>
    <x v="935"/>
    <x v="101"/>
    <x v="405"/>
    <x v="5"/>
    <x v="1"/>
    <x v="0"/>
    <x v="5"/>
    <x v="5"/>
    <x v="0"/>
    <x v="18"/>
    <x v="15"/>
  </r>
  <r>
    <x v="936"/>
    <x v="102"/>
    <x v="403"/>
    <x v="8"/>
    <x v="2"/>
    <x v="0"/>
    <x v="8"/>
    <x v="8"/>
    <x v="1"/>
    <x v="1"/>
    <x v="15"/>
  </r>
  <r>
    <x v="937"/>
    <x v="103"/>
    <x v="406"/>
    <x v="11"/>
    <x v="3"/>
    <x v="0"/>
    <x v="11"/>
    <x v="11"/>
    <x v="0"/>
    <x v="19"/>
    <x v="15"/>
  </r>
  <r>
    <x v="938"/>
    <x v="197"/>
    <x v="393"/>
    <x v="13"/>
    <x v="4"/>
    <x v="0"/>
    <x v="13"/>
    <x v="13"/>
    <x v="0"/>
    <x v="8"/>
    <x v="15"/>
  </r>
  <r>
    <x v="939"/>
    <x v="198"/>
    <x v="407"/>
    <x v="14"/>
    <x v="4"/>
    <x v="2"/>
    <x v="13"/>
    <x v="14"/>
    <x v="1"/>
    <x v="18"/>
    <x v="15"/>
  </r>
  <r>
    <x v="940"/>
    <x v="199"/>
    <x v="398"/>
    <x v="16"/>
    <x v="4"/>
    <x v="1"/>
    <x v="15"/>
    <x v="17"/>
    <x v="0"/>
    <x v="19"/>
    <x v="15"/>
  </r>
  <r>
    <x v="941"/>
    <x v="200"/>
    <x v="405"/>
    <x v="15"/>
    <x v="4"/>
    <x v="0"/>
    <x v="14"/>
    <x v="15"/>
    <x v="1"/>
    <x v="17"/>
    <x v="15"/>
  </r>
  <r>
    <x v="942"/>
    <x v="201"/>
    <x v="403"/>
    <x v="17"/>
    <x v="4"/>
    <x v="2"/>
    <x v="16"/>
    <x v="18"/>
    <x v="0"/>
    <x v="1"/>
    <x v="15"/>
  </r>
  <r>
    <x v="943"/>
    <x v="114"/>
    <x v="391"/>
    <x v="7"/>
    <x v="2"/>
    <x v="0"/>
    <x v="7"/>
    <x v="16"/>
    <x v="1"/>
    <x v="41"/>
    <x v="15"/>
  </r>
  <r>
    <x v="944"/>
    <x v="202"/>
    <x v="391"/>
    <x v="15"/>
    <x v="4"/>
    <x v="0"/>
    <x v="14"/>
    <x v="15"/>
    <x v="1"/>
    <x v="33"/>
    <x v="15"/>
  </r>
  <r>
    <x v="945"/>
    <x v="193"/>
    <x v="391"/>
    <x v="5"/>
    <x v="1"/>
    <x v="0"/>
    <x v="5"/>
    <x v="5"/>
    <x v="0"/>
    <x v="11"/>
    <x v="15"/>
  </r>
  <r>
    <x v="946"/>
    <x v="0"/>
    <x v="408"/>
    <x v="0"/>
    <x v="0"/>
    <x v="0"/>
    <x v="0"/>
    <x v="0"/>
    <x v="0"/>
    <x v="29"/>
    <x v="16"/>
  </r>
  <r>
    <x v="947"/>
    <x v="1"/>
    <x v="409"/>
    <x v="1"/>
    <x v="0"/>
    <x v="0"/>
    <x v="1"/>
    <x v="1"/>
    <x v="1"/>
    <x v="20"/>
    <x v="16"/>
  </r>
  <r>
    <x v="948"/>
    <x v="2"/>
    <x v="410"/>
    <x v="2"/>
    <x v="0"/>
    <x v="0"/>
    <x v="2"/>
    <x v="2"/>
    <x v="0"/>
    <x v="28"/>
    <x v="16"/>
  </r>
  <r>
    <x v="949"/>
    <x v="3"/>
    <x v="411"/>
    <x v="3"/>
    <x v="0"/>
    <x v="0"/>
    <x v="3"/>
    <x v="3"/>
    <x v="1"/>
    <x v="33"/>
    <x v="16"/>
  </r>
  <r>
    <x v="950"/>
    <x v="4"/>
    <x v="412"/>
    <x v="4"/>
    <x v="1"/>
    <x v="0"/>
    <x v="4"/>
    <x v="4"/>
    <x v="0"/>
    <x v="22"/>
    <x v="16"/>
  </r>
  <r>
    <x v="951"/>
    <x v="0"/>
    <x v="413"/>
    <x v="5"/>
    <x v="1"/>
    <x v="0"/>
    <x v="5"/>
    <x v="5"/>
    <x v="0"/>
    <x v="41"/>
    <x v="16"/>
  </r>
  <r>
    <x v="952"/>
    <x v="5"/>
    <x v="414"/>
    <x v="6"/>
    <x v="1"/>
    <x v="0"/>
    <x v="6"/>
    <x v="6"/>
    <x v="1"/>
    <x v="36"/>
    <x v="16"/>
  </r>
  <r>
    <x v="953"/>
    <x v="6"/>
    <x v="415"/>
    <x v="7"/>
    <x v="2"/>
    <x v="0"/>
    <x v="7"/>
    <x v="16"/>
    <x v="0"/>
    <x v="15"/>
    <x v="16"/>
  </r>
  <r>
    <x v="954"/>
    <x v="7"/>
    <x v="416"/>
    <x v="8"/>
    <x v="2"/>
    <x v="0"/>
    <x v="8"/>
    <x v="8"/>
    <x v="1"/>
    <x v="25"/>
    <x v="16"/>
  </r>
  <r>
    <x v="955"/>
    <x v="8"/>
    <x v="417"/>
    <x v="9"/>
    <x v="3"/>
    <x v="0"/>
    <x v="9"/>
    <x v="9"/>
    <x v="0"/>
    <x v="43"/>
    <x v="16"/>
  </r>
  <r>
    <x v="956"/>
    <x v="0"/>
    <x v="418"/>
    <x v="10"/>
    <x v="3"/>
    <x v="2"/>
    <x v="10"/>
    <x v="10"/>
    <x v="0"/>
    <x v="0"/>
    <x v="16"/>
  </r>
  <r>
    <x v="957"/>
    <x v="9"/>
    <x v="419"/>
    <x v="11"/>
    <x v="3"/>
    <x v="0"/>
    <x v="11"/>
    <x v="11"/>
    <x v="1"/>
    <x v="35"/>
    <x v="16"/>
  </r>
  <r>
    <x v="958"/>
    <x v="10"/>
    <x v="420"/>
    <x v="12"/>
    <x v="3"/>
    <x v="0"/>
    <x v="12"/>
    <x v="12"/>
    <x v="0"/>
    <x v="18"/>
    <x v="16"/>
  </r>
  <r>
    <x v="959"/>
    <x v="11"/>
    <x v="421"/>
    <x v="13"/>
    <x v="4"/>
    <x v="2"/>
    <x v="13"/>
    <x v="14"/>
    <x v="1"/>
    <x v="6"/>
    <x v="16"/>
  </r>
  <r>
    <x v="960"/>
    <x v="203"/>
    <x v="408"/>
    <x v="9"/>
    <x v="3"/>
    <x v="0"/>
    <x v="9"/>
    <x v="9"/>
    <x v="0"/>
    <x v="48"/>
    <x v="16"/>
  </r>
  <r>
    <x v="961"/>
    <x v="13"/>
    <x v="408"/>
    <x v="11"/>
    <x v="3"/>
    <x v="0"/>
    <x v="11"/>
    <x v="11"/>
    <x v="1"/>
    <x v="10"/>
    <x v="16"/>
  </r>
  <r>
    <x v="962"/>
    <x v="55"/>
    <x v="422"/>
    <x v="6"/>
    <x v="1"/>
    <x v="0"/>
    <x v="6"/>
    <x v="6"/>
    <x v="0"/>
    <x v="21"/>
    <x v="16"/>
  </r>
  <r>
    <x v="963"/>
    <x v="204"/>
    <x v="408"/>
    <x v="9"/>
    <x v="3"/>
    <x v="0"/>
    <x v="9"/>
    <x v="9"/>
    <x v="1"/>
    <x v="17"/>
    <x v="16"/>
  </r>
  <r>
    <x v="964"/>
    <x v="205"/>
    <x v="410"/>
    <x v="7"/>
    <x v="2"/>
    <x v="0"/>
    <x v="7"/>
    <x v="16"/>
    <x v="0"/>
    <x v="8"/>
    <x v="16"/>
  </r>
  <r>
    <x v="965"/>
    <x v="206"/>
    <x v="423"/>
    <x v="8"/>
    <x v="2"/>
    <x v="0"/>
    <x v="8"/>
    <x v="8"/>
    <x v="1"/>
    <x v="18"/>
    <x v="16"/>
  </r>
  <r>
    <x v="966"/>
    <x v="207"/>
    <x v="415"/>
    <x v="9"/>
    <x v="3"/>
    <x v="0"/>
    <x v="9"/>
    <x v="9"/>
    <x v="0"/>
    <x v="19"/>
    <x v="16"/>
  </r>
  <r>
    <x v="967"/>
    <x v="208"/>
    <x v="422"/>
    <x v="10"/>
    <x v="3"/>
    <x v="2"/>
    <x v="10"/>
    <x v="10"/>
    <x v="1"/>
    <x v="17"/>
    <x v="16"/>
  </r>
  <r>
    <x v="968"/>
    <x v="209"/>
    <x v="420"/>
    <x v="11"/>
    <x v="3"/>
    <x v="0"/>
    <x v="11"/>
    <x v="11"/>
    <x v="0"/>
    <x v="1"/>
    <x v="16"/>
  </r>
  <r>
    <x v="969"/>
    <x v="210"/>
    <x v="424"/>
    <x v="12"/>
    <x v="3"/>
    <x v="0"/>
    <x v="12"/>
    <x v="12"/>
    <x v="1"/>
    <x v="8"/>
    <x v="16"/>
  </r>
  <r>
    <x v="970"/>
    <x v="114"/>
    <x v="408"/>
    <x v="2"/>
    <x v="0"/>
    <x v="0"/>
    <x v="2"/>
    <x v="2"/>
    <x v="1"/>
    <x v="41"/>
    <x v="16"/>
  </r>
  <r>
    <x v="971"/>
    <x v="211"/>
    <x v="408"/>
    <x v="15"/>
    <x v="4"/>
    <x v="0"/>
    <x v="14"/>
    <x v="15"/>
    <x v="0"/>
    <x v="18"/>
    <x v="16"/>
  </r>
  <r>
    <x v="972"/>
    <x v="211"/>
    <x v="425"/>
    <x v="17"/>
    <x v="4"/>
    <x v="2"/>
    <x v="16"/>
    <x v="18"/>
    <x v="0"/>
    <x v="6"/>
    <x v="16"/>
  </r>
  <r>
    <x v="973"/>
    <x v="211"/>
    <x v="409"/>
    <x v="0"/>
    <x v="0"/>
    <x v="0"/>
    <x v="0"/>
    <x v="0"/>
    <x v="0"/>
    <x v="36"/>
    <x v="16"/>
  </r>
  <r>
    <x v="974"/>
    <x v="211"/>
    <x v="426"/>
    <x v="1"/>
    <x v="0"/>
    <x v="0"/>
    <x v="1"/>
    <x v="1"/>
    <x v="0"/>
    <x v="12"/>
    <x v="16"/>
  </r>
  <r>
    <x v="975"/>
    <x v="211"/>
    <x v="410"/>
    <x v="2"/>
    <x v="0"/>
    <x v="0"/>
    <x v="2"/>
    <x v="2"/>
    <x v="0"/>
    <x v="38"/>
    <x v="16"/>
  </r>
  <r>
    <x v="976"/>
    <x v="211"/>
    <x v="427"/>
    <x v="3"/>
    <x v="0"/>
    <x v="0"/>
    <x v="3"/>
    <x v="3"/>
    <x v="0"/>
    <x v="13"/>
    <x v="16"/>
  </r>
  <r>
    <x v="977"/>
    <x v="211"/>
    <x v="411"/>
    <x v="4"/>
    <x v="1"/>
    <x v="0"/>
    <x v="4"/>
    <x v="4"/>
    <x v="0"/>
    <x v="39"/>
    <x v="16"/>
  </r>
  <r>
    <x v="978"/>
    <x v="211"/>
    <x v="428"/>
    <x v="5"/>
    <x v="1"/>
    <x v="0"/>
    <x v="5"/>
    <x v="5"/>
    <x v="0"/>
    <x v="44"/>
    <x v="16"/>
  </r>
  <r>
    <x v="979"/>
    <x v="211"/>
    <x v="412"/>
    <x v="6"/>
    <x v="1"/>
    <x v="0"/>
    <x v="6"/>
    <x v="6"/>
    <x v="0"/>
    <x v="45"/>
    <x v="16"/>
  </r>
  <r>
    <x v="980"/>
    <x v="211"/>
    <x v="423"/>
    <x v="7"/>
    <x v="2"/>
    <x v="0"/>
    <x v="7"/>
    <x v="16"/>
    <x v="0"/>
    <x v="49"/>
    <x v="16"/>
  </r>
  <r>
    <x v="981"/>
    <x v="211"/>
    <x v="413"/>
    <x v="8"/>
    <x v="2"/>
    <x v="0"/>
    <x v="8"/>
    <x v="8"/>
    <x v="0"/>
    <x v="46"/>
    <x v="16"/>
  </r>
  <r>
    <x v="982"/>
    <x v="211"/>
    <x v="429"/>
    <x v="9"/>
    <x v="3"/>
    <x v="0"/>
    <x v="9"/>
    <x v="9"/>
    <x v="0"/>
    <x v="18"/>
    <x v="16"/>
  </r>
  <r>
    <x v="983"/>
    <x v="211"/>
    <x v="414"/>
    <x v="10"/>
    <x v="3"/>
    <x v="2"/>
    <x v="10"/>
    <x v="10"/>
    <x v="0"/>
    <x v="6"/>
    <x v="16"/>
  </r>
  <r>
    <x v="984"/>
    <x v="211"/>
    <x v="430"/>
    <x v="11"/>
    <x v="3"/>
    <x v="0"/>
    <x v="11"/>
    <x v="11"/>
    <x v="0"/>
    <x v="36"/>
    <x v="16"/>
  </r>
  <r>
    <x v="985"/>
    <x v="211"/>
    <x v="415"/>
    <x v="12"/>
    <x v="3"/>
    <x v="0"/>
    <x v="12"/>
    <x v="12"/>
    <x v="0"/>
    <x v="12"/>
    <x v="16"/>
  </r>
  <r>
    <x v="986"/>
    <x v="211"/>
    <x v="431"/>
    <x v="13"/>
    <x v="4"/>
    <x v="0"/>
    <x v="13"/>
    <x v="13"/>
    <x v="0"/>
    <x v="38"/>
    <x v="16"/>
  </r>
  <r>
    <x v="987"/>
    <x v="211"/>
    <x v="416"/>
    <x v="14"/>
    <x v="4"/>
    <x v="2"/>
    <x v="13"/>
    <x v="14"/>
    <x v="0"/>
    <x v="13"/>
    <x v="16"/>
  </r>
  <r>
    <x v="988"/>
    <x v="211"/>
    <x v="432"/>
    <x v="16"/>
    <x v="4"/>
    <x v="1"/>
    <x v="15"/>
    <x v="17"/>
    <x v="0"/>
    <x v="39"/>
    <x v="16"/>
  </r>
  <r>
    <x v="989"/>
    <x v="211"/>
    <x v="417"/>
    <x v="15"/>
    <x v="4"/>
    <x v="0"/>
    <x v="14"/>
    <x v="15"/>
    <x v="0"/>
    <x v="44"/>
    <x v="16"/>
  </r>
  <r>
    <x v="990"/>
    <x v="211"/>
    <x v="422"/>
    <x v="17"/>
    <x v="4"/>
    <x v="2"/>
    <x v="16"/>
    <x v="18"/>
    <x v="0"/>
    <x v="45"/>
    <x v="16"/>
  </r>
  <r>
    <x v="991"/>
    <x v="212"/>
    <x v="418"/>
    <x v="0"/>
    <x v="0"/>
    <x v="0"/>
    <x v="0"/>
    <x v="0"/>
    <x v="1"/>
    <x v="19"/>
    <x v="16"/>
  </r>
  <r>
    <x v="992"/>
    <x v="212"/>
    <x v="433"/>
    <x v="1"/>
    <x v="0"/>
    <x v="0"/>
    <x v="1"/>
    <x v="1"/>
    <x v="1"/>
    <x v="33"/>
    <x v="16"/>
  </r>
  <r>
    <x v="993"/>
    <x v="212"/>
    <x v="419"/>
    <x v="2"/>
    <x v="0"/>
    <x v="0"/>
    <x v="2"/>
    <x v="2"/>
    <x v="1"/>
    <x v="35"/>
    <x v="16"/>
  </r>
  <r>
    <x v="994"/>
    <x v="212"/>
    <x v="434"/>
    <x v="3"/>
    <x v="0"/>
    <x v="0"/>
    <x v="3"/>
    <x v="3"/>
    <x v="1"/>
    <x v="3"/>
    <x v="16"/>
  </r>
  <r>
    <x v="995"/>
    <x v="212"/>
    <x v="420"/>
    <x v="4"/>
    <x v="1"/>
    <x v="0"/>
    <x v="4"/>
    <x v="4"/>
    <x v="1"/>
    <x v="37"/>
    <x v="16"/>
  </r>
  <r>
    <x v="996"/>
    <x v="212"/>
    <x v="435"/>
    <x v="5"/>
    <x v="1"/>
    <x v="0"/>
    <x v="5"/>
    <x v="5"/>
    <x v="1"/>
    <x v="40"/>
    <x v="16"/>
  </r>
  <r>
    <x v="997"/>
    <x v="212"/>
    <x v="421"/>
    <x v="6"/>
    <x v="1"/>
    <x v="0"/>
    <x v="6"/>
    <x v="6"/>
    <x v="1"/>
    <x v="11"/>
    <x v="16"/>
  </r>
  <r>
    <x v="998"/>
    <x v="212"/>
    <x v="436"/>
    <x v="7"/>
    <x v="2"/>
    <x v="0"/>
    <x v="7"/>
    <x v="16"/>
    <x v="1"/>
    <x v="19"/>
    <x v="16"/>
  </r>
  <r>
    <x v="999"/>
    <x v="212"/>
    <x v="437"/>
    <x v="8"/>
    <x v="2"/>
    <x v="0"/>
    <x v="8"/>
    <x v="8"/>
    <x v="1"/>
    <x v="33"/>
    <x v="16"/>
  </r>
  <r>
    <x v="1000"/>
    <x v="212"/>
    <x v="424"/>
    <x v="9"/>
    <x v="3"/>
    <x v="0"/>
    <x v="9"/>
    <x v="9"/>
    <x v="1"/>
    <x v="35"/>
    <x v="16"/>
  </r>
  <r>
    <x v="1001"/>
    <x v="212"/>
    <x v="438"/>
    <x v="10"/>
    <x v="3"/>
    <x v="2"/>
    <x v="10"/>
    <x v="10"/>
    <x v="1"/>
    <x v="3"/>
    <x v="16"/>
  </r>
  <r>
    <x v="1002"/>
    <x v="213"/>
    <x v="408"/>
    <x v="8"/>
    <x v="2"/>
    <x v="0"/>
    <x v="8"/>
    <x v="8"/>
    <x v="0"/>
    <x v="35"/>
    <x v="16"/>
  </r>
  <r>
    <x v="1003"/>
    <x v="214"/>
    <x v="408"/>
    <x v="5"/>
    <x v="1"/>
    <x v="0"/>
    <x v="5"/>
    <x v="5"/>
    <x v="0"/>
    <x v="18"/>
    <x v="16"/>
  </r>
  <r>
    <x v="1004"/>
    <x v="214"/>
    <x v="425"/>
    <x v="6"/>
    <x v="1"/>
    <x v="0"/>
    <x v="6"/>
    <x v="6"/>
    <x v="0"/>
    <x v="6"/>
    <x v="16"/>
  </r>
  <r>
    <x v="1005"/>
    <x v="214"/>
    <x v="409"/>
    <x v="7"/>
    <x v="2"/>
    <x v="0"/>
    <x v="7"/>
    <x v="16"/>
    <x v="0"/>
    <x v="36"/>
    <x v="16"/>
  </r>
  <r>
    <x v="1006"/>
    <x v="214"/>
    <x v="426"/>
    <x v="8"/>
    <x v="2"/>
    <x v="0"/>
    <x v="8"/>
    <x v="8"/>
    <x v="0"/>
    <x v="12"/>
    <x v="16"/>
  </r>
  <r>
    <x v="1007"/>
    <x v="214"/>
    <x v="410"/>
    <x v="9"/>
    <x v="3"/>
    <x v="0"/>
    <x v="9"/>
    <x v="9"/>
    <x v="0"/>
    <x v="38"/>
    <x v="16"/>
  </r>
  <r>
    <x v="1008"/>
    <x v="214"/>
    <x v="427"/>
    <x v="10"/>
    <x v="3"/>
    <x v="2"/>
    <x v="10"/>
    <x v="10"/>
    <x v="0"/>
    <x v="13"/>
    <x v="16"/>
  </r>
  <r>
    <x v="1009"/>
    <x v="214"/>
    <x v="411"/>
    <x v="11"/>
    <x v="3"/>
    <x v="0"/>
    <x v="11"/>
    <x v="11"/>
    <x v="0"/>
    <x v="39"/>
    <x v="16"/>
  </r>
  <r>
    <x v="1010"/>
    <x v="214"/>
    <x v="428"/>
    <x v="12"/>
    <x v="3"/>
    <x v="0"/>
    <x v="12"/>
    <x v="12"/>
    <x v="0"/>
    <x v="44"/>
    <x v="16"/>
  </r>
  <r>
    <x v="1011"/>
    <x v="214"/>
    <x v="412"/>
    <x v="13"/>
    <x v="4"/>
    <x v="0"/>
    <x v="13"/>
    <x v="13"/>
    <x v="0"/>
    <x v="45"/>
    <x v="16"/>
  </r>
  <r>
    <x v="1012"/>
    <x v="214"/>
    <x v="423"/>
    <x v="14"/>
    <x v="4"/>
    <x v="2"/>
    <x v="13"/>
    <x v="14"/>
    <x v="0"/>
    <x v="49"/>
    <x v="16"/>
  </r>
  <r>
    <x v="1013"/>
    <x v="214"/>
    <x v="413"/>
    <x v="16"/>
    <x v="4"/>
    <x v="1"/>
    <x v="15"/>
    <x v="17"/>
    <x v="0"/>
    <x v="46"/>
    <x v="16"/>
  </r>
  <r>
    <x v="1014"/>
    <x v="214"/>
    <x v="429"/>
    <x v="15"/>
    <x v="4"/>
    <x v="0"/>
    <x v="14"/>
    <x v="15"/>
    <x v="0"/>
    <x v="18"/>
    <x v="16"/>
  </r>
  <r>
    <x v="1015"/>
    <x v="214"/>
    <x v="414"/>
    <x v="17"/>
    <x v="4"/>
    <x v="2"/>
    <x v="16"/>
    <x v="18"/>
    <x v="0"/>
    <x v="6"/>
    <x v="16"/>
  </r>
  <r>
    <x v="1016"/>
    <x v="215"/>
    <x v="430"/>
    <x v="0"/>
    <x v="0"/>
    <x v="0"/>
    <x v="0"/>
    <x v="0"/>
    <x v="1"/>
    <x v="19"/>
    <x v="16"/>
  </r>
  <r>
    <x v="1017"/>
    <x v="215"/>
    <x v="415"/>
    <x v="1"/>
    <x v="0"/>
    <x v="0"/>
    <x v="1"/>
    <x v="1"/>
    <x v="1"/>
    <x v="33"/>
    <x v="16"/>
  </r>
  <r>
    <x v="1018"/>
    <x v="215"/>
    <x v="431"/>
    <x v="2"/>
    <x v="0"/>
    <x v="0"/>
    <x v="2"/>
    <x v="2"/>
    <x v="1"/>
    <x v="35"/>
    <x v="16"/>
  </r>
  <r>
    <x v="1019"/>
    <x v="215"/>
    <x v="416"/>
    <x v="3"/>
    <x v="0"/>
    <x v="0"/>
    <x v="3"/>
    <x v="3"/>
    <x v="1"/>
    <x v="3"/>
    <x v="16"/>
  </r>
  <r>
    <x v="1020"/>
    <x v="215"/>
    <x v="432"/>
    <x v="4"/>
    <x v="1"/>
    <x v="0"/>
    <x v="4"/>
    <x v="4"/>
    <x v="1"/>
    <x v="37"/>
    <x v="16"/>
  </r>
  <r>
    <x v="1021"/>
    <x v="215"/>
    <x v="417"/>
    <x v="5"/>
    <x v="1"/>
    <x v="0"/>
    <x v="5"/>
    <x v="5"/>
    <x v="1"/>
    <x v="40"/>
    <x v="16"/>
  </r>
  <r>
    <x v="1022"/>
    <x v="215"/>
    <x v="422"/>
    <x v="6"/>
    <x v="1"/>
    <x v="0"/>
    <x v="6"/>
    <x v="6"/>
    <x v="1"/>
    <x v="11"/>
    <x v="16"/>
  </r>
  <r>
    <x v="1023"/>
    <x v="215"/>
    <x v="418"/>
    <x v="7"/>
    <x v="2"/>
    <x v="0"/>
    <x v="7"/>
    <x v="16"/>
    <x v="1"/>
    <x v="19"/>
    <x v="16"/>
  </r>
  <r>
    <x v="1024"/>
    <x v="215"/>
    <x v="433"/>
    <x v="8"/>
    <x v="2"/>
    <x v="0"/>
    <x v="8"/>
    <x v="8"/>
    <x v="1"/>
    <x v="33"/>
    <x v="16"/>
  </r>
  <r>
    <x v="1025"/>
    <x v="215"/>
    <x v="419"/>
    <x v="9"/>
    <x v="3"/>
    <x v="0"/>
    <x v="9"/>
    <x v="9"/>
    <x v="1"/>
    <x v="35"/>
    <x v="16"/>
  </r>
  <r>
    <x v="1026"/>
    <x v="215"/>
    <x v="434"/>
    <x v="10"/>
    <x v="3"/>
    <x v="2"/>
    <x v="10"/>
    <x v="10"/>
    <x v="1"/>
    <x v="3"/>
    <x v="16"/>
  </r>
  <r>
    <x v="1027"/>
    <x v="215"/>
    <x v="420"/>
    <x v="11"/>
    <x v="3"/>
    <x v="0"/>
    <x v="11"/>
    <x v="11"/>
    <x v="1"/>
    <x v="37"/>
    <x v="16"/>
  </r>
  <r>
    <x v="1028"/>
    <x v="215"/>
    <x v="435"/>
    <x v="12"/>
    <x v="3"/>
    <x v="0"/>
    <x v="12"/>
    <x v="12"/>
    <x v="1"/>
    <x v="40"/>
    <x v="16"/>
  </r>
  <r>
    <x v="1029"/>
    <x v="215"/>
    <x v="421"/>
    <x v="13"/>
    <x v="4"/>
    <x v="0"/>
    <x v="13"/>
    <x v="13"/>
    <x v="1"/>
    <x v="11"/>
    <x v="16"/>
  </r>
  <r>
    <x v="1030"/>
    <x v="215"/>
    <x v="436"/>
    <x v="14"/>
    <x v="4"/>
    <x v="2"/>
    <x v="13"/>
    <x v="14"/>
    <x v="1"/>
    <x v="19"/>
    <x v="16"/>
  </r>
  <r>
    <x v="1031"/>
    <x v="215"/>
    <x v="437"/>
    <x v="16"/>
    <x v="4"/>
    <x v="1"/>
    <x v="15"/>
    <x v="17"/>
    <x v="1"/>
    <x v="33"/>
    <x v="16"/>
  </r>
  <r>
    <x v="1032"/>
    <x v="215"/>
    <x v="424"/>
    <x v="15"/>
    <x v="4"/>
    <x v="0"/>
    <x v="14"/>
    <x v="15"/>
    <x v="1"/>
    <x v="35"/>
    <x v="16"/>
  </r>
  <r>
    <x v="1033"/>
    <x v="215"/>
    <x v="438"/>
    <x v="17"/>
    <x v="4"/>
    <x v="2"/>
    <x v="16"/>
    <x v="18"/>
    <x v="1"/>
    <x v="3"/>
    <x v="16"/>
  </r>
  <r>
    <x v="1034"/>
    <x v="0"/>
    <x v="439"/>
    <x v="0"/>
    <x v="0"/>
    <x v="0"/>
    <x v="0"/>
    <x v="0"/>
    <x v="0"/>
    <x v="17"/>
    <x v="17"/>
  </r>
  <r>
    <x v="1035"/>
    <x v="1"/>
    <x v="440"/>
    <x v="1"/>
    <x v="0"/>
    <x v="0"/>
    <x v="1"/>
    <x v="1"/>
    <x v="1"/>
    <x v="21"/>
    <x v="17"/>
  </r>
  <r>
    <x v="1036"/>
    <x v="2"/>
    <x v="441"/>
    <x v="2"/>
    <x v="0"/>
    <x v="0"/>
    <x v="2"/>
    <x v="2"/>
    <x v="0"/>
    <x v="34"/>
    <x v="17"/>
  </r>
  <r>
    <x v="1037"/>
    <x v="3"/>
    <x v="442"/>
    <x v="3"/>
    <x v="0"/>
    <x v="0"/>
    <x v="3"/>
    <x v="3"/>
    <x v="1"/>
    <x v="35"/>
    <x v="17"/>
  </r>
  <r>
    <x v="1038"/>
    <x v="4"/>
    <x v="443"/>
    <x v="4"/>
    <x v="1"/>
    <x v="0"/>
    <x v="4"/>
    <x v="4"/>
    <x v="0"/>
    <x v="24"/>
    <x v="17"/>
  </r>
  <r>
    <x v="1039"/>
    <x v="0"/>
    <x v="444"/>
    <x v="5"/>
    <x v="1"/>
    <x v="0"/>
    <x v="5"/>
    <x v="5"/>
    <x v="0"/>
    <x v="0"/>
    <x v="17"/>
  </r>
  <r>
    <x v="1040"/>
    <x v="5"/>
    <x v="445"/>
    <x v="6"/>
    <x v="1"/>
    <x v="0"/>
    <x v="6"/>
    <x v="6"/>
    <x v="1"/>
    <x v="36"/>
    <x v="17"/>
  </r>
  <r>
    <x v="1041"/>
    <x v="6"/>
    <x v="446"/>
    <x v="7"/>
    <x v="2"/>
    <x v="0"/>
    <x v="7"/>
    <x v="16"/>
    <x v="0"/>
    <x v="29"/>
    <x v="17"/>
  </r>
  <r>
    <x v="1042"/>
    <x v="7"/>
    <x v="447"/>
    <x v="8"/>
    <x v="2"/>
    <x v="0"/>
    <x v="8"/>
    <x v="8"/>
    <x v="1"/>
    <x v="26"/>
    <x v="17"/>
  </r>
  <r>
    <x v="1043"/>
    <x v="8"/>
    <x v="448"/>
    <x v="9"/>
    <x v="3"/>
    <x v="0"/>
    <x v="9"/>
    <x v="9"/>
    <x v="0"/>
    <x v="31"/>
    <x v="17"/>
  </r>
  <r>
    <x v="1044"/>
    <x v="0"/>
    <x v="449"/>
    <x v="10"/>
    <x v="3"/>
    <x v="2"/>
    <x v="10"/>
    <x v="10"/>
    <x v="0"/>
    <x v="14"/>
    <x v="17"/>
  </r>
  <r>
    <x v="1045"/>
    <x v="9"/>
    <x v="450"/>
    <x v="11"/>
    <x v="3"/>
    <x v="0"/>
    <x v="11"/>
    <x v="11"/>
    <x v="1"/>
    <x v="37"/>
    <x v="17"/>
  </r>
  <r>
    <x v="1046"/>
    <x v="10"/>
    <x v="451"/>
    <x v="12"/>
    <x v="3"/>
    <x v="0"/>
    <x v="12"/>
    <x v="12"/>
    <x v="0"/>
    <x v="38"/>
    <x v="17"/>
  </r>
  <r>
    <x v="1047"/>
    <x v="11"/>
    <x v="452"/>
    <x v="13"/>
    <x v="4"/>
    <x v="0"/>
    <x v="13"/>
    <x v="13"/>
    <x v="1"/>
    <x v="39"/>
    <x v="17"/>
  </r>
  <r>
    <x v="1048"/>
    <x v="28"/>
    <x v="453"/>
    <x v="4"/>
    <x v="1"/>
    <x v="0"/>
    <x v="4"/>
    <x v="4"/>
    <x v="0"/>
    <x v="38"/>
    <x v="17"/>
  </r>
  <r>
    <x v="1049"/>
    <x v="216"/>
    <x v="446"/>
    <x v="1"/>
    <x v="0"/>
    <x v="0"/>
    <x v="1"/>
    <x v="1"/>
    <x v="1"/>
    <x v="1"/>
    <x v="17"/>
  </r>
  <r>
    <x v="1050"/>
    <x v="204"/>
    <x v="439"/>
    <x v="10"/>
    <x v="3"/>
    <x v="2"/>
    <x v="10"/>
    <x v="10"/>
    <x v="0"/>
    <x v="1"/>
    <x v="17"/>
  </r>
  <r>
    <x v="1051"/>
    <x v="217"/>
    <x v="441"/>
    <x v="7"/>
    <x v="2"/>
    <x v="0"/>
    <x v="7"/>
    <x v="16"/>
    <x v="0"/>
    <x v="19"/>
    <x v="17"/>
  </r>
  <r>
    <x v="1052"/>
    <x v="218"/>
    <x v="454"/>
    <x v="8"/>
    <x v="2"/>
    <x v="0"/>
    <x v="8"/>
    <x v="8"/>
    <x v="1"/>
    <x v="17"/>
    <x v="17"/>
  </r>
  <r>
    <x v="1053"/>
    <x v="219"/>
    <x v="446"/>
    <x v="9"/>
    <x v="3"/>
    <x v="0"/>
    <x v="9"/>
    <x v="9"/>
    <x v="0"/>
    <x v="1"/>
    <x v="17"/>
  </r>
  <r>
    <x v="1054"/>
    <x v="220"/>
    <x v="455"/>
    <x v="10"/>
    <x v="3"/>
    <x v="2"/>
    <x v="10"/>
    <x v="10"/>
    <x v="1"/>
    <x v="8"/>
    <x v="17"/>
  </r>
  <r>
    <x v="1055"/>
    <x v="221"/>
    <x v="451"/>
    <x v="11"/>
    <x v="3"/>
    <x v="0"/>
    <x v="11"/>
    <x v="11"/>
    <x v="0"/>
    <x v="18"/>
    <x v="17"/>
  </r>
  <r>
    <x v="1056"/>
    <x v="222"/>
    <x v="453"/>
    <x v="12"/>
    <x v="3"/>
    <x v="0"/>
    <x v="12"/>
    <x v="12"/>
    <x v="1"/>
    <x v="19"/>
    <x v="17"/>
  </r>
  <r>
    <x v="1057"/>
    <x v="114"/>
    <x v="439"/>
    <x v="8"/>
    <x v="2"/>
    <x v="0"/>
    <x v="8"/>
    <x v="8"/>
    <x v="1"/>
    <x v="7"/>
    <x v="17"/>
  </r>
  <r>
    <x v="1058"/>
    <x v="223"/>
    <x v="439"/>
    <x v="0"/>
    <x v="0"/>
    <x v="0"/>
    <x v="0"/>
    <x v="0"/>
    <x v="1"/>
    <x v="30"/>
    <x v="17"/>
  </r>
  <r>
    <x v="1059"/>
    <x v="213"/>
    <x v="439"/>
    <x v="9"/>
    <x v="3"/>
    <x v="0"/>
    <x v="9"/>
    <x v="9"/>
    <x v="0"/>
    <x v="3"/>
    <x v="17"/>
  </r>
  <r>
    <x v="1060"/>
    <x v="0"/>
    <x v="456"/>
    <x v="0"/>
    <x v="0"/>
    <x v="0"/>
    <x v="0"/>
    <x v="0"/>
    <x v="0"/>
    <x v="17"/>
    <x v="18"/>
  </r>
  <r>
    <x v="1061"/>
    <x v="1"/>
    <x v="457"/>
    <x v="1"/>
    <x v="0"/>
    <x v="0"/>
    <x v="1"/>
    <x v="1"/>
    <x v="1"/>
    <x v="21"/>
    <x v="18"/>
  </r>
  <r>
    <x v="1062"/>
    <x v="2"/>
    <x v="458"/>
    <x v="2"/>
    <x v="0"/>
    <x v="0"/>
    <x v="2"/>
    <x v="2"/>
    <x v="0"/>
    <x v="34"/>
    <x v="18"/>
  </r>
  <r>
    <x v="1063"/>
    <x v="3"/>
    <x v="459"/>
    <x v="3"/>
    <x v="0"/>
    <x v="0"/>
    <x v="3"/>
    <x v="3"/>
    <x v="1"/>
    <x v="35"/>
    <x v="18"/>
  </r>
  <r>
    <x v="1064"/>
    <x v="4"/>
    <x v="460"/>
    <x v="4"/>
    <x v="1"/>
    <x v="0"/>
    <x v="4"/>
    <x v="4"/>
    <x v="0"/>
    <x v="24"/>
    <x v="18"/>
  </r>
  <r>
    <x v="1065"/>
    <x v="0"/>
    <x v="461"/>
    <x v="5"/>
    <x v="1"/>
    <x v="0"/>
    <x v="5"/>
    <x v="5"/>
    <x v="0"/>
    <x v="0"/>
    <x v="18"/>
  </r>
  <r>
    <x v="1066"/>
    <x v="5"/>
    <x v="462"/>
    <x v="6"/>
    <x v="1"/>
    <x v="0"/>
    <x v="6"/>
    <x v="6"/>
    <x v="1"/>
    <x v="36"/>
    <x v="18"/>
  </r>
  <r>
    <x v="1067"/>
    <x v="6"/>
    <x v="463"/>
    <x v="7"/>
    <x v="2"/>
    <x v="0"/>
    <x v="7"/>
    <x v="16"/>
    <x v="0"/>
    <x v="29"/>
    <x v="18"/>
  </r>
  <r>
    <x v="1068"/>
    <x v="7"/>
    <x v="464"/>
    <x v="8"/>
    <x v="2"/>
    <x v="0"/>
    <x v="8"/>
    <x v="8"/>
    <x v="1"/>
    <x v="26"/>
    <x v="18"/>
  </r>
  <r>
    <x v="1069"/>
    <x v="8"/>
    <x v="465"/>
    <x v="9"/>
    <x v="3"/>
    <x v="0"/>
    <x v="9"/>
    <x v="9"/>
    <x v="0"/>
    <x v="31"/>
    <x v="18"/>
  </r>
  <r>
    <x v="1070"/>
    <x v="0"/>
    <x v="466"/>
    <x v="10"/>
    <x v="3"/>
    <x v="2"/>
    <x v="10"/>
    <x v="10"/>
    <x v="0"/>
    <x v="14"/>
    <x v="18"/>
  </r>
  <r>
    <x v="1071"/>
    <x v="9"/>
    <x v="467"/>
    <x v="11"/>
    <x v="3"/>
    <x v="0"/>
    <x v="11"/>
    <x v="11"/>
    <x v="1"/>
    <x v="37"/>
    <x v="18"/>
  </r>
  <r>
    <x v="1072"/>
    <x v="10"/>
    <x v="468"/>
    <x v="12"/>
    <x v="3"/>
    <x v="0"/>
    <x v="12"/>
    <x v="12"/>
    <x v="0"/>
    <x v="38"/>
    <x v="18"/>
  </r>
  <r>
    <x v="1073"/>
    <x v="11"/>
    <x v="469"/>
    <x v="13"/>
    <x v="4"/>
    <x v="0"/>
    <x v="13"/>
    <x v="13"/>
    <x v="1"/>
    <x v="39"/>
    <x v="18"/>
  </r>
  <r>
    <x v="1074"/>
    <x v="224"/>
    <x v="470"/>
    <x v="2"/>
    <x v="0"/>
    <x v="0"/>
    <x v="2"/>
    <x v="2"/>
    <x v="0"/>
    <x v="13"/>
    <x v="18"/>
  </r>
  <r>
    <x v="1075"/>
    <x v="13"/>
    <x v="456"/>
    <x v="2"/>
    <x v="0"/>
    <x v="0"/>
    <x v="2"/>
    <x v="2"/>
    <x v="1"/>
    <x v="0"/>
    <x v="18"/>
  </r>
  <r>
    <x v="1076"/>
    <x v="225"/>
    <x v="456"/>
    <x v="16"/>
    <x v="4"/>
    <x v="1"/>
    <x v="15"/>
    <x v="17"/>
    <x v="1"/>
    <x v="1"/>
    <x v="18"/>
  </r>
  <r>
    <x v="1077"/>
    <x v="226"/>
    <x v="458"/>
    <x v="7"/>
    <x v="2"/>
    <x v="0"/>
    <x v="7"/>
    <x v="16"/>
    <x v="0"/>
    <x v="18"/>
    <x v="18"/>
  </r>
  <r>
    <x v="1078"/>
    <x v="227"/>
    <x v="471"/>
    <x v="8"/>
    <x v="2"/>
    <x v="0"/>
    <x v="8"/>
    <x v="8"/>
    <x v="1"/>
    <x v="19"/>
    <x v="18"/>
  </r>
  <r>
    <x v="1079"/>
    <x v="228"/>
    <x v="463"/>
    <x v="9"/>
    <x v="3"/>
    <x v="0"/>
    <x v="9"/>
    <x v="9"/>
    <x v="0"/>
    <x v="17"/>
    <x v="18"/>
  </r>
  <r>
    <x v="1080"/>
    <x v="229"/>
    <x v="470"/>
    <x v="10"/>
    <x v="3"/>
    <x v="2"/>
    <x v="10"/>
    <x v="10"/>
    <x v="1"/>
    <x v="1"/>
    <x v="18"/>
  </r>
  <r>
    <x v="1081"/>
    <x v="230"/>
    <x v="468"/>
    <x v="11"/>
    <x v="3"/>
    <x v="0"/>
    <x v="11"/>
    <x v="11"/>
    <x v="0"/>
    <x v="8"/>
    <x v="18"/>
  </r>
  <r>
    <x v="1082"/>
    <x v="231"/>
    <x v="472"/>
    <x v="12"/>
    <x v="3"/>
    <x v="0"/>
    <x v="12"/>
    <x v="12"/>
    <x v="1"/>
    <x v="18"/>
    <x v="18"/>
  </r>
  <r>
    <x v="1083"/>
    <x v="114"/>
    <x v="456"/>
    <x v="5"/>
    <x v="1"/>
    <x v="0"/>
    <x v="5"/>
    <x v="5"/>
    <x v="1"/>
    <x v="0"/>
    <x v="18"/>
  </r>
  <r>
    <x v="1084"/>
    <x v="232"/>
    <x v="456"/>
    <x v="2"/>
    <x v="0"/>
    <x v="0"/>
    <x v="2"/>
    <x v="2"/>
    <x v="0"/>
    <x v="5"/>
    <x v="18"/>
  </r>
  <r>
    <x v="1085"/>
    <x v="232"/>
    <x v="473"/>
    <x v="3"/>
    <x v="0"/>
    <x v="0"/>
    <x v="3"/>
    <x v="3"/>
    <x v="0"/>
    <x v="15"/>
    <x v="18"/>
  </r>
  <r>
    <x v="1086"/>
    <x v="232"/>
    <x v="457"/>
    <x v="4"/>
    <x v="1"/>
    <x v="0"/>
    <x v="4"/>
    <x v="4"/>
    <x v="0"/>
    <x v="10"/>
    <x v="18"/>
  </r>
  <r>
    <x v="1087"/>
    <x v="232"/>
    <x v="474"/>
    <x v="5"/>
    <x v="1"/>
    <x v="0"/>
    <x v="5"/>
    <x v="5"/>
    <x v="0"/>
    <x v="0"/>
    <x v="18"/>
  </r>
  <r>
    <x v="1088"/>
    <x v="232"/>
    <x v="458"/>
    <x v="6"/>
    <x v="1"/>
    <x v="0"/>
    <x v="6"/>
    <x v="6"/>
    <x v="0"/>
    <x v="14"/>
    <x v="18"/>
  </r>
  <r>
    <x v="1089"/>
    <x v="232"/>
    <x v="475"/>
    <x v="7"/>
    <x v="2"/>
    <x v="0"/>
    <x v="7"/>
    <x v="16"/>
    <x v="0"/>
    <x v="41"/>
    <x v="18"/>
  </r>
  <r>
    <x v="1090"/>
    <x v="232"/>
    <x v="459"/>
    <x v="8"/>
    <x v="2"/>
    <x v="0"/>
    <x v="8"/>
    <x v="8"/>
    <x v="0"/>
    <x v="7"/>
    <x v="18"/>
  </r>
  <r>
    <x v="1091"/>
    <x v="232"/>
    <x v="476"/>
    <x v="9"/>
    <x v="3"/>
    <x v="0"/>
    <x v="9"/>
    <x v="9"/>
    <x v="0"/>
    <x v="42"/>
    <x v="18"/>
  </r>
  <r>
    <x v="1092"/>
    <x v="232"/>
    <x v="460"/>
    <x v="10"/>
    <x v="3"/>
    <x v="2"/>
    <x v="10"/>
    <x v="10"/>
    <x v="0"/>
    <x v="17"/>
    <x v="18"/>
  </r>
  <r>
    <x v="1093"/>
    <x v="232"/>
    <x v="471"/>
    <x v="11"/>
    <x v="3"/>
    <x v="0"/>
    <x v="11"/>
    <x v="11"/>
    <x v="0"/>
    <x v="29"/>
    <x v="18"/>
  </r>
  <r>
    <x v="1094"/>
    <x v="232"/>
    <x v="461"/>
    <x v="12"/>
    <x v="3"/>
    <x v="0"/>
    <x v="12"/>
    <x v="12"/>
    <x v="0"/>
    <x v="5"/>
    <x v="18"/>
  </r>
  <r>
    <x v="1095"/>
    <x v="232"/>
    <x v="477"/>
    <x v="13"/>
    <x v="4"/>
    <x v="0"/>
    <x v="13"/>
    <x v="13"/>
    <x v="0"/>
    <x v="15"/>
    <x v="18"/>
  </r>
  <r>
    <x v="1096"/>
    <x v="232"/>
    <x v="462"/>
    <x v="14"/>
    <x v="4"/>
    <x v="2"/>
    <x v="13"/>
    <x v="14"/>
    <x v="0"/>
    <x v="10"/>
    <x v="18"/>
  </r>
  <r>
    <x v="1097"/>
    <x v="232"/>
    <x v="478"/>
    <x v="16"/>
    <x v="4"/>
    <x v="1"/>
    <x v="15"/>
    <x v="17"/>
    <x v="0"/>
    <x v="0"/>
    <x v="18"/>
  </r>
  <r>
    <x v="1098"/>
    <x v="232"/>
    <x v="463"/>
    <x v="15"/>
    <x v="4"/>
    <x v="0"/>
    <x v="14"/>
    <x v="15"/>
    <x v="0"/>
    <x v="14"/>
    <x v="18"/>
  </r>
  <r>
    <x v="1099"/>
    <x v="232"/>
    <x v="479"/>
    <x v="17"/>
    <x v="4"/>
    <x v="2"/>
    <x v="16"/>
    <x v="18"/>
    <x v="0"/>
    <x v="41"/>
    <x v="18"/>
  </r>
  <r>
    <x v="1100"/>
    <x v="233"/>
    <x v="464"/>
    <x v="0"/>
    <x v="0"/>
    <x v="0"/>
    <x v="0"/>
    <x v="0"/>
    <x v="1"/>
    <x v="1"/>
    <x v="18"/>
  </r>
  <r>
    <x v="1101"/>
    <x v="233"/>
    <x v="480"/>
    <x v="1"/>
    <x v="0"/>
    <x v="0"/>
    <x v="1"/>
    <x v="1"/>
    <x v="1"/>
    <x v="30"/>
    <x v="18"/>
  </r>
  <r>
    <x v="1102"/>
    <x v="233"/>
    <x v="465"/>
    <x v="2"/>
    <x v="0"/>
    <x v="0"/>
    <x v="2"/>
    <x v="2"/>
    <x v="1"/>
    <x v="9"/>
    <x v="18"/>
  </r>
  <r>
    <x v="1103"/>
    <x v="233"/>
    <x v="470"/>
    <x v="3"/>
    <x v="0"/>
    <x v="0"/>
    <x v="3"/>
    <x v="3"/>
    <x v="1"/>
    <x v="31"/>
    <x v="18"/>
  </r>
  <r>
    <x v="1104"/>
    <x v="233"/>
    <x v="466"/>
    <x v="4"/>
    <x v="1"/>
    <x v="0"/>
    <x v="4"/>
    <x v="4"/>
    <x v="1"/>
    <x v="32"/>
    <x v="18"/>
  </r>
  <r>
    <x v="1105"/>
    <x v="233"/>
    <x v="481"/>
    <x v="5"/>
    <x v="1"/>
    <x v="0"/>
    <x v="5"/>
    <x v="5"/>
    <x v="1"/>
    <x v="4"/>
    <x v="18"/>
  </r>
  <r>
    <x v="1106"/>
    <x v="233"/>
    <x v="467"/>
    <x v="6"/>
    <x v="1"/>
    <x v="0"/>
    <x v="6"/>
    <x v="6"/>
    <x v="1"/>
    <x v="20"/>
    <x v="18"/>
  </r>
  <r>
    <x v="1107"/>
    <x v="233"/>
    <x v="482"/>
    <x v="7"/>
    <x v="2"/>
    <x v="0"/>
    <x v="7"/>
    <x v="16"/>
    <x v="1"/>
    <x v="21"/>
    <x v="18"/>
  </r>
  <r>
    <x v="1108"/>
    <x v="233"/>
    <x v="468"/>
    <x v="8"/>
    <x v="2"/>
    <x v="0"/>
    <x v="8"/>
    <x v="8"/>
    <x v="1"/>
    <x v="22"/>
    <x v="18"/>
  </r>
  <r>
    <x v="1109"/>
    <x v="233"/>
    <x v="483"/>
    <x v="9"/>
    <x v="3"/>
    <x v="0"/>
    <x v="9"/>
    <x v="9"/>
    <x v="1"/>
    <x v="23"/>
    <x v="18"/>
  </r>
  <r>
    <x v="1110"/>
    <x v="233"/>
    <x v="469"/>
    <x v="10"/>
    <x v="3"/>
    <x v="2"/>
    <x v="10"/>
    <x v="10"/>
    <x v="1"/>
    <x v="24"/>
    <x v="18"/>
  </r>
  <r>
    <x v="1111"/>
    <x v="233"/>
    <x v="484"/>
    <x v="11"/>
    <x v="3"/>
    <x v="0"/>
    <x v="11"/>
    <x v="11"/>
    <x v="1"/>
    <x v="1"/>
    <x v="18"/>
  </r>
  <r>
    <x v="1112"/>
    <x v="233"/>
    <x v="485"/>
    <x v="12"/>
    <x v="3"/>
    <x v="0"/>
    <x v="12"/>
    <x v="12"/>
    <x v="1"/>
    <x v="30"/>
    <x v="18"/>
  </r>
  <r>
    <x v="1113"/>
    <x v="233"/>
    <x v="472"/>
    <x v="13"/>
    <x v="4"/>
    <x v="0"/>
    <x v="13"/>
    <x v="13"/>
    <x v="1"/>
    <x v="9"/>
    <x v="18"/>
  </r>
  <r>
    <x v="1114"/>
    <x v="234"/>
    <x v="458"/>
    <x v="10"/>
    <x v="3"/>
    <x v="2"/>
    <x v="10"/>
    <x v="10"/>
    <x v="1"/>
    <x v="6"/>
    <x v="18"/>
  </r>
  <r>
    <x v="1115"/>
    <x v="235"/>
    <x v="456"/>
    <x v="2"/>
    <x v="0"/>
    <x v="0"/>
    <x v="2"/>
    <x v="2"/>
    <x v="0"/>
    <x v="19"/>
    <x v="18"/>
  </r>
  <r>
    <x v="1116"/>
    <x v="0"/>
    <x v="486"/>
    <x v="0"/>
    <x v="0"/>
    <x v="0"/>
    <x v="0"/>
    <x v="0"/>
    <x v="0"/>
    <x v="17"/>
    <x v="19"/>
  </r>
  <r>
    <x v="1117"/>
    <x v="1"/>
    <x v="487"/>
    <x v="1"/>
    <x v="0"/>
    <x v="0"/>
    <x v="1"/>
    <x v="1"/>
    <x v="1"/>
    <x v="21"/>
    <x v="19"/>
  </r>
  <r>
    <x v="1118"/>
    <x v="2"/>
    <x v="488"/>
    <x v="2"/>
    <x v="0"/>
    <x v="0"/>
    <x v="2"/>
    <x v="2"/>
    <x v="0"/>
    <x v="34"/>
    <x v="19"/>
  </r>
  <r>
    <x v="1119"/>
    <x v="3"/>
    <x v="489"/>
    <x v="3"/>
    <x v="0"/>
    <x v="0"/>
    <x v="3"/>
    <x v="3"/>
    <x v="1"/>
    <x v="35"/>
    <x v="19"/>
  </r>
  <r>
    <x v="1120"/>
    <x v="4"/>
    <x v="490"/>
    <x v="4"/>
    <x v="1"/>
    <x v="0"/>
    <x v="4"/>
    <x v="4"/>
    <x v="0"/>
    <x v="24"/>
    <x v="19"/>
  </r>
  <r>
    <x v="1121"/>
    <x v="0"/>
    <x v="491"/>
    <x v="5"/>
    <x v="1"/>
    <x v="0"/>
    <x v="5"/>
    <x v="5"/>
    <x v="0"/>
    <x v="0"/>
    <x v="19"/>
  </r>
  <r>
    <x v="1122"/>
    <x v="5"/>
    <x v="492"/>
    <x v="6"/>
    <x v="1"/>
    <x v="0"/>
    <x v="6"/>
    <x v="6"/>
    <x v="1"/>
    <x v="36"/>
    <x v="19"/>
  </r>
  <r>
    <x v="1123"/>
    <x v="6"/>
    <x v="493"/>
    <x v="7"/>
    <x v="2"/>
    <x v="0"/>
    <x v="7"/>
    <x v="16"/>
    <x v="0"/>
    <x v="29"/>
    <x v="19"/>
  </r>
  <r>
    <x v="1124"/>
    <x v="7"/>
    <x v="494"/>
    <x v="8"/>
    <x v="2"/>
    <x v="0"/>
    <x v="8"/>
    <x v="8"/>
    <x v="1"/>
    <x v="26"/>
    <x v="19"/>
  </r>
  <r>
    <x v="1125"/>
    <x v="8"/>
    <x v="495"/>
    <x v="9"/>
    <x v="3"/>
    <x v="0"/>
    <x v="9"/>
    <x v="9"/>
    <x v="0"/>
    <x v="31"/>
    <x v="19"/>
  </r>
  <r>
    <x v="1126"/>
    <x v="0"/>
    <x v="496"/>
    <x v="10"/>
    <x v="3"/>
    <x v="2"/>
    <x v="10"/>
    <x v="10"/>
    <x v="0"/>
    <x v="14"/>
    <x v="19"/>
  </r>
  <r>
    <x v="1127"/>
    <x v="9"/>
    <x v="497"/>
    <x v="11"/>
    <x v="3"/>
    <x v="0"/>
    <x v="11"/>
    <x v="11"/>
    <x v="1"/>
    <x v="37"/>
    <x v="19"/>
  </r>
  <r>
    <x v="1128"/>
    <x v="10"/>
    <x v="498"/>
    <x v="12"/>
    <x v="3"/>
    <x v="0"/>
    <x v="12"/>
    <x v="12"/>
    <x v="0"/>
    <x v="38"/>
    <x v="19"/>
  </r>
  <r>
    <x v="1129"/>
    <x v="11"/>
    <x v="499"/>
    <x v="13"/>
    <x v="4"/>
    <x v="0"/>
    <x v="13"/>
    <x v="13"/>
    <x v="1"/>
    <x v="39"/>
    <x v="19"/>
  </r>
  <r>
    <x v="1130"/>
    <x v="28"/>
    <x v="498"/>
    <x v="9"/>
    <x v="3"/>
    <x v="0"/>
    <x v="9"/>
    <x v="9"/>
    <x v="0"/>
    <x v="49"/>
    <x v="19"/>
  </r>
  <r>
    <x v="1131"/>
    <x v="236"/>
    <x v="500"/>
    <x v="4"/>
    <x v="1"/>
    <x v="0"/>
    <x v="4"/>
    <x v="4"/>
    <x v="0"/>
    <x v="1"/>
    <x v="19"/>
  </r>
  <r>
    <x v="1132"/>
    <x v="225"/>
    <x v="486"/>
    <x v="15"/>
    <x v="4"/>
    <x v="0"/>
    <x v="14"/>
    <x v="15"/>
    <x v="0"/>
    <x v="8"/>
    <x v="19"/>
  </r>
  <r>
    <x v="1133"/>
    <x v="237"/>
    <x v="488"/>
    <x v="7"/>
    <x v="2"/>
    <x v="0"/>
    <x v="7"/>
    <x v="16"/>
    <x v="0"/>
    <x v="17"/>
    <x v="19"/>
  </r>
  <r>
    <x v="1134"/>
    <x v="238"/>
    <x v="500"/>
    <x v="8"/>
    <x v="2"/>
    <x v="0"/>
    <x v="8"/>
    <x v="8"/>
    <x v="1"/>
    <x v="1"/>
    <x v="19"/>
  </r>
  <r>
    <x v="1135"/>
    <x v="239"/>
    <x v="493"/>
    <x v="9"/>
    <x v="3"/>
    <x v="0"/>
    <x v="9"/>
    <x v="9"/>
    <x v="0"/>
    <x v="8"/>
    <x v="19"/>
  </r>
  <r>
    <x v="1136"/>
    <x v="240"/>
    <x v="501"/>
    <x v="10"/>
    <x v="3"/>
    <x v="2"/>
    <x v="10"/>
    <x v="10"/>
    <x v="1"/>
    <x v="18"/>
    <x v="19"/>
  </r>
  <r>
    <x v="1137"/>
    <x v="241"/>
    <x v="498"/>
    <x v="11"/>
    <x v="3"/>
    <x v="0"/>
    <x v="11"/>
    <x v="11"/>
    <x v="0"/>
    <x v="19"/>
    <x v="19"/>
  </r>
  <r>
    <x v="1138"/>
    <x v="242"/>
    <x v="502"/>
    <x v="12"/>
    <x v="3"/>
    <x v="0"/>
    <x v="12"/>
    <x v="12"/>
    <x v="1"/>
    <x v="17"/>
    <x v="19"/>
  </r>
  <r>
    <x v="1139"/>
    <x v="114"/>
    <x v="486"/>
    <x v="11"/>
    <x v="3"/>
    <x v="0"/>
    <x v="11"/>
    <x v="11"/>
    <x v="1"/>
    <x v="14"/>
    <x v="19"/>
  </r>
  <r>
    <x v="1140"/>
    <x v="234"/>
    <x v="488"/>
    <x v="11"/>
    <x v="3"/>
    <x v="0"/>
    <x v="11"/>
    <x v="11"/>
    <x v="1"/>
    <x v="33"/>
    <x v="19"/>
  </r>
  <r>
    <x v="1141"/>
    <x v="243"/>
    <x v="486"/>
    <x v="6"/>
    <x v="1"/>
    <x v="0"/>
    <x v="6"/>
    <x v="6"/>
    <x v="1"/>
    <x v="16"/>
    <x v="19"/>
  </r>
  <r>
    <x v="1142"/>
    <x v="235"/>
    <x v="486"/>
    <x v="3"/>
    <x v="0"/>
    <x v="0"/>
    <x v="3"/>
    <x v="3"/>
    <x v="0"/>
    <x v="33"/>
    <x v="19"/>
  </r>
  <r>
    <x v="1143"/>
    <x v="0"/>
    <x v="503"/>
    <x v="0"/>
    <x v="0"/>
    <x v="0"/>
    <x v="0"/>
    <x v="0"/>
    <x v="0"/>
    <x v="29"/>
    <x v="20"/>
  </r>
  <r>
    <x v="1144"/>
    <x v="1"/>
    <x v="504"/>
    <x v="1"/>
    <x v="0"/>
    <x v="0"/>
    <x v="1"/>
    <x v="1"/>
    <x v="1"/>
    <x v="20"/>
    <x v="20"/>
  </r>
  <r>
    <x v="1145"/>
    <x v="2"/>
    <x v="505"/>
    <x v="2"/>
    <x v="0"/>
    <x v="0"/>
    <x v="2"/>
    <x v="2"/>
    <x v="0"/>
    <x v="28"/>
    <x v="20"/>
  </r>
  <r>
    <x v="1146"/>
    <x v="3"/>
    <x v="506"/>
    <x v="3"/>
    <x v="0"/>
    <x v="0"/>
    <x v="3"/>
    <x v="3"/>
    <x v="1"/>
    <x v="33"/>
    <x v="20"/>
  </r>
  <r>
    <x v="1147"/>
    <x v="4"/>
    <x v="507"/>
    <x v="4"/>
    <x v="1"/>
    <x v="0"/>
    <x v="4"/>
    <x v="4"/>
    <x v="0"/>
    <x v="4"/>
    <x v="20"/>
  </r>
  <r>
    <x v="1148"/>
    <x v="0"/>
    <x v="508"/>
    <x v="5"/>
    <x v="1"/>
    <x v="0"/>
    <x v="5"/>
    <x v="5"/>
    <x v="0"/>
    <x v="5"/>
    <x v="20"/>
  </r>
  <r>
    <x v="1149"/>
    <x v="5"/>
    <x v="509"/>
    <x v="6"/>
    <x v="1"/>
    <x v="0"/>
    <x v="6"/>
    <x v="6"/>
    <x v="1"/>
    <x v="18"/>
    <x v="20"/>
  </r>
  <r>
    <x v="1150"/>
    <x v="6"/>
    <x v="510"/>
    <x v="7"/>
    <x v="2"/>
    <x v="0"/>
    <x v="7"/>
    <x v="16"/>
    <x v="0"/>
    <x v="7"/>
    <x v="20"/>
  </r>
  <r>
    <x v="1151"/>
    <x v="7"/>
    <x v="511"/>
    <x v="8"/>
    <x v="2"/>
    <x v="0"/>
    <x v="8"/>
    <x v="8"/>
    <x v="1"/>
    <x v="2"/>
    <x v="20"/>
  </r>
  <r>
    <x v="1152"/>
    <x v="8"/>
    <x v="512"/>
    <x v="9"/>
    <x v="3"/>
    <x v="0"/>
    <x v="9"/>
    <x v="9"/>
    <x v="0"/>
    <x v="9"/>
    <x v="20"/>
  </r>
  <r>
    <x v="1153"/>
    <x v="0"/>
    <x v="513"/>
    <x v="10"/>
    <x v="3"/>
    <x v="2"/>
    <x v="10"/>
    <x v="10"/>
    <x v="0"/>
    <x v="10"/>
    <x v="20"/>
  </r>
  <r>
    <x v="1154"/>
    <x v="9"/>
    <x v="514"/>
    <x v="11"/>
    <x v="3"/>
    <x v="0"/>
    <x v="11"/>
    <x v="11"/>
    <x v="1"/>
    <x v="11"/>
    <x v="20"/>
  </r>
  <r>
    <x v="1155"/>
    <x v="10"/>
    <x v="515"/>
    <x v="12"/>
    <x v="3"/>
    <x v="0"/>
    <x v="12"/>
    <x v="12"/>
    <x v="0"/>
    <x v="12"/>
    <x v="20"/>
  </r>
  <r>
    <x v="1156"/>
    <x v="11"/>
    <x v="516"/>
    <x v="13"/>
    <x v="4"/>
    <x v="0"/>
    <x v="13"/>
    <x v="13"/>
    <x v="1"/>
    <x v="13"/>
    <x v="20"/>
  </r>
  <r>
    <x v="1157"/>
    <x v="13"/>
    <x v="503"/>
    <x v="1"/>
    <x v="0"/>
    <x v="0"/>
    <x v="1"/>
    <x v="1"/>
    <x v="1"/>
    <x v="10"/>
    <x v="20"/>
  </r>
  <r>
    <x v="1158"/>
    <x v="14"/>
    <x v="503"/>
    <x v="14"/>
    <x v="4"/>
    <x v="2"/>
    <x v="13"/>
    <x v="14"/>
    <x v="1"/>
    <x v="27"/>
    <x v="20"/>
  </r>
  <r>
    <x v="1159"/>
    <x v="244"/>
    <x v="503"/>
    <x v="0"/>
    <x v="0"/>
    <x v="0"/>
    <x v="0"/>
    <x v="0"/>
    <x v="1"/>
    <x v="1"/>
    <x v="20"/>
  </r>
  <r>
    <x v="1160"/>
    <x v="245"/>
    <x v="505"/>
    <x v="1"/>
    <x v="0"/>
    <x v="0"/>
    <x v="1"/>
    <x v="1"/>
    <x v="0"/>
    <x v="8"/>
    <x v="20"/>
  </r>
  <r>
    <x v="1161"/>
    <x v="246"/>
    <x v="517"/>
    <x v="2"/>
    <x v="0"/>
    <x v="0"/>
    <x v="2"/>
    <x v="2"/>
    <x v="1"/>
    <x v="18"/>
    <x v="20"/>
  </r>
  <r>
    <x v="1162"/>
    <x v="247"/>
    <x v="510"/>
    <x v="3"/>
    <x v="0"/>
    <x v="0"/>
    <x v="3"/>
    <x v="3"/>
    <x v="0"/>
    <x v="19"/>
    <x v="20"/>
  </r>
  <r>
    <x v="1163"/>
    <x v="248"/>
    <x v="518"/>
    <x v="4"/>
    <x v="1"/>
    <x v="0"/>
    <x v="4"/>
    <x v="4"/>
    <x v="1"/>
    <x v="17"/>
    <x v="20"/>
  </r>
  <r>
    <x v="1164"/>
    <x v="249"/>
    <x v="515"/>
    <x v="5"/>
    <x v="1"/>
    <x v="0"/>
    <x v="5"/>
    <x v="5"/>
    <x v="0"/>
    <x v="1"/>
    <x v="20"/>
  </r>
  <r>
    <x v="1165"/>
    <x v="250"/>
    <x v="519"/>
    <x v="6"/>
    <x v="1"/>
    <x v="0"/>
    <x v="6"/>
    <x v="6"/>
    <x v="1"/>
    <x v="8"/>
    <x v="20"/>
  </r>
  <r>
    <x v="1166"/>
    <x v="92"/>
    <x v="517"/>
    <x v="14"/>
    <x v="4"/>
    <x v="2"/>
    <x v="13"/>
    <x v="14"/>
    <x v="0"/>
    <x v="21"/>
    <x v="20"/>
  </r>
  <r>
    <x v="1167"/>
    <x v="251"/>
    <x v="503"/>
    <x v="7"/>
    <x v="2"/>
    <x v="0"/>
    <x v="7"/>
    <x v="16"/>
    <x v="0"/>
    <x v="18"/>
    <x v="20"/>
  </r>
  <r>
    <x v="1168"/>
    <x v="251"/>
    <x v="520"/>
    <x v="8"/>
    <x v="2"/>
    <x v="0"/>
    <x v="8"/>
    <x v="8"/>
    <x v="0"/>
    <x v="6"/>
    <x v="20"/>
  </r>
  <r>
    <x v="1169"/>
    <x v="251"/>
    <x v="504"/>
    <x v="9"/>
    <x v="3"/>
    <x v="0"/>
    <x v="9"/>
    <x v="9"/>
    <x v="0"/>
    <x v="36"/>
    <x v="20"/>
  </r>
  <r>
    <x v="1170"/>
    <x v="251"/>
    <x v="521"/>
    <x v="10"/>
    <x v="3"/>
    <x v="2"/>
    <x v="10"/>
    <x v="10"/>
    <x v="0"/>
    <x v="12"/>
    <x v="20"/>
  </r>
  <r>
    <x v="1171"/>
    <x v="251"/>
    <x v="505"/>
    <x v="11"/>
    <x v="3"/>
    <x v="0"/>
    <x v="11"/>
    <x v="11"/>
    <x v="0"/>
    <x v="38"/>
    <x v="20"/>
  </r>
  <r>
    <x v="1172"/>
    <x v="251"/>
    <x v="522"/>
    <x v="12"/>
    <x v="3"/>
    <x v="0"/>
    <x v="12"/>
    <x v="12"/>
    <x v="0"/>
    <x v="13"/>
    <x v="20"/>
  </r>
  <r>
    <x v="1173"/>
    <x v="251"/>
    <x v="506"/>
    <x v="13"/>
    <x v="4"/>
    <x v="0"/>
    <x v="13"/>
    <x v="13"/>
    <x v="0"/>
    <x v="39"/>
    <x v="20"/>
  </r>
  <r>
    <x v="1174"/>
    <x v="251"/>
    <x v="523"/>
    <x v="14"/>
    <x v="4"/>
    <x v="2"/>
    <x v="13"/>
    <x v="14"/>
    <x v="0"/>
    <x v="44"/>
    <x v="20"/>
  </r>
  <r>
    <x v="1175"/>
    <x v="251"/>
    <x v="507"/>
    <x v="16"/>
    <x v="4"/>
    <x v="1"/>
    <x v="15"/>
    <x v="17"/>
    <x v="0"/>
    <x v="45"/>
    <x v="20"/>
  </r>
  <r>
    <x v="1176"/>
    <x v="251"/>
    <x v="517"/>
    <x v="15"/>
    <x v="4"/>
    <x v="0"/>
    <x v="14"/>
    <x v="15"/>
    <x v="0"/>
    <x v="49"/>
    <x v="20"/>
  </r>
  <r>
    <x v="1177"/>
    <x v="251"/>
    <x v="508"/>
    <x v="17"/>
    <x v="4"/>
    <x v="2"/>
    <x v="16"/>
    <x v="18"/>
    <x v="0"/>
    <x v="46"/>
    <x v="20"/>
  </r>
  <r>
    <x v="1178"/>
    <x v="252"/>
    <x v="524"/>
    <x v="0"/>
    <x v="0"/>
    <x v="0"/>
    <x v="0"/>
    <x v="0"/>
    <x v="1"/>
    <x v="19"/>
    <x v="20"/>
  </r>
  <r>
    <x v="1179"/>
    <x v="252"/>
    <x v="509"/>
    <x v="1"/>
    <x v="0"/>
    <x v="0"/>
    <x v="1"/>
    <x v="1"/>
    <x v="1"/>
    <x v="33"/>
    <x v="20"/>
  </r>
  <r>
    <x v="1180"/>
    <x v="252"/>
    <x v="525"/>
    <x v="2"/>
    <x v="0"/>
    <x v="0"/>
    <x v="2"/>
    <x v="2"/>
    <x v="1"/>
    <x v="35"/>
    <x v="20"/>
  </r>
  <r>
    <x v="1181"/>
    <x v="252"/>
    <x v="510"/>
    <x v="3"/>
    <x v="0"/>
    <x v="0"/>
    <x v="3"/>
    <x v="3"/>
    <x v="1"/>
    <x v="3"/>
    <x v="20"/>
  </r>
  <r>
    <x v="1182"/>
    <x v="252"/>
    <x v="526"/>
    <x v="4"/>
    <x v="1"/>
    <x v="0"/>
    <x v="4"/>
    <x v="4"/>
    <x v="1"/>
    <x v="37"/>
    <x v="20"/>
  </r>
  <r>
    <x v="1183"/>
    <x v="252"/>
    <x v="511"/>
    <x v="5"/>
    <x v="1"/>
    <x v="0"/>
    <x v="5"/>
    <x v="5"/>
    <x v="1"/>
    <x v="40"/>
    <x v="20"/>
  </r>
  <r>
    <x v="1184"/>
    <x v="252"/>
    <x v="527"/>
    <x v="6"/>
    <x v="1"/>
    <x v="0"/>
    <x v="6"/>
    <x v="6"/>
    <x v="1"/>
    <x v="11"/>
    <x v="20"/>
  </r>
  <r>
    <x v="1185"/>
    <x v="252"/>
    <x v="512"/>
    <x v="7"/>
    <x v="2"/>
    <x v="0"/>
    <x v="7"/>
    <x v="16"/>
    <x v="1"/>
    <x v="19"/>
    <x v="20"/>
  </r>
  <r>
    <x v="1186"/>
    <x v="252"/>
    <x v="518"/>
    <x v="8"/>
    <x v="2"/>
    <x v="0"/>
    <x v="8"/>
    <x v="8"/>
    <x v="1"/>
    <x v="33"/>
    <x v="20"/>
  </r>
  <r>
    <x v="1187"/>
    <x v="252"/>
    <x v="513"/>
    <x v="9"/>
    <x v="3"/>
    <x v="0"/>
    <x v="9"/>
    <x v="9"/>
    <x v="1"/>
    <x v="35"/>
    <x v="20"/>
  </r>
  <r>
    <x v="1188"/>
    <x v="252"/>
    <x v="528"/>
    <x v="10"/>
    <x v="3"/>
    <x v="2"/>
    <x v="10"/>
    <x v="10"/>
    <x v="1"/>
    <x v="3"/>
    <x v="20"/>
  </r>
  <r>
    <x v="1189"/>
    <x v="252"/>
    <x v="514"/>
    <x v="11"/>
    <x v="3"/>
    <x v="0"/>
    <x v="11"/>
    <x v="11"/>
    <x v="1"/>
    <x v="37"/>
    <x v="20"/>
  </r>
  <r>
    <x v="1190"/>
    <x v="252"/>
    <x v="529"/>
    <x v="12"/>
    <x v="3"/>
    <x v="0"/>
    <x v="12"/>
    <x v="12"/>
    <x v="1"/>
    <x v="40"/>
    <x v="20"/>
  </r>
  <r>
    <x v="1191"/>
    <x v="252"/>
    <x v="515"/>
    <x v="13"/>
    <x v="4"/>
    <x v="0"/>
    <x v="13"/>
    <x v="13"/>
    <x v="1"/>
    <x v="11"/>
    <x v="20"/>
  </r>
  <r>
    <x v="1192"/>
    <x v="252"/>
    <x v="530"/>
    <x v="14"/>
    <x v="4"/>
    <x v="2"/>
    <x v="13"/>
    <x v="14"/>
    <x v="1"/>
    <x v="19"/>
    <x v="20"/>
  </r>
  <r>
    <x v="1193"/>
    <x v="252"/>
    <x v="516"/>
    <x v="16"/>
    <x v="4"/>
    <x v="1"/>
    <x v="15"/>
    <x v="17"/>
    <x v="1"/>
    <x v="33"/>
    <x v="20"/>
  </r>
  <r>
    <x v="1194"/>
    <x v="252"/>
    <x v="531"/>
    <x v="15"/>
    <x v="4"/>
    <x v="0"/>
    <x v="14"/>
    <x v="15"/>
    <x v="1"/>
    <x v="35"/>
    <x v="20"/>
  </r>
  <r>
    <x v="1195"/>
    <x v="252"/>
    <x v="532"/>
    <x v="17"/>
    <x v="4"/>
    <x v="2"/>
    <x v="16"/>
    <x v="18"/>
    <x v="1"/>
    <x v="3"/>
    <x v="20"/>
  </r>
  <r>
    <x v="1196"/>
    <x v="232"/>
    <x v="519"/>
    <x v="0"/>
    <x v="0"/>
    <x v="0"/>
    <x v="0"/>
    <x v="0"/>
    <x v="0"/>
    <x v="17"/>
    <x v="20"/>
  </r>
  <r>
    <x v="1197"/>
    <x v="232"/>
    <x v="533"/>
    <x v="1"/>
    <x v="0"/>
    <x v="0"/>
    <x v="1"/>
    <x v="1"/>
    <x v="0"/>
    <x v="29"/>
    <x v="20"/>
  </r>
  <r>
    <x v="1198"/>
    <x v="253"/>
    <x v="503"/>
    <x v="8"/>
    <x v="2"/>
    <x v="0"/>
    <x v="8"/>
    <x v="8"/>
    <x v="0"/>
    <x v="30"/>
    <x v="20"/>
  </r>
  <r>
    <x v="1199"/>
    <x v="254"/>
    <x v="503"/>
    <x v="0"/>
    <x v="0"/>
    <x v="0"/>
    <x v="0"/>
    <x v="0"/>
    <x v="0"/>
    <x v="40"/>
    <x v="20"/>
  </r>
  <r>
    <x v="1200"/>
    <x v="0"/>
    <x v="534"/>
    <x v="0"/>
    <x v="0"/>
    <x v="0"/>
    <x v="0"/>
    <x v="0"/>
    <x v="0"/>
    <x v="29"/>
    <x v="21"/>
  </r>
  <r>
    <x v="1201"/>
    <x v="1"/>
    <x v="535"/>
    <x v="1"/>
    <x v="0"/>
    <x v="0"/>
    <x v="1"/>
    <x v="1"/>
    <x v="1"/>
    <x v="20"/>
    <x v="21"/>
  </r>
  <r>
    <x v="1202"/>
    <x v="2"/>
    <x v="536"/>
    <x v="2"/>
    <x v="0"/>
    <x v="0"/>
    <x v="2"/>
    <x v="2"/>
    <x v="0"/>
    <x v="28"/>
    <x v="21"/>
  </r>
  <r>
    <x v="1203"/>
    <x v="3"/>
    <x v="537"/>
    <x v="3"/>
    <x v="0"/>
    <x v="0"/>
    <x v="3"/>
    <x v="3"/>
    <x v="1"/>
    <x v="33"/>
    <x v="21"/>
  </r>
  <r>
    <x v="1204"/>
    <x v="4"/>
    <x v="538"/>
    <x v="4"/>
    <x v="1"/>
    <x v="0"/>
    <x v="4"/>
    <x v="4"/>
    <x v="0"/>
    <x v="4"/>
    <x v="21"/>
  </r>
  <r>
    <x v="1205"/>
    <x v="0"/>
    <x v="539"/>
    <x v="5"/>
    <x v="1"/>
    <x v="0"/>
    <x v="5"/>
    <x v="5"/>
    <x v="0"/>
    <x v="5"/>
    <x v="21"/>
  </r>
  <r>
    <x v="1206"/>
    <x v="5"/>
    <x v="540"/>
    <x v="6"/>
    <x v="1"/>
    <x v="0"/>
    <x v="6"/>
    <x v="6"/>
    <x v="1"/>
    <x v="18"/>
    <x v="21"/>
  </r>
  <r>
    <x v="1207"/>
    <x v="6"/>
    <x v="541"/>
    <x v="7"/>
    <x v="2"/>
    <x v="0"/>
    <x v="7"/>
    <x v="16"/>
    <x v="0"/>
    <x v="7"/>
    <x v="21"/>
  </r>
  <r>
    <x v="1208"/>
    <x v="7"/>
    <x v="542"/>
    <x v="8"/>
    <x v="2"/>
    <x v="0"/>
    <x v="8"/>
    <x v="8"/>
    <x v="1"/>
    <x v="2"/>
    <x v="21"/>
  </r>
  <r>
    <x v="1209"/>
    <x v="8"/>
    <x v="543"/>
    <x v="9"/>
    <x v="3"/>
    <x v="0"/>
    <x v="9"/>
    <x v="9"/>
    <x v="0"/>
    <x v="9"/>
    <x v="21"/>
  </r>
  <r>
    <x v="1210"/>
    <x v="0"/>
    <x v="544"/>
    <x v="10"/>
    <x v="3"/>
    <x v="2"/>
    <x v="10"/>
    <x v="10"/>
    <x v="0"/>
    <x v="10"/>
    <x v="21"/>
  </r>
  <r>
    <x v="1211"/>
    <x v="9"/>
    <x v="545"/>
    <x v="11"/>
    <x v="3"/>
    <x v="0"/>
    <x v="11"/>
    <x v="11"/>
    <x v="1"/>
    <x v="11"/>
    <x v="21"/>
  </r>
  <r>
    <x v="1212"/>
    <x v="10"/>
    <x v="546"/>
    <x v="12"/>
    <x v="3"/>
    <x v="0"/>
    <x v="12"/>
    <x v="12"/>
    <x v="0"/>
    <x v="12"/>
    <x v="21"/>
  </r>
  <r>
    <x v="1213"/>
    <x v="11"/>
    <x v="547"/>
    <x v="13"/>
    <x v="4"/>
    <x v="0"/>
    <x v="13"/>
    <x v="13"/>
    <x v="1"/>
    <x v="13"/>
    <x v="21"/>
  </r>
  <r>
    <x v="1214"/>
    <x v="28"/>
    <x v="548"/>
    <x v="8"/>
    <x v="2"/>
    <x v="0"/>
    <x v="8"/>
    <x v="8"/>
    <x v="0"/>
    <x v="45"/>
    <x v="21"/>
  </r>
  <r>
    <x v="1215"/>
    <x v="255"/>
    <x v="534"/>
    <x v="0"/>
    <x v="0"/>
    <x v="0"/>
    <x v="0"/>
    <x v="0"/>
    <x v="1"/>
    <x v="18"/>
    <x v="21"/>
  </r>
  <r>
    <x v="1216"/>
    <x v="256"/>
    <x v="536"/>
    <x v="1"/>
    <x v="0"/>
    <x v="0"/>
    <x v="1"/>
    <x v="1"/>
    <x v="0"/>
    <x v="19"/>
    <x v="21"/>
  </r>
  <r>
    <x v="1217"/>
    <x v="257"/>
    <x v="549"/>
    <x v="2"/>
    <x v="0"/>
    <x v="0"/>
    <x v="2"/>
    <x v="2"/>
    <x v="1"/>
    <x v="17"/>
    <x v="21"/>
  </r>
  <r>
    <x v="1218"/>
    <x v="258"/>
    <x v="541"/>
    <x v="3"/>
    <x v="0"/>
    <x v="0"/>
    <x v="3"/>
    <x v="3"/>
    <x v="0"/>
    <x v="1"/>
    <x v="21"/>
  </r>
  <r>
    <x v="1219"/>
    <x v="259"/>
    <x v="548"/>
    <x v="4"/>
    <x v="1"/>
    <x v="0"/>
    <x v="4"/>
    <x v="4"/>
    <x v="1"/>
    <x v="8"/>
    <x v="21"/>
  </r>
  <r>
    <x v="1220"/>
    <x v="260"/>
    <x v="546"/>
    <x v="5"/>
    <x v="1"/>
    <x v="0"/>
    <x v="5"/>
    <x v="5"/>
    <x v="0"/>
    <x v="18"/>
    <x v="21"/>
  </r>
  <r>
    <x v="1221"/>
    <x v="261"/>
    <x v="550"/>
    <x v="6"/>
    <x v="1"/>
    <x v="0"/>
    <x v="6"/>
    <x v="6"/>
    <x v="1"/>
    <x v="19"/>
    <x v="21"/>
  </r>
  <r>
    <x v="1222"/>
    <x v="92"/>
    <x v="549"/>
    <x v="17"/>
    <x v="4"/>
    <x v="2"/>
    <x v="16"/>
    <x v="18"/>
    <x v="0"/>
    <x v="24"/>
    <x v="21"/>
  </r>
  <r>
    <x v="1223"/>
    <x v="253"/>
    <x v="534"/>
    <x v="9"/>
    <x v="3"/>
    <x v="0"/>
    <x v="9"/>
    <x v="9"/>
    <x v="0"/>
    <x v="16"/>
    <x v="21"/>
  </r>
  <r>
    <x v="1224"/>
    <x v="262"/>
    <x v="534"/>
    <x v="5"/>
    <x v="1"/>
    <x v="0"/>
    <x v="5"/>
    <x v="5"/>
    <x v="0"/>
    <x v="30"/>
    <x v="21"/>
  </r>
  <r>
    <x v="1225"/>
    <x v="254"/>
    <x v="534"/>
    <x v="1"/>
    <x v="0"/>
    <x v="0"/>
    <x v="1"/>
    <x v="1"/>
    <x v="0"/>
    <x v="11"/>
    <x v="21"/>
  </r>
  <r>
    <x v="1226"/>
    <x v="0"/>
    <x v="551"/>
    <x v="0"/>
    <x v="0"/>
    <x v="0"/>
    <x v="0"/>
    <x v="0"/>
    <x v="0"/>
    <x v="17"/>
    <x v="22"/>
  </r>
  <r>
    <x v="1227"/>
    <x v="1"/>
    <x v="552"/>
    <x v="1"/>
    <x v="0"/>
    <x v="0"/>
    <x v="1"/>
    <x v="1"/>
    <x v="1"/>
    <x v="32"/>
    <x v="22"/>
  </r>
  <r>
    <x v="1228"/>
    <x v="2"/>
    <x v="553"/>
    <x v="2"/>
    <x v="0"/>
    <x v="0"/>
    <x v="2"/>
    <x v="2"/>
    <x v="0"/>
    <x v="25"/>
    <x v="22"/>
  </r>
  <r>
    <x v="1229"/>
    <x v="3"/>
    <x v="554"/>
    <x v="3"/>
    <x v="0"/>
    <x v="0"/>
    <x v="3"/>
    <x v="3"/>
    <x v="1"/>
    <x v="11"/>
    <x v="22"/>
  </r>
  <r>
    <x v="1230"/>
    <x v="4"/>
    <x v="555"/>
    <x v="4"/>
    <x v="1"/>
    <x v="0"/>
    <x v="4"/>
    <x v="4"/>
    <x v="0"/>
    <x v="22"/>
    <x v="22"/>
  </r>
  <r>
    <x v="1231"/>
    <x v="0"/>
    <x v="556"/>
    <x v="5"/>
    <x v="1"/>
    <x v="0"/>
    <x v="5"/>
    <x v="5"/>
    <x v="0"/>
    <x v="41"/>
    <x v="22"/>
  </r>
  <r>
    <x v="1232"/>
    <x v="5"/>
    <x v="557"/>
    <x v="6"/>
    <x v="1"/>
    <x v="0"/>
    <x v="6"/>
    <x v="6"/>
    <x v="1"/>
    <x v="6"/>
    <x v="22"/>
  </r>
  <r>
    <x v="1233"/>
    <x v="6"/>
    <x v="558"/>
    <x v="7"/>
    <x v="2"/>
    <x v="0"/>
    <x v="7"/>
    <x v="16"/>
    <x v="0"/>
    <x v="15"/>
    <x v="22"/>
  </r>
  <r>
    <x v="1234"/>
    <x v="7"/>
    <x v="559"/>
    <x v="8"/>
    <x v="2"/>
    <x v="0"/>
    <x v="8"/>
    <x v="8"/>
    <x v="1"/>
    <x v="27"/>
    <x v="22"/>
  </r>
  <r>
    <x v="1235"/>
    <x v="8"/>
    <x v="560"/>
    <x v="9"/>
    <x v="3"/>
    <x v="0"/>
    <x v="9"/>
    <x v="9"/>
    <x v="0"/>
    <x v="43"/>
    <x v="22"/>
  </r>
  <r>
    <x v="1236"/>
    <x v="0"/>
    <x v="561"/>
    <x v="10"/>
    <x v="3"/>
    <x v="2"/>
    <x v="10"/>
    <x v="10"/>
    <x v="0"/>
    <x v="0"/>
    <x v="22"/>
  </r>
  <r>
    <x v="1237"/>
    <x v="9"/>
    <x v="562"/>
    <x v="11"/>
    <x v="3"/>
    <x v="0"/>
    <x v="11"/>
    <x v="11"/>
    <x v="1"/>
    <x v="19"/>
    <x v="22"/>
  </r>
  <r>
    <x v="1238"/>
    <x v="10"/>
    <x v="563"/>
    <x v="12"/>
    <x v="3"/>
    <x v="0"/>
    <x v="12"/>
    <x v="12"/>
    <x v="0"/>
    <x v="44"/>
    <x v="22"/>
  </r>
  <r>
    <x v="1239"/>
    <x v="11"/>
    <x v="564"/>
    <x v="13"/>
    <x v="4"/>
    <x v="0"/>
    <x v="13"/>
    <x v="13"/>
    <x v="1"/>
    <x v="36"/>
    <x v="22"/>
  </r>
  <r>
    <x v="1240"/>
    <x v="13"/>
    <x v="551"/>
    <x v="0"/>
    <x v="0"/>
    <x v="0"/>
    <x v="0"/>
    <x v="0"/>
    <x v="1"/>
    <x v="15"/>
    <x v="22"/>
  </r>
  <r>
    <x v="1241"/>
    <x v="55"/>
    <x v="565"/>
    <x v="8"/>
    <x v="2"/>
    <x v="0"/>
    <x v="8"/>
    <x v="8"/>
    <x v="0"/>
    <x v="23"/>
    <x v="22"/>
  </r>
  <r>
    <x v="1242"/>
    <x v="263"/>
    <x v="551"/>
    <x v="13"/>
    <x v="4"/>
    <x v="0"/>
    <x v="13"/>
    <x v="13"/>
    <x v="1"/>
    <x v="19"/>
    <x v="22"/>
  </r>
  <r>
    <x v="1243"/>
    <x v="264"/>
    <x v="553"/>
    <x v="13"/>
    <x v="4"/>
    <x v="0"/>
    <x v="13"/>
    <x v="13"/>
    <x v="0"/>
    <x v="1"/>
    <x v="22"/>
  </r>
  <r>
    <x v="1244"/>
    <x v="265"/>
    <x v="566"/>
    <x v="14"/>
    <x v="4"/>
    <x v="2"/>
    <x v="13"/>
    <x v="14"/>
    <x v="1"/>
    <x v="8"/>
    <x v="22"/>
  </r>
  <r>
    <x v="1245"/>
    <x v="266"/>
    <x v="558"/>
    <x v="16"/>
    <x v="4"/>
    <x v="1"/>
    <x v="15"/>
    <x v="17"/>
    <x v="0"/>
    <x v="18"/>
    <x v="22"/>
  </r>
  <r>
    <x v="1246"/>
    <x v="267"/>
    <x v="567"/>
    <x v="15"/>
    <x v="4"/>
    <x v="0"/>
    <x v="14"/>
    <x v="15"/>
    <x v="1"/>
    <x v="19"/>
    <x v="22"/>
  </r>
  <r>
    <x v="1247"/>
    <x v="268"/>
    <x v="563"/>
    <x v="17"/>
    <x v="4"/>
    <x v="2"/>
    <x v="16"/>
    <x v="18"/>
    <x v="0"/>
    <x v="17"/>
    <x v="22"/>
  </r>
  <r>
    <x v="1248"/>
    <x v="114"/>
    <x v="551"/>
    <x v="4"/>
    <x v="1"/>
    <x v="0"/>
    <x v="4"/>
    <x v="4"/>
    <x v="1"/>
    <x v="42"/>
    <x v="22"/>
  </r>
  <r>
    <x v="1249"/>
    <x v="269"/>
    <x v="551"/>
    <x v="13"/>
    <x v="4"/>
    <x v="0"/>
    <x v="13"/>
    <x v="13"/>
    <x v="0"/>
    <x v="1"/>
    <x v="22"/>
  </r>
  <r>
    <x v="1250"/>
    <x v="269"/>
    <x v="568"/>
    <x v="14"/>
    <x v="4"/>
    <x v="2"/>
    <x v="13"/>
    <x v="14"/>
    <x v="0"/>
    <x v="30"/>
    <x v="22"/>
  </r>
  <r>
    <x v="1251"/>
    <x v="269"/>
    <x v="552"/>
    <x v="16"/>
    <x v="4"/>
    <x v="1"/>
    <x v="15"/>
    <x v="17"/>
    <x v="0"/>
    <x v="9"/>
    <x v="22"/>
  </r>
  <r>
    <x v="1252"/>
    <x v="269"/>
    <x v="569"/>
    <x v="15"/>
    <x v="4"/>
    <x v="0"/>
    <x v="14"/>
    <x v="15"/>
    <x v="0"/>
    <x v="31"/>
    <x v="22"/>
  </r>
  <r>
    <x v="1253"/>
    <x v="269"/>
    <x v="553"/>
    <x v="17"/>
    <x v="4"/>
    <x v="2"/>
    <x v="16"/>
    <x v="18"/>
    <x v="0"/>
    <x v="32"/>
    <x v="22"/>
  </r>
  <r>
    <x v="1254"/>
    <x v="269"/>
    <x v="570"/>
    <x v="0"/>
    <x v="0"/>
    <x v="0"/>
    <x v="0"/>
    <x v="0"/>
    <x v="0"/>
    <x v="4"/>
    <x v="22"/>
  </r>
  <r>
    <x v="1255"/>
    <x v="269"/>
    <x v="554"/>
    <x v="1"/>
    <x v="0"/>
    <x v="0"/>
    <x v="1"/>
    <x v="1"/>
    <x v="0"/>
    <x v="20"/>
    <x v="22"/>
  </r>
  <r>
    <x v="1256"/>
    <x v="269"/>
    <x v="571"/>
    <x v="2"/>
    <x v="0"/>
    <x v="0"/>
    <x v="2"/>
    <x v="2"/>
    <x v="0"/>
    <x v="21"/>
    <x v="22"/>
  </r>
  <r>
    <x v="1257"/>
    <x v="269"/>
    <x v="555"/>
    <x v="3"/>
    <x v="0"/>
    <x v="0"/>
    <x v="3"/>
    <x v="3"/>
    <x v="0"/>
    <x v="22"/>
    <x v="22"/>
  </r>
  <r>
    <x v="1258"/>
    <x v="269"/>
    <x v="566"/>
    <x v="4"/>
    <x v="1"/>
    <x v="0"/>
    <x v="4"/>
    <x v="4"/>
    <x v="0"/>
    <x v="23"/>
    <x v="22"/>
  </r>
  <r>
    <x v="1259"/>
    <x v="269"/>
    <x v="556"/>
    <x v="5"/>
    <x v="1"/>
    <x v="0"/>
    <x v="5"/>
    <x v="5"/>
    <x v="0"/>
    <x v="24"/>
    <x v="22"/>
  </r>
  <r>
    <x v="1260"/>
    <x v="269"/>
    <x v="572"/>
    <x v="6"/>
    <x v="1"/>
    <x v="0"/>
    <x v="6"/>
    <x v="6"/>
    <x v="0"/>
    <x v="1"/>
    <x v="22"/>
  </r>
  <r>
    <x v="1261"/>
    <x v="269"/>
    <x v="557"/>
    <x v="7"/>
    <x v="2"/>
    <x v="0"/>
    <x v="7"/>
    <x v="16"/>
    <x v="0"/>
    <x v="30"/>
    <x v="22"/>
  </r>
  <r>
    <x v="1262"/>
    <x v="269"/>
    <x v="573"/>
    <x v="8"/>
    <x v="2"/>
    <x v="0"/>
    <x v="8"/>
    <x v="8"/>
    <x v="0"/>
    <x v="9"/>
    <x v="22"/>
  </r>
  <r>
    <x v="1263"/>
    <x v="269"/>
    <x v="558"/>
    <x v="9"/>
    <x v="3"/>
    <x v="0"/>
    <x v="9"/>
    <x v="9"/>
    <x v="0"/>
    <x v="31"/>
    <x v="22"/>
  </r>
  <r>
    <x v="1264"/>
    <x v="269"/>
    <x v="574"/>
    <x v="10"/>
    <x v="3"/>
    <x v="2"/>
    <x v="10"/>
    <x v="10"/>
    <x v="0"/>
    <x v="32"/>
    <x v="22"/>
  </r>
  <r>
    <x v="1265"/>
    <x v="269"/>
    <x v="559"/>
    <x v="11"/>
    <x v="3"/>
    <x v="0"/>
    <x v="11"/>
    <x v="11"/>
    <x v="0"/>
    <x v="4"/>
    <x v="22"/>
  </r>
  <r>
    <x v="1266"/>
    <x v="269"/>
    <x v="575"/>
    <x v="12"/>
    <x v="3"/>
    <x v="0"/>
    <x v="12"/>
    <x v="12"/>
    <x v="0"/>
    <x v="20"/>
    <x v="22"/>
  </r>
  <r>
    <x v="1267"/>
    <x v="269"/>
    <x v="560"/>
    <x v="13"/>
    <x v="4"/>
    <x v="0"/>
    <x v="13"/>
    <x v="13"/>
    <x v="0"/>
    <x v="21"/>
    <x v="22"/>
  </r>
  <r>
    <x v="1268"/>
    <x v="269"/>
    <x v="567"/>
    <x v="14"/>
    <x v="4"/>
    <x v="2"/>
    <x v="13"/>
    <x v="14"/>
    <x v="0"/>
    <x v="22"/>
    <x v="22"/>
  </r>
  <r>
    <x v="1269"/>
    <x v="269"/>
    <x v="561"/>
    <x v="16"/>
    <x v="4"/>
    <x v="1"/>
    <x v="15"/>
    <x v="17"/>
    <x v="0"/>
    <x v="23"/>
    <x v="22"/>
  </r>
  <r>
    <x v="1270"/>
    <x v="269"/>
    <x v="576"/>
    <x v="15"/>
    <x v="4"/>
    <x v="0"/>
    <x v="14"/>
    <x v="15"/>
    <x v="0"/>
    <x v="24"/>
    <x v="22"/>
  </r>
  <r>
    <x v="1271"/>
    <x v="269"/>
    <x v="562"/>
    <x v="17"/>
    <x v="4"/>
    <x v="2"/>
    <x v="16"/>
    <x v="18"/>
    <x v="0"/>
    <x v="1"/>
    <x v="22"/>
  </r>
  <r>
    <x v="1272"/>
    <x v="270"/>
    <x v="577"/>
    <x v="0"/>
    <x v="0"/>
    <x v="0"/>
    <x v="0"/>
    <x v="0"/>
    <x v="1"/>
    <x v="8"/>
    <x v="22"/>
  </r>
  <r>
    <x v="1273"/>
    <x v="270"/>
    <x v="563"/>
    <x v="1"/>
    <x v="0"/>
    <x v="0"/>
    <x v="1"/>
    <x v="1"/>
    <x v="1"/>
    <x v="16"/>
    <x v="22"/>
  </r>
  <r>
    <x v="1274"/>
    <x v="270"/>
    <x v="578"/>
    <x v="2"/>
    <x v="0"/>
    <x v="0"/>
    <x v="2"/>
    <x v="2"/>
    <x v="1"/>
    <x v="25"/>
    <x v="22"/>
  </r>
  <r>
    <x v="1275"/>
    <x v="270"/>
    <x v="564"/>
    <x v="3"/>
    <x v="0"/>
    <x v="0"/>
    <x v="3"/>
    <x v="3"/>
    <x v="1"/>
    <x v="26"/>
    <x v="22"/>
  </r>
  <r>
    <x v="1276"/>
    <x v="270"/>
    <x v="579"/>
    <x v="4"/>
    <x v="1"/>
    <x v="0"/>
    <x v="4"/>
    <x v="4"/>
    <x v="1"/>
    <x v="27"/>
    <x v="22"/>
  </r>
  <r>
    <x v="1277"/>
    <x v="270"/>
    <x v="580"/>
    <x v="5"/>
    <x v="1"/>
    <x v="0"/>
    <x v="5"/>
    <x v="5"/>
    <x v="1"/>
    <x v="28"/>
    <x v="22"/>
  </r>
  <r>
    <x v="1278"/>
    <x v="270"/>
    <x v="565"/>
    <x v="6"/>
    <x v="1"/>
    <x v="0"/>
    <x v="6"/>
    <x v="6"/>
    <x v="1"/>
    <x v="8"/>
    <x v="22"/>
  </r>
  <r>
    <x v="1279"/>
    <x v="271"/>
    <x v="565"/>
    <x v="6"/>
    <x v="1"/>
    <x v="0"/>
    <x v="6"/>
    <x v="6"/>
    <x v="1"/>
    <x v="33"/>
    <x v="22"/>
  </r>
  <r>
    <x v="1280"/>
    <x v="272"/>
    <x v="551"/>
    <x v="15"/>
    <x v="4"/>
    <x v="0"/>
    <x v="14"/>
    <x v="15"/>
    <x v="0"/>
    <x v="3"/>
    <x v="22"/>
  </r>
  <r>
    <x v="1281"/>
    <x v="0"/>
    <x v="581"/>
    <x v="0"/>
    <x v="0"/>
    <x v="0"/>
    <x v="0"/>
    <x v="0"/>
    <x v="0"/>
    <x v="17"/>
    <x v="23"/>
  </r>
  <r>
    <x v="1282"/>
    <x v="1"/>
    <x v="582"/>
    <x v="1"/>
    <x v="0"/>
    <x v="0"/>
    <x v="1"/>
    <x v="1"/>
    <x v="1"/>
    <x v="32"/>
    <x v="23"/>
  </r>
  <r>
    <x v="1283"/>
    <x v="2"/>
    <x v="583"/>
    <x v="2"/>
    <x v="0"/>
    <x v="0"/>
    <x v="2"/>
    <x v="2"/>
    <x v="0"/>
    <x v="25"/>
    <x v="23"/>
  </r>
  <r>
    <x v="1284"/>
    <x v="3"/>
    <x v="584"/>
    <x v="3"/>
    <x v="0"/>
    <x v="0"/>
    <x v="3"/>
    <x v="3"/>
    <x v="1"/>
    <x v="11"/>
    <x v="23"/>
  </r>
  <r>
    <x v="1285"/>
    <x v="4"/>
    <x v="585"/>
    <x v="4"/>
    <x v="1"/>
    <x v="0"/>
    <x v="4"/>
    <x v="4"/>
    <x v="0"/>
    <x v="22"/>
    <x v="23"/>
  </r>
  <r>
    <x v="1286"/>
    <x v="0"/>
    <x v="586"/>
    <x v="5"/>
    <x v="1"/>
    <x v="0"/>
    <x v="5"/>
    <x v="5"/>
    <x v="0"/>
    <x v="41"/>
    <x v="23"/>
  </r>
  <r>
    <x v="1287"/>
    <x v="5"/>
    <x v="587"/>
    <x v="6"/>
    <x v="1"/>
    <x v="0"/>
    <x v="6"/>
    <x v="6"/>
    <x v="1"/>
    <x v="6"/>
    <x v="23"/>
  </r>
  <r>
    <x v="1288"/>
    <x v="6"/>
    <x v="588"/>
    <x v="7"/>
    <x v="2"/>
    <x v="0"/>
    <x v="7"/>
    <x v="16"/>
    <x v="0"/>
    <x v="15"/>
    <x v="23"/>
  </r>
  <r>
    <x v="1289"/>
    <x v="7"/>
    <x v="589"/>
    <x v="8"/>
    <x v="2"/>
    <x v="0"/>
    <x v="8"/>
    <x v="8"/>
    <x v="1"/>
    <x v="27"/>
    <x v="23"/>
  </r>
  <r>
    <x v="1290"/>
    <x v="8"/>
    <x v="590"/>
    <x v="9"/>
    <x v="3"/>
    <x v="0"/>
    <x v="9"/>
    <x v="9"/>
    <x v="0"/>
    <x v="43"/>
    <x v="23"/>
  </r>
  <r>
    <x v="1291"/>
    <x v="0"/>
    <x v="591"/>
    <x v="10"/>
    <x v="3"/>
    <x v="2"/>
    <x v="10"/>
    <x v="10"/>
    <x v="0"/>
    <x v="0"/>
    <x v="23"/>
  </r>
  <r>
    <x v="1292"/>
    <x v="9"/>
    <x v="592"/>
    <x v="11"/>
    <x v="3"/>
    <x v="0"/>
    <x v="11"/>
    <x v="11"/>
    <x v="1"/>
    <x v="19"/>
    <x v="23"/>
  </r>
  <r>
    <x v="1293"/>
    <x v="10"/>
    <x v="593"/>
    <x v="12"/>
    <x v="3"/>
    <x v="0"/>
    <x v="12"/>
    <x v="12"/>
    <x v="0"/>
    <x v="44"/>
    <x v="23"/>
  </r>
  <r>
    <x v="1294"/>
    <x v="11"/>
    <x v="594"/>
    <x v="13"/>
    <x v="4"/>
    <x v="0"/>
    <x v="13"/>
    <x v="13"/>
    <x v="1"/>
    <x v="36"/>
    <x v="23"/>
  </r>
  <r>
    <x v="1295"/>
    <x v="28"/>
    <x v="588"/>
    <x v="7"/>
    <x v="2"/>
    <x v="0"/>
    <x v="7"/>
    <x v="16"/>
    <x v="0"/>
    <x v="44"/>
    <x v="23"/>
  </r>
  <r>
    <x v="1296"/>
    <x v="273"/>
    <x v="581"/>
    <x v="3"/>
    <x v="0"/>
    <x v="0"/>
    <x v="3"/>
    <x v="3"/>
    <x v="1"/>
    <x v="19"/>
    <x v="23"/>
  </r>
  <r>
    <x v="1297"/>
    <x v="263"/>
    <x v="581"/>
    <x v="14"/>
    <x v="4"/>
    <x v="2"/>
    <x v="13"/>
    <x v="14"/>
    <x v="0"/>
    <x v="17"/>
    <x v="23"/>
  </r>
  <r>
    <x v="1298"/>
    <x v="274"/>
    <x v="583"/>
    <x v="13"/>
    <x v="4"/>
    <x v="0"/>
    <x v="13"/>
    <x v="13"/>
    <x v="0"/>
    <x v="18"/>
    <x v="23"/>
  </r>
  <r>
    <x v="1299"/>
    <x v="275"/>
    <x v="595"/>
    <x v="14"/>
    <x v="4"/>
    <x v="2"/>
    <x v="13"/>
    <x v="14"/>
    <x v="1"/>
    <x v="19"/>
    <x v="23"/>
  </r>
  <r>
    <x v="1300"/>
    <x v="276"/>
    <x v="588"/>
    <x v="16"/>
    <x v="4"/>
    <x v="1"/>
    <x v="15"/>
    <x v="17"/>
    <x v="0"/>
    <x v="17"/>
    <x v="23"/>
  </r>
  <r>
    <x v="1301"/>
    <x v="277"/>
    <x v="596"/>
    <x v="15"/>
    <x v="4"/>
    <x v="0"/>
    <x v="14"/>
    <x v="15"/>
    <x v="1"/>
    <x v="1"/>
    <x v="23"/>
  </r>
  <r>
    <x v="1302"/>
    <x v="278"/>
    <x v="593"/>
    <x v="17"/>
    <x v="4"/>
    <x v="2"/>
    <x v="16"/>
    <x v="18"/>
    <x v="0"/>
    <x v="8"/>
    <x v="23"/>
  </r>
  <r>
    <x v="1303"/>
    <x v="114"/>
    <x v="581"/>
    <x v="10"/>
    <x v="3"/>
    <x v="2"/>
    <x v="10"/>
    <x v="10"/>
    <x v="1"/>
    <x v="0"/>
    <x v="23"/>
  </r>
  <r>
    <x v="1304"/>
    <x v="271"/>
    <x v="597"/>
    <x v="7"/>
    <x v="2"/>
    <x v="0"/>
    <x v="7"/>
    <x v="16"/>
    <x v="1"/>
    <x v="29"/>
    <x v="23"/>
  </r>
  <r>
    <x v="1305"/>
    <x v="279"/>
    <x v="581"/>
    <x v="4"/>
    <x v="1"/>
    <x v="0"/>
    <x v="4"/>
    <x v="4"/>
    <x v="1"/>
    <x v="29"/>
    <x v="23"/>
  </r>
  <r>
    <x v="1306"/>
    <x v="272"/>
    <x v="581"/>
    <x v="17"/>
    <x v="4"/>
    <x v="2"/>
    <x v="16"/>
    <x v="18"/>
    <x v="0"/>
    <x v="37"/>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A3:E10" firstHeaderRow="0" firstDataRow="1" firstDataCol="1"/>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dataField="1"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dataField="1"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dataField="1"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Fields count="1">
    <field x="-2"/>
  </colFields>
  <colItems count="4">
    <i>
      <x/>
    </i>
    <i i="1">
      <x v="1"/>
    </i>
    <i i="2">
      <x v="2"/>
    </i>
    <i i="3">
      <x v="3"/>
    </i>
  </colItems>
  <dataFields count="4">
    <dataField name="Count of Customers" fld="0" subtotal="count" baseField="0" baseItem="0"/>
    <dataField name="Average of Recency (Days)" fld="4" subtotal="average" baseField="0" baseItem="0"/>
    <dataField name="Average of Frequency (orders)" fld="6" subtotal="average" baseField="0" baseItem="0"/>
    <dataField name="Average of Monetary (USD)" fld="8" subtotal="average" baseField="0" baseItem="0"/>
  </dataFields>
  <formats count="7">
    <format dxfId="0">
      <pivotArea collapsedLevelsAreSubtotals="1" fieldPosition="0">
        <references count="1">
          <reference field="4294967294" count="1" selected="0">
            <x v="1"/>
          </reference>
        </references>
      </pivotArea>
    </format>
    <format dxfId="1">
      <pivotArea collapsedLevelsAreSubtotals="1" fieldPosition="0">
        <references count="1">
          <reference field="4294967294" count="1" selected="0">
            <x v="1"/>
          </reference>
        </references>
      </pivotArea>
    </format>
    <format dxfId="2">
      <pivotArea collapsedLevelsAreSubtotals="1" fieldPosition="0">
        <references count="1">
          <reference field="4294967294" count="1" selected="0">
            <x v="1"/>
          </reference>
        </references>
      </pivotArea>
    </format>
    <format dxfId="3">
      <pivotArea collapsedLevelsAreSubtotals="1" fieldPosition="0">
        <references count="1">
          <reference field="4294967294" count="1" selected="0">
            <x v="2"/>
          </reference>
        </references>
      </pivotArea>
    </format>
    <format dxfId="4">
      <pivotArea collapsedLevelsAreSubtotals="1" fieldPosition="0">
        <references count="1">
          <reference field="4294967294" count="1" selected="0">
            <x v="2"/>
          </reference>
        </references>
      </pivotArea>
    </format>
    <format dxfId="5">
      <pivotArea collapsedLevelsAreSubtotals="1" fieldPosition="0">
        <references count="1">
          <reference field="4294967294" count="1" selected="0">
            <x v="2"/>
          </reference>
        </references>
      </pivotArea>
    </format>
    <format dxfId="6">
      <pivotArea collapsedLevelsAreSubtotals="1" fieldPosition="0">
        <references count="1">
          <reference field="4294967294" count="1" selected="0">
            <x v="3"/>
          </reference>
        </references>
      </pivotArea>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13:D21" firstHeaderRow="1" firstDataRow="2" firstDataCol="1"/>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axis="axisCol"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Fields count="1">
    <field x="1"/>
  </colFields>
  <colItems count="3">
    <i>
      <x/>
    </i>
    <i>
      <x v="1"/>
    </i>
    <i t="grand">
      <x/>
    </i>
  </colItems>
  <dataFields count="1">
    <dataField name="Count of Customer ID" fld="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24:D31" firstHeaderRow="0" firstDataRow="1" firstDataCol="1"/>
  <pivotFields count="12">
    <pivotField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dataField="1"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dataField="1"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dataField="1"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Fields count="1">
    <field x="-2"/>
  </colFields>
  <colItems count="3">
    <i>
      <x/>
    </i>
    <i i="1">
      <x v="1"/>
    </i>
    <i i="2">
      <x v="2"/>
    </i>
  </colItems>
  <dataFields count="3">
    <dataField name="Average of Recency (Days)" fld="4" subtotal="average" baseField="0" baseItem="0"/>
    <dataField name="Average of Frequency (orders)" fld="6" subtotal="average" baseField="0" baseItem="0"/>
    <dataField name="Average of Monetary (USD)" fld="8" subtotal="average" baseField="0" baseItem="0"/>
  </dataFields>
  <formats count="14">
    <format dxfId="7">
      <pivotArea collapsedLevelsAreSubtotals="1" fieldPosition="0">
        <references count="1">
          <reference field="4294967294" count="1" selected="0">
            <x v="0"/>
          </reference>
        </references>
      </pivotArea>
    </format>
    <format dxfId="8">
      <pivotArea collapsedLevelsAreSubtotals="1" fieldPosition="0">
        <references count="1">
          <reference field="4294967294" count="1" selected="0">
            <x v="1"/>
          </reference>
        </references>
      </pivotArea>
    </format>
    <format dxfId="9">
      <pivotArea collapsedLevelsAreSubtotals="1" fieldPosition="0">
        <references count="1">
          <reference field="4294967294" count="1" selected="0">
            <x v="2"/>
          </reference>
        </references>
      </pivotArea>
    </format>
    <format dxfId="10">
      <pivotArea collapsedLevelsAreSubtotals="1" fieldPosition="0">
        <references count="1">
          <reference field="4294967294" count="1" selected="0">
            <x v="0"/>
          </reference>
        </references>
      </pivotArea>
    </format>
    <format dxfId="11">
      <pivotArea collapsedLevelsAreSubtotals="1" fieldPosition="0">
        <references count="1">
          <reference field="4294967294" count="1" selected="0">
            <x v="0"/>
          </reference>
        </references>
      </pivotArea>
    </format>
    <format dxfId="12">
      <pivotArea collapsedLevelsAreSubtotals="1" fieldPosition="0">
        <references count="1">
          <reference field="4294967294" count="1" selected="0">
            <x v="1"/>
          </reference>
        </references>
      </pivotArea>
    </format>
    <format dxfId="13">
      <pivotArea collapsedLevelsAreSubtotals="1" fieldPosition="0">
        <references count="1">
          <reference field="4294967294" count="1" selected="0">
            <x v="1"/>
          </reference>
        </references>
      </pivotArea>
    </format>
    <format dxfId="14">
      <pivotArea collapsedLevelsAreSubtotals="1" fieldPosition="0">
        <references count="1">
          <reference field="4294967294" count="1" selected="0">
            <x v="2"/>
          </reference>
        </references>
      </pivotArea>
    </format>
    <format dxfId="15">
      <pivotArea collapsedLevelsAreSubtotals="1" fieldPosition="0">
        <references count="1">
          <reference field="4294967294" count="1" selected="0">
            <x v="2"/>
          </reference>
        </references>
      </pivotArea>
    </format>
    <format dxfId="16">
      <pivotArea collapsedLevelsAreSubtotals="1" fieldPosition="0">
        <references count="1">
          <reference field="4294967294" count="1" selected="0">
            <x v="2"/>
          </reference>
        </references>
      </pivotArea>
    </format>
    <format dxfId="17">
      <pivotArea grandRow="1" collapsedLevelsAreSubtotals="1" fieldPosition="0">
        <references count="1">
          <reference field="4294967294" count="1" selected="0">
            <x v="2"/>
          </reference>
        </references>
      </pivotArea>
    </format>
    <format dxfId="18">
      <pivotArea grandRow="1" collapsedLevelsAreSubtotals="1" fieldPosition="0">
        <references count="1">
          <reference field="4294967294" count="1" selected="0">
            <x v="2"/>
          </reference>
        </references>
      </pivotArea>
    </format>
    <format dxfId="19">
      <pivotArea grandRow="1" collapsedLevelsAreSubtotals="1" fieldPosition="0">
        <references count="1">
          <reference field="4294967294" count="1" selected="0">
            <x v="2"/>
          </reference>
        </references>
      </pivotArea>
    </format>
    <format dxfId="20">
      <pivotArea grandRow="1" collapsedLevelsAreSubtotals="1" fieldPosition="0">
        <references count="1">
          <reference field="4294967294" count="1" selected="0">
            <x v="2"/>
          </reference>
        </references>
      </pivotArea>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A37:H44" firstHeaderRow="1" firstDataRow="2" firstDataCol="1"/>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Col" compact="0" showAll="0">
      <items count="7">
        <item x="1"/>
        <item x="0"/>
        <item x="2"/>
        <item x="4"/>
        <item x="5"/>
        <item x="3"/>
        <item t="default"/>
      </items>
    </pivotField>
  </pivotFields>
  <rowFields count="1">
    <field x="3"/>
  </rowFields>
  <rowItems count="6">
    <i>
      <x/>
    </i>
    <i>
      <x v="1"/>
    </i>
    <i>
      <x v="2"/>
    </i>
    <i>
      <x v="3"/>
    </i>
    <i>
      <x v="4"/>
    </i>
    <i t="grand">
      <x/>
    </i>
  </rowItems>
  <colFields count="1">
    <field x="11"/>
  </colFields>
  <colItems count="7">
    <i>
      <x/>
    </i>
    <i>
      <x v="1"/>
    </i>
    <i>
      <x v="2"/>
    </i>
    <i>
      <x v="3"/>
    </i>
    <i>
      <x v="4"/>
    </i>
    <i>
      <x v="5"/>
    </i>
    <i t="grand">
      <x/>
    </i>
  </colItems>
  <dataFields count="1">
    <dataField name="Count of Customer ID" fld="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49:A50" firstHeaderRow="1" firstDataRow="1" firstDataCol="0"/>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compact="0" showAll="0">
      <items count="7">
        <item x="1"/>
        <item x="0"/>
        <item x="2"/>
        <item x="4"/>
        <item x="5"/>
        <item x="3"/>
        <item t="default"/>
      </items>
    </pivotField>
  </pivotFields>
  <dataFields count="1">
    <dataField name="Total Customers" fld="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A53:B60" firstHeaderRow="1" firstDataRow="1" firstDataCol="1"/>
  <pivotFields count="12">
    <pivotField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dataField="1"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Items count="1">
    <i/>
  </colItems>
  <dataFields count="1">
    <dataField name="Count of RFM Score" fld="1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46:A47" firstHeaderRow="1" firstDataRow="1" firstDataCol="0"/>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11"/>
        <item x="212"/>
        <item x="213"/>
        <item x="214"/>
        <item x="203"/>
        <item x="204"/>
        <item x="205"/>
        <item x="206"/>
        <item x="207"/>
        <item x="208"/>
        <item x="209"/>
        <item x="210"/>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compact="0" showAll="0">
      <items count="7">
        <item x="1"/>
        <item x="0"/>
        <item x="2"/>
        <item x="4"/>
        <item x="5"/>
        <item x="3"/>
        <item t="default"/>
      </items>
    </pivotField>
  </pivotFields>
  <dataFields count="1">
    <dataField name="Total Customers" fld="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8">
  <location ref="B70:C76" firstHeaderRow="1" firstDataRow="1" firstDataCol="1"/>
  <pivotFields count="11">
    <pivotField compact="0" showAll="0">
      <items count="1308">
        <item x="425"/>
        <item x="426"/>
        <item x="427"/>
        <item x="428"/>
        <item x="429"/>
        <item x="430"/>
        <item x="431"/>
        <item x="432"/>
        <item x="433"/>
        <item x="434"/>
        <item x="435"/>
        <item x="436"/>
        <item x="437"/>
        <item x="438"/>
        <item x="439"/>
        <item x="440"/>
        <item x="441"/>
        <item x="442"/>
        <item x="443"/>
        <item x="444"/>
        <item x="287"/>
        <item x="288"/>
        <item x="289"/>
        <item x="290"/>
        <item x="291"/>
        <item x="292"/>
        <item x="293"/>
        <item x="294"/>
        <item x="295"/>
        <item x="296"/>
        <item x="297"/>
        <item x="298"/>
        <item x="299"/>
        <item x="300"/>
        <item x="829"/>
        <item x="830"/>
        <item x="831"/>
        <item x="832"/>
        <item x="833"/>
        <item x="834"/>
        <item x="835"/>
        <item x="836"/>
        <item x="837"/>
        <item x="838"/>
        <item x="839"/>
        <item x="840"/>
        <item x="841"/>
        <item x="842"/>
        <item x="0"/>
        <item x="1"/>
        <item x="2"/>
        <item x="3"/>
        <item x="4"/>
        <item x="5"/>
        <item x="6"/>
        <item x="7"/>
        <item x="8"/>
        <item x="9"/>
        <item x="10"/>
        <item x="11"/>
        <item x="12"/>
        <item x="13"/>
        <item x="946"/>
        <item x="947"/>
        <item x="948"/>
        <item x="949"/>
        <item x="950"/>
        <item x="951"/>
        <item x="952"/>
        <item x="953"/>
        <item x="954"/>
        <item x="955"/>
        <item x="956"/>
        <item x="957"/>
        <item x="958"/>
        <item x="959"/>
        <item x="721"/>
        <item x="722"/>
        <item x="723"/>
        <item x="724"/>
        <item x="725"/>
        <item x="726"/>
        <item x="727"/>
        <item x="728"/>
        <item x="729"/>
        <item x="730"/>
        <item x="731"/>
        <item x="732"/>
        <item x="733"/>
        <item x="734"/>
        <item x="615"/>
        <item x="616"/>
        <item x="617"/>
        <item x="618"/>
        <item x="619"/>
        <item x="620"/>
        <item x="621"/>
        <item x="622"/>
        <item x="623"/>
        <item x="624"/>
        <item x="625"/>
        <item x="626"/>
        <item x="627"/>
        <item x="628"/>
        <item x="109"/>
        <item x="110"/>
        <item x="111"/>
        <item x="112"/>
        <item x="113"/>
        <item x="114"/>
        <item x="115"/>
        <item x="116"/>
        <item x="117"/>
        <item x="118"/>
        <item x="119"/>
        <item x="120"/>
        <item x="121"/>
        <item x="122"/>
        <item x="1226"/>
        <item x="1227"/>
        <item x="1228"/>
        <item x="1229"/>
        <item x="1230"/>
        <item x="1231"/>
        <item x="1232"/>
        <item x="1233"/>
        <item x="1234"/>
        <item x="1235"/>
        <item x="1236"/>
        <item x="1237"/>
        <item x="1238"/>
        <item x="1239"/>
        <item x="1143"/>
        <item x="1144"/>
        <item x="1145"/>
        <item x="1146"/>
        <item x="1147"/>
        <item x="1148"/>
        <item x="1149"/>
        <item x="1150"/>
        <item x="1151"/>
        <item x="1152"/>
        <item x="1153"/>
        <item x="1154"/>
        <item x="1155"/>
        <item x="1156"/>
        <item x="1060"/>
        <item x="1061"/>
        <item x="1062"/>
        <item x="1063"/>
        <item x="1064"/>
        <item x="1065"/>
        <item x="1066"/>
        <item x="1067"/>
        <item x="1068"/>
        <item x="1069"/>
        <item x="1070"/>
        <item x="1071"/>
        <item x="1072"/>
        <item x="1073"/>
        <item x="189"/>
        <item x="190"/>
        <item x="191"/>
        <item x="192"/>
        <item x="193"/>
        <item x="194"/>
        <item x="195"/>
        <item x="196"/>
        <item x="197"/>
        <item x="198"/>
        <item x="199"/>
        <item x="200"/>
        <item x="201"/>
        <item x="202"/>
        <item x="549"/>
        <item x="550"/>
        <item x="551"/>
        <item x="552"/>
        <item x="553"/>
        <item x="554"/>
        <item x="555"/>
        <item x="556"/>
        <item x="557"/>
        <item x="558"/>
        <item x="559"/>
        <item x="560"/>
        <item x="561"/>
        <item x="562"/>
        <item x="367"/>
        <item x="368"/>
        <item x="369"/>
        <item x="370"/>
        <item x="371"/>
        <item x="372"/>
        <item x="373"/>
        <item x="374"/>
        <item x="375"/>
        <item x="376"/>
        <item x="377"/>
        <item x="378"/>
        <item x="379"/>
        <item x="380"/>
        <item x="917"/>
        <item x="918"/>
        <item x="919"/>
        <item x="920"/>
        <item x="921"/>
        <item x="922"/>
        <item x="923"/>
        <item x="924"/>
        <item x="925"/>
        <item x="926"/>
        <item x="927"/>
        <item x="928"/>
        <item x="929"/>
        <item x="930"/>
        <item x="85"/>
        <item x="86"/>
        <item x="87"/>
        <item x="88"/>
        <item x="89"/>
        <item x="90"/>
        <item x="91"/>
        <item x="92"/>
        <item x="93"/>
        <item x="94"/>
        <item x="95"/>
        <item x="96"/>
        <item x="97"/>
        <item x="98"/>
        <item x="1034"/>
        <item x="1035"/>
        <item x="1036"/>
        <item x="1037"/>
        <item x="1038"/>
        <item x="1039"/>
        <item x="1040"/>
        <item x="1041"/>
        <item x="1042"/>
        <item x="1043"/>
        <item x="1044"/>
        <item x="1045"/>
        <item x="1046"/>
        <item x="1047"/>
        <item x="806"/>
        <item x="807"/>
        <item x="808"/>
        <item x="809"/>
        <item x="810"/>
        <item x="811"/>
        <item x="812"/>
        <item x="813"/>
        <item x="814"/>
        <item x="815"/>
        <item x="816"/>
        <item x="817"/>
        <item x="818"/>
        <item x="819"/>
        <item x="693"/>
        <item x="694"/>
        <item x="695"/>
        <item x="696"/>
        <item x="697"/>
        <item x="698"/>
        <item x="699"/>
        <item x="700"/>
        <item x="701"/>
        <item x="702"/>
        <item x="703"/>
        <item x="704"/>
        <item x="705"/>
        <item x="706"/>
        <item x="165"/>
        <item x="166"/>
        <item x="167"/>
        <item x="168"/>
        <item x="169"/>
        <item x="170"/>
        <item x="171"/>
        <item x="172"/>
        <item x="173"/>
        <item x="174"/>
        <item x="175"/>
        <item x="176"/>
        <item x="177"/>
        <item x="178"/>
        <item x="1281"/>
        <item x="1282"/>
        <item x="1283"/>
        <item x="1284"/>
        <item x="1285"/>
        <item x="1286"/>
        <item x="1287"/>
        <item x="1288"/>
        <item x="1289"/>
        <item x="1290"/>
        <item x="1291"/>
        <item x="1292"/>
        <item x="1293"/>
        <item x="1294"/>
        <item x="1200"/>
        <item x="1201"/>
        <item x="1202"/>
        <item x="1203"/>
        <item x="1204"/>
        <item x="1205"/>
        <item x="1206"/>
        <item x="1207"/>
        <item x="1208"/>
        <item x="1209"/>
        <item x="1210"/>
        <item x="1211"/>
        <item x="1212"/>
        <item x="1213"/>
        <item x="1116"/>
        <item x="1117"/>
        <item x="1118"/>
        <item x="1119"/>
        <item x="1120"/>
        <item x="1121"/>
        <item x="1122"/>
        <item x="1123"/>
        <item x="1124"/>
        <item x="1125"/>
        <item x="1126"/>
        <item x="1127"/>
        <item x="1128"/>
        <item x="1129"/>
        <item x="244"/>
        <item x="245"/>
        <item x="246"/>
        <item x="247"/>
        <item x="248"/>
        <item x="249"/>
        <item x="250"/>
        <item x="251"/>
        <item x="252"/>
        <item x="253"/>
        <item x="254"/>
        <item x="255"/>
        <item x="256"/>
        <item x="257"/>
        <item x="843"/>
        <item x="14"/>
        <item x="735"/>
        <item x="445"/>
        <item x="301"/>
        <item x="960"/>
        <item x="123"/>
        <item x="1074"/>
        <item x="446"/>
        <item x="302"/>
        <item x="844"/>
        <item x="15"/>
        <item x="961"/>
        <item x="736"/>
        <item x="629"/>
        <item x="124"/>
        <item x="1240"/>
        <item x="1157"/>
        <item x="1075"/>
        <item x="203"/>
        <item x="447"/>
        <item x="845"/>
        <item x="962"/>
        <item x="630"/>
        <item x="1241"/>
        <item x="204"/>
        <item x="303"/>
        <item x="16"/>
        <item x="737"/>
        <item x="125"/>
        <item x="1158"/>
        <item x="205"/>
        <item x="563"/>
        <item x="381"/>
        <item x="931"/>
        <item x="99"/>
        <item x="1048"/>
        <item x="707"/>
        <item x="179"/>
        <item x="1295"/>
        <item x="1214"/>
        <item x="1130"/>
        <item x="258"/>
        <item x="564"/>
        <item x="565"/>
        <item x="566"/>
        <item x="567"/>
        <item x="568"/>
        <item x="932"/>
        <item x="1049"/>
        <item x="708"/>
        <item x="1296"/>
        <item x="1131"/>
        <item x="448"/>
        <item x="569"/>
        <item x="846"/>
        <item x="933"/>
        <item x="963"/>
        <item x="1050"/>
        <item x="631"/>
        <item x="709"/>
        <item x="1242"/>
        <item x="1297"/>
        <item x="1076"/>
        <item x="1132"/>
        <item x="570"/>
        <item x="382"/>
        <item x="934"/>
        <item x="571"/>
        <item x="383"/>
        <item x="935"/>
        <item x="572"/>
        <item x="384"/>
        <item x="936"/>
        <item x="573"/>
        <item x="385"/>
        <item x="937"/>
        <item x="17"/>
        <item x="18"/>
        <item x="19"/>
        <item x="20"/>
        <item x="21"/>
        <item x="22"/>
        <item x="23"/>
        <item x="964"/>
        <item x="965"/>
        <item x="966"/>
        <item x="967"/>
        <item x="968"/>
        <item x="969"/>
        <item x="738"/>
        <item x="739"/>
        <item x="740"/>
        <item x="741"/>
        <item x="742"/>
        <item x="632"/>
        <item x="633"/>
        <item x="634"/>
        <item x="635"/>
        <item x="636"/>
        <item x="637"/>
        <item x="638"/>
        <item x="126"/>
        <item x="127"/>
        <item x="128"/>
        <item x="129"/>
        <item x="130"/>
        <item x="131"/>
        <item x="1243"/>
        <item x="1244"/>
        <item x="1245"/>
        <item x="1246"/>
        <item x="1247"/>
        <item x="1159"/>
        <item x="1160"/>
        <item x="1161"/>
        <item x="1162"/>
        <item x="1163"/>
        <item x="1164"/>
        <item x="1165"/>
        <item x="1077"/>
        <item x="1078"/>
        <item x="1079"/>
        <item x="1080"/>
        <item x="1081"/>
        <item x="1082"/>
        <item x="206"/>
        <item x="207"/>
        <item x="208"/>
        <item x="209"/>
        <item x="210"/>
        <item x="574"/>
        <item x="575"/>
        <item x="576"/>
        <item x="577"/>
        <item x="578"/>
        <item x="579"/>
        <item x="580"/>
        <item x="386"/>
        <item x="387"/>
        <item x="388"/>
        <item x="389"/>
        <item x="390"/>
        <item x="391"/>
        <item x="938"/>
        <item x="939"/>
        <item x="940"/>
        <item x="941"/>
        <item x="942"/>
        <item x="100"/>
        <item x="101"/>
        <item x="102"/>
        <item x="103"/>
        <item x="104"/>
        <item x="105"/>
        <item x="106"/>
        <item x="1051"/>
        <item x="1052"/>
        <item x="1053"/>
        <item x="1054"/>
        <item x="1055"/>
        <item x="1056"/>
        <item x="820"/>
        <item x="821"/>
        <item x="822"/>
        <item x="823"/>
        <item x="824"/>
        <item x="710"/>
        <item x="711"/>
        <item x="712"/>
        <item x="713"/>
        <item x="714"/>
        <item x="715"/>
        <item x="716"/>
        <item x="180"/>
        <item x="181"/>
        <item x="182"/>
        <item x="183"/>
        <item x="184"/>
        <item x="185"/>
        <item x="1298"/>
        <item x="1299"/>
        <item x="1300"/>
        <item x="1301"/>
        <item x="1302"/>
        <item x="1215"/>
        <item x="1216"/>
        <item x="1217"/>
        <item x="1218"/>
        <item x="1219"/>
        <item x="1220"/>
        <item x="1221"/>
        <item x="1133"/>
        <item x="1134"/>
        <item x="1135"/>
        <item x="1136"/>
        <item x="1137"/>
        <item x="1138"/>
        <item x="259"/>
        <item x="260"/>
        <item x="261"/>
        <item x="262"/>
        <item x="263"/>
        <item x="449"/>
        <item x="847"/>
        <item x="970"/>
        <item x="639"/>
        <item x="1248"/>
        <item x="1083"/>
        <item x="581"/>
        <item x="943"/>
        <item x="1057"/>
        <item x="717"/>
        <item x="1303"/>
        <item x="1139"/>
        <item x="304"/>
        <item x="743"/>
        <item x="1166"/>
        <item x="392"/>
        <item x="825"/>
        <item x="1222"/>
        <item x="264"/>
        <item x="265"/>
        <item x="266"/>
        <item x="267"/>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24"/>
        <item x="25"/>
        <item x="26"/>
        <item x="27"/>
        <item x="28"/>
        <item x="29"/>
        <item x="30"/>
        <item x="31"/>
        <item x="32"/>
        <item x="33"/>
        <item x="34"/>
        <item x="35"/>
        <item x="36"/>
        <item x="37"/>
        <item x="38"/>
        <item x="39"/>
        <item x="40"/>
        <item x="41"/>
        <item x="42"/>
        <item x="43"/>
        <item x="44"/>
        <item x="45"/>
        <item x="46"/>
        <item x="47"/>
        <item x="48"/>
        <item x="49"/>
        <item x="50"/>
        <item x="51"/>
        <item x="52"/>
        <item x="53"/>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81"/>
        <item x="482"/>
        <item x="483"/>
        <item x="484"/>
        <item x="485"/>
        <item x="486"/>
        <item x="487"/>
        <item x="488"/>
        <item x="489"/>
        <item x="490"/>
        <item x="491"/>
        <item x="422"/>
        <item x="492"/>
        <item x="493"/>
        <item x="494"/>
        <item x="495"/>
        <item x="496"/>
        <item x="497"/>
        <item x="498"/>
        <item x="499"/>
        <item x="500"/>
        <item x="501"/>
        <item x="502"/>
        <item x="503"/>
        <item x="504"/>
        <item x="505"/>
        <item x="506"/>
        <item x="507"/>
        <item x="508"/>
        <item x="509"/>
        <item x="268"/>
        <item x="269"/>
        <item x="270"/>
        <item x="271"/>
        <item x="272"/>
        <item x="273"/>
        <item x="274"/>
        <item x="774"/>
        <item x="826"/>
        <item x="671"/>
        <item x="718"/>
        <item x="163"/>
        <item x="186"/>
        <item x="1279"/>
        <item x="1304"/>
        <item x="1198"/>
        <item x="1223"/>
        <item x="1114"/>
        <item x="1140"/>
        <item x="242"/>
        <item x="275"/>
        <item x="613"/>
        <item x="423"/>
        <item x="944"/>
        <item x="107"/>
        <item x="1058"/>
        <item x="827"/>
        <item x="719"/>
        <item x="187"/>
        <item x="1305"/>
        <item x="1224"/>
        <item x="1141"/>
        <item x="276"/>
        <item x="277"/>
        <item x="278"/>
        <item x="279"/>
        <item x="280"/>
        <item x="510"/>
        <item x="511"/>
        <item x="512"/>
        <item x="513"/>
        <item x="514"/>
        <item x="515"/>
        <item x="516"/>
        <item x="333"/>
        <item x="334"/>
        <item x="335"/>
        <item x="336"/>
        <item x="337"/>
        <item x="879"/>
        <item x="880"/>
        <item x="881"/>
        <item x="882"/>
        <item x="883"/>
        <item x="884"/>
        <item x="517"/>
        <item x="614"/>
        <item x="338"/>
        <item x="424"/>
        <item x="885"/>
        <item x="945"/>
        <item x="54"/>
        <item x="108"/>
        <item x="1002"/>
        <item x="1059"/>
        <item x="775"/>
        <item x="828"/>
        <item x="672"/>
        <item x="720"/>
        <item x="164"/>
        <item x="188"/>
        <item x="1280"/>
        <item x="1306"/>
        <item x="1199"/>
        <item x="1225"/>
        <item x="1115"/>
        <item x="1142"/>
        <item x="243"/>
        <item x="281"/>
        <item x="282"/>
        <item x="283"/>
        <item x="284"/>
        <item x="285"/>
        <item x="286"/>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55"/>
        <item x="56"/>
        <item x="57"/>
        <item x="58"/>
        <item x="59"/>
        <item x="60"/>
        <item x="61"/>
        <item x="62"/>
        <item x="63"/>
        <item x="64"/>
        <item x="65"/>
        <item x="66"/>
        <item x="67"/>
        <item x="68"/>
        <item x="69"/>
        <item x="70"/>
        <item x="71"/>
        <item x="72"/>
        <item x="73"/>
        <item x="74"/>
        <item x="75"/>
        <item x="76"/>
        <item x="77"/>
        <item x="78"/>
        <item x="79"/>
        <item x="80"/>
        <item x="81"/>
        <item x="82"/>
        <item x="83"/>
        <item x="84"/>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673"/>
        <item x="674"/>
        <item x="675"/>
        <item x="676"/>
        <item x="677"/>
        <item x="678"/>
        <item x="679"/>
        <item x="680"/>
        <item x="681"/>
        <item x="682"/>
        <item x="683"/>
        <item x="684"/>
        <item x="685"/>
        <item x="686"/>
        <item x="687"/>
        <item x="688"/>
        <item x="689"/>
        <item x="690"/>
        <item x="691"/>
        <item x="692"/>
        <item t="default"/>
      </items>
    </pivotField>
    <pivotField compact="0" showAll="0">
      <items count="281">
        <item x="0"/>
        <item x="1"/>
        <item x="2"/>
        <item x="3"/>
        <item x="4"/>
        <item x="5"/>
        <item x="6"/>
        <item x="7"/>
        <item x="8"/>
        <item x="9"/>
        <item x="10"/>
        <item x="11"/>
        <item x="12"/>
        <item x="91"/>
        <item x="203"/>
        <item x="37"/>
        <item x="224"/>
        <item x="13"/>
        <item x="55"/>
        <item x="14"/>
        <item x="28"/>
        <item x="137"/>
        <item x="196"/>
        <item x="216"/>
        <item x="162"/>
        <item x="273"/>
        <item x="236"/>
        <item x="113"/>
        <item x="189"/>
        <item x="204"/>
        <item x="149"/>
        <item x="263"/>
        <item x="225"/>
        <item x="100"/>
        <item x="101"/>
        <item x="102"/>
        <item x="103"/>
        <item x="15"/>
        <item x="16"/>
        <item x="17"/>
        <item x="18"/>
        <item x="19"/>
        <item x="20"/>
        <item x="21"/>
        <item x="205"/>
        <item x="206"/>
        <item x="207"/>
        <item x="208"/>
        <item x="209"/>
        <item x="210"/>
        <item x="171"/>
        <item x="172"/>
        <item x="173"/>
        <item x="174"/>
        <item x="175"/>
        <item x="150"/>
        <item x="151"/>
        <item x="152"/>
        <item x="153"/>
        <item x="154"/>
        <item x="155"/>
        <item x="156"/>
        <item x="38"/>
        <item x="39"/>
        <item x="40"/>
        <item x="41"/>
        <item x="42"/>
        <item x="43"/>
        <item x="264"/>
        <item x="265"/>
        <item x="266"/>
        <item x="267"/>
        <item x="268"/>
        <item x="244"/>
        <item x="245"/>
        <item x="246"/>
        <item x="247"/>
        <item x="248"/>
        <item x="249"/>
        <item x="250"/>
        <item x="226"/>
        <item x="227"/>
        <item x="228"/>
        <item x="229"/>
        <item x="230"/>
        <item x="231"/>
        <item x="56"/>
        <item x="57"/>
        <item x="58"/>
        <item x="59"/>
        <item x="60"/>
        <item x="138"/>
        <item x="139"/>
        <item x="140"/>
        <item x="141"/>
        <item x="142"/>
        <item x="143"/>
        <item x="144"/>
        <item x="104"/>
        <item x="105"/>
        <item x="106"/>
        <item x="107"/>
        <item x="108"/>
        <item x="109"/>
        <item x="197"/>
        <item x="198"/>
        <item x="199"/>
        <item x="200"/>
        <item x="201"/>
        <item x="29"/>
        <item x="30"/>
        <item x="31"/>
        <item x="32"/>
        <item x="33"/>
        <item x="34"/>
        <item x="35"/>
        <item x="217"/>
        <item x="218"/>
        <item x="219"/>
        <item x="220"/>
        <item x="221"/>
        <item x="222"/>
        <item x="183"/>
        <item x="184"/>
        <item x="185"/>
        <item x="186"/>
        <item x="187"/>
        <item x="163"/>
        <item x="164"/>
        <item x="165"/>
        <item x="166"/>
        <item x="167"/>
        <item x="168"/>
        <item x="169"/>
        <item x="48"/>
        <item x="49"/>
        <item x="50"/>
        <item x="51"/>
        <item x="52"/>
        <item x="53"/>
        <item x="274"/>
        <item x="275"/>
        <item x="276"/>
        <item x="277"/>
        <item x="278"/>
        <item x="255"/>
        <item x="256"/>
        <item x="257"/>
        <item x="258"/>
        <item x="259"/>
        <item x="260"/>
        <item x="261"/>
        <item x="237"/>
        <item x="238"/>
        <item x="239"/>
        <item x="240"/>
        <item x="241"/>
        <item x="242"/>
        <item x="65"/>
        <item x="66"/>
        <item x="67"/>
        <item x="68"/>
        <item x="69"/>
        <item x="114"/>
        <item x="92"/>
        <item x="70"/>
        <item x="71"/>
        <item x="72"/>
        <item x="73"/>
        <item x="115"/>
        <item x="93"/>
        <item x="94"/>
        <item x="95"/>
        <item x="190"/>
        <item x="191"/>
        <item x="192"/>
        <item x="22"/>
        <item x="23"/>
        <item x="211"/>
        <item x="212"/>
        <item x="176"/>
        <item x="177"/>
        <item x="178"/>
        <item x="157"/>
        <item x="158"/>
        <item x="44"/>
        <item x="45"/>
        <item x="269"/>
        <item x="270"/>
        <item x="251"/>
        <item x="252"/>
        <item x="232"/>
        <item x="233"/>
        <item x="61"/>
        <item x="62"/>
        <item x="145"/>
        <item x="146"/>
        <item x="147"/>
        <item x="110"/>
        <item x="111"/>
        <item x="116"/>
        <item x="117"/>
        <item x="118"/>
        <item x="127"/>
        <item x="128"/>
        <item x="129"/>
        <item x="130"/>
        <item x="119"/>
        <item x="120"/>
        <item x="121"/>
        <item x="122"/>
        <item x="123"/>
        <item x="124"/>
        <item x="125"/>
        <item x="126"/>
        <item x="131"/>
        <item x="132"/>
        <item x="133"/>
        <item x="74"/>
        <item x="75"/>
        <item x="76"/>
        <item x="77"/>
        <item x="78"/>
        <item x="79"/>
        <item x="80"/>
        <item x="179"/>
        <item x="159"/>
        <item x="46"/>
        <item x="271"/>
        <item x="253"/>
        <item x="234"/>
        <item x="63"/>
        <item x="148"/>
        <item x="112"/>
        <item x="202"/>
        <item x="36"/>
        <item x="223"/>
        <item x="188"/>
        <item x="170"/>
        <item x="54"/>
        <item x="279"/>
        <item x="262"/>
        <item x="243"/>
        <item x="81"/>
        <item x="82"/>
        <item x="83"/>
        <item x="84"/>
        <item x="85"/>
        <item x="96"/>
        <item x="134"/>
        <item x="97"/>
        <item x="193"/>
        <item x="24"/>
        <item x="213"/>
        <item x="180"/>
        <item x="160"/>
        <item x="47"/>
        <item x="272"/>
        <item x="254"/>
        <item x="235"/>
        <item x="64"/>
        <item x="86"/>
        <item x="87"/>
        <item x="88"/>
        <item x="89"/>
        <item x="90"/>
        <item x="135"/>
        <item x="136"/>
        <item x="98"/>
        <item x="99"/>
        <item x="194"/>
        <item x="195"/>
        <item x="25"/>
        <item x="26"/>
        <item x="27"/>
        <item x="214"/>
        <item x="215"/>
        <item x="181"/>
        <item x="182"/>
        <item x="161"/>
        <item t="default"/>
      </items>
    </pivotField>
    <pivotField compact="0" numFmtId="179" showAll="0">
      <items count="599">
        <item x="216"/>
        <item x="217"/>
        <item x="218"/>
        <item x="219"/>
        <item x="204"/>
        <item x="205"/>
        <item x="206"/>
        <item x="207"/>
        <item x="208"/>
        <item x="209"/>
        <item x="210"/>
        <item x="211"/>
        <item x="212"/>
        <item x="213"/>
        <item x="214"/>
        <item x="220"/>
        <item x="221"/>
        <item x="222"/>
        <item x="223"/>
        <item x="215"/>
        <item x="224"/>
        <item x="225"/>
        <item x="226"/>
        <item x="227"/>
        <item x="228"/>
        <item x="229"/>
        <item x="230"/>
        <item x="231"/>
        <item x="232"/>
        <item x="233"/>
        <item x="234"/>
        <item x="147"/>
        <item x="162"/>
        <item x="148"/>
        <item x="163"/>
        <item x="149"/>
        <item x="164"/>
        <item x="150"/>
        <item x="165"/>
        <item x="151"/>
        <item x="152"/>
        <item x="166"/>
        <item x="153"/>
        <item x="167"/>
        <item x="154"/>
        <item x="168"/>
        <item x="155"/>
        <item x="169"/>
        <item x="156"/>
        <item x="170"/>
        <item x="157"/>
        <item x="171"/>
        <item x="158"/>
        <item x="172"/>
        <item x="159"/>
        <item x="161"/>
        <item x="160"/>
        <item x="173"/>
        <item x="174"/>
        <item x="360"/>
        <item x="375"/>
        <item x="361"/>
        <item x="376"/>
        <item x="362"/>
        <item x="377"/>
        <item x="363"/>
        <item x="378"/>
        <item x="364"/>
        <item x="374"/>
        <item x="365"/>
        <item x="379"/>
        <item x="366"/>
        <item x="380"/>
        <item x="367"/>
        <item x="381"/>
        <item x="368"/>
        <item x="382"/>
        <item x="369"/>
        <item x="383"/>
        <item x="370"/>
        <item x="384"/>
        <item x="371"/>
        <item x="385"/>
        <item x="372"/>
        <item x="386"/>
        <item x="373"/>
        <item x="387"/>
        <item x="388"/>
        <item x="389"/>
        <item x="390"/>
        <item x="0"/>
        <item x="17"/>
        <item x="1"/>
        <item x="18"/>
        <item x="2"/>
        <item x="19"/>
        <item x="3"/>
        <item x="20"/>
        <item x="4"/>
        <item x="14"/>
        <item x="5"/>
        <item x="21"/>
        <item x="6"/>
        <item x="22"/>
        <item x="7"/>
        <item x="23"/>
        <item x="8"/>
        <item x="24"/>
        <item x="9"/>
        <item x="15"/>
        <item x="10"/>
        <item x="25"/>
        <item x="11"/>
        <item x="26"/>
        <item x="12"/>
        <item x="27"/>
        <item x="13"/>
        <item x="28"/>
        <item x="29"/>
        <item x="16"/>
        <item x="408"/>
        <item x="425"/>
        <item x="409"/>
        <item x="426"/>
        <item x="410"/>
        <item x="427"/>
        <item x="411"/>
        <item x="428"/>
        <item x="412"/>
        <item x="423"/>
        <item x="413"/>
        <item x="429"/>
        <item x="414"/>
        <item x="430"/>
        <item x="415"/>
        <item x="431"/>
        <item x="416"/>
        <item x="432"/>
        <item x="417"/>
        <item x="422"/>
        <item x="418"/>
        <item x="433"/>
        <item x="419"/>
        <item x="434"/>
        <item x="420"/>
        <item x="435"/>
        <item x="421"/>
        <item x="436"/>
        <item x="437"/>
        <item x="424"/>
        <item x="438"/>
        <item x="314"/>
        <item x="330"/>
        <item x="315"/>
        <item x="331"/>
        <item x="316"/>
        <item x="332"/>
        <item x="317"/>
        <item x="333"/>
        <item x="318"/>
        <item x="329"/>
        <item x="319"/>
        <item x="334"/>
        <item x="320"/>
        <item x="335"/>
        <item x="321"/>
        <item x="336"/>
        <item x="322"/>
        <item x="337"/>
        <item x="323"/>
        <item x="328"/>
        <item x="324"/>
        <item x="338"/>
        <item x="325"/>
        <item x="339"/>
        <item x="326"/>
        <item x="340"/>
        <item x="327"/>
        <item x="341"/>
        <item x="342"/>
        <item x="343"/>
        <item x="266"/>
        <item x="283"/>
        <item x="267"/>
        <item x="284"/>
        <item x="268"/>
        <item x="285"/>
        <item x="269"/>
        <item x="286"/>
        <item x="270"/>
        <item x="280"/>
        <item x="271"/>
        <item x="287"/>
        <item x="272"/>
        <item x="288"/>
        <item x="273"/>
        <item x="289"/>
        <item x="274"/>
        <item x="290"/>
        <item x="275"/>
        <item x="281"/>
        <item x="276"/>
        <item x="291"/>
        <item x="277"/>
        <item x="292"/>
        <item x="278"/>
        <item x="293"/>
        <item x="279"/>
        <item x="294"/>
        <item x="295"/>
        <item x="282"/>
        <item x="296"/>
        <item x="47"/>
        <item x="64"/>
        <item x="48"/>
        <item x="65"/>
        <item x="49"/>
        <item x="66"/>
        <item x="50"/>
        <item x="67"/>
        <item x="51"/>
        <item x="61"/>
        <item x="52"/>
        <item x="68"/>
        <item x="53"/>
        <item x="69"/>
        <item x="54"/>
        <item x="70"/>
        <item x="55"/>
        <item x="71"/>
        <item x="56"/>
        <item x="62"/>
        <item x="57"/>
        <item x="72"/>
        <item x="58"/>
        <item x="73"/>
        <item x="59"/>
        <item x="74"/>
        <item x="60"/>
        <item x="75"/>
        <item x="76"/>
        <item x="63"/>
        <item x="77"/>
        <item x="551"/>
        <item x="568"/>
        <item x="552"/>
        <item x="569"/>
        <item x="553"/>
        <item x="570"/>
        <item x="554"/>
        <item x="571"/>
        <item x="555"/>
        <item x="566"/>
        <item x="556"/>
        <item x="572"/>
        <item x="557"/>
        <item x="573"/>
        <item x="558"/>
        <item x="574"/>
        <item x="559"/>
        <item x="575"/>
        <item x="560"/>
        <item x="567"/>
        <item x="561"/>
        <item x="576"/>
        <item x="562"/>
        <item x="577"/>
        <item x="563"/>
        <item x="578"/>
        <item x="564"/>
        <item x="579"/>
        <item x="580"/>
        <item x="565"/>
        <item x="503"/>
        <item x="520"/>
        <item x="504"/>
        <item x="521"/>
        <item x="505"/>
        <item x="522"/>
        <item x="506"/>
        <item x="523"/>
        <item x="507"/>
        <item x="517"/>
        <item x="508"/>
        <item x="524"/>
        <item x="509"/>
        <item x="525"/>
        <item x="510"/>
        <item x="526"/>
        <item x="511"/>
        <item x="527"/>
        <item x="512"/>
        <item x="518"/>
        <item x="513"/>
        <item x="528"/>
        <item x="514"/>
        <item x="529"/>
        <item x="515"/>
        <item x="530"/>
        <item x="516"/>
        <item x="531"/>
        <item x="532"/>
        <item x="519"/>
        <item x="533"/>
        <item x="456"/>
        <item x="473"/>
        <item x="457"/>
        <item x="474"/>
        <item x="458"/>
        <item x="475"/>
        <item x="459"/>
        <item x="476"/>
        <item x="460"/>
        <item x="471"/>
        <item x="461"/>
        <item x="477"/>
        <item x="462"/>
        <item x="478"/>
        <item x="463"/>
        <item x="479"/>
        <item x="464"/>
        <item x="480"/>
        <item x="465"/>
        <item x="470"/>
        <item x="466"/>
        <item x="481"/>
        <item x="467"/>
        <item x="482"/>
        <item x="468"/>
        <item x="483"/>
        <item x="469"/>
        <item x="484"/>
        <item x="485"/>
        <item x="472"/>
        <item x="95"/>
        <item x="111"/>
        <item x="96"/>
        <item x="112"/>
        <item x="97"/>
        <item x="113"/>
        <item x="98"/>
        <item x="114"/>
        <item x="99"/>
        <item x="109"/>
        <item x="100"/>
        <item x="115"/>
        <item x="101"/>
        <item x="116"/>
        <item x="102"/>
        <item x="117"/>
        <item x="103"/>
        <item x="118"/>
        <item x="104"/>
        <item x="110"/>
        <item x="105"/>
        <item x="119"/>
        <item x="106"/>
        <item x="120"/>
        <item x="107"/>
        <item x="121"/>
        <item x="108"/>
        <item x="122"/>
        <item x="123"/>
        <item x="124"/>
        <item x="125"/>
        <item x="235"/>
        <item x="250"/>
        <item x="236"/>
        <item x="251"/>
        <item x="237"/>
        <item x="254"/>
        <item x="238"/>
        <item x="255"/>
        <item x="239"/>
        <item x="249"/>
        <item x="240"/>
        <item x="256"/>
        <item x="241"/>
        <item x="257"/>
        <item x="242"/>
        <item x="258"/>
        <item x="243"/>
        <item x="259"/>
        <item x="244"/>
        <item x="252"/>
        <item x="245"/>
        <item x="260"/>
        <item x="246"/>
        <item x="261"/>
        <item x="247"/>
        <item x="262"/>
        <item x="248"/>
        <item x="263"/>
        <item x="264"/>
        <item x="253"/>
        <item x="265"/>
        <item x="175"/>
        <item x="193"/>
        <item x="176"/>
        <item x="194"/>
        <item x="177"/>
        <item x="195"/>
        <item x="178"/>
        <item x="196"/>
        <item x="179"/>
        <item x="191"/>
        <item x="180"/>
        <item x="197"/>
        <item x="181"/>
        <item x="198"/>
        <item x="182"/>
        <item x="199"/>
        <item x="183"/>
        <item x="200"/>
        <item x="184"/>
        <item x="189"/>
        <item x="185"/>
        <item x="201"/>
        <item x="186"/>
        <item x="202"/>
        <item x="187"/>
        <item x="203"/>
        <item x="188"/>
        <item x="190"/>
        <item x="192"/>
        <item x="391"/>
        <item x="392"/>
        <item x="393"/>
        <item x="394"/>
        <item x="395"/>
        <item x="407"/>
        <item x="396"/>
        <item x="397"/>
        <item x="398"/>
        <item x="399"/>
        <item x="400"/>
        <item x="405"/>
        <item x="401"/>
        <item x="402"/>
        <item x="403"/>
        <item x="404"/>
        <item x="406"/>
        <item x="30"/>
        <item x="31"/>
        <item x="32"/>
        <item x="33"/>
        <item x="34"/>
        <item x="44"/>
        <item x="35"/>
        <item x="36"/>
        <item x="37"/>
        <item x="38"/>
        <item x="39"/>
        <item x="45"/>
        <item x="40"/>
        <item x="41"/>
        <item x="42"/>
        <item x="43"/>
        <item x="46"/>
        <item x="439"/>
        <item x="440"/>
        <item x="441"/>
        <item x="442"/>
        <item x="443"/>
        <item x="454"/>
        <item x="444"/>
        <item x="445"/>
        <item x="446"/>
        <item x="447"/>
        <item x="448"/>
        <item x="455"/>
        <item x="449"/>
        <item x="450"/>
        <item x="451"/>
        <item x="452"/>
        <item x="453"/>
        <item x="344"/>
        <item x="345"/>
        <item x="346"/>
        <item x="347"/>
        <item x="348"/>
        <item x="358"/>
        <item x="349"/>
        <item x="350"/>
        <item x="351"/>
        <item x="352"/>
        <item x="353"/>
        <item x="359"/>
        <item x="354"/>
        <item x="355"/>
        <item x="356"/>
        <item x="357"/>
        <item x="297"/>
        <item x="298"/>
        <item x="299"/>
        <item x="300"/>
        <item x="301"/>
        <item x="312"/>
        <item x="302"/>
        <item x="303"/>
        <item x="304"/>
        <item x="305"/>
        <item x="306"/>
        <item x="311"/>
        <item x="307"/>
        <item x="308"/>
        <item x="309"/>
        <item x="310"/>
        <item x="313"/>
        <item x="78"/>
        <item x="79"/>
        <item x="80"/>
        <item x="81"/>
        <item x="82"/>
        <item x="92"/>
        <item x="83"/>
        <item x="84"/>
        <item x="85"/>
        <item x="86"/>
        <item x="87"/>
        <item x="93"/>
        <item x="88"/>
        <item x="89"/>
        <item x="90"/>
        <item x="91"/>
        <item x="94"/>
        <item x="581"/>
        <item x="582"/>
        <item x="583"/>
        <item x="584"/>
        <item x="585"/>
        <item x="595"/>
        <item x="586"/>
        <item x="587"/>
        <item x="588"/>
        <item x="589"/>
        <item x="590"/>
        <item x="596"/>
        <item x="591"/>
        <item x="592"/>
        <item x="593"/>
        <item x="594"/>
        <item x="597"/>
        <item x="534"/>
        <item x="535"/>
        <item x="536"/>
        <item x="537"/>
        <item x="538"/>
        <item x="549"/>
        <item x="539"/>
        <item x="540"/>
        <item x="541"/>
        <item x="542"/>
        <item x="543"/>
        <item x="548"/>
        <item x="544"/>
        <item x="545"/>
        <item x="546"/>
        <item x="547"/>
        <item x="550"/>
        <item x="486"/>
        <item x="487"/>
        <item x="488"/>
        <item x="489"/>
        <item x="490"/>
        <item x="500"/>
        <item x="491"/>
        <item x="492"/>
        <item x="493"/>
        <item x="494"/>
        <item x="495"/>
        <item x="501"/>
        <item x="496"/>
        <item x="497"/>
        <item x="498"/>
        <item x="499"/>
        <item x="502"/>
        <item x="126"/>
        <item x="127"/>
        <item x="128"/>
        <item x="129"/>
        <item x="130"/>
        <item x="141"/>
        <item x="131"/>
        <item x="132"/>
        <item x="133"/>
        <item x="134"/>
        <item x="135"/>
        <item x="142"/>
        <item x="136"/>
        <item x="137"/>
        <item x="138"/>
        <item x="146"/>
        <item x="139"/>
        <item x="143"/>
        <item x="144"/>
        <item x="140"/>
        <item x="145"/>
        <item t="default"/>
      </items>
    </pivotField>
    <pivotField compact="0" showAll="0">
      <items count="19">
        <item x="0"/>
        <item x="1"/>
        <item x="2"/>
        <item x="3"/>
        <item x="4"/>
        <item x="5"/>
        <item x="6"/>
        <item x="7"/>
        <item x="8"/>
        <item x="9"/>
        <item x="10"/>
        <item x="11"/>
        <item x="12"/>
        <item x="13"/>
        <item x="14"/>
        <item x="16"/>
        <item x="15"/>
        <item x="17"/>
        <item t="default"/>
      </items>
    </pivotField>
    <pivotField axis="axisRow" compact="0" showAll="0">
      <items count="6">
        <item x="4"/>
        <item x="3"/>
        <item x="1"/>
        <item x="0"/>
        <item x="2"/>
        <item t="default"/>
      </items>
    </pivotField>
    <pivotField compact="0" showAll="0">
      <items count="4">
        <item x="0"/>
        <item x="2"/>
        <item x="1"/>
        <item t="default"/>
      </items>
    </pivotField>
    <pivotField compact="0" numFmtId="8" showAll="0">
      <items count="19">
        <item x="15"/>
        <item x="14"/>
        <item x="13"/>
        <item x="17"/>
        <item x="16"/>
        <item x="10"/>
        <item x="9"/>
        <item x="11"/>
        <item x="7"/>
        <item x="12"/>
        <item x="8"/>
        <item x="2"/>
        <item x="1"/>
        <item x="0"/>
        <item x="3"/>
        <item x="5"/>
        <item x="6"/>
        <item x="4"/>
        <item t="default"/>
      </items>
    </pivotField>
    <pivotField dataField="1" compact="0" numFmtId="8" showAll="0">
      <items count="22">
        <item x="15"/>
        <item x="13"/>
        <item x="19"/>
        <item x="17"/>
        <item x="20"/>
        <item x="14"/>
        <item x="18"/>
        <item x="9"/>
        <item x="10"/>
        <item x="11"/>
        <item x="16"/>
        <item x="12"/>
        <item x="8"/>
        <item x="2"/>
        <item x="7"/>
        <item x="1"/>
        <item x="0"/>
        <item x="3"/>
        <item x="5"/>
        <item x="6"/>
        <item x="4"/>
        <item t="default"/>
      </items>
    </pivotField>
    <pivotField compact="0" showAll="0">
      <items count="3">
        <item x="1"/>
        <item x="0"/>
        <item t="default"/>
      </items>
    </pivotField>
    <pivotField compact="0" showAll="0">
      <items count="54">
        <item x="19"/>
        <item x="33"/>
        <item x="35"/>
        <item x="3"/>
        <item x="37"/>
        <item x="40"/>
        <item x="11"/>
        <item x="17"/>
        <item x="29"/>
        <item x="5"/>
        <item x="15"/>
        <item x="10"/>
        <item x="0"/>
        <item x="14"/>
        <item x="41"/>
        <item x="7"/>
        <item x="42"/>
        <item x="1"/>
        <item x="30"/>
        <item x="9"/>
        <item x="31"/>
        <item x="32"/>
        <item x="4"/>
        <item x="20"/>
        <item x="21"/>
        <item x="22"/>
        <item x="23"/>
        <item x="24"/>
        <item x="51"/>
        <item x="43"/>
        <item x="50"/>
        <item x="8"/>
        <item x="16"/>
        <item x="25"/>
        <item x="26"/>
        <item x="27"/>
        <item x="28"/>
        <item x="52"/>
        <item x="34"/>
        <item x="2"/>
        <item x="48"/>
        <item x="47"/>
        <item x="18"/>
        <item x="6"/>
        <item x="36"/>
        <item x="12"/>
        <item x="38"/>
        <item x="13"/>
        <item x="39"/>
        <item x="44"/>
        <item x="45"/>
        <item x="49"/>
        <item x="46"/>
        <item t="default"/>
      </items>
    </pivotField>
    <pivotField compact="0"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4"/>
  </rowFields>
  <rowItems count="6">
    <i>
      <x/>
    </i>
    <i>
      <x v="1"/>
    </i>
    <i>
      <x v="2"/>
    </i>
    <i>
      <x v="3"/>
    </i>
    <i>
      <x v="4"/>
    </i>
    <i t="grand">
      <x/>
    </i>
  </rowItems>
  <colItems count="1">
    <i/>
  </colItems>
  <dataFields count="1">
    <dataField name="Sum of Total Price" fld="7" baseField="0" baseItem="0"/>
  </dataFields>
  <formats count="7">
    <format dxfId="21">
      <pivotArea collapsedLevelsAreSubtotals="1" fieldPosition="0"/>
    </format>
    <format dxfId="22">
      <pivotArea collapsedLevelsAreSubtotals="1" fieldPosition="0"/>
    </format>
    <format dxfId="23">
      <pivotArea collapsedLevelsAreSubtotals="1" fieldPosition="0"/>
    </format>
    <format dxfId="24">
      <pivotArea collapsedLevelsAreSubtotals="1" fieldPosition="0"/>
    </format>
    <format dxfId="25">
      <pivotArea collapsedLevelsAreSubtotals="1" fieldPosition="0"/>
    </format>
    <format dxfId="26">
      <pivotArea collapsedLevelsAreSubtotals="1" fieldPosition="0"/>
    </format>
    <format dxfId="27">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85:B92" firstHeaderRow="1" firstDataRow="1" firstDataCol="1"/>
  <pivotFields count="12">
    <pivotField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dataField="1"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Items count="1">
    <i/>
  </colItems>
  <dataFields count="1">
    <dataField name="Segment Revenue (USD)" fld="8" baseField="0" baseItem="0"/>
  </dataFields>
  <formats count="1">
    <format dxfId="28">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C23:E40" firstHeaderRow="1" firstDataRow="1" firstDataCol="0"/>
  <pivotFields count="12">
    <pivotField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compact="0" showAll="0">
      <items count="7">
        <item x="1"/>
        <item x="0"/>
        <item x="2"/>
        <item x="4"/>
        <item x="5"/>
        <item x="3"/>
        <item t="default"/>
      </items>
    </pivotField>
  </pivotFields>
  <formats count="1">
    <format dxfId="29">
      <pivotArea type="all" dataOnly="0" outline="0"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9"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C44:G51" firstHeaderRow="0" firstDataRow="1" firstDataCol="1"/>
  <pivotFields count="12">
    <pivotField dataField="1" compact="0" showAll="0">
      <items count="2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t="default"/>
      </items>
    </pivotField>
    <pivotField compact="0" showAll="0">
      <items count="3">
        <item x="0"/>
        <item x="1"/>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showAll="0">
      <items count="6">
        <item x="0"/>
        <item x="1"/>
        <item x="2"/>
        <item x="3"/>
        <item x="4"/>
        <item t="default"/>
      </items>
    </pivotField>
    <pivotField dataField="1" compact="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t="default"/>
      </items>
    </pivotField>
    <pivotField compact="0" showAll="0">
      <items count="6">
        <item x="0"/>
        <item x="1"/>
        <item x="2"/>
        <item x="3"/>
        <item x="4"/>
        <item t="default"/>
      </items>
    </pivotField>
    <pivotField dataField="1" compact="0" showAll="0">
      <items count="21">
        <item x="0"/>
        <item x="1"/>
        <item x="2"/>
        <item x="3"/>
        <item x="4"/>
        <item x="5"/>
        <item x="6"/>
        <item x="7"/>
        <item x="8"/>
        <item x="9"/>
        <item x="10"/>
        <item x="11"/>
        <item x="12"/>
        <item x="13"/>
        <item x="14"/>
        <item x="15"/>
        <item x="16"/>
        <item x="17"/>
        <item x="18"/>
        <item x="19"/>
        <item t="default"/>
      </items>
    </pivotField>
    <pivotField compact="0" numFmtId="178" showAll="0">
      <items count="4">
        <item x="0"/>
        <item x="1"/>
        <item x="2"/>
        <item t="default"/>
      </items>
    </pivotField>
    <pivotField dataField="1" compact="0" numFmtId="8"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compact="0" showAll="0">
      <items count="6">
        <item x="0"/>
        <item x="1"/>
        <item x="2"/>
        <item x="3"/>
        <item x="4"/>
        <item t="default"/>
      </items>
    </pivotField>
    <pivotField compact="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compact="0" showAll="0">
      <items count="7">
        <item x="1"/>
        <item x="0"/>
        <item x="2"/>
        <item x="4"/>
        <item x="5"/>
        <item x="3"/>
        <item t="default"/>
      </items>
    </pivotField>
  </pivotFields>
  <rowFields count="1">
    <field x="11"/>
  </rowFields>
  <rowItems count="7">
    <i>
      <x/>
    </i>
    <i>
      <x v="1"/>
    </i>
    <i>
      <x v="2"/>
    </i>
    <i>
      <x v="3"/>
    </i>
    <i>
      <x v="4"/>
    </i>
    <i>
      <x v="5"/>
    </i>
    <i t="grand">
      <x/>
    </i>
  </rowItems>
  <colFields count="1">
    <field x="-2"/>
  </colFields>
  <colItems count="4">
    <i>
      <x/>
    </i>
    <i i="1">
      <x v="1"/>
    </i>
    <i i="2">
      <x v="2"/>
    </i>
    <i i="3">
      <x v="3"/>
    </i>
  </colItems>
  <dataFields count="4">
    <dataField name="Customer Count" fld="0" subtotal="count" baseField="0" baseItem="0"/>
    <dataField name="Average of Recency (Days)" fld="4" subtotal="average" baseField="0" baseItem="0"/>
    <dataField name="Average of Frequency (orders)" fld="6" subtotal="average" baseField="0" baseItem="0"/>
    <dataField name="Average of Monetary (USD)" fld="8" subtotal="average" baseField="0" baseItem="0"/>
  </dataFields>
  <formats count="9">
    <format dxfId="30">
      <pivotArea collapsedLevelsAreSubtotals="1" fieldPosition="0">
        <references count="1">
          <reference field="4294967294" count="1" selected="0">
            <x v="1"/>
          </reference>
        </references>
      </pivotArea>
    </format>
    <format dxfId="31">
      <pivotArea collapsedLevelsAreSubtotals="1" fieldPosition="0">
        <references count="1">
          <reference field="4294967294" count="1" selected="0">
            <x v="1"/>
          </reference>
        </references>
      </pivotArea>
    </format>
    <format dxfId="32">
      <pivotArea collapsedLevelsAreSubtotals="1" fieldPosition="0">
        <references count="1">
          <reference field="4294967294" count="1" selected="0">
            <x v="1"/>
          </reference>
        </references>
      </pivotArea>
    </format>
    <format dxfId="33">
      <pivotArea collapsedLevelsAreSubtotals="1" fieldPosition="0">
        <references count="1">
          <reference field="4294967294" count="1" selected="0">
            <x v="2"/>
          </reference>
        </references>
      </pivotArea>
    </format>
    <format dxfId="34">
      <pivotArea collapsedLevelsAreSubtotals="1" fieldPosition="0">
        <references count="1">
          <reference field="4294967294" count="1" selected="0">
            <x v="2"/>
          </reference>
        </references>
      </pivotArea>
    </format>
    <format dxfId="35">
      <pivotArea collapsedLevelsAreSubtotals="1" fieldPosition="0">
        <references count="1">
          <reference field="4294967294" count="1" selected="0">
            <x v="2"/>
          </reference>
        </references>
      </pivotArea>
    </format>
    <format dxfId="36">
      <pivotArea collapsedLevelsAreSubtotals="1" fieldPosition="0">
        <references count="1">
          <reference field="4294967294" count="1" selected="0">
            <x v="3"/>
          </reference>
        </references>
      </pivotArea>
    </format>
    <format dxfId="37">
      <pivotArea type="all" dataOnly="0" outline="0" fieldPosition="0"/>
    </format>
    <format dxfId="38">
      <pivotArea type="all" dataOnly="0" outline="0"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 Segment">
  <pivotTables>
    <pivotTable tabId="3" name="PivotTable3"/>
    <pivotTable tabId="3" name="PivotTable1"/>
    <pivotTable tabId="3" name="PivotTable2"/>
    <pivotTable tabId="3" name="PivotTable5"/>
    <pivotTable tabId="3" name="PivotTable4"/>
    <pivotTable tabId="3" name="PivotTable6"/>
    <pivotTable tabId="5" name="PivotTable1"/>
    <pivotTable tabId="3" name="PivotTable7"/>
    <pivotTable tabId="3" name="PivotTable8"/>
    <pivotTable tabId="5" name="PivotTable9"/>
  </pivotTables>
  <data>
    <tabular pivotCacheId="1">
      <items count="6">
        <i x="1" s="1"/>
        <i x="0" s="1"/>
        <i x="2" s="1"/>
        <i x="4" s="1"/>
        <i x="5" s="1"/>
        <i x="3" s="1"/>
      </items>
    </tabular>
  </data>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3" name="PivotTable9"/>
  </pivotTables>
  <data>
    <tabular pivotCacheId="2">
      <items count="5">
        <i x="4" s="1"/>
        <i x="3" s="1"/>
        <i x="1" s="1"/>
        <i x="0" s="1"/>
        <i x="2" s="1"/>
      </items>
    </tabular>
  </data>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_Year1" sourceName="Month/Year">
  <pivotTables>
    <pivotTable tabId="3" name="PivotTable9"/>
  </pivotTables>
  <data>
    <tabular pivotCacheId="2">
      <items count="24">
        <i x="0" s="1"/>
        <i x="1" s="1"/>
        <i x="2" s="1"/>
        <i x="3" s="1"/>
        <i x="4" s="1"/>
        <i x="5" s="1"/>
        <i x="6" s="1"/>
        <i x="7" s="1"/>
        <i x="8" s="1"/>
        <i x="9" s="1"/>
        <i x="10" s="1"/>
        <i x="11" s="1"/>
        <i x="12" s="1"/>
        <i x="13" s="1"/>
        <i x="14" s="1"/>
        <i x="15" s="1"/>
        <i x="16" s="1"/>
        <i x="17" s="1"/>
        <i x="18" s="1"/>
        <i x="19" s="1"/>
        <i x="20" s="1"/>
        <i x="21" s="1"/>
        <i x="22" s="1"/>
        <i x="23" s="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Year 1" cache="Slicer_Month_Year1" columnCount="5" rowHeight="225425"/>
  <slicer name="Month/Year" cache="Slicer_Month_Year1" columnCount="5" rowHeight="225425"/>
  <slicer name="Month/Year 2" cache="Slicer_Month_Year1" columnCount="3" style="SlicerStyleDark5" rowHeight="365760"/>
  <slicer name="Product Category" cache="Slicer_Product_Category" caption="Product Category" columnCount="2" style="SlicerStyleDark5" rowHeight="365760"/>
  <slicer name="Customer Segment" cache="Slicer_Customer_Segment" caption="Customer Segment" columnCount="2" style="SlicerStyleDark5" rowHeight="274320"/>
</slicers>
</file>

<file path=xl/tables/table1.xml><?xml version="1.0" encoding="utf-8"?>
<table xmlns="http://schemas.openxmlformats.org/spreadsheetml/2006/main" id="1" name="Table1" displayName="Table1" ref="A1:K1308" totalsRowShown="0">
  <autoFilter xmlns:etc="http://www.wps.cn/officeDocument/2017/etCustomData" ref="A1:K1308" etc:filterBottomFollowUsedRange="0"/>
  <sortState ref="A1:K1308">
    <sortCondition ref="K1"/>
  </sortState>
  <tableColumns count="11">
    <tableColumn id="1" name="Transaction ID"/>
    <tableColumn id="2" name="Customer ID"/>
    <tableColumn id="3" name="Transaction Date" dataDxfId="39"/>
    <tableColumn id="4" name="Product ID"/>
    <tableColumn id="5" name="Product Category"/>
    <tableColumn id="6" name="Quantity"/>
    <tableColumn id="7" name="Unit Price" dataDxfId="40"/>
    <tableColumn id="8" name="Total Price" dataDxfId="41">
      <calculatedColumnFormula>F2*G2</calculatedColumnFormula>
    </tableColumn>
    <tableColumn id="9" name="Gender"/>
    <tableColumn id="10" name="Age"/>
    <tableColumn id="11" name="Month/Year" dataDxfId="42">
      <calculatedColumnFormula>TEXT(C2,"mmm-yyyy")</calculatedColumnFormula>
    </tableColumn>
  </tableColumns>
  <tableStyleInfo name="TableStylePreset3_Accent1" showFirstColumn="0" showLastColumn="0" showRowStripes="1" showColumnStripes="0"/>
</table>
</file>

<file path=xl/tables/table2.xml><?xml version="1.0" encoding="utf-8"?>
<table xmlns="http://schemas.openxmlformats.org/spreadsheetml/2006/main" id="4" name="Table4" displayName="Table4" ref="A1:L281" totalsRowShown="0">
  <autoFilter xmlns:etc="http://www.wps.cn/officeDocument/2017/etCustomData" ref="A1:L281" etc:filterBottomFollowUsedRange="0"/>
  <tableColumns count="12">
    <tableColumn id="1" name="Customer ID"/>
    <tableColumn id="2" name="Gender">
      <calculatedColumnFormula>VLOOKUP(A2,'GlobalGadgets Customer Transact'!$B:$I,8,FALSE)</calculatedColumnFormula>
    </tableColumn>
    <tableColumn id="3" name="Age">
      <calculatedColumnFormula>VLOOKUP(A2,'GlobalGadgets Customer Transact'!$B:$J,9,FALSE)</calculatedColumnFormula>
    </tableColumn>
    <tableColumn id="4" name="Age Group">
      <calculatedColumnFormula array="1">_xlfn.IFS(C2&lt;18,"Under 18",C2&lt;=24,"18-24",C2&lt;=34,"25-34",C2&lt;=49,"35-49",C2&lt;=64,"50-64",TRUE,"65+")</calculatedColumnFormula>
    </tableColumn>
    <tableColumn id="5" name="Recency (Days)">
      <calculatedColumnFormula>$T$1-_xlfn.MAXIFS('GlobalGadgets Customer Transact'!C:C,'GlobalGadgets Customer Transact'!B:B,A2)</calculatedColumnFormula>
    </tableColumn>
    <tableColumn id="6" name="R-Score">
      <calculatedColumnFormula>MAX(1,MIN(5,ROUNDUP(5-(_xlfn.PERCENTRANK.INC($E$2:$E$281,E2))*4.99,0)))</calculatedColumnFormula>
    </tableColumn>
    <tableColumn id="7" name="Frequency (orders)">
      <calculatedColumnFormula>COUNTIF('GlobalGadgets Customer Transact'!B:B,A2)</calculatedColumnFormula>
    </tableColumn>
    <tableColumn id="8" name="F-Score" dataDxfId="43">
      <calculatedColumnFormula>MAX(1,MIN(5,ROUNDUP(_xlfn.PERCENTRANK.INC($G$2:$G$281,G2)*4.99,0)))</calculatedColumnFormula>
    </tableColumn>
    <tableColumn id="9" name="Monetary (USD)" dataDxfId="44">
      <calculatedColumnFormula>SUMIF('GlobalGadgets Customer Transact'!B:B,A2,'GlobalGadgets Customer Transact'!H:H)</calculatedColumnFormula>
    </tableColumn>
    <tableColumn id="10" name="M-Score">
      <calculatedColumnFormula>MAX(1,MIN(5,ROUNDUP(_xlfn.PERCENTRANK.INC($I$2:$I$281,I2)*4.99,0)))</calculatedColumnFormula>
    </tableColumn>
    <tableColumn id="11" name="RFM Score" dataDxfId="45">
      <calculatedColumnFormula>F2&amp;H2&amp;J2</calculatedColumnFormula>
    </tableColumn>
    <tableColumn id="12" name="Customer Segment">
      <calculatedColumnFormula array="1">_xlfn.IFS(AND(F2&gt;=4,H2&gt;=4,J2&gt;=4),"Champion Customers",AND(F2&gt;=3,H2&gt;=4,J2&gt;=4),"Loyal Customers",AND(F2&gt;=4,H2&lt;=2,J2&lt;=2),"New Customers",AND(F2&lt;=2,H2&gt;=3,J2&gt;=3),"At Risk",AND(F2&lt;=2,H2&gt;=4,J2&gt;=4),"Can't Lose Them",AND(F2&lt;=2,H2&lt;=2,J2&lt;=2),"Hibernating Customers",TRUE,"Other")</calculatedColumnFormula>
    </tableColumn>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9" Type="http://schemas.openxmlformats.org/officeDocument/2006/relationships/pivotTable" Target="../pivotTables/pivotTable9.xml"/><Relationship Id="rId8" Type="http://schemas.openxmlformats.org/officeDocument/2006/relationships/pivotTable" Target="../pivotTables/pivotTable8.xml"/><Relationship Id="rId7" Type="http://schemas.openxmlformats.org/officeDocument/2006/relationships/pivotTable" Target="../pivotTables/pivotTable7.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3" Type="http://schemas.openxmlformats.org/officeDocument/2006/relationships/pivotTable" Target="../pivotTables/pivotTable3.xml"/><Relationship Id="rId2" Type="http://schemas.openxmlformats.org/officeDocument/2006/relationships/pivotTable" Target="../pivotTables/pivotTable2.xml"/><Relationship Id="rId10"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4" Type="http://schemas.microsoft.com/office/2007/relationships/slicer" Target="../slicers/slicer1.xml"/><Relationship Id="rId3" Type="http://schemas.openxmlformats.org/officeDocument/2006/relationships/drawing" Target="../drawings/drawing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08"/>
  <sheetViews>
    <sheetView tabSelected="1" zoomScaleSheetLayoutView="60" workbookViewId="0">
      <pane ySplit="1" topLeftCell="A2" activePane="bottomLeft" state="frozen"/>
      <selection/>
      <selection pane="bottomLeft" activeCell="L1" sqref="L1"/>
    </sheetView>
  </sheetViews>
  <sheetFormatPr defaultColWidth="9.81818181818182" defaultRowHeight="14.5"/>
  <cols>
    <col min="3" max="3" width="11.3636363636364" style="25"/>
    <col min="5" max="5" width="17.8181818181818" customWidth="1"/>
    <col min="7" max="8" width="10" style="22"/>
    <col min="11" max="11" width="12.0909090909091" customWidth="1"/>
  </cols>
  <sheetData>
    <row r="1" s="24" customFormat="1" spans="1:11">
      <c r="A1" s="24" t="s">
        <v>0</v>
      </c>
      <c r="B1" s="24" t="s">
        <v>1</v>
      </c>
      <c r="C1" s="28" t="s">
        <v>2</v>
      </c>
      <c r="D1" s="24" t="s">
        <v>3</v>
      </c>
      <c r="E1" s="24" t="s">
        <v>4</v>
      </c>
      <c r="F1" s="24" t="s">
        <v>5</v>
      </c>
      <c r="G1" s="27" t="s">
        <v>6</v>
      </c>
      <c r="H1" s="27" t="s">
        <v>7</v>
      </c>
      <c r="I1" s="24" t="s">
        <v>8</v>
      </c>
      <c r="J1" s="24" t="s">
        <v>9</v>
      </c>
      <c r="K1" s="24" t="s">
        <v>10</v>
      </c>
    </row>
    <row r="2" spans="1:11">
      <c r="A2" t="s">
        <v>11</v>
      </c>
      <c r="B2" t="s">
        <v>12</v>
      </c>
      <c r="C2" s="25">
        <v>45017</v>
      </c>
      <c r="D2" t="s">
        <v>13</v>
      </c>
      <c r="E2" t="s">
        <v>14</v>
      </c>
      <c r="F2">
        <v>1</v>
      </c>
      <c r="G2" s="22">
        <v>899.99</v>
      </c>
      <c r="H2" s="22">
        <f t="shared" ref="H2:H65" si="0">F2*G2</f>
        <v>899.99</v>
      </c>
      <c r="I2" t="s">
        <v>15</v>
      </c>
      <c r="J2">
        <v>30</v>
      </c>
      <c r="K2" s="29" t="str">
        <f t="shared" ref="K2:K65" si="1">TEXT(C2,"mmm-yyyy")</f>
        <v>Apr-2023</v>
      </c>
    </row>
    <row r="3" spans="1:11">
      <c r="A3" t="s">
        <v>16</v>
      </c>
      <c r="B3" t="s">
        <v>17</v>
      </c>
      <c r="C3" s="25">
        <v>45019</v>
      </c>
      <c r="D3" t="s">
        <v>18</v>
      </c>
      <c r="E3" t="s">
        <v>14</v>
      </c>
      <c r="F3">
        <v>1</v>
      </c>
      <c r="G3" s="22">
        <v>799</v>
      </c>
      <c r="H3" s="22">
        <f t="shared" si="0"/>
        <v>799</v>
      </c>
      <c r="I3" t="s">
        <v>19</v>
      </c>
      <c r="J3">
        <v>35</v>
      </c>
      <c r="K3" s="29" t="str">
        <f t="shared" si="1"/>
        <v>Apr-2023</v>
      </c>
    </row>
    <row r="4" spans="1:11">
      <c r="A4" t="s">
        <v>20</v>
      </c>
      <c r="B4" t="s">
        <v>21</v>
      </c>
      <c r="C4" s="25">
        <v>45021</v>
      </c>
      <c r="D4" t="s">
        <v>22</v>
      </c>
      <c r="E4" t="s">
        <v>14</v>
      </c>
      <c r="F4">
        <v>1</v>
      </c>
      <c r="G4" s="22">
        <v>650</v>
      </c>
      <c r="H4" s="22">
        <f t="shared" si="0"/>
        <v>650</v>
      </c>
      <c r="I4" t="s">
        <v>15</v>
      </c>
      <c r="J4">
        <v>58</v>
      </c>
      <c r="K4" s="29" t="str">
        <f t="shared" si="1"/>
        <v>Apr-2023</v>
      </c>
    </row>
    <row r="5" spans="1:11">
      <c r="A5" t="s">
        <v>23</v>
      </c>
      <c r="B5" t="s">
        <v>24</v>
      </c>
      <c r="C5" s="25">
        <v>45023</v>
      </c>
      <c r="D5" t="s">
        <v>25</v>
      </c>
      <c r="E5" t="s">
        <v>14</v>
      </c>
      <c r="F5">
        <v>1</v>
      </c>
      <c r="G5" s="22">
        <v>950</v>
      </c>
      <c r="H5" s="22">
        <f t="shared" si="0"/>
        <v>950</v>
      </c>
      <c r="I5" t="s">
        <v>19</v>
      </c>
      <c r="J5">
        <v>21</v>
      </c>
      <c r="K5" s="29" t="str">
        <f t="shared" si="1"/>
        <v>Apr-2023</v>
      </c>
    </row>
    <row r="6" spans="1:11">
      <c r="A6" t="s">
        <v>26</v>
      </c>
      <c r="B6" t="s">
        <v>27</v>
      </c>
      <c r="C6" s="25">
        <v>45025</v>
      </c>
      <c r="D6" t="s">
        <v>28</v>
      </c>
      <c r="E6" t="s">
        <v>29</v>
      </c>
      <c r="F6">
        <v>1</v>
      </c>
      <c r="G6" s="22">
        <v>1299</v>
      </c>
      <c r="H6" s="22">
        <f t="shared" si="0"/>
        <v>1299</v>
      </c>
      <c r="I6" t="s">
        <v>15</v>
      </c>
      <c r="J6">
        <v>40</v>
      </c>
      <c r="K6" s="29" t="str">
        <f t="shared" si="1"/>
        <v>Apr-2023</v>
      </c>
    </row>
    <row r="7" spans="1:11">
      <c r="A7" t="s">
        <v>30</v>
      </c>
      <c r="B7" t="s">
        <v>12</v>
      </c>
      <c r="C7" s="25">
        <v>45027</v>
      </c>
      <c r="D7" t="s">
        <v>31</v>
      </c>
      <c r="E7" t="s">
        <v>29</v>
      </c>
      <c r="F7">
        <v>1</v>
      </c>
      <c r="G7" s="22">
        <v>999</v>
      </c>
      <c r="H7" s="22">
        <f t="shared" si="0"/>
        <v>999</v>
      </c>
      <c r="I7" t="s">
        <v>15</v>
      </c>
      <c r="J7">
        <v>27</v>
      </c>
      <c r="K7" s="29" t="str">
        <f t="shared" si="1"/>
        <v>Apr-2023</v>
      </c>
    </row>
    <row r="8" spans="1:11">
      <c r="A8" t="s">
        <v>32</v>
      </c>
      <c r="B8" t="s">
        <v>33</v>
      </c>
      <c r="C8" s="25">
        <v>45029</v>
      </c>
      <c r="D8" t="s">
        <v>34</v>
      </c>
      <c r="E8" t="s">
        <v>29</v>
      </c>
      <c r="F8">
        <v>1</v>
      </c>
      <c r="G8" s="22">
        <v>1100</v>
      </c>
      <c r="H8" s="22">
        <f t="shared" si="0"/>
        <v>1100</v>
      </c>
      <c r="I8" t="s">
        <v>19</v>
      </c>
      <c r="J8">
        <v>66</v>
      </c>
      <c r="K8" s="29" t="str">
        <f t="shared" si="1"/>
        <v>Apr-2023</v>
      </c>
    </row>
    <row r="9" spans="1:11">
      <c r="A9" t="s">
        <v>35</v>
      </c>
      <c r="B9" t="s">
        <v>36</v>
      </c>
      <c r="C9" s="25">
        <v>45031</v>
      </c>
      <c r="D9" t="s">
        <v>37</v>
      </c>
      <c r="E9" t="s">
        <v>38</v>
      </c>
      <c r="F9">
        <v>3</v>
      </c>
      <c r="G9" s="22">
        <v>249.99</v>
      </c>
      <c r="H9" s="22">
        <f t="shared" si="0"/>
        <v>749.97</v>
      </c>
      <c r="I9" t="s">
        <v>15</v>
      </c>
      <c r="J9">
        <v>33</v>
      </c>
      <c r="K9" s="29" t="str">
        <f t="shared" si="1"/>
        <v>Apr-2023</v>
      </c>
    </row>
    <row r="10" spans="1:11">
      <c r="A10" t="s">
        <v>39</v>
      </c>
      <c r="B10" t="s">
        <v>40</v>
      </c>
      <c r="C10" s="25">
        <v>45033</v>
      </c>
      <c r="D10" t="s">
        <v>41</v>
      </c>
      <c r="E10" t="s">
        <v>38</v>
      </c>
      <c r="F10">
        <v>1</v>
      </c>
      <c r="G10" s="22">
        <v>350</v>
      </c>
      <c r="H10" s="22">
        <f t="shared" si="0"/>
        <v>350</v>
      </c>
      <c r="I10" t="s">
        <v>19</v>
      </c>
      <c r="J10">
        <v>50</v>
      </c>
      <c r="K10" s="29" t="str">
        <f t="shared" si="1"/>
        <v>Apr-2023</v>
      </c>
    </row>
    <row r="11" spans="1:11">
      <c r="A11" t="s">
        <v>42</v>
      </c>
      <c r="B11" t="s">
        <v>43</v>
      </c>
      <c r="C11" s="25">
        <v>45035</v>
      </c>
      <c r="D11" t="s">
        <v>44</v>
      </c>
      <c r="E11" t="s">
        <v>45</v>
      </c>
      <c r="F11">
        <v>1</v>
      </c>
      <c r="G11" s="22">
        <v>149</v>
      </c>
      <c r="H11" s="22">
        <f t="shared" si="0"/>
        <v>149</v>
      </c>
      <c r="I11" t="s">
        <v>15</v>
      </c>
      <c r="J11">
        <v>37</v>
      </c>
      <c r="K11" s="29" t="str">
        <f t="shared" si="1"/>
        <v>Apr-2023</v>
      </c>
    </row>
    <row r="12" spans="1:11">
      <c r="A12" t="s">
        <v>46</v>
      </c>
      <c r="B12" t="s">
        <v>12</v>
      </c>
      <c r="C12" s="25">
        <v>45037</v>
      </c>
      <c r="D12" t="s">
        <v>47</v>
      </c>
      <c r="E12" t="s">
        <v>45</v>
      </c>
      <c r="F12">
        <v>2</v>
      </c>
      <c r="G12" s="22">
        <v>75</v>
      </c>
      <c r="H12" s="22">
        <f t="shared" si="0"/>
        <v>150</v>
      </c>
      <c r="I12" t="s">
        <v>15</v>
      </c>
      <c r="J12">
        <v>29</v>
      </c>
      <c r="K12" s="29" t="str">
        <f t="shared" si="1"/>
        <v>Apr-2023</v>
      </c>
    </row>
    <row r="13" spans="1:11">
      <c r="A13" t="s">
        <v>48</v>
      </c>
      <c r="B13" t="s">
        <v>49</v>
      </c>
      <c r="C13" s="25">
        <v>45039</v>
      </c>
      <c r="D13" t="s">
        <v>50</v>
      </c>
      <c r="E13" t="s">
        <v>45</v>
      </c>
      <c r="F13">
        <v>1</v>
      </c>
      <c r="G13" s="22">
        <v>199</v>
      </c>
      <c r="H13" s="22">
        <f t="shared" si="0"/>
        <v>199</v>
      </c>
      <c r="I13" t="s">
        <v>19</v>
      </c>
      <c r="J13">
        <v>24</v>
      </c>
      <c r="K13" s="29" t="str">
        <f t="shared" si="1"/>
        <v>Apr-2023</v>
      </c>
    </row>
    <row r="14" spans="1:11">
      <c r="A14" t="s">
        <v>51</v>
      </c>
      <c r="B14" t="s">
        <v>52</v>
      </c>
      <c r="C14" s="25">
        <v>45041</v>
      </c>
      <c r="D14" t="s">
        <v>53</v>
      </c>
      <c r="E14" t="s">
        <v>45</v>
      </c>
      <c r="F14">
        <v>1</v>
      </c>
      <c r="G14" s="22">
        <v>250</v>
      </c>
      <c r="H14" s="22">
        <f t="shared" si="0"/>
        <v>250</v>
      </c>
      <c r="I14" t="s">
        <v>15</v>
      </c>
      <c r="J14">
        <v>68</v>
      </c>
      <c r="K14" s="29" t="str">
        <f t="shared" si="1"/>
        <v>Apr-2023</v>
      </c>
    </row>
    <row r="15" spans="1:11">
      <c r="A15" t="s">
        <v>54</v>
      </c>
      <c r="B15" t="s">
        <v>55</v>
      </c>
      <c r="C15" s="25">
        <v>45043</v>
      </c>
      <c r="D15" t="s">
        <v>56</v>
      </c>
      <c r="E15" t="s">
        <v>57</v>
      </c>
      <c r="F15">
        <v>1</v>
      </c>
      <c r="G15" s="22">
        <v>19.99</v>
      </c>
      <c r="H15" s="22">
        <f t="shared" si="0"/>
        <v>19.99</v>
      </c>
      <c r="I15" t="s">
        <v>19</v>
      </c>
      <c r="J15">
        <v>70</v>
      </c>
      <c r="K15" s="29" t="str">
        <f t="shared" si="1"/>
        <v>Apr-2023</v>
      </c>
    </row>
    <row r="16" spans="1:11">
      <c r="A16" t="s">
        <v>58</v>
      </c>
      <c r="B16" t="s">
        <v>59</v>
      </c>
      <c r="C16" s="25">
        <v>45031</v>
      </c>
      <c r="D16" t="s">
        <v>60</v>
      </c>
      <c r="E16" t="s">
        <v>57</v>
      </c>
      <c r="F16">
        <v>2</v>
      </c>
      <c r="G16" s="22">
        <v>19.99</v>
      </c>
      <c r="H16" s="22">
        <f t="shared" si="0"/>
        <v>39.98</v>
      </c>
      <c r="I16" t="s">
        <v>15</v>
      </c>
      <c r="J16">
        <v>31</v>
      </c>
      <c r="K16" s="29" t="str">
        <f t="shared" si="1"/>
        <v>Apr-2023</v>
      </c>
    </row>
    <row r="17" spans="1:11">
      <c r="A17" t="s">
        <v>61</v>
      </c>
      <c r="B17" t="s">
        <v>62</v>
      </c>
      <c r="C17" s="25">
        <v>45017</v>
      </c>
      <c r="D17" t="s">
        <v>63</v>
      </c>
      <c r="E17" t="s">
        <v>57</v>
      </c>
      <c r="F17">
        <v>1</v>
      </c>
      <c r="G17" s="22">
        <v>15</v>
      </c>
      <c r="H17" s="22">
        <f t="shared" si="0"/>
        <v>15</v>
      </c>
      <c r="I17" t="s">
        <v>19</v>
      </c>
      <c r="J17">
        <v>28</v>
      </c>
      <c r="K17" s="29" t="str">
        <f t="shared" si="1"/>
        <v>Apr-2023</v>
      </c>
    </row>
    <row r="18" spans="1:11">
      <c r="A18" t="s">
        <v>64</v>
      </c>
      <c r="B18" t="s">
        <v>65</v>
      </c>
      <c r="C18" s="25">
        <v>45017</v>
      </c>
      <c r="D18" t="s">
        <v>50</v>
      </c>
      <c r="E18" t="s">
        <v>45</v>
      </c>
      <c r="F18">
        <v>1</v>
      </c>
      <c r="G18" s="22">
        <v>199</v>
      </c>
      <c r="H18" s="22">
        <f t="shared" si="0"/>
        <v>199</v>
      </c>
      <c r="I18" t="s">
        <v>19</v>
      </c>
      <c r="J18">
        <v>51</v>
      </c>
      <c r="K18" s="29" t="str">
        <f t="shared" si="1"/>
        <v>Apr-2023</v>
      </c>
    </row>
    <row r="19" spans="1:11">
      <c r="A19" t="s">
        <v>66</v>
      </c>
      <c r="B19" t="s">
        <v>67</v>
      </c>
      <c r="C19" s="25">
        <v>45017</v>
      </c>
      <c r="D19" t="s">
        <v>13</v>
      </c>
      <c r="E19" t="s">
        <v>14</v>
      </c>
      <c r="F19">
        <v>1</v>
      </c>
      <c r="G19" s="22">
        <v>899.99</v>
      </c>
      <c r="H19" s="22">
        <f t="shared" si="0"/>
        <v>899.99</v>
      </c>
      <c r="I19" t="s">
        <v>19</v>
      </c>
      <c r="J19">
        <v>25</v>
      </c>
      <c r="K19" s="29" t="str">
        <f t="shared" si="1"/>
        <v>Apr-2023</v>
      </c>
    </row>
    <row r="20" spans="1:11">
      <c r="A20" t="s">
        <v>68</v>
      </c>
      <c r="B20" t="s">
        <v>69</v>
      </c>
      <c r="C20" s="25">
        <v>45021</v>
      </c>
      <c r="D20" t="s">
        <v>18</v>
      </c>
      <c r="E20" t="s">
        <v>14</v>
      </c>
      <c r="F20">
        <v>1</v>
      </c>
      <c r="G20" s="22">
        <v>799</v>
      </c>
      <c r="H20" s="22">
        <f t="shared" si="0"/>
        <v>799</v>
      </c>
      <c r="I20" t="s">
        <v>15</v>
      </c>
      <c r="J20">
        <v>35</v>
      </c>
      <c r="K20" s="29" t="str">
        <f t="shared" si="1"/>
        <v>Apr-2023</v>
      </c>
    </row>
    <row r="21" spans="1:11">
      <c r="A21" t="s">
        <v>70</v>
      </c>
      <c r="B21" t="s">
        <v>71</v>
      </c>
      <c r="C21" s="25">
        <v>45026</v>
      </c>
      <c r="D21" t="s">
        <v>22</v>
      </c>
      <c r="E21" t="s">
        <v>14</v>
      </c>
      <c r="F21">
        <v>1</v>
      </c>
      <c r="G21" s="22">
        <v>650</v>
      </c>
      <c r="H21" s="22">
        <f t="shared" si="0"/>
        <v>650</v>
      </c>
      <c r="I21" t="s">
        <v>19</v>
      </c>
      <c r="J21">
        <v>50</v>
      </c>
      <c r="K21" s="29" t="str">
        <f t="shared" si="1"/>
        <v>Apr-2023</v>
      </c>
    </row>
    <row r="22" spans="1:11">
      <c r="A22" t="s">
        <v>72</v>
      </c>
      <c r="B22" t="s">
        <v>73</v>
      </c>
      <c r="C22" s="25">
        <v>45031</v>
      </c>
      <c r="D22" t="s">
        <v>25</v>
      </c>
      <c r="E22" t="s">
        <v>14</v>
      </c>
      <c r="F22">
        <v>1</v>
      </c>
      <c r="G22" s="22">
        <v>950</v>
      </c>
      <c r="H22" s="22">
        <f t="shared" si="0"/>
        <v>950</v>
      </c>
      <c r="I22" t="s">
        <v>15</v>
      </c>
      <c r="J22">
        <v>65</v>
      </c>
      <c r="K22" s="29" t="str">
        <f t="shared" si="1"/>
        <v>Apr-2023</v>
      </c>
    </row>
    <row r="23" spans="1:11">
      <c r="A23" t="s">
        <v>74</v>
      </c>
      <c r="B23" t="s">
        <v>75</v>
      </c>
      <c r="C23" s="25">
        <v>45036</v>
      </c>
      <c r="D23" t="s">
        <v>28</v>
      </c>
      <c r="E23" t="s">
        <v>29</v>
      </c>
      <c r="F23">
        <v>1</v>
      </c>
      <c r="G23" s="22">
        <v>1299</v>
      </c>
      <c r="H23" s="22">
        <f t="shared" si="0"/>
        <v>1299</v>
      </c>
      <c r="I23" t="s">
        <v>19</v>
      </c>
      <c r="J23">
        <v>18</v>
      </c>
      <c r="K23" s="29" t="str">
        <f t="shared" si="1"/>
        <v>Apr-2023</v>
      </c>
    </row>
    <row r="24" spans="1:11">
      <c r="A24" t="s">
        <v>76</v>
      </c>
      <c r="B24" t="s">
        <v>77</v>
      </c>
      <c r="C24" s="25">
        <v>45041</v>
      </c>
      <c r="D24" t="s">
        <v>31</v>
      </c>
      <c r="E24" t="s">
        <v>29</v>
      </c>
      <c r="F24">
        <v>1</v>
      </c>
      <c r="G24" s="22">
        <v>999</v>
      </c>
      <c r="H24" s="22">
        <f t="shared" si="0"/>
        <v>999</v>
      </c>
      <c r="I24" t="s">
        <v>15</v>
      </c>
      <c r="J24">
        <v>25</v>
      </c>
      <c r="K24" s="29" t="str">
        <f t="shared" si="1"/>
        <v>Apr-2023</v>
      </c>
    </row>
    <row r="25" spans="1:11">
      <c r="A25" t="s">
        <v>78</v>
      </c>
      <c r="B25" t="s">
        <v>79</v>
      </c>
      <c r="C25" s="25">
        <v>45046</v>
      </c>
      <c r="D25" t="s">
        <v>34</v>
      </c>
      <c r="E25" t="s">
        <v>29</v>
      </c>
      <c r="F25">
        <v>1</v>
      </c>
      <c r="G25" s="22">
        <v>1100</v>
      </c>
      <c r="H25" s="22">
        <f t="shared" si="0"/>
        <v>1100</v>
      </c>
      <c r="I25" t="s">
        <v>19</v>
      </c>
      <c r="J25">
        <v>35</v>
      </c>
      <c r="K25" s="29" t="str">
        <f t="shared" si="1"/>
        <v>Apr-2023</v>
      </c>
    </row>
    <row r="26" spans="1:11">
      <c r="A26" t="s">
        <v>80</v>
      </c>
      <c r="B26" t="s">
        <v>81</v>
      </c>
      <c r="C26" s="25">
        <v>45017</v>
      </c>
      <c r="D26" t="s">
        <v>28</v>
      </c>
      <c r="E26" t="s">
        <v>29</v>
      </c>
      <c r="F26">
        <v>1</v>
      </c>
      <c r="G26" s="22">
        <v>1299</v>
      </c>
      <c r="H26" s="22">
        <f t="shared" si="0"/>
        <v>1299</v>
      </c>
      <c r="I26" t="s">
        <v>15</v>
      </c>
      <c r="J26">
        <v>40</v>
      </c>
      <c r="K26" s="29" t="str">
        <f t="shared" si="1"/>
        <v>Apr-2023</v>
      </c>
    </row>
    <row r="27" spans="1:11">
      <c r="A27" t="s">
        <v>82</v>
      </c>
      <c r="B27" t="s">
        <v>81</v>
      </c>
      <c r="C27" s="25">
        <v>45018</v>
      </c>
      <c r="D27" t="s">
        <v>31</v>
      </c>
      <c r="E27" t="s">
        <v>29</v>
      </c>
      <c r="F27">
        <v>1</v>
      </c>
      <c r="G27" s="22">
        <v>999</v>
      </c>
      <c r="H27" s="22">
        <f t="shared" si="0"/>
        <v>999</v>
      </c>
      <c r="I27" t="s">
        <v>15</v>
      </c>
      <c r="J27">
        <v>41</v>
      </c>
      <c r="K27" s="29" t="str">
        <f t="shared" si="1"/>
        <v>Apr-2023</v>
      </c>
    </row>
    <row r="28" spans="1:11">
      <c r="A28" t="s">
        <v>83</v>
      </c>
      <c r="B28" t="s">
        <v>81</v>
      </c>
      <c r="C28" s="25">
        <v>45019</v>
      </c>
      <c r="D28" t="s">
        <v>34</v>
      </c>
      <c r="E28" t="s">
        <v>29</v>
      </c>
      <c r="F28">
        <v>1</v>
      </c>
      <c r="G28" s="22">
        <v>1100</v>
      </c>
      <c r="H28" s="22">
        <f t="shared" si="0"/>
        <v>1100</v>
      </c>
      <c r="I28" t="s">
        <v>15</v>
      </c>
      <c r="J28">
        <v>42</v>
      </c>
      <c r="K28" s="29" t="str">
        <f t="shared" si="1"/>
        <v>Apr-2023</v>
      </c>
    </row>
    <row r="29" spans="1:11">
      <c r="A29" t="s">
        <v>84</v>
      </c>
      <c r="B29" t="s">
        <v>81</v>
      </c>
      <c r="C29" s="25">
        <v>45020</v>
      </c>
      <c r="D29" t="s">
        <v>37</v>
      </c>
      <c r="E29" t="s">
        <v>38</v>
      </c>
      <c r="F29">
        <v>1</v>
      </c>
      <c r="G29" s="22">
        <v>249.99</v>
      </c>
      <c r="H29" s="22">
        <f t="shared" si="0"/>
        <v>249.99</v>
      </c>
      <c r="I29" t="s">
        <v>15</v>
      </c>
      <c r="J29">
        <v>43</v>
      </c>
      <c r="K29" s="29" t="str">
        <f t="shared" si="1"/>
        <v>Apr-2023</v>
      </c>
    </row>
    <row r="30" spans="1:11">
      <c r="A30" t="s">
        <v>85</v>
      </c>
      <c r="B30" t="s">
        <v>81</v>
      </c>
      <c r="C30" s="25">
        <v>45021</v>
      </c>
      <c r="D30" t="s">
        <v>41</v>
      </c>
      <c r="E30" t="s">
        <v>38</v>
      </c>
      <c r="F30">
        <v>1</v>
      </c>
      <c r="G30" s="22">
        <v>350</v>
      </c>
      <c r="H30" s="22">
        <f t="shared" si="0"/>
        <v>350</v>
      </c>
      <c r="I30" t="s">
        <v>15</v>
      </c>
      <c r="J30">
        <v>44</v>
      </c>
      <c r="K30" s="29" t="str">
        <f t="shared" si="1"/>
        <v>Apr-2023</v>
      </c>
    </row>
    <row r="31" spans="1:11">
      <c r="A31" t="s">
        <v>86</v>
      </c>
      <c r="B31" t="s">
        <v>81</v>
      </c>
      <c r="C31" s="25">
        <v>45022</v>
      </c>
      <c r="D31" t="s">
        <v>44</v>
      </c>
      <c r="E31" t="s">
        <v>45</v>
      </c>
      <c r="F31">
        <v>1</v>
      </c>
      <c r="G31" s="22">
        <v>149</v>
      </c>
      <c r="H31" s="22">
        <f t="shared" si="0"/>
        <v>149</v>
      </c>
      <c r="I31" t="s">
        <v>15</v>
      </c>
      <c r="J31">
        <v>45</v>
      </c>
      <c r="K31" s="29" t="str">
        <f t="shared" si="1"/>
        <v>Apr-2023</v>
      </c>
    </row>
    <row r="32" spans="1:11">
      <c r="A32" t="s">
        <v>87</v>
      </c>
      <c r="B32" t="s">
        <v>81</v>
      </c>
      <c r="C32" s="25">
        <v>45023</v>
      </c>
      <c r="D32" t="s">
        <v>47</v>
      </c>
      <c r="E32" t="s">
        <v>45</v>
      </c>
      <c r="F32">
        <v>2</v>
      </c>
      <c r="G32" s="22">
        <v>75</v>
      </c>
      <c r="H32" s="22">
        <f t="shared" si="0"/>
        <v>150</v>
      </c>
      <c r="I32" t="s">
        <v>15</v>
      </c>
      <c r="J32">
        <v>40</v>
      </c>
      <c r="K32" s="29" t="str">
        <f t="shared" si="1"/>
        <v>Apr-2023</v>
      </c>
    </row>
    <row r="33" spans="1:11">
      <c r="A33" t="s">
        <v>88</v>
      </c>
      <c r="B33" t="s">
        <v>81</v>
      </c>
      <c r="C33" s="25">
        <v>45024</v>
      </c>
      <c r="D33" t="s">
        <v>50</v>
      </c>
      <c r="E33" t="s">
        <v>45</v>
      </c>
      <c r="F33">
        <v>1</v>
      </c>
      <c r="G33" s="22">
        <v>199</v>
      </c>
      <c r="H33" s="22">
        <f t="shared" si="0"/>
        <v>199</v>
      </c>
      <c r="I33" t="s">
        <v>15</v>
      </c>
      <c r="J33">
        <v>41</v>
      </c>
      <c r="K33" s="29" t="str">
        <f t="shared" si="1"/>
        <v>Apr-2023</v>
      </c>
    </row>
    <row r="34" spans="1:11">
      <c r="A34" t="s">
        <v>89</v>
      </c>
      <c r="B34" t="s">
        <v>81</v>
      </c>
      <c r="C34" s="25">
        <v>45025</v>
      </c>
      <c r="D34" t="s">
        <v>53</v>
      </c>
      <c r="E34" t="s">
        <v>45</v>
      </c>
      <c r="F34">
        <v>1</v>
      </c>
      <c r="G34" s="22">
        <v>250</v>
      </c>
      <c r="H34" s="22">
        <f t="shared" si="0"/>
        <v>250</v>
      </c>
      <c r="I34" t="s">
        <v>15</v>
      </c>
      <c r="J34">
        <v>42</v>
      </c>
      <c r="K34" s="29" t="str">
        <f t="shared" si="1"/>
        <v>Apr-2023</v>
      </c>
    </row>
    <row r="35" spans="1:11">
      <c r="A35" t="s">
        <v>90</v>
      </c>
      <c r="B35" t="s">
        <v>81</v>
      </c>
      <c r="C35" s="25">
        <v>45026</v>
      </c>
      <c r="D35" t="s">
        <v>56</v>
      </c>
      <c r="E35" t="s">
        <v>57</v>
      </c>
      <c r="F35">
        <v>1</v>
      </c>
      <c r="G35" s="22">
        <v>19.99</v>
      </c>
      <c r="H35" s="22">
        <f t="shared" si="0"/>
        <v>19.99</v>
      </c>
      <c r="I35" t="s">
        <v>15</v>
      </c>
      <c r="J35">
        <v>43</v>
      </c>
      <c r="K35" s="29" t="str">
        <f t="shared" si="1"/>
        <v>Apr-2023</v>
      </c>
    </row>
    <row r="36" spans="1:11">
      <c r="A36" t="s">
        <v>91</v>
      </c>
      <c r="B36" t="s">
        <v>81</v>
      </c>
      <c r="C36" s="25">
        <v>45027</v>
      </c>
      <c r="D36" t="s">
        <v>60</v>
      </c>
      <c r="E36" t="s">
        <v>57</v>
      </c>
      <c r="F36">
        <v>2</v>
      </c>
      <c r="G36" s="22">
        <v>19.99</v>
      </c>
      <c r="H36" s="22">
        <f t="shared" si="0"/>
        <v>39.98</v>
      </c>
      <c r="I36" t="s">
        <v>15</v>
      </c>
      <c r="J36">
        <v>44</v>
      </c>
      <c r="K36" s="29" t="str">
        <f t="shared" si="1"/>
        <v>Apr-2023</v>
      </c>
    </row>
    <row r="37" spans="1:11">
      <c r="A37" t="s">
        <v>92</v>
      </c>
      <c r="B37" t="s">
        <v>81</v>
      </c>
      <c r="C37" s="25">
        <v>45028</v>
      </c>
      <c r="D37" t="s">
        <v>93</v>
      </c>
      <c r="E37" t="s">
        <v>57</v>
      </c>
      <c r="F37">
        <v>3</v>
      </c>
      <c r="G37" s="22">
        <v>9.5</v>
      </c>
      <c r="H37" s="22">
        <f t="shared" si="0"/>
        <v>28.5</v>
      </c>
      <c r="I37" t="s">
        <v>15</v>
      </c>
      <c r="J37">
        <v>45</v>
      </c>
      <c r="K37" s="29" t="str">
        <f t="shared" si="1"/>
        <v>Apr-2023</v>
      </c>
    </row>
    <row r="38" spans="1:11">
      <c r="A38" t="s">
        <v>94</v>
      </c>
      <c r="B38" t="s">
        <v>81</v>
      </c>
      <c r="C38" s="25">
        <v>45029</v>
      </c>
      <c r="D38" t="s">
        <v>63</v>
      </c>
      <c r="E38" t="s">
        <v>57</v>
      </c>
      <c r="F38">
        <v>1</v>
      </c>
      <c r="G38" s="22">
        <v>15</v>
      </c>
      <c r="H38" s="22">
        <f t="shared" si="0"/>
        <v>15</v>
      </c>
      <c r="I38" t="s">
        <v>15</v>
      </c>
      <c r="J38">
        <v>40</v>
      </c>
      <c r="K38" s="29" t="str">
        <f t="shared" si="1"/>
        <v>Apr-2023</v>
      </c>
    </row>
    <row r="39" spans="1:11">
      <c r="A39" t="s">
        <v>95</v>
      </c>
      <c r="B39" t="s">
        <v>81</v>
      </c>
      <c r="C39" s="25">
        <v>45030</v>
      </c>
      <c r="D39" t="s">
        <v>96</v>
      </c>
      <c r="E39" t="s">
        <v>57</v>
      </c>
      <c r="F39">
        <v>2</v>
      </c>
      <c r="G39" s="22">
        <v>25</v>
      </c>
      <c r="H39" s="22">
        <f t="shared" si="0"/>
        <v>50</v>
      </c>
      <c r="I39" t="s">
        <v>15</v>
      </c>
      <c r="J39">
        <v>41</v>
      </c>
      <c r="K39" s="29" t="str">
        <f t="shared" si="1"/>
        <v>Apr-2023</v>
      </c>
    </row>
    <row r="40" spans="1:11">
      <c r="A40" t="s">
        <v>97</v>
      </c>
      <c r="B40" t="s">
        <v>98</v>
      </c>
      <c r="C40" s="25">
        <v>45031</v>
      </c>
      <c r="D40" t="s">
        <v>13</v>
      </c>
      <c r="E40" t="s">
        <v>14</v>
      </c>
      <c r="F40">
        <v>1</v>
      </c>
      <c r="G40" s="22">
        <v>899.99</v>
      </c>
      <c r="H40" s="22">
        <f t="shared" si="0"/>
        <v>899.99</v>
      </c>
      <c r="I40" t="s">
        <v>19</v>
      </c>
      <c r="J40">
        <v>50</v>
      </c>
      <c r="K40" s="29" t="str">
        <f t="shared" si="1"/>
        <v>Apr-2023</v>
      </c>
    </row>
    <row r="41" spans="1:11">
      <c r="A41" t="s">
        <v>99</v>
      </c>
      <c r="B41" t="s">
        <v>98</v>
      </c>
      <c r="C41" s="25">
        <v>45032</v>
      </c>
      <c r="D41" t="s">
        <v>18</v>
      </c>
      <c r="E41" t="s">
        <v>14</v>
      </c>
      <c r="F41">
        <v>1</v>
      </c>
      <c r="G41" s="22">
        <v>799</v>
      </c>
      <c r="H41" s="22">
        <f t="shared" si="0"/>
        <v>799</v>
      </c>
      <c r="I41" t="s">
        <v>19</v>
      </c>
      <c r="J41">
        <v>51</v>
      </c>
      <c r="K41" s="29" t="str">
        <f t="shared" si="1"/>
        <v>Apr-2023</v>
      </c>
    </row>
    <row r="42" spans="1:11">
      <c r="A42" t="s">
        <v>100</v>
      </c>
      <c r="B42" t="s">
        <v>98</v>
      </c>
      <c r="C42" s="25">
        <v>45033</v>
      </c>
      <c r="D42" t="s">
        <v>22</v>
      </c>
      <c r="E42" t="s">
        <v>14</v>
      </c>
      <c r="F42">
        <v>1</v>
      </c>
      <c r="G42" s="22">
        <v>650</v>
      </c>
      <c r="H42" s="22">
        <f t="shared" si="0"/>
        <v>650</v>
      </c>
      <c r="I42" t="s">
        <v>19</v>
      </c>
      <c r="J42">
        <v>52</v>
      </c>
      <c r="K42" s="29" t="str">
        <f t="shared" si="1"/>
        <v>Apr-2023</v>
      </c>
    </row>
    <row r="43" spans="1:11">
      <c r="A43" t="s">
        <v>101</v>
      </c>
      <c r="B43" t="s">
        <v>98</v>
      </c>
      <c r="C43" s="25">
        <v>45034</v>
      </c>
      <c r="D43" t="s">
        <v>25</v>
      </c>
      <c r="E43" t="s">
        <v>14</v>
      </c>
      <c r="F43">
        <v>1</v>
      </c>
      <c r="G43" s="22">
        <v>950</v>
      </c>
      <c r="H43" s="22">
        <f t="shared" si="0"/>
        <v>950</v>
      </c>
      <c r="I43" t="s">
        <v>19</v>
      </c>
      <c r="J43">
        <v>53</v>
      </c>
      <c r="K43" s="29" t="str">
        <f t="shared" si="1"/>
        <v>Apr-2023</v>
      </c>
    </row>
    <row r="44" spans="1:11">
      <c r="A44" t="s">
        <v>102</v>
      </c>
      <c r="B44" t="s">
        <v>98</v>
      </c>
      <c r="C44" s="25">
        <v>45035</v>
      </c>
      <c r="D44" t="s">
        <v>28</v>
      </c>
      <c r="E44" t="s">
        <v>29</v>
      </c>
      <c r="F44">
        <v>1</v>
      </c>
      <c r="G44" s="22">
        <v>1299</v>
      </c>
      <c r="H44" s="22">
        <f t="shared" si="0"/>
        <v>1299</v>
      </c>
      <c r="I44" t="s">
        <v>19</v>
      </c>
      <c r="J44">
        <v>54</v>
      </c>
      <c r="K44" s="29" t="str">
        <f t="shared" si="1"/>
        <v>Apr-2023</v>
      </c>
    </row>
    <row r="45" spans="1:11">
      <c r="A45" t="s">
        <v>103</v>
      </c>
      <c r="B45" t="s">
        <v>98</v>
      </c>
      <c r="C45" s="25">
        <v>45036</v>
      </c>
      <c r="D45" t="s">
        <v>31</v>
      </c>
      <c r="E45" t="s">
        <v>29</v>
      </c>
      <c r="F45">
        <v>1</v>
      </c>
      <c r="G45" s="22">
        <v>999</v>
      </c>
      <c r="H45" s="22">
        <f t="shared" si="0"/>
        <v>999</v>
      </c>
      <c r="I45" t="s">
        <v>19</v>
      </c>
      <c r="J45">
        <v>55</v>
      </c>
      <c r="K45" s="29" t="str">
        <f t="shared" si="1"/>
        <v>Apr-2023</v>
      </c>
    </row>
    <row r="46" spans="1:11">
      <c r="A46" t="s">
        <v>104</v>
      </c>
      <c r="B46" t="s">
        <v>98</v>
      </c>
      <c r="C46" s="25">
        <v>45037</v>
      </c>
      <c r="D46" t="s">
        <v>34</v>
      </c>
      <c r="E46" t="s">
        <v>29</v>
      </c>
      <c r="F46">
        <v>1</v>
      </c>
      <c r="G46" s="22">
        <v>1100</v>
      </c>
      <c r="H46" s="22">
        <f t="shared" si="0"/>
        <v>1100</v>
      </c>
      <c r="I46" t="s">
        <v>19</v>
      </c>
      <c r="J46">
        <v>50</v>
      </c>
      <c r="K46" s="29" t="str">
        <f t="shared" si="1"/>
        <v>Apr-2023</v>
      </c>
    </row>
    <row r="47" spans="1:11">
      <c r="A47" t="s">
        <v>105</v>
      </c>
      <c r="B47" t="s">
        <v>98</v>
      </c>
      <c r="C47" s="25">
        <v>45038</v>
      </c>
      <c r="D47" t="s">
        <v>37</v>
      </c>
      <c r="E47" t="s">
        <v>38</v>
      </c>
      <c r="F47">
        <v>1</v>
      </c>
      <c r="G47" s="22">
        <v>249.99</v>
      </c>
      <c r="H47" s="22">
        <f t="shared" si="0"/>
        <v>249.99</v>
      </c>
      <c r="I47" t="s">
        <v>19</v>
      </c>
      <c r="J47">
        <v>51</v>
      </c>
      <c r="K47" s="29" t="str">
        <f t="shared" si="1"/>
        <v>Apr-2023</v>
      </c>
    </row>
    <row r="48" spans="1:11">
      <c r="A48" t="s">
        <v>106</v>
      </c>
      <c r="B48" t="s">
        <v>98</v>
      </c>
      <c r="C48" s="25">
        <v>45039</v>
      </c>
      <c r="D48" t="s">
        <v>41</v>
      </c>
      <c r="E48" t="s">
        <v>38</v>
      </c>
      <c r="F48">
        <v>1</v>
      </c>
      <c r="G48" s="22">
        <v>350</v>
      </c>
      <c r="H48" s="22">
        <f t="shared" si="0"/>
        <v>350</v>
      </c>
      <c r="I48" t="s">
        <v>19</v>
      </c>
      <c r="J48">
        <v>52</v>
      </c>
      <c r="K48" s="29" t="str">
        <f t="shared" si="1"/>
        <v>Apr-2023</v>
      </c>
    </row>
    <row r="49" spans="1:11">
      <c r="A49" t="s">
        <v>107</v>
      </c>
      <c r="B49" t="s">
        <v>98</v>
      </c>
      <c r="C49" s="25">
        <v>45040</v>
      </c>
      <c r="D49" t="s">
        <v>44</v>
      </c>
      <c r="E49" t="s">
        <v>45</v>
      </c>
      <c r="F49">
        <v>1</v>
      </c>
      <c r="G49" s="22">
        <v>149</v>
      </c>
      <c r="H49" s="22">
        <f t="shared" si="0"/>
        <v>149</v>
      </c>
      <c r="I49" t="s">
        <v>19</v>
      </c>
      <c r="J49">
        <v>53</v>
      </c>
      <c r="K49" s="29" t="str">
        <f t="shared" si="1"/>
        <v>Apr-2023</v>
      </c>
    </row>
    <row r="50" spans="1:11">
      <c r="A50" t="s">
        <v>108</v>
      </c>
      <c r="B50" t="s">
        <v>98</v>
      </c>
      <c r="C50" s="25">
        <v>45041</v>
      </c>
      <c r="D50" t="s">
        <v>47</v>
      </c>
      <c r="E50" t="s">
        <v>45</v>
      </c>
      <c r="F50">
        <v>2</v>
      </c>
      <c r="G50" s="22">
        <v>75</v>
      </c>
      <c r="H50" s="22">
        <f t="shared" si="0"/>
        <v>150</v>
      </c>
      <c r="I50" t="s">
        <v>19</v>
      </c>
      <c r="J50">
        <v>54</v>
      </c>
      <c r="K50" s="29" t="str">
        <f t="shared" si="1"/>
        <v>Apr-2023</v>
      </c>
    </row>
    <row r="51" spans="1:11">
      <c r="A51" t="s">
        <v>109</v>
      </c>
      <c r="B51" t="s">
        <v>98</v>
      </c>
      <c r="C51" s="25">
        <v>45042</v>
      </c>
      <c r="D51" t="s">
        <v>50</v>
      </c>
      <c r="E51" t="s">
        <v>45</v>
      </c>
      <c r="F51">
        <v>1</v>
      </c>
      <c r="G51" s="22">
        <v>199</v>
      </c>
      <c r="H51" s="22">
        <f t="shared" si="0"/>
        <v>199</v>
      </c>
      <c r="I51" t="s">
        <v>19</v>
      </c>
      <c r="J51">
        <v>55</v>
      </c>
      <c r="K51" s="29" t="str">
        <f t="shared" si="1"/>
        <v>Apr-2023</v>
      </c>
    </row>
    <row r="52" spans="1:11">
      <c r="A52" t="s">
        <v>110</v>
      </c>
      <c r="B52" t="s">
        <v>98</v>
      </c>
      <c r="C52" s="25">
        <v>45043</v>
      </c>
      <c r="D52" t="s">
        <v>53</v>
      </c>
      <c r="E52" t="s">
        <v>45</v>
      </c>
      <c r="F52">
        <v>1</v>
      </c>
      <c r="G52" s="22">
        <v>250</v>
      </c>
      <c r="H52" s="22">
        <f t="shared" si="0"/>
        <v>250</v>
      </c>
      <c r="I52" t="s">
        <v>19</v>
      </c>
      <c r="J52">
        <v>50</v>
      </c>
      <c r="K52" s="29" t="str">
        <f t="shared" si="1"/>
        <v>Apr-2023</v>
      </c>
    </row>
    <row r="53" spans="1:11">
      <c r="A53" t="s">
        <v>111</v>
      </c>
      <c r="B53" t="s">
        <v>98</v>
      </c>
      <c r="C53" s="25">
        <v>45044</v>
      </c>
      <c r="D53" t="s">
        <v>56</v>
      </c>
      <c r="E53" t="s">
        <v>57</v>
      </c>
      <c r="F53">
        <v>1</v>
      </c>
      <c r="G53" s="22">
        <v>19.99</v>
      </c>
      <c r="H53" s="22">
        <f t="shared" si="0"/>
        <v>19.99</v>
      </c>
      <c r="I53" t="s">
        <v>19</v>
      </c>
      <c r="J53">
        <v>51</v>
      </c>
      <c r="K53" s="29" t="str">
        <f t="shared" si="1"/>
        <v>Apr-2023</v>
      </c>
    </row>
    <row r="54" spans="1:11">
      <c r="A54" t="s">
        <v>112</v>
      </c>
      <c r="B54" t="s">
        <v>98</v>
      </c>
      <c r="C54" s="25">
        <v>45045</v>
      </c>
      <c r="D54" t="s">
        <v>60</v>
      </c>
      <c r="E54" t="s">
        <v>57</v>
      </c>
      <c r="F54">
        <v>2</v>
      </c>
      <c r="G54" s="22">
        <v>19.99</v>
      </c>
      <c r="H54" s="22">
        <f t="shared" si="0"/>
        <v>39.98</v>
      </c>
      <c r="I54" t="s">
        <v>19</v>
      </c>
      <c r="J54">
        <v>52</v>
      </c>
      <c r="K54" s="29" t="str">
        <f t="shared" si="1"/>
        <v>Apr-2023</v>
      </c>
    </row>
    <row r="55" spans="1:11">
      <c r="A55" t="s">
        <v>113</v>
      </c>
      <c r="B55" t="s">
        <v>98</v>
      </c>
      <c r="C55" s="25">
        <v>45046</v>
      </c>
      <c r="D55" t="s">
        <v>93</v>
      </c>
      <c r="E55" t="s">
        <v>57</v>
      </c>
      <c r="F55">
        <v>3</v>
      </c>
      <c r="G55" s="22">
        <v>9.5</v>
      </c>
      <c r="H55" s="22">
        <f t="shared" si="0"/>
        <v>28.5</v>
      </c>
      <c r="I55" t="s">
        <v>19</v>
      </c>
      <c r="J55">
        <v>53</v>
      </c>
      <c r="K55" s="29" t="str">
        <f t="shared" si="1"/>
        <v>Apr-2023</v>
      </c>
    </row>
    <row r="56" spans="1:11">
      <c r="A56" t="s">
        <v>114</v>
      </c>
      <c r="B56" t="s">
        <v>115</v>
      </c>
      <c r="C56" s="25">
        <v>45017</v>
      </c>
      <c r="D56" t="s">
        <v>34</v>
      </c>
      <c r="E56" t="s">
        <v>29</v>
      </c>
      <c r="F56">
        <v>1</v>
      </c>
      <c r="G56" s="22">
        <v>1100</v>
      </c>
      <c r="H56" s="22">
        <f t="shared" si="0"/>
        <v>1100</v>
      </c>
      <c r="I56" t="s">
        <v>15</v>
      </c>
      <c r="J56">
        <v>18</v>
      </c>
      <c r="K56" s="29" t="str">
        <f t="shared" si="1"/>
        <v>Apr-2023</v>
      </c>
    </row>
    <row r="57" spans="1:11">
      <c r="A57" t="s">
        <v>116</v>
      </c>
      <c r="B57" t="s">
        <v>117</v>
      </c>
      <c r="C57" s="25">
        <v>45017</v>
      </c>
      <c r="D57" t="s">
        <v>50</v>
      </c>
      <c r="E57" t="s">
        <v>45</v>
      </c>
      <c r="F57">
        <v>1</v>
      </c>
      <c r="G57" s="22">
        <v>199</v>
      </c>
      <c r="H57" s="22">
        <f t="shared" si="0"/>
        <v>199</v>
      </c>
      <c r="I57" t="s">
        <v>19</v>
      </c>
      <c r="J57">
        <v>25</v>
      </c>
      <c r="K57" s="29" t="str">
        <f t="shared" si="1"/>
        <v>Apr-2023</v>
      </c>
    </row>
    <row r="58" spans="1:11">
      <c r="A58" t="s">
        <v>118</v>
      </c>
      <c r="B58" t="s">
        <v>117</v>
      </c>
      <c r="C58" s="25">
        <v>45018</v>
      </c>
      <c r="D58" t="s">
        <v>53</v>
      </c>
      <c r="E58" t="s">
        <v>45</v>
      </c>
      <c r="F58">
        <v>1</v>
      </c>
      <c r="G58" s="22">
        <v>250</v>
      </c>
      <c r="H58" s="22">
        <f t="shared" si="0"/>
        <v>250</v>
      </c>
      <c r="I58" t="s">
        <v>19</v>
      </c>
      <c r="J58">
        <v>26</v>
      </c>
      <c r="K58" s="29" t="str">
        <f t="shared" si="1"/>
        <v>Apr-2023</v>
      </c>
    </row>
    <row r="59" spans="1:11">
      <c r="A59" t="s">
        <v>119</v>
      </c>
      <c r="B59" t="s">
        <v>117</v>
      </c>
      <c r="C59" s="25">
        <v>45019</v>
      </c>
      <c r="D59" t="s">
        <v>56</v>
      </c>
      <c r="E59" t="s">
        <v>57</v>
      </c>
      <c r="F59">
        <v>1</v>
      </c>
      <c r="G59" s="22">
        <v>19.99</v>
      </c>
      <c r="H59" s="22">
        <f t="shared" si="0"/>
        <v>19.99</v>
      </c>
      <c r="I59" t="s">
        <v>19</v>
      </c>
      <c r="J59">
        <v>27</v>
      </c>
      <c r="K59" s="29" t="str">
        <f t="shared" si="1"/>
        <v>Apr-2023</v>
      </c>
    </row>
    <row r="60" spans="1:11">
      <c r="A60" t="s">
        <v>120</v>
      </c>
      <c r="B60" t="s">
        <v>117</v>
      </c>
      <c r="C60" s="25">
        <v>45020</v>
      </c>
      <c r="D60" t="s">
        <v>60</v>
      </c>
      <c r="E60" t="s">
        <v>57</v>
      </c>
      <c r="F60">
        <v>2</v>
      </c>
      <c r="G60" s="22">
        <v>19.99</v>
      </c>
      <c r="H60" s="22">
        <f t="shared" si="0"/>
        <v>39.98</v>
      </c>
      <c r="I60" t="s">
        <v>19</v>
      </c>
      <c r="J60">
        <v>28</v>
      </c>
      <c r="K60" s="29" t="str">
        <f t="shared" si="1"/>
        <v>Apr-2023</v>
      </c>
    </row>
    <row r="61" spans="1:11">
      <c r="A61" t="s">
        <v>121</v>
      </c>
      <c r="B61" t="s">
        <v>117</v>
      </c>
      <c r="C61" s="25">
        <v>45021</v>
      </c>
      <c r="D61" t="s">
        <v>93</v>
      </c>
      <c r="E61" t="s">
        <v>57</v>
      </c>
      <c r="F61">
        <v>3</v>
      </c>
      <c r="G61" s="22">
        <v>9.5</v>
      </c>
      <c r="H61" s="22">
        <f t="shared" si="0"/>
        <v>28.5</v>
      </c>
      <c r="I61" t="s">
        <v>19</v>
      </c>
      <c r="J61">
        <v>29</v>
      </c>
      <c r="K61" s="29" t="str">
        <f t="shared" si="1"/>
        <v>Apr-2023</v>
      </c>
    </row>
    <row r="62" spans="1:11">
      <c r="A62" t="s">
        <v>122</v>
      </c>
      <c r="B62" t="s">
        <v>117</v>
      </c>
      <c r="C62" s="25">
        <v>45022</v>
      </c>
      <c r="D62" t="s">
        <v>63</v>
      </c>
      <c r="E62" t="s">
        <v>57</v>
      </c>
      <c r="F62">
        <v>1</v>
      </c>
      <c r="G62" s="22">
        <v>15</v>
      </c>
      <c r="H62" s="22">
        <f t="shared" si="0"/>
        <v>15</v>
      </c>
      <c r="I62" t="s">
        <v>19</v>
      </c>
      <c r="J62">
        <v>30</v>
      </c>
      <c r="K62" s="29" t="str">
        <f t="shared" si="1"/>
        <v>Apr-2023</v>
      </c>
    </row>
    <row r="63" spans="1:11">
      <c r="A63" t="s">
        <v>123</v>
      </c>
      <c r="B63" t="s">
        <v>117</v>
      </c>
      <c r="C63" s="25">
        <v>45023</v>
      </c>
      <c r="D63" t="s">
        <v>96</v>
      </c>
      <c r="E63" t="s">
        <v>57</v>
      </c>
      <c r="F63">
        <v>2</v>
      </c>
      <c r="G63" s="22">
        <v>25</v>
      </c>
      <c r="H63" s="22">
        <f t="shared" si="0"/>
        <v>50</v>
      </c>
      <c r="I63" t="s">
        <v>19</v>
      </c>
      <c r="J63">
        <v>31</v>
      </c>
      <c r="K63" s="29" t="str">
        <f t="shared" si="1"/>
        <v>Apr-2023</v>
      </c>
    </row>
    <row r="64" spans="1:11">
      <c r="A64" t="s">
        <v>124</v>
      </c>
      <c r="B64" t="s">
        <v>125</v>
      </c>
      <c r="C64" s="25">
        <v>45024</v>
      </c>
      <c r="D64" t="s">
        <v>13</v>
      </c>
      <c r="E64" t="s">
        <v>14</v>
      </c>
      <c r="F64">
        <v>1</v>
      </c>
      <c r="G64" s="22">
        <v>899.99</v>
      </c>
      <c r="H64" s="22">
        <f t="shared" si="0"/>
        <v>899.99</v>
      </c>
      <c r="I64" t="s">
        <v>15</v>
      </c>
      <c r="J64">
        <v>35</v>
      </c>
      <c r="K64" s="29" t="str">
        <f t="shared" si="1"/>
        <v>Apr-2023</v>
      </c>
    </row>
    <row r="65" spans="1:11">
      <c r="A65" t="s">
        <v>126</v>
      </c>
      <c r="B65" t="s">
        <v>125</v>
      </c>
      <c r="C65" s="25">
        <v>45025</v>
      </c>
      <c r="D65" t="s">
        <v>18</v>
      </c>
      <c r="E65" t="s">
        <v>14</v>
      </c>
      <c r="F65">
        <v>1</v>
      </c>
      <c r="G65" s="22">
        <v>799</v>
      </c>
      <c r="H65" s="22">
        <f t="shared" si="0"/>
        <v>799</v>
      </c>
      <c r="I65" t="s">
        <v>15</v>
      </c>
      <c r="J65">
        <v>36</v>
      </c>
      <c r="K65" s="29" t="str">
        <f t="shared" si="1"/>
        <v>Apr-2023</v>
      </c>
    </row>
    <row r="66" spans="1:11">
      <c r="A66" t="s">
        <v>127</v>
      </c>
      <c r="B66" t="s">
        <v>125</v>
      </c>
      <c r="C66" s="25">
        <v>45026</v>
      </c>
      <c r="D66" t="s">
        <v>22</v>
      </c>
      <c r="E66" t="s">
        <v>14</v>
      </c>
      <c r="F66">
        <v>1</v>
      </c>
      <c r="G66" s="22">
        <v>650</v>
      </c>
      <c r="H66" s="22">
        <f t="shared" ref="H66:H129" si="2">F66*G66</f>
        <v>650</v>
      </c>
      <c r="I66" t="s">
        <v>15</v>
      </c>
      <c r="J66">
        <v>37</v>
      </c>
      <c r="K66" s="29" t="str">
        <f t="shared" ref="K66:K129" si="3">TEXT(C66,"mmm-yyyy")</f>
        <v>Apr-2023</v>
      </c>
    </row>
    <row r="67" spans="1:11">
      <c r="A67" t="s">
        <v>128</v>
      </c>
      <c r="B67" t="s">
        <v>125</v>
      </c>
      <c r="C67" s="25">
        <v>45027</v>
      </c>
      <c r="D67" t="s">
        <v>25</v>
      </c>
      <c r="E67" t="s">
        <v>14</v>
      </c>
      <c r="F67">
        <v>1</v>
      </c>
      <c r="G67" s="22">
        <v>950</v>
      </c>
      <c r="H67" s="22">
        <f t="shared" si="2"/>
        <v>950</v>
      </c>
      <c r="I67" t="s">
        <v>15</v>
      </c>
      <c r="J67">
        <v>38</v>
      </c>
      <c r="K67" s="29" t="str">
        <f t="shared" si="3"/>
        <v>Apr-2023</v>
      </c>
    </row>
    <row r="68" spans="1:11">
      <c r="A68" t="s">
        <v>129</v>
      </c>
      <c r="B68" t="s">
        <v>125</v>
      </c>
      <c r="C68" s="25">
        <v>45028</v>
      </c>
      <c r="D68" t="s">
        <v>28</v>
      </c>
      <c r="E68" t="s">
        <v>29</v>
      </c>
      <c r="F68">
        <v>1</v>
      </c>
      <c r="G68" s="22">
        <v>1299</v>
      </c>
      <c r="H68" s="22">
        <f t="shared" si="2"/>
        <v>1299</v>
      </c>
      <c r="I68" t="s">
        <v>15</v>
      </c>
      <c r="J68">
        <v>39</v>
      </c>
      <c r="K68" s="29" t="str">
        <f t="shared" si="3"/>
        <v>Apr-2023</v>
      </c>
    </row>
    <row r="69" spans="1:11">
      <c r="A69" t="s">
        <v>130</v>
      </c>
      <c r="B69" t="s">
        <v>125</v>
      </c>
      <c r="C69" s="25">
        <v>45029</v>
      </c>
      <c r="D69" t="s">
        <v>31</v>
      </c>
      <c r="E69" t="s">
        <v>29</v>
      </c>
      <c r="F69">
        <v>1</v>
      </c>
      <c r="G69" s="22">
        <v>999</v>
      </c>
      <c r="H69" s="22">
        <f t="shared" si="2"/>
        <v>999</v>
      </c>
      <c r="I69" t="s">
        <v>15</v>
      </c>
      <c r="J69">
        <v>40</v>
      </c>
      <c r="K69" s="29" t="str">
        <f t="shared" si="3"/>
        <v>Apr-2023</v>
      </c>
    </row>
    <row r="70" spans="1:11">
      <c r="A70" t="s">
        <v>131</v>
      </c>
      <c r="B70" t="s">
        <v>125</v>
      </c>
      <c r="C70" s="25">
        <v>45030</v>
      </c>
      <c r="D70" t="s">
        <v>34</v>
      </c>
      <c r="E70" t="s">
        <v>29</v>
      </c>
      <c r="F70">
        <v>1</v>
      </c>
      <c r="G70" s="22">
        <v>1100</v>
      </c>
      <c r="H70" s="22">
        <f t="shared" si="2"/>
        <v>1100</v>
      </c>
      <c r="I70" t="s">
        <v>15</v>
      </c>
      <c r="J70">
        <v>41</v>
      </c>
      <c r="K70" s="29" t="str">
        <f t="shared" si="3"/>
        <v>Apr-2023</v>
      </c>
    </row>
    <row r="71" spans="1:11">
      <c r="A71" t="s">
        <v>132</v>
      </c>
      <c r="B71" t="s">
        <v>125</v>
      </c>
      <c r="C71" s="25">
        <v>45031</v>
      </c>
      <c r="D71" t="s">
        <v>37</v>
      </c>
      <c r="E71" t="s">
        <v>38</v>
      </c>
      <c r="F71">
        <v>1</v>
      </c>
      <c r="G71" s="22">
        <v>249.99</v>
      </c>
      <c r="H71" s="22">
        <f t="shared" si="2"/>
        <v>249.99</v>
      </c>
      <c r="I71" t="s">
        <v>15</v>
      </c>
      <c r="J71">
        <v>42</v>
      </c>
      <c r="K71" s="29" t="str">
        <f t="shared" si="3"/>
        <v>Apr-2023</v>
      </c>
    </row>
    <row r="72" spans="1:11">
      <c r="A72" t="s">
        <v>133</v>
      </c>
      <c r="B72" t="s">
        <v>125</v>
      </c>
      <c r="C72" s="25">
        <v>45032</v>
      </c>
      <c r="D72" t="s">
        <v>41</v>
      </c>
      <c r="E72" t="s">
        <v>38</v>
      </c>
      <c r="F72">
        <v>1</v>
      </c>
      <c r="G72" s="22">
        <v>350</v>
      </c>
      <c r="H72" s="22">
        <f t="shared" si="2"/>
        <v>350</v>
      </c>
      <c r="I72" t="s">
        <v>15</v>
      </c>
      <c r="J72">
        <v>43</v>
      </c>
      <c r="K72" s="29" t="str">
        <f t="shared" si="3"/>
        <v>Apr-2023</v>
      </c>
    </row>
    <row r="73" spans="1:11">
      <c r="A73" t="s">
        <v>134</v>
      </c>
      <c r="B73" t="s">
        <v>125</v>
      </c>
      <c r="C73" s="25">
        <v>45033</v>
      </c>
      <c r="D73" t="s">
        <v>44</v>
      </c>
      <c r="E73" t="s">
        <v>45</v>
      </c>
      <c r="F73">
        <v>1</v>
      </c>
      <c r="G73" s="22">
        <v>149</v>
      </c>
      <c r="H73" s="22">
        <f t="shared" si="2"/>
        <v>149</v>
      </c>
      <c r="I73" t="s">
        <v>15</v>
      </c>
      <c r="J73">
        <v>44</v>
      </c>
      <c r="K73" s="29" t="str">
        <f t="shared" si="3"/>
        <v>Apr-2023</v>
      </c>
    </row>
    <row r="74" spans="1:11">
      <c r="A74" t="s">
        <v>135</v>
      </c>
      <c r="B74" t="s">
        <v>125</v>
      </c>
      <c r="C74" s="25">
        <v>45034</v>
      </c>
      <c r="D74" t="s">
        <v>47</v>
      </c>
      <c r="E74" t="s">
        <v>45</v>
      </c>
      <c r="F74">
        <v>2</v>
      </c>
      <c r="G74" s="22">
        <v>75</v>
      </c>
      <c r="H74" s="22">
        <f t="shared" si="2"/>
        <v>150</v>
      </c>
      <c r="I74" t="s">
        <v>15</v>
      </c>
      <c r="J74">
        <v>45</v>
      </c>
      <c r="K74" s="29" t="str">
        <f t="shared" si="3"/>
        <v>Apr-2023</v>
      </c>
    </row>
    <row r="75" spans="1:11">
      <c r="A75" t="s">
        <v>136</v>
      </c>
      <c r="B75" t="s">
        <v>125</v>
      </c>
      <c r="C75" s="25">
        <v>45035</v>
      </c>
      <c r="D75" t="s">
        <v>50</v>
      </c>
      <c r="E75" t="s">
        <v>45</v>
      </c>
      <c r="F75">
        <v>1</v>
      </c>
      <c r="G75" s="22">
        <v>199</v>
      </c>
      <c r="H75" s="22">
        <f t="shared" si="2"/>
        <v>199</v>
      </c>
      <c r="I75" t="s">
        <v>15</v>
      </c>
      <c r="J75">
        <v>35</v>
      </c>
      <c r="K75" s="29" t="str">
        <f t="shared" si="3"/>
        <v>Apr-2023</v>
      </c>
    </row>
    <row r="76" spans="1:11">
      <c r="A76" t="s">
        <v>137</v>
      </c>
      <c r="B76" t="s">
        <v>125</v>
      </c>
      <c r="C76" s="25">
        <v>45036</v>
      </c>
      <c r="D76" t="s">
        <v>53</v>
      </c>
      <c r="E76" t="s">
        <v>45</v>
      </c>
      <c r="F76">
        <v>1</v>
      </c>
      <c r="G76" s="22">
        <v>250</v>
      </c>
      <c r="H76" s="22">
        <f t="shared" si="2"/>
        <v>250</v>
      </c>
      <c r="I76" t="s">
        <v>15</v>
      </c>
      <c r="J76">
        <v>36</v>
      </c>
      <c r="K76" s="29" t="str">
        <f t="shared" si="3"/>
        <v>Apr-2023</v>
      </c>
    </row>
    <row r="77" spans="1:11">
      <c r="A77" t="s">
        <v>138</v>
      </c>
      <c r="B77" t="s">
        <v>125</v>
      </c>
      <c r="C77" s="25">
        <v>45037</v>
      </c>
      <c r="D77" t="s">
        <v>56</v>
      </c>
      <c r="E77" t="s">
        <v>57</v>
      </c>
      <c r="F77">
        <v>1</v>
      </c>
      <c r="G77" s="22">
        <v>19.99</v>
      </c>
      <c r="H77" s="22">
        <f t="shared" si="2"/>
        <v>19.99</v>
      </c>
      <c r="I77" t="s">
        <v>15</v>
      </c>
      <c r="J77">
        <v>37</v>
      </c>
      <c r="K77" s="29" t="str">
        <f t="shared" si="3"/>
        <v>Apr-2023</v>
      </c>
    </row>
    <row r="78" spans="1:11">
      <c r="A78" t="s">
        <v>139</v>
      </c>
      <c r="B78" t="s">
        <v>125</v>
      </c>
      <c r="C78" s="25">
        <v>45038</v>
      </c>
      <c r="D78" t="s">
        <v>60</v>
      </c>
      <c r="E78" t="s">
        <v>57</v>
      </c>
      <c r="F78">
        <v>2</v>
      </c>
      <c r="G78" s="22">
        <v>19.99</v>
      </c>
      <c r="H78" s="22">
        <f t="shared" si="2"/>
        <v>39.98</v>
      </c>
      <c r="I78" t="s">
        <v>15</v>
      </c>
      <c r="J78">
        <v>38</v>
      </c>
      <c r="K78" s="29" t="str">
        <f t="shared" si="3"/>
        <v>Apr-2023</v>
      </c>
    </row>
    <row r="79" spans="1:11">
      <c r="A79" t="s">
        <v>140</v>
      </c>
      <c r="B79" t="s">
        <v>125</v>
      </c>
      <c r="C79" s="25">
        <v>45039</v>
      </c>
      <c r="D79" t="s">
        <v>93</v>
      </c>
      <c r="E79" t="s">
        <v>57</v>
      </c>
      <c r="F79">
        <v>3</v>
      </c>
      <c r="G79" s="22">
        <v>9.5</v>
      </c>
      <c r="H79" s="22">
        <f t="shared" si="2"/>
        <v>28.5</v>
      </c>
      <c r="I79" t="s">
        <v>15</v>
      </c>
      <c r="J79">
        <v>39</v>
      </c>
      <c r="K79" s="29" t="str">
        <f t="shared" si="3"/>
        <v>Apr-2023</v>
      </c>
    </row>
    <row r="80" spans="1:11">
      <c r="A80" t="s">
        <v>141</v>
      </c>
      <c r="B80" t="s">
        <v>125</v>
      </c>
      <c r="C80" s="25">
        <v>45040</v>
      </c>
      <c r="D80" t="s">
        <v>63</v>
      </c>
      <c r="E80" t="s">
        <v>57</v>
      </c>
      <c r="F80">
        <v>1</v>
      </c>
      <c r="G80" s="22">
        <v>15</v>
      </c>
      <c r="H80" s="22">
        <f t="shared" si="2"/>
        <v>15</v>
      </c>
      <c r="I80" t="s">
        <v>15</v>
      </c>
      <c r="J80">
        <v>40</v>
      </c>
      <c r="K80" s="29" t="str">
        <f t="shared" si="3"/>
        <v>Apr-2023</v>
      </c>
    </row>
    <row r="81" spans="1:11">
      <c r="A81" t="s">
        <v>142</v>
      </c>
      <c r="B81" t="s">
        <v>125</v>
      </c>
      <c r="C81" s="25">
        <v>45041</v>
      </c>
      <c r="D81" t="s">
        <v>96</v>
      </c>
      <c r="E81" t="s">
        <v>57</v>
      </c>
      <c r="F81">
        <v>2</v>
      </c>
      <c r="G81" s="22">
        <v>25</v>
      </c>
      <c r="H81" s="22">
        <f t="shared" si="2"/>
        <v>50</v>
      </c>
      <c r="I81" t="s">
        <v>15</v>
      </c>
      <c r="J81">
        <v>41</v>
      </c>
      <c r="K81" s="29" t="str">
        <f t="shared" si="3"/>
        <v>Apr-2023</v>
      </c>
    </row>
    <row r="82" spans="1:11">
      <c r="A82" t="s">
        <v>143</v>
      </c>
      <c r="B82" t="s">
        <v>144</v>
      </c>
      <c r="C82" s="25">
        <v>45042</v>
      </c>
      <c r="D82" t="s">
        <v>13</v>
      </c>
      <c r="E82" t="s">
        <v>14</v>
      </c>
      <c r="F82">
        <v>1</v>
      </c>
      <c r="G82" s="22">
        <v>899.99</v>
      </c>
      <c r="H82" s="22">
        <f t="shared" si="2"/>
        <v>899.99</v>
      </c>
      <c r="I82" t="s">
        <v>19</v>
      </c>
      <c r="J82">
        <v>50</v>
      </c>
      <c r="K82" s="29" t="str">
        <f t="shared" si="3"/>
        <v>Apr-2023</v>
      </c>
    </row>
    <row r="83" spans="1:11">
      <c r="A83" t="s">
        <v>145</v>
      </c>
      <c r="B83" t="s">
        <v>144</v>
      </c>
      <c r="C83" s="25">
        <v>45043</v>
      </c>
      <c r="D83" t="s">
        <v>18</v>
      </c>
      <c r="E83" t="s">
        <v>14</v>
      </c>
      <c r="F83">
        <v>1</v>
      </c>
      <c r="G83" s="22">
        <v>799</v>
      </c>
      <c r="H83" s="22">
        <f t="shared" si="2"/>
        <v>799</v>
      </c>
      <c r="I83" t="s">
        <v>19</v>
      </c>
      <c r="J83">
        <v>51</v>
      </c>
      <c r="K83" s="29" t="str">
        <f t="shared" si="3"/>
        <v>Apr-2023</v>
      </c>
    </row>
    <row r="84" spans="1:11">
      <c r="A84" t="s">
        <v>146</v>
      </c>
      <c r="B84" t="s">
        <v>144</v>
      </c>
      <c r="C84" s="25">
        <v>45044</v>
      </c>
      <c r="D84" t="s">
        <v>22</v>
      </c>
      <c r="E84" t="s">
        <v>14</v>
      </c>
      <c r="F84">
        <v>1</v>
      </c>
      <c r="G84" s="22">
        <v>650</v>
      </c>
      <c r="H84" s="22">
        <f t="shared" si="2"/>
        <v>650</v>
      </c>
      <c r="I84" t="s">
        <v>19</v>
      </c>
      <c r="J84">
        <v>52</v>
      </c>
      <c r="K84" s="29" t="str">
        <f t="shared" si="3"/>
        <v>Apr-2023</v>
      </c>
    </row>
    <row r="85" spans="1:11">
      <c r="A85" t="s">
        <v>147</v>
      </c>
      <c r="B85" t="s">
        <v>144</v>
      </c>
      <c r="C85" s="25">
        <v>45045</v>
      </c>
      <c r="D85" t="s">
        <v>25</v>
      </c>
      <c r="E85" t="s">
        <v>14</v>
      </c>
      <c r="F85">
        <v>1</v>
      </c>
      <c r="G85" s="22">
        <v>950</v>
      </c>
      <c r="H85" s="22">
        <f t="shared" si="2"/>
        <v>950</v>
      </c>
      <c r="I85" t="s">
        <v>19</v>
      </c>
      <c r="J85">
        <v>53</v>
      </c>
      <c r="K85" s="29" t="str">
        <f t="shared" si="3"/>
        <v>Apr-2023</v>
      </c>
    </row>
    <row r="86" spans="1:11">
      <c r="A86" t="s">
        <v>148</v>
      </c>
      <c r="B86" t="s">
        <v>144</v>
      </c>
      <c r="C86" s="25">
        <v>45046</v>
      </c>
      <c r="D86" t="s">
        <v>28</v>
      </c>
      <c r="E86" t="s">
        <v>29</v>
      </c>
      <c r="F86">
        <v>1</v>
      </c>
      <c r="G86" s="22">
        <v>1299</v>
      </c>
      <c r="H86" s="22">
        <f t="shared" si="2"/>
        <v>1299</v>
      </c>
      <c r="I86" t="s">
        <v>19</v>
      </c>
      <c r="J86">
        <v>54</v>
      </c>
      <c r="K86" s="29" t="str">
        <f t="shared" si="3"/>
        <v>Apr-2023</v>
      </c>
    </row>
    <row r="87" spans="1:11">
      <c r="A87" t="s">
        <v>149</v>
      </c>
      <c r="B87" t="s">
        <v>12</v>
      </c>
      <c r="C87" s="25">
        <v>45383</v>
      </c>
      <c r="D87" t="s">
        <v>13</v>
      </c>
      <c r="E87" t="s">
        <v>14</v>
      </c>
      <c r="F87">
        <v>1</v>
      </c>
      <c r="G87" s="22">
        <v>899.99</v>
      </c>
      <c r="H87" s="22">
        <f t="shared" si="2"/>
        <v>899.99</v>
      </c>
      <c r="I87" t="s">
        <v>15</v>
      </c>
      <c r="J87">
        <v>26</v>
      </c>
      <c r="K87" s="29" t="str">
        <f t="shared" si="3"/>
        <v>Apr-2024</v>
      </c>
    </row>
    <row r="88" spans="1:11">
      <c r="A88" t="s">
        <v>150</v>
      </c>
      <c r="B88" t="s">
        <v>17</v>
      </c>
      <c r="C88" s="25">
        <v>45385</v>
      </c>
      <c r="D88" t="s">
        <v>18</v>
      </c>
      <c r="E88" t="s">
        <v>14</v>
      </c>
      <c r="F88">
        <v>1</v>
      </c>
      <c r="G88" s="22">
        <v>799</v>
      </c>
      <c r="H88" s="22">
        <f t="shared" si="2"/>
        <v>799</v>
      </c>
      <c r="I88" t="s">
        <v>19</v>
      </c>
      <c r="J88">
        <v>41</v>
      </c>
      <c r="K88" s="29" t="str">
        <f t="shared" si="3"/>
        <v>Apr-2024</v>
      </c>
    </row>
    <row r="89" spans="1:11">
      <c r="A89" t="s">
        <v>151</v>
      </c>
      <c r="B89" t="s">
        <v>21</v>
      </c>
      <c r="C89" s="25">
        <v>45387</v>
      </c>
      <c r="D89" t="s">
        <v>22</v>
      </c>
      <c r="E89" t="s">
        <v>14</v>
      </c>
      <c r="F89">
        <v>1</v>
      </c>
      <c r="G89" s="22">
        <v>650</v>
      </c>
      <c r="H89" s="22">
        <f t="shared" si="2"/>
        <v>650</v>
      </c>
      <c r="I89" t="s">
        <v>15</v>
      </c>
      <c r="J89">
        <v>55</v>
      </c>
      <c r="K89" s="29" t="str">
        <f t="shared" si="3"/>
        <v>Apr-2024</v>
      </c>
    </row>
    <row r="90" spans="1:11">
      <c r="A90" t="s">
        <v>152</v>
      </c>
      <c r="B90" t="s">
        <v>24</v>
      </c>
      <c r="C90" s="25">
        <v>45389</v>
      </c>
      <c r="D90" t="s">
        <v>25</v>
      </c>
      <c r="E90" t="s">
        <v>14</v>
      </c>
      <c r="F90">
        <v>1</v>
      </c>
      <c r="G90" s="22">
        <v>950</v>
      </c>
      <c r="H90" s="22">
        <f t="shared" si="2"/>
        <v>950</v>
      </c>
      <c r="I90" t="s">
        <v>19</v>
      </c>
      <c r="J90">
        <v>19</v>
      </c>
      <c r="K90" s="29" t="str">
        <f t="shared" si="3"/>
        <v>Apr-2024</v>
      </c>
    </row>
    <row r="91" spans="1:11">
      <c r="A91" t="s">
        <v>153</v>
      </c>
      <c r="B91" t="s">
        <v>27</v>
      </c>
      <c r="C91" s="25">
        <v>45391</v>
      </c>
      <c r="D91" t="s">
        <v>28</v>
      </c>
      <c r="E91" t="s">
        <v>29</v>
      </c>
      <c r="F91">
        <v>1</v>
      </c>
      <c r="G91" s="22">
        <v>1299</v>
      </c>
      <c r="H91" s="22">
        <f t="shared" si="2"/>
        <v>1299</v>
      </c>
      <c r="I91" t="s">
        <v>15</v>
      </c>
      <c r="J91">
        <v>40</v>
      </c>
      <c r="K91" s="29" t="str">
        <f t="shared" si="3"/>
        <v>Apr-2024</v>
      </c>
    </row>
    <row r="92" spans="1:11">
      <c r="A92" t="s">
        <v>154</v>
      </c>
      <c r="B92" t="s">
        <v>12</v>
      </c>
      <c r="C92" s="25">
        <v>45393</v>
      </c>
      <c r="D92" t="s">
        <v>31</v>
      </c>
      <c r="E92" t="s">
        <v>29</v>
      </c>
      <c r="F92">
        <v>1</v>
      </c>
      <c r="G92" s="22">
        <v>999</v>
      </c>
      <c r="H92" s="22">
        <f t="shared" si="2"/>
        <v>999</v>
      </c>
      <c r="I92" t="s">
        <v>15</v>
      </c>
      <c r="J92">
        <v>27</v>
      </c>
      <c r="K92" s="29" t="str">
        <f t="shared" si="3"/>
        <v>Apr-2024</v>
      </c>
    </row>
    <row r="93" spans="1:11">
      <c r="A93" t="s">
        <v>155</v>
      </c>
      <c r="B93" t="s">
        <v>33</v>
      </c>
      <c r="C93" s="25">
        <v>45395</v>
      </c>
      <c r="D93" t="s">
        <v>34</v>
      </c>
      <c r="E93" t="s">
        <v>29</v>
      </c>
      <c r="F93">
        <v>1</v>
      </c>
      <c r="G93" s="22">
        <v>1100</v>
      </c>
      <c r="H93" s="22">
        <f t="shared" si="2"/>
        <v>1100</v>
      </c>
      <c r="I93" t="s">
        <v>19</v>
      </c>
      <c r="J93">
        <v>65</v>
      </c>
      <c r="K93" s="29" t="str">
        <f t="shared" si="3"/>
        <v>Apr-2024</v>
      </c>
    </row>
    <row r="94" spans="1:11">
      <c r="A94" t="s">
        <v>156</v>
      </c>
      <c r="B94" t="s">
        <v>36</v>
      </c>
      <c r="C94" s="25">
        <v>45397</v>
      </c>
      <c r="D94" t="s">
        <v>37</v>
      </c>
      <c r="E94" t="s">
        <v>38</v>
      </c>
      <c r="F94">
        <v>1</v>
      </c>
      <c r="G94" s="22">
        <v>249.99</v>
      </c>
      <c r="H94" s="22">
        <f t="shared" si="2"/>
        <v>249.99</v>
      </c>
      <c r="I94" t="s">
        <v>15</v>
      </c>
      <c r="J94">
        <v>33</v>
      </c>
      <c r="K94" s="29" t="str">
        <f t="shared" si="3"/>
        <v>Apr-2024</v>
      </c>
    </row>
    <row r="95" spans="1:11">
      <c r="A95" t="s">
        <v>157</v>
      </c>
      <c r="B95" t="s">
        <v>40</v>
      </c>
      <c r="C95" s="25">
        <v>45399</v>
      </c>
      <c r="D95" t="s">
        <v>41</v>
      </c>
      <c r="E95" t="s">
        <v>38</v>
      </c>
      <c r="F95">
        <v>1</v>
      </c>
      <c r="G95" s="22">
        <v>350</v>
      </c>
      <c r="H95" s="22">
        <f t="shared" si="2"/>
        <v>350</v>
      </c>
      <c r="I95" t="s">
        <v>19</v>
      </c>
      <c r="J95">
        <v>58</v>
      </c>
      <c r="K95" s="29" t="str">
        <f t="shared" si="3"/>
        <v>Apr-2024</v>
      </c>
    </row>
    <row r="96" spans="1:11">
      <c r="A96" t="s">
        <v>158</v>
      </c>
      <c r="B96" t="s">
        <v>43</v>
      </c>
      <c r="C96" s="25">
        <v>45401</v>
      </c>
      <c r="D96" t="s">
        <v>44</v>
      </c>
      <c r="E96" t="s">
        <v>45</v>
      </c>
      <c r="F96">
        <v>1</v>
      </c>
      <c r="G96" s="22">
        <v>149</v>
      </c>
      <c r="H96" s="22">
        <f t="shared" si="2"/>
        <v>149</v>
      </c>
      <c r="I96" t="s">
        <v>15</v>
      </c>
      <c r="J96">
        <v>37</v>
      </c>
      <c r="K96" s="29" t="str">
        <f t="shared" si="3"/>
        <v>Apr-2024</v>
      </c>
    </row>
    <row r="97" spans="1:11">
      <c r="A97" t="s">
        <v>159</v>
      </c>
      <c r="B97" t="s">
        <v>12</v>
      </c>
      <c r="C97" s="25">
        <v>45403</v>
      </c>
      <c r="D97" t="s">
        <v>47</v>
      </c>
      <c r="E97" t="s">
        <v>45</v>
      </c>
      <c r="F97">
        <v>2</v>
      </c>
      <c r="G97" s="22">
        <v>75</v>
      </c>
      <c r="H97" s="22">
        <f t="shared" si="2"/>
        <v>150</v>
      </c>
      <c r="I97" t="s">
        <v>15</v>
      </c>
      <c r="J97">
        <v>29</v>
      </c>
      <c r="K97" s="29" t="str">
        <f t="shared" si="3"/>
        <v>Apr-2024</v>
      </c>
    </row>
    <row r="98" spans="1:11">
      <c r="A98" t="s">
        <v>160</v>
      </c>
      <c r="B98" t="s">
        <v>49</v>
      </c>
      <c r="C98" s="25">
        <v>45405</v>
      </c>
      <c r="D98" t="s">
        <v>50</v>
      </c>
      <c r="E98" t="s">
        <v>45</v>
      </c>
      <c r="F98">
        <v>1</v>
      </c>
      <c r="G98" s="22">
        <v>199</v>
      </c>
      <c r="H98" s="22">
        <f t="shared" si="2"/>
        <v>199</v>
      </c>
      <c r="I98" t="s">
        <v>19</v>
      </c>
      <c r="J98">
        <v>24</v>
      </c>
      <c r="K98" s="29" t="str">
        <f t="shared" si="3"/>
        <v>Apr-2024</v>
      </c>
    </row>
    <row r="99" spans="1:11">
      <c r="A99" t="s">
        <v>161</v>
      </c>
      <c r="B99" t="s">
        <v>52</v>
      </c>
      <c r="C99" s="25">
        <v>45407</v>
      </c>
      <c r="D99" t="s">
        <v>53</v>
      </c>
      <c r="E99" t="s">
        <v>45</v>
      </c>
      <c r="F99">
        <v>1</v>
      </c>
      <c r="G99" s="22">
        <v>250</v>
      </c>
      <c r="H99" s="22">
        <f t="shared" si="2"/>
        <v>250</v>
      </c>
      <c r="I99" t="s">
        <v>15</v>
      </c>
      <c r="J99">
        <v>68</v>
      </c>
      <c r="K99" s="29" t="str">
        <f t="shared" si="3"/>
        <v>Apr-2024</v>
      </c>
    </row>
    <row r="100" spans="1:11">
      <c r="A100" t="s">
        <v>162</v>
      </c>
      <c r="B100" t="s">
        <v>55</v>
      </c>
      <c r="C100" s="25">
        <v>45409</v>
      </c>
      <c r="D100" t="s">
        <v>56</v>
      </c>
      <c r="E100" t="s">
        <v>57</v>
      </c>
      <c r="F100">
        <v>1</v>
      </c>
      <c r="G100" s="22">
        <v>19.99</v>
      </c>
      <c r="H100" s="22">
        <f t="shared" si="2"/>
        <v>19.99</v>
      </c>
      <c r="I100" t="s">
        <v>19</v>
      </c>
      <c r="J100">
        <v>70</v>
      </c>
      <c r="K100" s="29" t="str">
        <f t="shared" si="3"/>
        <v>Apr-2024</v>
      </c>
    </row>
    <row r="101" spans="1:11">
      <c r="A101" t="s">
        <v>163</v>
      </c>
      <c r="B101" t="s">
        <v>164</v>
      </c>
      <c r="C101" s="25">
        <v>45407</v>
      </c>
      <c r="D101" t="s">
        <v>25</v>
      </c>
      <c r="E101" t="s">
        <v>14</v>
      </c>
      <c r="F101">
        <v>1</v>
      </c>
      <c r="G101" s="22">
        <v>950</v>
      </c>
      <c r="H101" s="22">
        <f t="shared" si="2"/>
        <v>950</v>
      </c>
      <c r="I101" t="s">
        <v>15</v>
      </c>
      <c r="J101">
        <v>68</v>
      </c>
      <c r="K101" s="29" t="str">
        <f t="shared" si="3"/>
        <v>Apr-2024</v>
      </c>
    </row>
    <row r="102" spans="1:11">
      <c r="A102" t="s">
        <v>165</v>
      </c>
      <c r="B102" t="s">
        <v>166</v>
      </c>
      <c r="C102" s="25">
        <v>45383</v>
      </c>
      <c r="D102" t="s">
        <v>13</v>
      </c>
      <c r="E102" t="s">
        <v>14</v>
      </c>
      <c r="F102">
        <v>1</v>
      </c>
      <c r="G102" s="22">
        <v>899.99</v>
      </c>
      <c r="H102" s="22">
        <f t="shared" si="2"/>
        <v>899.99</v>
      </c>
      <c r="I102" t="s">
        <v>19</v>
      </c>
      <c r="J102">
        <v>50</v>
      </c>
      <c r="K102" s="29" t="str">
        <f t="shared" si="3"/>
        <v>Apr-2024</v>
      </c>
    </row>
    <row r="103" spans="1:11">
      <c r="A103" t="s">
        <v>167</v>
      </c>
      <c r="B103" t="s">
        <v>168</v>
      </c>
      <c r="C103" s="25">
        <v>45387</v>
      </c>
      <c r="D103" t="s">
        <v>18</v>
      </c>
      <c r="E103" t="s">
        <v>14</v>
      </c>
      <c r="F103">
        <v>1</v>
      </c>
      <c r="G103" s="22">
        <v>799</v>
      </c>
      <c r="H103" s="22">
        <f t="shared" si="2"/>
        <v>799</v>
      </c>
      <c r="I103" t="s">
        <v>15</v>
      </c>
      <c r="J103">
        <v>65</v>
      </c>
      <c r="K103" s="29" t="str">
        <f t="shared" si="3"/>
        <v>Apr-2024</v>
      </c>
    </row>
    <row r="104" spans="1:11">
      <c r="A104" t="s">
        <v>169</v>
      </c>
      <c r="B104" t="s">
        <v>170</v>
      </c>
      <c r="C104" s="25">
        <v>45392</v>
      </c>
      <c r="D104" t="s">
        <v>22</v>
      </c>
      <c r="E104" t="s">
        <v>14</v>
      </c>
      <c r="F104">
        <v>1</v>
      </c>
      <c r="G104" s="22">
        <v>650</v>
      </c>
      <c r="H104" s="22">
        <f t="shared" si="2"/>
        <v>650</v>
      </c>
      <c r="I104" t="s">
        <v>19</v>
      </c>
      <c r="J104">
        <v>18</v>
      </c>
      <c r="K104" s="29" t="str">
        <f t="shared" si="3"/>
        <v>Apr-2024</v>
      </c>
    </row>
    <row r="105" spans="1:11">
      <c r="A105" t="s">
        <v>171</v>
      </c>
      <c r="B105" t="s">
        <v>172</v>
      </c>
      <c r="C105" s="25">
        <v>45397</v>
      </c>
      <c r="D105" t="s">
        <v>25</v>
      </c>
      <c r="E105" t="s">
        <v>14</v>
      </c>
      <c r="F105">
        <v>1</v>
      </c>
      <c r="G105" s="22">
        <v>950</v>
      </c>
      <c r="H105" s="22">
        <f t="shared" si="2"/>
        <v>950</v>
      </c>
      <c r="I105" t="s">
        <v>15</v>
      </c>
      <c r="J105">
        <v>25</v>
      </c>
      <c r="K105" s="29" t="str">
        <f t="shared" si="3"/>
        <v>Apr-2024</v>
      </c>
    </row>
    <row r="106" spans="1:11">
      <c r="A106" t="s">
        <v>173</v>
      </c>
      <c r="B106" t="s">
        <v>174</v>
      </c>
      <c r="C106" s="25">
        <v>45402</v>
      </c>
      <c r="D106" t="s">
        <v>28</v>
      </c>
      <c r="E106" t="s">
        <v>29</v>
      </c>
      <c r="F106">
        <v>1</v>
      </c>
      <c r="G106" s="22">
        <v>1299</v>
      </c>
      <c r="H106" s="22">
        <f t="shared" si="2"/>
        <v>1299</v>
      </c>
      <c r="I106" t="s">
        <v>19</v>
      </c>
      <c r="J106">
        <v>35</v>
      </c>
      <c r="K106" s="29" t="str">
        <f t="shared" si="3"/>
        <v>Apr-2024</v>
      </c>
    </row>
    <row r="107" spans="1:11">
      <c r="A107" t="s">
        <v>175</v>
      </c>
      <c r="B107" t="s">
        <v>176</v>
      </c>
      <c r="C107" s="25">
        <v>45407</v>
      </c>
      <c r="D107" t="s">
        <v>31</v>
      </c>
      <c r="E107" t="s">
        <v>29</v>
      </c>
      <c r="F107">
        <v>1</v>
      </c>
      <c r="G107" s="22">
        <v>999</v>
      </c>
      <c r="H107" s="22">
        <f t="shared" si="2"/>
        <v>999</v>
      </c>
      <c r="I107" t="s">
        <v>15</v>
      </c>
      <c r="J107">
        <v>50</v>
      </c>
      <c r="K107" s="29" t="str">
        <f t="shared" si="3"/>
        <v>Apr-2024</v>
      </c>
    </row>
    <row r="108" spans="1:11">
      <c r="A108" t="s">
        <v>177</v>
      </c>
      <c r="B108" t="s">
        <v>178</v>
      </c>
      <c r="C108" s="25">
        <v>45412</v>
      </c>
      <c r="D108" t="s">
        <v>34</v>
      </c>
      <c r="E108" t="s">
        <v>29</v>
      </c>
      <c r="F108">
        <v>1</v>
      </c>
      <c r="G108" s="22">
        <v>1100</v>
      </c>
      <c r="H108" s="22">
        <f t="shared" si="2"/>
        <v>1100</v>
      </c>
      <c r="I108" t="s">
        <v>19</v>
      </c>
      <c r="J108">
        <v>65</v>
      </c>
      <c r="K108" s="29" t="str">
        <f t="shared" si="3"/>
        <v>Apr-2024</v>
      </c>
    </row>
    <row r="109" spans="1:11">
      <c r="A109" t="s">
        <v>179</v>
      </c>
      <c r="B109" t="s">
        <v>180</v>
      </c>
      <c r="C109" s="25">
        <v>45383</v>
      </c>
      <c r="D109" t="s">
        <v>96</v>
      </c>
      <c r="E109" t="s">
        <v>57</v>
      </c>
      <c r="F109">
        <v>2</v>
      </c>
      <c r="G109" s="22">
        <v>25</v>
      </c>
      <c r="H109" s="22">
        <f t="shared" si="2"/>
        <v>50</v>
      </c>
      <c r="I109" t="s">
        <v>15</v>
      </c>
      <c r="J109">
        <v>26</v>
      </c>
      <c r="K109" s="29" t="str">
        <f t="shared" si="3"/>
        <v>Apr-2024</v>
      </c>
    </row>
    <row r="110" spans="1:11">
      <c r="A110" t="s">
        <v>181</v>
      </c>
      <c r="B110" t="s">
        <v>115</v>
      </c>
      <c r="C110" s="25">
        <v>45383</v>
      </c>
      <c r="D110" t="s">
        <v>37</v>
      </c>
      <c r="E110" t="s">
        <v>38</v>
      </c>
      <c r="F110">
        <v>1</v>
      </c>
      <c r="G110" s="22">
        <v>249.99</v>
      </c>
      <c r="H110" s="22">
        <f t="shared" si="2"/>
        <v>249.99</v>
      </c>
      <c r="I110" t="s">
        <v>15</v>
      </c>
      <c r="J110">
        <v>19</v>
      </c>
      <c r="K110" s="29" t="str">
        <f t="shared" si="3"/>
        <v>Apr-2024</v>
      </c>
    </row>
    <row r="111" spans="1:11">
      <c r="A111" t="s">
        <v>182</v>
      </c>
      <c r="B111" t="s">
        <v>12</v>
      </c>
      <c r="C111" s="25">
        <v>45139</v>
      </c>
      <c r="D111" t="s">
        <v>13</v>
      </c>
      <c r="E111" t="s">
        <v>14</v>
      </c>
      <c r="F111">
        <v>1</v>
      </c>
      <c r="G111" s="22">
        <v>899.99</v>
      </c>
      <c r="H111" s="22">
        <f t="shared" si="2"/>
        <v>899.99</v>
      </c>
      <c r="I111" t="s">
        <v>15</v>
      </c>
      <c r="J111">
        <v>29</v>
      </c>
      <c r="K111" s="29" t="str">
        <f t="shared" si="3"/>
        <v>Aug-2023</v>
      </c>
    </row>
    <row r="112" spans="1:11">
      <c r="A112" t="s">
        <v>183</v>
      </c>
      <c r="B112" t="s">
        <v>17</v>
      </c>
      <c r="C112" s="25">
        <v>45141</v>
      </c>
      <c r="D112" t="s">
        <v>18</v>
      </c>
      <c r="E112" t="s">
        <v>14</v>
      </c>
      <c r="F112">
        <v>1</v>
      </c>
      <c r="G112" s="22">
        <v>799</v>
      </c>
      <c r="H112" s="22">
        <f t="shared" si="2"/>
        <v>799</v>
      </c>
      <c r="I112" t="s">
        <v>19</v>
      </c>
      <c r="J112">
        <v>37</v>
      </c>
      <c r="K112" s="29" t="str">
        <f t="shared" si="3"/>
        <v>Aug-2023</v>
      </c>
    </row>
    <row r="113" spans="1:11">
      <c r="A113" t="s">
        <v>184</v>
      </c>
      <c r="B113" t="s">
        <v>21</v>
      </c>
      <c r="C113" s="25">
        <v>45143</v>
      </c>
      <c r="D113" t="s">
        <v>22</v>
      </c>
      <c r="E113" t="s">
        <v>14</v>
      </c>
      <c r="F113">
        <v>1</v>
      </c>
      <c r="G113" s="22">
        <v>650</v>
      </c>
      <c r="H113" s="22">
        <f t="shared" si="2"/>
        <v>650</v>
      </c>
      <c r="I113" t="s">
        <v>15</v>
      </c>
      <c r="J113">
        <v>57</v>
      </c>
      <c r="K113" s="29" t="str">
        <f t="shared" si="3"/>
        <v>Aug-2023</v>
      </c>
    </row>
    <row r="114" spans="1:11">
      <c r="A114" t="s">
        <v>185</v>
      </c>
      <c r="B114" t="s">
        <v>24</v>
      </c>
      <c r="C114" s="25">
        <v>45145</v>
      </c>
      <c r="D114" t="s">
        <v>25</v>
      </c>
      <c r="E114" t="s">
        <v>14</v>
      </c>
      <c r="F114">
        <v>1</v>
      </c>
      <c r="G114" s="22">
        <v>950</v>
      </c>
      <c r="H114" s="22">
        <f t="shared" si="2"/>
        <v>950</v>
      </c>
      <c r="I114" t="s">
        <v>19</v>
      </c>
      <c r="J114">
        <v>20</v>
      </c>
      <c r="K114" s="29" t="str">
        <f t="shared" si="3"/>
        <v>Aug-2023</v>
      </c>
    </row>
    <row r="115" spans="1:11">
      <c r="A115" t="s">
        <v>186</v>
      </c>
      <c r="B115" t="s">
        <v>27</v>
      </c>
      <c r="C115" s="25">
        <v>45147</v>
      </c>
      <c r="D115" t="s">
        <v>28</v>
      </c>
      <c r="E115" t="s">
        <v>29</v>
      </c>
      <c r="F115">
        <v>1</v>
      </c>
      <c r="G115" s="22">
        <v>1299</v>
      </c>
      <c r="H115" s="22">
        <f t="shared" si="2"/>
        <v>1299</v>
      </c>
      <c r="I115" t="s">
        <v>15</v>
      </c>
      <c r="J115">
        <v>45</v>
      </c>
      <c r="K115" s="29" t="str">
        <f t="shared" si="3"/>
        <v>Aug-2023</v>
      </c>
    </row>
    <row r="116" spans="1:11">
      <c r="A116" t="s">
        <v>187</v>
      </c>
      <c r="B116" t="s">
        <v>12</v>
      </c>
      <c r="C116" s="25">
        <v>45149</v>
      </c>
      <c r="D116" t="s">
        <v>31</v>
      </c>
      <c r="E116" t="s">
        <v>29</v>
      </c>
      <c r="F116">
        <v>1</v>
      </c>
      <c r="G116" s="22">
        <v>999</v>
      </c>
      <c r="H116" s="22">
        <f t="shared" si="2"/>
        <v>999</v>
      </c>
      <c r="I116" t="s">
        <v>15</v>
      </c>
      <c r="J116">
        <v>30</v>
      </c>
      <c r="K116" s="29" t="str">
        <f t="shared" si="3"/>
        <v>Aug-2023</v>
      </c>
    </row>
    <row r="117" spans="1:11">
      <c r="A117" t="s">
        <v>188</v>
      </c>
      <c r="B117" t="s">
        <v>33</v>
      </c>
      <c r="C117" s="25">
        <v>45151</v>
      </c>
      <c r="D117" t="s">
        <v>34</v>
      </c>
      <c r="E117" t="s">
        <v>29</v>
      </c>
      <c r="F117">
        <v>1</v>
      </c>
      <c r="G117" s="22">
        <v>1100</v>
      </c>
      <c r="H117" s="22">
        <f t="shared" si="2"/>
        <v>1100</v>
      </c>
      <c r="I117" t="s">
        <v>19</v>
      </c>
      <c r="J117">
        <v>67</v>
      </c>
      <c r="K117" s="29" t="str">
        <f t="shared" si="3"/>
        <v>Aug-2023</v>
      </c>
    </row>
    <row r="118" spans="1:11">
      <c r="A118" t="s">
        <v>189</v>
      </c>
      <c r="B118" t="s">
        <v>36</v>
      </c>
      <c r="C118" s="25">
        <v>45153</v>
      </c>
      <c r="D118" t="s">
        <v>37</v>
      </c>
      <c r="E118" t="s">
        <v>38</v>
      </c>
      <c r="F118">
        <v>1</v>
      </c>
      <c r="G118" s="22">
        <v>249.99</v>
      </c>
      <c r="H118" s="22">
        <f t="shared" si="2"/>
        <v>249.99</v>
      </c>
      <c r="I118" t="s">
        <v>15</v>
      </c>
      <c r="J118">
        <v>26</v>
      </c>
      <c r="K118" s="29" t="str">
        <f t="shared" si="3"/>
        <v>Aug-2023</v>
      </c>
    </row>
    <row r="119" spans="1:11">
      <c r="A119" t="s">
        <v>190</v>
      </c>
      <c r="B119" t="s">
        <v>40</v>
      </c>
      <c r="C119" s="25">
        <v>45155</v>
      </c>
      <c r="D119" t="s">
        <v>41</v>
      </c>
      <c r="E119" t="s">
        <v>38</v>
      </c>
      <c r="F119">
        <v>1</v>
      </c>
      <c r="G119" s="22">
        <v>350</v>
      </c>
      <c r="H119" s="22">
        <f t="shared" si="2"/>
        <v>350</v>
      </c>
      <c r="I119" t="s">
        <v>19</v>
      </c>
      <c r="J119">
        <v>53</v>
      </c>
      <c r="K119" s="29" t="str">
        <f t="shared" si="3"/>
        <v>Aug-2023</v>
      </c>
    </row>
    <row r="120" spans="1:11">
      <c r="A120" t="s">
        <v>191</v>
      </c>
      <c r="B120" t="s">
        <v>43</v>
      </c>
      <c r="C120" s="25">
        <v>45157</v>
      </c>
      <c r="D120" t="s">
        <v>44</v>
      </c>
      <c r="E120" t="s">
        <v>45</v>
      </c>
      <c r="F120">
        <v>1</v>
      </c>
      <c r="G120" s="22">
        <v>149</v>
      </c>
      <c r="H120" s="22">
        <f t="shared" si="2"/>
        <v>149</v>
      </c>
      <c r="I120" t="s">
        <v>15</v>
      </c>
      <c r="J120">
        <v>38</v>
      </c>
      <c r="K120" s="29" t="str">
        <f t="shared" si="3"/>
        <v>Aug-2023</v>
      </c>
    </row>
    <row r="121" spans="1:11">
      <c r="A121" t="s">
        <v>192</v>
      </c>
      <c r="B121" t="s">
        <v>12</v>
      </c>
      <c r="C121" s="25">
        <v>45159</v>
      </c>
      <c r="D121" t="s">
        <v>47</v>
      </c>
      <c r="E121" t="s">
        <v>45</v>
      </c>
      <c r="F121">
        <v>2</v>
      </c>
      <c r="G121" s="22">
        <v>75</v>
      </c>
      <c r="H121" s="22">
        <f t="shared" si="2"/>
        <v>150</v>
      </c>
      <c r="I121" t="s">
        <v>15</v>
      </c>
      <c r="J121">
        <v>31</v>
      </c>
      <c r="K121" s="29" t="str">
        <f t="shared" si="3"/>
        <v>Aug-2023</v>
      </c>
    </row>
    <row r="122" spans="1:11">
      <c r="A122" t="s">
        <v>193</v>
      </c>
      <c r="B122" t="s">
        <v>49</v>
      </c>
      <c r="C122" s="25">
        <v>45161</v>
      </c>
      <c r="D122" t="s">
        <v>50</v>
      </c>
      <c r="E122" t="s">
        <v>45</v>
      </c>
      <c r="F122">
        <v>1</v>
      </c>
      <c r="G122" s="22">
        <v>199</v>
      </c>
      <c r="H122" s="22">
        <f t="shared" si="2"/>
        <v>199</v>
      </c>
      <c r="I122" t="s">
        <v>19</v>
      </c>
      <c r="J122">
        <v>22</v>
      </c>
      <c r="K122" s="29" t="str">
        <f t="shared" si="3"/>
        <v>Aug-2023</v>
      </c>
    </row>
    <row r="123" spans="1:11">
      <c r="A123" t="s">
        <v>194</v>
      </c>
      <c r="B123" t="s">
        <v>52</v>
      </c>
      <c r="C123" s="25">
        <v>45163</v>
      </c>
      <c r="D123" t="s">
        <v>53</v>
      </c>
      <c r="E123" t="s">
        <v>45</v>
      </c>
      <c r="F123">
        <v>1</v>
      </c>
      <c r="G123" s="22">
        <v>250</v>
      </c>
      <c r="H123" s="22">
        <f t="shared" si="2"/>
        <v>250</v>
      </c>
      <c r="I123" t="s">
        <v>15</v>
      </c>
      <c r="J123">
        <v>69</v>
      </c>
      <c r="K123" s="29" t="str">
        <f t="shared" si="3"/>
        <v>Aug-2023</v>
      </c>
    </row>
    <row r="124" spans="1:11">
      <c r="A124" t="s">
        <v>195</v>
      </c>
      <c r="B124" t="s">
        <v>55</v>
      </c>
      <c r="C124" s="25">
        <v>45165</v>
      </c>
      <c r="D124" t="s">
        <v>56</v>
      </c>
      <c r="E124" t="s">
        <v>57</v>
      </c>
      <c r="F124">
        <v>1</v>
      </c>
      <c r="G124" s="22">
        <v>19.99</v>
      </c>
      <c r="H124" s="22">
        <f t="shared" si="2"/>
        <v>19.99</v>
      </c>
      <c r="I124" t="s">
        <v>19</v>
      </c>
      <c r="J124">
        <v>71</v>
      </c>
      <c r="K124" s="29" t="str">
        <f t="shared" si="3"/>
        <v>Aug-2023</v>
      </c>
    </row>
    <row r="125" spans="1:11">
      <c r="A125" t="s">
        <v>196</v>
      </c>
      <c r="B125" t="s">
        <v>197</v>
      </c>
      <c r="C125" s="25">
        <v>45148</v>
      </c>
      <c r="D125" t="s">
        <v>93</v>
      </c>
      <c r="E125" t="s">
        <v>57</v>
      </c>
      <c r="F125">
        <v>3</v>
      </c>
      <c r="G125" s="22">
        <v>9.5</v>
      </c>
      <c r="H125" s="22">
        <f t="shared" si="2"/>
        <v>28.5</v>
      </c>
      <c r="I125" t="s">
        <v>19</v>
      </c>
      <c r="J125">
        <v>20</v>
      </c>
      <c r="K125" s="29" t="str">
        <f t="shared" si="3"/>
        <v>Aug-2023</v>
      </c>
    </row>
    <row r="126" spans="1:11">
      <c r="A126" t="s">
        <v>198</v>
      </c>
      <c r="B126" t="s">
        <v>62</v>
      </c>
      <c r="C126" s="25">
        <v>45139</v>
      </c>
      <c r="D126" t="s">
        <v>96</v>
      </c>
      <c r="E126" t="s">
        <v>57</v>
      </c>
      <c r="F126">
        <v>2</v>
      </c>
      <c r="G126" s="22">
        <v>25</v>
      </c>
      <c r="H126" s="22">
        <f t="shared" si="2"/>
        <v>50</v>
      </c>
      <c r="I126" t="s">
        <v>19</v>
      </c>
      <c r="J126">
        <v>27</v>
      </c>
      <c r="K126" s="29" t="str">
        <f t="shared" si="3"/>
        <v>Aug-2023</v>
      </c>
    </row>
    <row r="127" spans="1:11">
      <c r="A127" t="s">
        <v>199</v>
      </c>
      <c r="B127" t="s">
        <v>65</v>
      </c>
      <c r="C127" s="25">
        <v>45139</v>
      </c>
      <c r="D127" t="s">
        <v>56</v>
      </c>
      <c r="E127" t="s">
        <v>57</v>
      </c>
      <c r="F127">
        <v>1</v>
      </c>
      <c r="G127" s="22">
        <v>19.99</v>
      </c>
      <c r="H127" s="22">
        <f t="shared" si="2"/>
        <v>19.99</v>
      </c>
      <c r="I127" t="s">
        <v>19</v>
      </c>
      <c r="J127">
        <v>53</v>
      </c>
      <c r="K127" s="29" t="str">
        <f t="shared" si="3"/>
        <v>Aug-2023</v>
      </c>
    </row>
    <row r="128" spans="1:11">
      <c r="A128" t="s">
        <v>200</v>
      </c>
      <c r="B128" t="s">
        <v>201</v>
      </c>
      <c r="C128" s="25">
        <v>45143</v>
      </c>
      <c r="D128" t="s">
        <v>37</v>
      </c>
      <c r="E128" t="s">
        <v>38</v>
      </c>
      <c r="F128">
        <v>1</v>
      </c>
      <c r="G128" s="22">
        <v>249.99</v>
      </c>
      <c r="H128" s="22">
        <f t="shared" si="2"/>
        <v>249.99</v>
      </c>
      <c r="I128" t="s">
        <v>15</v>
      </c>
      <c r="J128">
        <v>25</v>
      </c>
      <c r="K128" s="29" t="str">
        <f t="shared" si="3"/>
        <v>Aug-2023</v>
      </c>
    </row>
    <row r="129" spans="1:11">
      <c r="A129" t="s">
        <v>202</v>
      </c>
      <c r="B129" t="s">
        <v>203</v>
      </c>
      <c r="C129" s="25">
        <v>45148</v>
      </c>
      <c r="D129" t="s">
        <v>41</v>
      </c>
      <c r="E129" t="s">
        <v>38</v>
      </c>
      <c r="F129">
        <v>1</v>
      </c>
      <c r="G129" s="22">
        <v>350</v>
      </c>
      <c r="H129" s="22">
        <f t="shared" si="2"/>
        <v>350</v>
      </c>
      <c r="I129" t="s">
        <v>19</v>
      </c>
      <c r="J129">
        <v>35</v>
      </c>
      <c r="K129" s="29" t="str">
        <f t="shared" si="3"/>
        <v>Aug-2023</v>
      </c>
    </row>
    <row r="130" spans="1:11">
      <c r="A130" t="s">
        <v>204</v>
      </c>
      <c r="B130" t="s">
        <v>205</v>
      </c>
      <c r="C130" s="25">
        <v>45153</v>
      </c>
      <c r="D130" t="s">
        <v>44</v>
      </c>
      <c r="E130" t="s">
        <v>45</v>
      </c>
      <c r="F130">
        <v>1</v>
      </c>
      <c r="G130" s="22">
        <v>149</v>
      </c>
      <c r="H130" s="22">
        <f t="shared" ref="H130:H193" si="4">F130*G130</f>
        <v>149</v>
      </c>
      <c r="I130" t="s">
        <v>15</v>
      </c>
      <c r="J130">
        <v>50</v>
      </c>
      <c r="K130" s="29" t="str">
        <f t="shared" ref="K130:K193" si="5">TEXT(C130,"mmm-yyyy")</f>
        <v>Aug-2023</v>
      </c>
    </row>
    <row r="131" spans="1:11">
      <c r="A131" t="s">
        <v>206</v>
      </c>
      <c r="B131" t="s">
        <v>207</v>
      </c>
      <c r="C131" s="25">
        <v>45158</v>
      </c>
      <c r="D131" t="s">
        <v>47</v>
      </c>
      <c r="E131" t="s">
        <v>45</v>
      </c>
      <c r="F131">
        <v>2</v>
      </c>
      <c r="G131" s="22">
        <v>75</v>
      </c>
      <c r="H131" s="22">
        <f t="shared" si="4"/>
        <v>150</v>
      </c>
      <c r="I131" t="s">
        <v>19</v>
      </c>
      <c r="J131">
        <v>65</v>
      </c>
      <c r="K131" s="29" t="str">
        <f t="shared" si="5"/>
        <v>Aug-2023</v>
      </c>
    </row>
    <row r="132" spans="1:11">
      <c r="A132" t="s">
        <v>208</v>
      </c>
      <c r="B132" t="s">
        <v>209</v>
      </c>
      <c r="C132" s="25">
        <v>45163</v>
      </c>
      <c r="D132" t="s">
        <v>50</v>
      </c>
      <c r="E132" t="s">
        <v>45</v>
      </c>
      <c r="F132">
        <v>1</v>
      </c>
      <c r="G132" s="22">
        <v>199</v>
      </c>
      <c r="H132" s="22">
        <f t="shared" si="4"/>
        <v>199</v>
      </c>
      <c r="I132" t="s">
        <v>15</v>
      </c>
      <c r="J132">
        <v>18</v>
      </c>
      <c r="K132" s="29" t="str">
        <f t="shared" si="5"/>
        <v>Aug-2023</v>
      </c>
    </row>
    <row r="133" spans="1:11">
      <c r="A133" t="s">
        <v>210</v>
      </c>
      <c r="B133" t="s">
        <v>211</v>
      </c>
      <c r="C133" s="25">
        <v>45168</v>
      </c>
      <c r="D133" t="s">
        <v>53</v>
      </c>
      <c r="E133" t="s">
        <v>45</v>
      </c>
      <c r="F133">
        <v>1</v>
      </c>
      <c r="G133" s="22">
        <v>250</v>
      </c>
      <c r="H133" s="22">
        <f t="shared" si="4"/>
        <v>250</v>
      </c>
      <c r="I133" t="s">
        <v>19</v>
      </c>
      <c r="J133">
        <v>25</v>
      </c>
      <c r="K133" s="29" t="str">
        <f t="shared" si="5"/>
        <v>Aug-2023</v>
      </c>
    </row>
    <row r="134" spans="1:11">
      <c r="A134" t="s">
        <v>212</v>
      </c>
      <c r="B134" t="s">
        <v>213</v>
      </c>
      <c r="C134" s="25">
        <v>45139</v>
      </c>
      <c r="D134" t="s">
        <v>13</v>
      </c>
      <c r="E134" t="s">
        <v>14</v>
      </c>
      <c r="F134">
        <v>1</v>
      </c>
      <c r="G134" s="22">
        <v>899.99</v>
      </c>
      <c r="H134" s="22">
        <f t="shared" si="4"/>
        <v>899.99</v>
      </c>
      <c r="I134" t="s">
        <v>15</v>
      </c>
      <c r="J134">
        <v>18</v>
      </c>
      <c r="K134" s="29" t="str">
        <f t="shared" si="5"/>
        <v>Aug-2023</v>
      </c>
    </row>
    <row r="135" spans="1:11">
      <c r="A135" t="s">
        <v>214</v>
      </c>
      <c r="B135" t="s">
        <v>213</v>
      </c>
      <c r="C135" s="25">
        <v>45140</v>
      </c>
      <c r="D135" t="s">
        <v>18</v>
      </c>
      <c r="E135" t="s">
        <v>14</v>
      </c>
      <c r="F135">
        <v>1</v>
      </c>
      <c r="G135" s="22">
        <v>799</v>
      </c>
      <c r="H135" s="22">
        <f t="shared" si="4"/>
        <v>799</v>
      </c>
      <c r="I135" t="s">
        <v>15</v>
      </c>
      <c r="J135">
        <v>19</v>
      </c>
      <c r="K135" s="29" t="str">
        <f t="shared" si="5"/>
        <v>Aug-2023</v>
      </c>
    </row>
    <row r="136" spans="1:11">
      <c r="A136" t="s">
        <v>215</v>
      </c>
      <c r="B136" t="s">
        <v>213</v>
      </c>
      <c r="C136" s="25">
        <v>45141</v>
      </c>
      <c r="D136" t="s">
        <v>22</v>
      </c>
      <c r="E136" t="s">
        <v>14</v>
      </c>
      <c r="F136">
        <v>1</v>
      </c>
      <c r="G136" s="22">
        <v>650</v>
      </c>
      <c r="H136" s="22">
        <f t="shared" si="4"/>
        <v>650</v>
      </c>
      <c r="I136" t="s">
        <v>15</v>
      </c>
      <c r="J136">
        <v>20</v>
      </c>
      <c r="K136" s="29" t="str">
        <f t="shared" si="5"/>
        <v>Aug-2023</v>
      </c>
    </row>
    <row r="137" spans="1:11">
      <c r="A137" t="s">
        <v>216</v>
      </c>
      <c r="B137" t="s">
        <v>213</v>
      </c>
      <c r="C137" s="25">
        <v>45142</v>
      </c>
      <c r="D137" t="s">
        <v>25</v>
      </c>
      <c r="E137" t="s">
        <v>14</v>
      </c>
      <c r="F137">
        <v>1</v>
      </c>
      <c r="G137" s="22">
        <v>950</v>
      </c>
      <c r="H137" s="22">
        <f t="shared" si="4"/>
        <v>950</v>
      </c>
      <c r="I137" t="s">
        <v>15</v>
      </c>
      <c r="J137">
        <v>21</v>
      </c>
      <c r="K137" s="29" t="str">
        <f t="shared" si="5"/>
        <v>Aug-2023</v>
      </c>
    </row>
    <row r="138" spans="1:11">
      <c r="A138" t="s">
        <v>217</v>
      </c>
      <c r="B138" t="s">
        <v>213</v>
      </c>
      <c r="C138" s="25">
        <v>45143</v>
      </c>
      <c r="D138" t="s">
        <v>28</v>
      </c>
      <c r="E138" t="s">
        <v>29</v>
      </c>
      <c r="F138">
        <v>1</v>
      </c>
      <c r="G138" s="22">
        <v>1299</v>
      </c>
      <c r="H138" s="22">
        <f t="shared" si="4"/>
        <v>1299</v>
      </c>
      <c r="I138" t="s">
        <v>15</v>
      </c>
      <c r="J138">
        <v>22</v>
      </c>
      <c r="K138" s="29" t="str">
        <f t="shared" si="5"/>
        <v>Aug-2023</v>
      </c>
    </row>
    <row r="139" spans="1:11">
      <c r="A139" t="s">
        <v>218</v>
      </c>
      <c r="B139" t="s">
        <v>213</v>
      </c>
      <c r="C139" s="25">
        <v>45144</v>
      </c>
      <c r="D139" t="s">
        <v>31</v>
      </c>
      <c r="E139" t="s">
        <v>29</v>
      </c>
      <c r="F139">
        <v>1</v>
      </c>
      <c r="G139" s="22">
        <v>999</v>
      </c>
      <c r="H139" s="22">
        <f t="shared" si="4"/>
        <v>999</v>
      </c>
      <c r="I139" t="s">
        <v>15</v>
      </c>
      <c r="J139">
        <v>23</v>
      </c>
      <c r="K139" s="29" t="str">
        <f t="shared" si="5"/>
        <v>Aug-2023</v>
      </c>
    </row>
    <row r="140" spans="1:11">
      <c r="A140" t="s">
        <v>219</v>
      </c>
      <c r="B140" t="s">
        <v>213</v>
      </c>
      <c r="C140" s="25">
        <v>45145</v>
      </c>
      <c r="D140" t="s">
        <v>34</v>
      </c>
      <c r="E140" t="s">
        <v>29</v>
      </c>
      <c r="F140">
        <v>1</v>
      </c>
      <c r="G140" s="22">
        <v>1100</v>
      </c>
      <c r="H140" s="22">
        <f t="shared" si="4"/>
        <v>1100</v>
      </c>
      <c r="I140" t="s">
        <v>15</v>
      </c>
      <c r="J140">
        <v>24</v>
      </c>
      <c r="K140" s="29" t="str">
        <f t="shared" si="5"/>
        <v>Aug-2023</v>
      </c>
    </row>
    <row r="141" spans="1:11">
      <c r="A141" t="s">
        <v>220</v>
      </c>
      <c r="B141" t="s">
        <v>213</v>
      </c>
      <c r="C141" s="25">
        <v>45146</v>
      </c>
      <c r="D141" t="s">
        <v>37</v>
      </c>
      <c r="E141" t="s">
        <v>38</v>
      </c>
      <c r="F141">
        <v>1</v>
      </c>
      <c r="G141" s="22">
        <v>249.99</v>
      </c>
      <c r="H141" s="22">
        <f t="shared" si="4"/>
        <v>249.99</v>
      </c>
      <c r="I141" t="s">
        <v>15</v>
      </c>
      <c r="J141">
        <v>18</v>
      </c>
      <c r="K141" s="29" t="str">
        <f t="shared" si="5"/>
        <v>Aug-2023</v>
      </c>
    </row>
    <row r="142" spans="1:11">
      <c r="A142" t="s">
        <v>221</v>
      </c>
      <c r="B142" t="s">
        <v>213</v>
      </c>
      <c r="C142" s="25">
        <v>45147</v>
      </c>
      <c r="D142" t="s">
        <v>41</v>
      </c>
      <c r="E142" t="s">
        <v>38</v>
      </c>
      <c r="F142">
        <v>1</v>
      </c>
      <c r="G142" s="22">
        <v>350</v>
      </c>
      <c r="H142" s="22">
        <f t="shared" si="4"/>
        <v>350</v>
      </c>
      <c r="I142" t="s">
        <v>15</v>
      </c>
      <c r="J142">
        <v>19</v>
      </c>
      <c r="K142" s="29" t="str">
        <f t="shared" si="5"/>
        <v>Aug-2023</v>
      </c>
    </row>
    <row r="143" spans="1:11">
      <c r="A143" t="s">
        <v>222</v>
      </c>
      <c r="B143" t="s">
        <v>213</v>
      </c>
      <c r="C143" s="25">
        <v>45148</v>
      </c>
      <c r="D143" t="s">
        <v>44</v>
      </c>
      <c r="E143" t="s">
        <v>45</v>
      </c>
      <c r="F143">
        <v>1</v>
      </c>
      <c r="G143" s="22">
        <v>149</v>
      </c>
      <c r="H143" s="22">
        <f t="shared" si="4"/>
        <v>149</v>
      </c>
      <c r="I143" t="s">
        <v>15</v>
      </c>
      <c r="J143">
        <v>20</v>
      </c>
      <c r="K143" s="29" t="str">
        <f t="shared" si="5"/>
        <v>Aug-2023</v>
      </c>
    </row>
    <row r="144" spans="1:11">
      <c r="A144" t="s">
        <v>223</v>
      </c>
      <c r="B144" t="s">
        <v>213</v>
      </c>
      <c r="C144" s="25">
        <v>45149</v>
      </c>
      <c r="D144" t="s">
        <v>47</v>
      </c>
      <c r="E144" t="s">
        <v>45</v>
      </c>
      <c r="F144">
        <v>2</v>
      </c>
      <c r="G144" s="22">
        <v>75</v>
      </c>
      <c r="H144" s="22">
        <f t="shared" si="4"/>
        <v>150</v>
      </c>
      <c r="I144" t="s">
        <v>15</v>
      </c>
      <c r="J144">
        <v>21</v>
      </c>
      <c r="K144" s="29" t="str">
        <f t="shared" si="5"/>
        <v>Aug-2023</v>
      </c>
    </row>
    <row r="145" spans="1:11">
      <c r="A145" t="s">
        <v>224</v>
      </c>
      <c r="B145" t="s">
        <v>213</v>
      </c>
      <c r="C145" s="25">
        <v>45150</v>
      </c>
      <c r="D145" t="s">
        <v>50</v>
      </c>
      <c r="E145" t="s">
        <v>45</v>
      </c>
      <c r="F145">
        <v>1</v>
      </c>
      <c r="G145" s="22">
        <v>199</v>
      </c>
      <c r="H145" s="22">
        <f t="shared" si="4"/>
        <v>199</v>
      </c>
      <c r="I145" t="s">
        <v>15</v>
      </c>
      <c r="J145">
        <v>22</v>
      </c>
      <c r="K145" s="29" t="str">
        <f t="shared" si="5"/>
        <v>Aug-2023</v>
      </c>
    </row>
    <row r="146" spans="1:11">
      <c r="A146" t="s">
        <v>225</v>
      </c>
      <c r="B146" t="s">
        <v>213</v>
      </c>
      <c r="C146" s="25">
        <v>45151</v>
      </c>
      <c r="D146" t="s">
        <v>53</v>
      </c>
      <c r="E146" t="s">
        <v>45</v>
      </c>
      <c r="F146">
        <v>1</v>
      </c>
      <c r="G146" s="22">
        <v>250</v>
      </c>
      <c r="H146" s="22">
        <f t="shared" si="4"/>
        <v>250</v>
      </c>
      <c r="I146" t="s">
        <v>15</v>
      </c>
      <c r="J146">
        <v>23</v>
      </c>
      <c r="K146" s="29" t="str">
        <f t="shared" si="5"/>
        <v>Aug-2023</v>
      </c>
    </row>
    <row r="147" spans="1:11">
      <c r="A147" t="s">
        <v>226</v>
      </c>
      <c r="B147" t="s">
        <v>213</v>
      </c>
      <c r="C147" s="25">
        <v>45152</v>
      </c>
      <c r="D147" t="s">
        <v>56</v>
      </c>
      <c r="E147" t="s">
        <v>57</v>
      </c>
      <c r="F147">
        <v>1</v>
      </c>
      <c r="G147" s="22">
        <v>19.99</v>
      </c>
      <c r="H147" s="22">
        <f t="shared" si="4"/>
        <v>19.99</v>
      </c>
      <c r="I147" t="s">
        <v>15</v>
      </c>
      <c r="J147">
        <v>24</v>
      </c>
      <c r="K147" s="29" t="str">
        <f t="shared" si="5"/>
        <v>Aug-2023</v>
      </c>
    </row>
    <row r="148" spans="1:11">
      <c r="A148" t="s">
        <v>227</v>
      </c>
      <c r="B148" t="s">
        <v>213</v>
      </c>
      <c r="C148" s="25">
        <v>45153</v>
      </c>
      <c r="D148" t="s">
        <v>60</v>
      </c>
      <c r="E148" t="s">
        <v>57</v>
      </c>
      <c r="F148">
        <v>2</v>
      </c>
      <c r="G148" s="22">
        <v>19.99</v>
      </c>
      <c r="H148" s="22">
        <f t="shared" si="4"/>
        <v>39.98</v>
      </c>
      <c r="I148" t="s">
        <v>15</v>
      </c>
      <c r="J148">
        <v>18</v>
      </c>
      <c r="K148" s="29" t="str">
        <f t="shared" si="5"/>
        <v>Aug-2023</v>
      </c>
    </row>
    <row r="149" spans="1:11">
      <c r="A149" t="s">
        <v>228</v>
      </c>
      <c r="B149" t="s">
        <v>213</v>
      </c>
      <c r="C149" s="25">
        <v>45154</v>
      </c>
      <c r="D149" t="s">
        <v>93</v>
      </c>
      <c r="E149" t="s">
        <v>57</v>
      </c>
      <c r="F149">
        <v>3</v>
      </c>
      <c r="G149" s="22">
        <v>9.5</v>
      </c>
      <c r="H149" s="22">
        <f t="shared" si="4"/>
        <v>28.5</v>
      </c>
      <c r="I149" t="s">
        <v>15</v>
      </c>
      <c r="J149">
        <v>19</v>
      </c>
      <c r="K149" s="29" t="str">
        <f t="shared" si="5"/>
        <v>Aug-2023</v>
      </c>
    </row>
    <row r="150" spans="1:11">
      <c r="A150" t="s">
        <v>229</v>
      </c>
      <c r="B150" t="s">
        <v>213</v>
      </c>
      <c r="C150" s="25">
        <v>45155</v>
      </c>
      <c r="D150" t="s">
        <v>63</v>
      </c>
      <c r="E150" t="s">
        <v>57</v>
      </c>
      <c r="F150">
        <v>1</v>
      </c>
      <c r="G150" s="22">
        <v>15</v>
      </c>
      <c r="H150" s="22">
        <f t="shared" si="4"/>
        <v>15</v>
      </c>
      <c r="I150" t="s">
        <v>15</v>
      </c>
      <c r="J150">
        <v>20</v>
      </c>
      <c r="K150" s="29" t="str">
        <f t="shared" si="5"/>
        <v>Aug-2023</v>
      </c>
    </row>
    <row r="151" spans="1:11">
      <c r="A151" t="s">
        <v>230</v>
      </c>
      <c r="B151" t="s">
        <v>213</v>
      </c>
      <c r="C151" s="25">
        <v>45156</v>
      </c>
      <c r="D151" t="s">
        <v>96</v>
      </c>
      <c r="E151" t="s">
        <v>57</v>
      </c>
      <c r="F151">
        <v>2</v>
      </c>
      <c r="G151" s="22">
        <v>25</v>
      </c>
      <c r="H151" s="22">
        <f t="shared" si="4"/>
        <v>50</v>
      </c>
      <c r="I151" t="s">
        <v>15</v>
      </c>
      <c r="J151">
        <v>21</v>
      </c>
      <c r="K151" s="29" t="str">
        <f t="shared" si="5"/>
        <v>Aug-2023</v>
      </c>
    </row>
    <row r="152" spans="1:11">
      <c r="A152" t="s">
        <v>231</v>
      </c>
      <c r="B152" t="s">
        <v>232</v>
      </c>
      <c r="C152" s="25">
        <v>45157</v>
      </c>
      <c r="D152" t="s">
        <v>13</v>
      </c>
      <c r="E152" t="s">
        <v>14</v>
      </c>
      <c r="F152">
        <v>1</v>
      </c>
      <c r="G152" s="22">
        <v>899.99</v>
      </c>
      <c r="H152" s="22">
        <f t="shared" si="4"/>
        <v>899.99</v>
      </c>
      <c r="I152" t="s">
        <v>19</v>
      </c>
      <c r="J152">
        <v>25</v>
      </c>
      <c r="K152" s="29" t="str">
        <f t="shared" si="5"/>
        <v>Aug-2023</v>
      </c>
    </row>
    <row r="153" spans="1:11">
      <c r="A153" t="s">
        <v>233</v>
      </c>
      <c r="B153" t="s">
        <v>232</v>
      </c>
      <c r="C153" s="25">
        <v>45158</v>
      </c>
      <c r="D153" t="s">
        <v>18</v>
      </c>
      <c r="E153" t="s">
        <v>14</v>
      </c>
      <c r="F153">
        <v>1</v>
      </c>
      <c r="G153" s="22">
        <v>799</v>
      </c>
      <c r="H153" s="22">
        <f t="shared" si="4"/>
        <v>799</v>
      </c>
      <c r="I153" t="s">
        <v>19</v>
      </c>
      <c r="J153">
        <v>26</v>
      </c>
      <c r="K153" s="29" t="str">
        <f t="shared" si="5"/>
        <v>Aug-2023</v>
      </c>
    </row>
    <row r="154" spans="1:11">
      <c r="A154" t="s">
        <v>234</v>
      </c>
      <c r="B154" t="s">
        <v>232</v>
      </c>
      <c r="C154" s="25">
        <v>45159</v>
      </c>
      <c r="D154" t="s">
        <v>22</v>
      </c>
      <c r="E154" t="s">
        <v>14</v>
      </c>
      <c r="F154">
        <v>1</v>
      </c>
      <c r="G154" s="22">
        <v>650</v>
      </c>
      <c r="H154" s="22">
        <f t="shared" si="4"/>
        <v>650</v>
      </c>
      <c r="I154" t="s">
        <v>19</v>
      </c>
      <c r="J154">
        <v>27</v>
      </c>
      <c r="K154" s="29" t="str">
        <f t="shared" si="5"/>
        <v>Aug-2023</v>
      </c>
    </row>
    <row r="155" spans="1:11">
      <c r="A155" t="s">
        <v>235</v>
      </c>
      <c r="B155" t="s">
        <v>232</v>
      </c>
      <c r="C155" s="25">
        <v>45160</v>
      </c>
      <c r="D155" t="s">
        <v>25</v>
      </c>
      <c r="E155" t="s">
        <v>14</v>
      </c>
      <c r="F155">
        <v>1</v>
      </c>
      <c r="G155" s="22">
        <v>950</v>
      </c>
      <c r="H155" s="22">
        <f t="shared" si="4"/>
        <v>950</v>
      </c>
      <c r="I155" t="s">
        <v>19</v>
      </c>
      <c r="J155">
        <v>28</v>
      </c>
      <c r="K155" s="29" t="str">
        <f t="shared" si="5"/>
        <v>Aug-2023</v>
      </c>
    </row>
    <row r="156" spans="1:11">
      <c r="A156" t="s">
        <v>236</v>
      </c>
      <c r="B156" t="s">
        <v>232</v>
      </c>
      <c r="C156" s="25">
        <v>45161</v>
      </c>
      <c r="D156" t="s">
        <v>28</v>
      </c>
      <c r="E156" t="s">
        <v>29</v>
      </c>
      <c r="F156">
        <v>1</v>
      </c>
      <c r="G156" s="22">
        <v>1299</v>
      </c>
      <c r="H156" s="22">
        <f t="shared" si="4"/>
        <v>1299</v>
      </c>
      <c r="I156" t="s">
        <v>19</v>
      </c>
      <c r="J156">
        <v>29</v>
      </c>
      <c r="K156" s="29" t="str">
        <f t="shared" si="5"/>
        <v>Aug-2023</v>
      </c>
    </row>
    <row r="157" spans="1:11">
      <c r="A157" t="s">
        <v>237</v>
      </c>
      <c r="B157" t="s">
        <v>232</v>
      </c>
      <c r="C157" s="25">
        <v>45162</v>
      </c>
      <c r="D157" t="s">
        <v>31</v>
      </c>
      <c r="E157" t="s">
        <v>29</v>
      </c>
      <c r="F157">
        <v>1</v>
      </c>
      <c r="G157" s="22">
        <v>999</v>
      </c>
      <c r="H157" s="22">
        <f t="shared" si="4"/>
        <v>999</v>
      </c>
      <c r="I157" t="s">
        <v>19</v>
      </c>
      <c r="J157">
        <v>30</v>
      </c>
      <c r="K157" s="29" t="str">
        <f t="shared" si="5"/>
        <v>Aug-2023</v>
      </c>
    </row>
    <row r="158" spans="1:11">
      <c r="A158" t="s">
        <v>238</v>
      </c>
      <c r="B158" t="s">
        <v>232</v>
      </c>
      <c r="C158" s="25">
        <v>45163</v>
      </c>
      <c r="D158" t="s">
        <v>34</v>
      </c>
      <c r="E158" t="s">
        <v>29</v>
      </c>
      <c r="F158">
        <v>1</v>
      </c>
      <c r="G158" s="22">
        <v>1100</v>
      </c>
      <c r="H158" s="22">
        <f t="shared" si="4"/>
        <v>1100</v>
      </c>
      <c r="I158" t="s">
        <v>19</v>
      </c>
      <c r="J158">
        <v>31</v>
      </c>
      <c r="K158" s="29" t="str">
        <f t="shared" si="5"/>
        <v>Aug-2023</v>
      </c>
    </row>
    <row r="159" spans="1:11">
      <c r="A159" t="s">
        <v>239</v>
      </c>
      <c r="B159" t="s">
        <v>232</v>
      </c>
      <c r="C159" s="25">
        <v>45164</v>
      </c>
      <c r="D159" t="s">
        <v>37</v>
      </c>
      <c r="E159" t="s">
        <v>38</v>
      </c>
      <c r="F159">
        <v>1</v>
      </c>
      <c r="G159" s="22">
        <v>249.99</v>
      </c>
      <c r="H159" s="22">
        <f t="shared" si="4"/>
        <v>249.99</v>
      </c>
      <c r="I159" t="s">
        <v>19</v>
      </c>
      <c r="J159">
        <v>32</v>
      </c>
      <c r="K159" s="29" t="str">
        <f t="shared" si="5"/>
        <v>Aug-2023</v>
      </c>
    </row>
    <row r="160" spans="1:11">
      <c r="A160" t="s">
        <v>240</v>
      </c>
      <c r="B160" t="s">
        <v>232</v>
      </c>
      <c r="C160" s="25">
        <v>45165</v>
      </c>
      <c r="D160" t="s">
        <v>41</v>
      </c>
      <c r="E160" t="s">
        <v>38</v>
      </c>
      <c r="F160">
        <v>1</v>
      </c>
      <c r="G160" s="22">
        <v>350</v>
      </c>
      <c r="H160" s="22">
        <f t="shared" si="4"/>
        <v>350</v>
      </c>
      <c r="I160" t="s">
        <v>19</v>
      </c>
      <c r="J160">
        <v>33</v>
      </c>
      <c r="K160" s="29" t="str">
        <f t="shared" si="5"/>
        <v>Aug-2023</v>
      </c>
    </row>
    <row r="161" spans="1:11">
      <c r="A161" t="s">
        <v>241</v>
      </c>
      <c r="B161" t="s">
        <v>232</v>
      </c>
      <c r="C161" s="25">
        <v>45166</v>
      </c>
      <c r="D161" t="s">
        <v>44</v>
      </c>
      <c r="E161" t="s">
        <v>45</v>
      </c>
      <c r="F161">
        <v>1</v>
      </c>
      <c r="G161" s="22">
        <v>149</v>
      </c>
      <c r="H161" s="22">
        <f t="shared" si="4"/>
        <v>149</v>
      </c>
      <c r="I161" t="s">
        <v>19</v>
      </c>
      <c r="J161">
        <v>34</v>
      </c>
      <c r="K161" s="29" t="str">
        <f t="shared" si="5"/>
        <v>Aug-2023</v>
      </c>
    </row>
    <row r="162" spans="1:11">
      <c r="A162" t="s">
        <v>242</v>
      </c>
      <c r="B162" t="s">
        <v>232</v>
      </c>
      <c r="C162" s="25">
        <v>45167</v>
      </c>
      <c r="D162" t="s">
        <v>47</v>
      </c>
      <c r="E162" t="s">
        <v>45</v>
      </c>
      <c r="F162">
        <v>2</v>
      </c>
      <c r="G162" s="22">
        <v>75</v>
      </c>
      <c r="H162" s="22">
        <f t="shared" si="4"/>
        <v>150</v>
      </c>
      <c r="I162" t="s">
        <v>19</v>
      </c>
      <c r="J162">
        <v>25</v>
      </c>
      <c r="K162" s="29" t="str">
        <f t="shared" si="5"/>
        <v>Aug-2023</v>
      </c>
    </row>
    <row r="163" spans="1:11">
      <c r="A163" t="s">
        <v>243</v>
      </c>
      <c r="B163" t="s">
        <v>232</v>
      </c>
      <c r="C163" s="25">
        <v>45168</v>
      </c>
      <c r="D163" t="s">
        <v>50</v>
      </c>
      <c r="E163" t="s">
        <v>45</v>
      </c>
      <c r="F163">
        <v>1</v>
      </c>
      <c r="G163" s="22">
        <v>199</v>
      </c>
      <c r="H163" s="22">
        <f t="shared" si="4"/>
        <v>199</v>
      </c>
      <c r="I163" t="s">
        <v>19</v>
      </c>
      <c r="J163">
        <v>26</v>
      </c>
      <c r="K163" s="29" t="str">
        <f t="shared" si="5"/>
        <v>Aug-2023</v>
      </c>
    </row>
    <row r="164" spans="1:11">
      <c r="A164" t="s">
        <v>244</v>
      </c>
      <c r="B164" t="s">
        <v>232</v>
      </c>
      <c r="C164" s="25">
        <v>45169</v>
      </c>
      <c r="D164" t="s">
        <v>53</v>
      </c>
      <c r="E164" t="s">
        <v>45</v>
      </c>
      <c r="F164">
        <v>1</v>
      </c>
      <c r="G164" s="22">
        <v>250</v>
      </c>
      <c r="H164" s="22">
        <f t="shared" si="4"/>
        <v>250</v>
      </c>
      <c r="I164" t="s">
        <v>19</v>
      </c>
      <c r="J164">
        <v>27</v>
      </c>
      <c r="K164" s="29" t="str">
        <f t="shared" si="5"/>
        <v>Aug-2023</v>
      </c>
    </row>
    <row r="165" spans="1:11">
      <c r="A165" t="s">
        <v>245</v>
      </c>
      <c r="B165" t="s">
        <v>246</v>
      </c>
      <c r="C165" s="25">
        <v>45163</v>
      </c>
      <c r="D165" t="s">
        <v>28</v>
      </c>
      <c r="E165" t="s">
        <v>29</v>
      </c>
      <c r="F165">
        <v>1</v>
      </c>
      <c r="G165" s="22">
        <v>1299</v>
      </c>
      <c r="H165" s="22">
        <f t="shared" si="4"/>
        <v>1299</v>
      </c>
      <c r="I165" t="s">
        <v>15</v>
      </c>
      <c r="J165">
        <v>51</v>
      </c>
      <c r="K165" s="29" t="str">
        <f t="shared" si="5"/>
        <v>Aug-2023</v>
      </c>
    </row>
    <row r="166" spans="1:11">
      <c r="A166" t="s">
        <v>247</v>
      </c>
      <c r="B166" t="s">
        <v>248</v>
      </c>
      <c r="C166" s="25">
        <v>45139</v>
      </c>
      <c r="D166" t="s">
        <v>60</v>
      </c>
      <c r="E166" t="s">
        <v>57</v>
      </c>
      <c r="F166">
        <v>2</v>
      </c>
      <c r="G166" s="22">
        <v>19.99</v>
      </c>
      <c r="H166" s="22">
        <f t="shared" si="4"/>
        <v>39.98</v>
      </c>
      <c r="I166" t="s">
        <v>15</v>
      </c>
      <c r="J166">
        <v>19</v>
      </c>
      <c r="K166" s="29" t="str">
        <f t="shared" si="5"/>
        <v>Aug-2023</v>
      </c>
    </row>
    <row r="167" spans="1:11">
      <c r="A167" t="s">
        <v>249</v>
      </c>
      <c r="B167" t="s">
        <v>12</v>
      </c>
      <c r="C167" s="25">
        <v>45505</v>
      </c>
      <c r="D167" t="s">
        <v>13</v>
      </c>
      <c r="E167" t="s">
        <v>14</v>
      </c>
      <c r="F167">
        <v>1</v>
      </c>
      <c r="G167" s="22">
        <v>899.99</v>
      </c>
      <c r="H167" s="22">
        <f t="shared" si="4"/>
        <v>899.99</v>
      </c>
      <c r="I167" t="s">
        <v>15</v>
      </c>
      <c r="J167">
        <v>25</v>
      </c>
      <c r="K167" s="29" t="str">
        <f t="shared" si="5"/>
        <v>Aug-2024</v>
      </c>
    </row>
    <row r="168" spans="1:11">
      <c r="A168" t="s">
        <v>250</v>
      </c>
      <c r="B168" t="s">
        <v>17</v>
      </c>
      <c r="C168" s="25">
        <v>45507</v>
      </c>
      <c r="D168" t="s">
        <v>18</v>
      </c>
      <c r="E168" t="s">
        <v>14</v>
      </c>
      <c r="F168">
        <v>1</v>
      </c>
      <c r="G168" s="22">
        <v>799</v>
      </c>
      <c r="H168" s="22">
        <f t="shared" si="4"/>
        <v>799</v>
      </c>
      <c r="I168" t="s">
        <v>19</v>
      </c>
      <c r="J168">
        <v>42</v>
      </c>
      <c r="K168" s="29" t="str">
        <f t="shared" si="5"/>
        <v>Aug-2024</v>
      </c>
    </row>
    <row r="169" spans="1:11">
      <c r="A169" t="s">
        <v>251</v>
      </c>
      <c r="B169" t="s">
        <v>21</v>
      </c>
      <c r="C169" s="25">
        <v>45509</v>
      </c>
      <c r="D169" t="s">
        <v>22</v>
      </c>
      <c r="E169" t="s">
        <v>14</v>
      </c>
      <c r="F169">
        <v>1</v>
      </c>
      <c r="G169" s="22">
        <v>650</v>
      </c>
      <c r="H169" s="22">
        <f t="shared" si="4"/>
        <v>650</v>
      </c>
      <c r="I169" t="s">
        <v>15</v>
      </c>
      <c r="J169">
        <v>57</v>
      </c>
      <c r="K169" s="29" t="str">
        <f t="shared" si="5"/>
        <v>Aug-2024</v>
      </c>
    </row>
    <row r="170" spans="1:11">
      <c r="A170" t="s">
        <v>252</v>
      </c>
      <c r="B170" t="s">
        <v>24</v>
      </c>
      <c r="C170" s="25">
        <v>45511</v>
      </c>
      <c r="D170" t="s">
        <v>25</v>
      </c>
      <c r="E170" t="s">
        <v>14</v>
      </c>
      <c r="F170">
        <v>1</v>
      </c>
      <c r="G170" s="22">
        <v>950</v>
      </c>
      <c r="H170" s="22">
        <f t="shared" si="4"/>
        <v>950</v>
      </c>
      <c r="I170" t="s">
        <v>19</v>
      </c>
      <c r="J170">
        <v>20</v>
      </c>
      <c r="K170" s="29" t="str">
        <f t="shared" si="5"/>
        <v>Aug-2024</v>
      </c>
    </row>
    <row r="171" spans="1:11">
      <c r="A171" t="s">
        <v>253</v>
      </c>
      <c r="B171" t="s">
        <v>27</v>
      </c>
      <c r="C171" s="25">
        <v>45513</v>
      </c>
      <c r="D171" t="s">
        <v>28</v>
      </c>
      <c r="E171" t="s">
        <v>29</v>
      </c>
      <c r="F171">
        <v>1</v>
      </c>
      <c r="G171" s="22">
        <v>1299</v>
      </c>
      <c r="H171" s="22">
        <f t="shared" si="4"/>
        <v>1299</v>
      </c>
      <c r="I171" t="s">
        <v>15</v>
      </c>
      <c r="J171">
        <v>45</v>
      </c>
      <c r="K171" s="29" t="str">
        <f t="shared" si="5"/>
        <v>Aug-2024</v>
      </c>
    </row>
    <row r="172" spans="1:11">
      <c r="A172" t="s">
        <v>254</v>
      </c>
      <c r="B172" t="s">
        <v>12</v>
      </c>
      <c r="C172" s="25">
        <v>45515</v>
      </c>
      <c r="D172" t="s">
        <v>31</v>
      </c>
      <c r="E172" t="s">
        <v>29</v>
      </c>
      <c r="F172">
        <v>1</v>
      </c>
      <c r="G172" s="22">
        <v>999</v>
      </c>
      <c r="H172" s="22">
        <f t="shared" si="4"/>
        <v>999</v>
      </c>
      <c r="I172" t="s">
        <v>15</v>
      </c>
      <c r="J172">
        <v>30</v>
      </c>
      <c r="K172" s="29" t="str">
        <f t="shared" si="5"/>
        <v>Aug-2024</v>
      </c>
    </row>
    <row r="173" spans="1:11">
      <c r="A173" t="s">
        <v>255</v>
      </c>
      <c r="B173" t="s">
        <v>33</v>
      </c>
      <c r="C173" s="25">
        <v>45517</v>
      </c>
      <c r="D173" t="s">
        <v>34</v>
      </c>
      <c r="E173" t="s">
        <v>29</v>
      </c>
      <c r="F173">
        <v>1</v>
      </c>
      <c r="G173" s="22">
        <v>1100</v>
      </c>
      <c r="H173" s="22">
        <f t="shared" si="4"/>
        <v>1100</v>
      </c>
      <c r="I173" t="s">
        <v>19</v>
      </c>
      <c r="J173">
        <v>67</v>
      </c>
      <c r="K173" s="29" t="str">
        <f t="shared" si="5"/>
        <v>Aug-2024</v>
      </c>
    </row>
    <row r="174" spans="1:11">
      <c r="A174" t="s">
        <v>256</v>
      </c>
      <c r="B174" t="s">
        <v>36</v>
      </c>
      <c r="C174" s="25">
        <v>45519</v>
      </c>
      <c r="D174" t="s">
        <v>37</v>
      </c>
      <c r="E174" t="s">
        <v>38</v>
      </c>
      <c r="F174">
        <v>1</v>
      </c>
      <c r="G174" s="22">
        <v>249.99</v>
      </c>
      <c r="H174" s="22">
        <f t="shared" si="4"/>
        <v>249.99</v>
      </c>
      <c r="I174" t="s">
        <v>15</v>
      </c>
      <c r="J174">
        <v>26</v>
      </c>
      <c r="K174" s="29" t="str">
        <f t="shared" si="5"/>
        <v>Aug-2024</v>
      </c>
    </row>
    <row r="175" spans="1:11">
      <c r="A175" t="s">
        <v>257</v>
      </c>
      <c r="B175" t="s">
        <v>40</v>
      </c>
      <c r="C175" s="25">
        <v>45521</v>
      </c>
      <c r="D175" t="s">
        <v>41</v>
      </c>
      <c r="E175" t="s">
        <v>38</v>
      </c>
      <c r="F175">
        <v>1</v>
      </c>
      <c r="G175" s="22">
        <v>350</v>
      </c>
      <c r="H175" s="22">
        <f t="shared" si="4"/>
        <v>350</v>
      </c>
      <c r="I175" t="s">
        <v>19</v>
      </c>
      <c r="J175">
        <v>53</v>
      </c>
      <c r="K175" s="29" t="str">
        <f t="shared" si="5"/>
        <v>Aug-2024</v>
      </c>
    </row>
    <row r="176" spans="1:11">
      <c r="A176" t="s">
        <v>258</v>
      </c>
      <c r="B176" t="s">
        <v>43</v>
      </c>
      <c r="C176" s="25">
        <v>45523</v>
      </c>
      <c r="D176" t="s">
        <v>44</v>
      </c>
      <c r="E176" t="s">
        <v>45</v>
      </c>
      <c r="F176">
        <v>1</v>
      </c>
      <c r="G176" s="22">
        <v>149</v>
      </c>
      <c r="H176" s="22">
        <f t="shared" si="4"/>
        <v>149</v>
      </c>
      <c r="I176" t="s">
        <v>15</v>
      </c>
      <c r="J176">
        <v>38</v>
      </c>
      <c r="K176" s="29" t="str">
        <f t="shared" si="5"/>
        <v>Aug-2024</v>
      </c>
    </row>
    <row r="177" spans="1:11">
      <c r="A177" t="s">
        <v>259</v>
      </c>
      <c r="B177" t="s">
        <v>12</v>
      </c>
      <c r="C177" s="25">
        <v>45525</v>
      </c>
      <c r="D177" t="s">
        <v>47</v>
      </c>
      <c r="E177" t="s">
        <v>45</v>
      </c>
      <c r="F177">
        <v>2</v>
      </c>
      <c r="G177" s="22">
        <v>75</v>
      </c>
      <c r="H177" s="22">
        <f t="shared" si="4"/>
        <v>150</v>
      </c>
      <c r="I177" t="s">
        <v>15</v>
      </c>
      <c r="J177">
        <v>31</v>
      </c>
      <c r="K177" s="29" t="str">
        <f t="shared" si="5"/>
        <v>Aug-2024</v>
      </c>
    </row>
    <row r="178" spans="1:11">
      <c r="A178" t="s">
        <v>260</v>
      </c>
      <c r="B178" t="s">
        <v>49</v>
      </c>
      <c r="C178" s="25">
        <v>45527</v>
      </c>
      <c r="D178" t="s">
        <v>50</v>
      </c>
      <c r="E178" t="s">
        <v>45</v>
      </c>
      <c r="F178">
        <v>1</v>
      </c>
      <c r="G178" s="22">
        <v>199</v>
      </c>
      <c r="H178" s="22">
        <f t="shared" si="4"/>
        <v>199</v>
      </c>
      <c r="I178" t="s">
        <v>19</v>
      </c>
      <c r="J178">
        <v>22</v>
      </c>
      <c r="K178" s="29" t="str">
        <f t="shared" si="5"/>
        <v>Aug-2024</v>
      </c>
    </row>
    <row r="179" spans="1:11">
      <c r="A179" t="s">
        <v>261</v>
      </c>
      <c r="B179" t="s">
        <v>52</v>
      </c>
      <c r="C179" s="25">
        <v>45529</v>
      </c>
      <c r="D179" t="s">
        <v>53</v>
      </c>
      <c r="E179" t="s">
        <v>45</v>
      </c>
      <c r="F179">
        <v>1</v>
      </c>
      <c r="G179" s="22">
        <v>250</v>
      </c>
      <c r="H179" s="22">
        <f t="shared" si="4"/>
        <v>250</v>
      </c>
      <c r="I179" t="s">
        <v>15</v>
      </c>
      <c r="J179">
        <v>69</v>
      </c>
      <c r="K179" s="29" t="str">
        <f t="shared" si="5"/>
        <v>Aug-2024</v>
      </c>
    </row>
    <row r="180" spans="1:11">
      <c r="A180" t="s">
        <v>262</v>
      </c>
      <c r="B180" t="s">
        <v>55</v>
      </c>
      <c r="C180" s="25">
        <v>45531</v>
      </c>
      <c r="D180" t="s">
        <v>56</v>
      </c>
      <c r="E180" t="s">
        <v>57</v>
      </c>
      <c r="F180">
        <v>1</v>
      </c>
      <c r="G180" s="22">
        <v>19.99</v>
      </c>
      <c r="H180" s="22">
        <f t="shared" si="4"/>
        <v>19.99</v>
      </c>
      <c r="I180" t="s">
        <v>19</v>
      </c>
      <c r="J180">
        <v>71</v>
      </c>
      <c r="K180" s="29" t="str">
        <f t="shared" si="5"/>
        <v>Aug-2024</v>
      </c>
    </row>
    <row r="181" spans="1:11">
      <c r="A181" t="s">
        <v>263</v>
      </c>
      <c r="B181" t="s">
        <v>164</v>
      </c>
      <c r="C181" s="25">
        <v>45514</v>
      </c>
      <c r="D181" t="s">
        <v>34</v>
      </c>
      <c r="E181" t="s">
        <v>29</v>
      </c>
      <c r="F181">
        <v>1</v>
      </c>
      <c r="G181" s="22">
        <v>1100</v>
      </c>
      <c r="H181" s="22">
        <f t="shared" si="4"/>
        <v>1100</v>
      </c>
      <c r="I181" t="s">
        <v>15</v>
      </c>
      <c r="J181">
        <v>71</v>
      </c>
      <c r="K181" s="29" t="str">
        <f t="shared" si="5"/>
        <v>Aug-2024</v>
      </c>
    </row>
    <row r="182" spans="1:11">
      <c r="A182" t="s">
        <v>264</v>
      </c>
      <c r="B182" t="s">
        <v>265</v>
      </c>
      <c r="C182" s="25">
        <v>45509</v>
      </c>
      <c r="D182" t="s">
        <v>37</v>
      </c>
      <c r="E182" t="s">
        <v>38</v>
      </c>
      <c r="F182">
        <v>1</v>
      </c>
      <c r="G182" s="22">
        <v>249.99</v>
      </c>
      <c r="H182" s="22">
        <f t="shared" si="4"/>
        <v>249.99</v>
      </c>
      <c r="I182" t="s">
        <v>15</v>
      </c>
      <c r="J182">
        <v>50</v>
      </c>
      <c r="K182" s="29" t="str">
        <f t="shared" si="5"/>
        <v>Aug-2024</v>
      </c>
    </row>
    <row r="183" spans="1:11">
      <c r="A183" t="s">
        <v>266</v>
      </c>
      <c r="B183" t="s">
        <v>267</v>
      </c>
      <c r="C183" s="25">
        <v>45514</v>
      </c>
      <c r="D183" t="s">
        <v>41</v>
      </c>
      <c r="E183" t="s">
        <v>38</v>
      </c>
      <c r="F183">
        <v>1</v>
      </c>
      <c r="G183" s="22">
        <v>350</v>
      </c>
      <c r="H183" s="22">
        <f t="shared" si="4"/>
        <v>350</v>
      </c>
      <c r="I183" t="s">
        <v>19</v>
      </c>
      <c r="J183">
        <v>65</v>
      </c>
      <c r="K183" s="29" t="str">
        <f t="shared" si="5"/>
        <v>Aug-2024</v>
      </c>
    </row>
    <row r="184" spans="1:11">
      <c r="A184" t="s">
        <v>268</v>
      </c>
      <c r="B184" t="s">
        <v>269</v>
      </c>
      <c r="C184" s="25">
        <v>45519</v>
      </c>
      <c r="D184" t="s">
        <v>44</v>
      </c>
      <c r="E184" t="s">
        <v>45</v>
      </c>
      <c r="F184">
        <v>1</v>
      </c>
      <c r="G184" s="22">
        <v>149</v>
      </c>
      <c r="H184" s="22">
        <f t="shared" si="4"/>
        <v>149</v>
      </c>
      <c r="I184" t="s">
        <v>15</v>
      </c>
      <c r="J184">
        <v>18</v>
      </c>
      <c r="K184" s="29" t="str">
        <f t="shared" si="5"/>
        <v>Aug-2024</v>
      </c>
    </row>
    <row r="185" spans="1:11">
      <c r="A185" t="s">
        <v>270</v>
      </c>
      <c r="B185" t="s">
        <v>271</v>
      </c>
      <c r="C185" s="25">
        <v>45524</v>
      </c>
      <c r="D185" t="s">
        <v>47</v>
      </c>
      <c r="E185" t="s">
        <v>45</v>
      </c>
      <c r="F185">
        <v>2</v>
      </c>
      <c r="G185" s="22">
        <v>75</v>
      </c>
      <c r="H185" s="22">
        <f t="shared" si="4"/>
        <v>150</v>
      </c>
      <c r="I185" t="s">
        <v>19</v>
      </c>
      <c r="J185">
        <v>25</v>
      </c>
      <c r="K185" s="29" t="str">
        <f t="shared" si="5"/>
        <v>Aug-2024</v>
      </c>
    </row>
    <row r="186" spans="1:11">
      <c r="A186" t="s">
        <v>272</v>
      </c>
      <c r="B186" t="s">
        <v>273</v>
      </c>
      <c r="C186" s="25">
        <v>45529</v>
      </c>
      <c r="D186" t="s">
        <v>50</v>
      </c>
      <c r="E186" t="s">
        <v>45</v>
      </c>
      <c r="F186">
        <v>1</v>
      </c>
      <c r="G186" s="22">
        <v>199</v>
      </c>
      <c r="H186" s="22">
        <f t="shared" si="4"/>
        <v>199</v>
      </c>
      <c r="I186" t="s">
        <v>15</v>
      </c>
      <c r="J186">
        <v>35</v>
      </c>
      <c r="K186" s="29" t="str">
        <f t="shared" si="5"/>
        <v>Aug-2024</v>
      </c>
    </row>
    <row r="187" spans="1:11">
      <c r="A187" t="s">
        <v>274</v>
      </c>
      <c r="B187" t="s">
        <v>275</v>
      </c>
      <c r="C187" s="25">
        <v>45534</v>
      </c>
      <c r="D187" t="s">
        <v>53</v>
      </c>
      <c r="E187" t="s">
        <v>45</v>
      </c>
      <c r="F187">
        <v>1</v>
      </c>
      <c r="G187" s="22">
        <v>250</v>
      </c>
      <c r="H187" s="22">
        <f t="shared" si="4"/>
        <v>250</v>
      </c>
      <c r="I187" t="s">
        <v>19</v>
      </c>
      <c r="J187">
        <v>50</v>
      </c>
      <c r="K187" s="29" t="str">
        <f t="shared" si="5"/>
        <v>Aug-2024</v>
      </c>
    </row>
    <row r="188" spans="1:11">
      <c r="A188" t="s">
        <v>276</v>
      </c>
      <c r="B188" t="s">
        <v>246</v>
      </c>
      <c r="C188" s="25">
        <v>45529</v>
      </c>
      <c r="D188" t="s">
        <v>31</v>
      </c>
      <c r="E188" t="s">
        <v>29</v>
      </c>
      <c r="F188">
        <v>1</v>
      </c>
      <c r="G188" s="22">
        <v>999</v>
      </c>
      <c r="H188" s="22">
        <f t="shared" si="4"/>
        <v>999</v>
      </c>
      <c r="I188" t="s">
        <v>15</v>
      </c>
      <c r="J188">
        <v>66</v>
      </c>
      <c r="K188" s="29" t="str">
        <f t="shared" si="5"/>
        <v>Aug-2024</v>
      </c>
    </row>
    <row r="189" spans="1:11">
      <c r="A189" t="s">
        <v>277</v>
      </c>
      <c r="B189" t="s">
        <v>278</v>
      </c>
      <c r="C189" s="25">
        <v>45505</v>
      </c>
      <c r="D189" t="s">
        <v>25</v>
      </c>
      <c r="E189" t="s">
        <v>14</v>
      </c>
      <c r="F189">
        <v>1</v>
      </c>
      <c r="G189" s="22">
        <v>950</v>
      </c>
      <c r="H189" s="22">
        <f t="shared" si="4"/>
        <v>950</v>
      </c>
      <c r="I189" t="s">
        <v>15</v>
      </c>
      <c r="J189">
        <v>19</v>
      </c>
      <c r="K189" s="29" t="str">
        <f t="shared" si="5"/>
        <v>Aug-2024</v>
      </c>
    </row>
    <row r="190" spans="1:11">
      <c r="A190" t="s">
        <v>279</v>
      </c>
      <c r="B190" t="s">
        <v>248</v>
      </c>
      <c r="C190" s="25">
        <v>45505</v>
      </c>
      <c r="D190" t="s">
        <v>93</v>
      </c>
      <c r="E190" t="s">
        <v>57</v>
      </c>
      <c r="F190">
        <v>3</v>
      </c>
      <c r="G190" s="22">
        <v>9.5</v>
      </c>
      <c r="H190" s="22">
        <f t="shared" si="4"/>
        <v>28.5</v>
      </c>
      <c r="I190" t="s">
        <v>15</v>
      </c>
      <c r="J190">
        <v>20</v>
      </c>
      <c r="K190" s="29" t="str">
        <f t="shared" si="5"/>
        <v>Aug-2024</v>
      </c>
    </row>
    <row r="191" spans="1:11">
      <c r="A191" t="s">
        <v>280</v>
      </c>
      <c r="B191" t="s">
        <v>12</v>
      </c>
      <c r="C191" s="25">
        <v>45261</v>
      </c>
      <c r="D191" t="s">
        <v>13</v>
      </c>
      <c r="E191" t="s">
        <v>14</v>
      </c>
      <c r="F191">
        <v>1</v>
      </c>
      <c r="G191" s="22">
        <v>899.99</v>
      </c>
      <c r="H191" s="22">
        <f t="shared" si="4"/>
        <v>899.99</v>
      </c>
      <c r="I191" t="s">
        <v>15</v>
      </c>
      <c r="J191">
        <v>25</v>
      </c>
      <c r="K191" s="29" t="str">
        <f t="shared" si="5"/>
        <v>Dec-2023</v>
      </c>
    </row>
    <row r="192" spans="1:11">
      <c r="A192" t="s">
        <v>281</v>
      </c>
      <c r="B192" t="s">
        <v>17</v>
      </c>
      <c r="C192" s="25">
        <v>45263</v>
      </c>
      <c r="D192" t="s">
        <v>18</v>
      </c>
      <c r="E192" t="s">
        <v>14</v>
      </c>
      <c r="F192">
        <v>1</v>
      </c>
      <c r="G192" s="22">
        <v>799</v>
      </c>
      <c r="H192" s="22">
        <f t="shared" si="4"/>
        <v>799</v>
      </c>
      <c r="I192" t="s">
        <v>19</v>
      </c>
      <c r="J192">
        <v>39</v>
      </c>
      <c r="K192" s="29" t="str">
        <f t="shared" si="5"/>
        <v>Dec-2023</v>
      </c>
    </row>
    <row r="193" spans="1:11">
      <c r="A193" t="s">
        <v>282</v>
      </c>
      <c r="B193" t="s">
        <v>21</v>
      </c>
      <c r="C193" s="25">
        <v>45265</v>
      </c>
      <c r="D193" t="s">
        <v>22</v>
      </c>
      <c r="E193" t="s">
        <v>14</v>
      </c>
      <c r="F193">
        <v>1</v>
      </c>
      <c r="G193" s="22">
        <v>650</v>
      </c>
      <c r="H193" s="22">
        <f t="shared" si="4"/>
        <v>650</v>
      </c>
      <c r="I193" t="s">
        <v>15</v>
      </c>
      <c r="J193">
        <v>52</v>
      </c>
      <c r="K193" s="29" t="str">
        <f t="shared" si="5"/>
        <v>Dec-2023</v>
      </c>
    </row>
    <row r="194" spans="1:11">
      <c r="A194" t="s">
        <v>283</v>
      </c>
      <c r="B194" t="s">
        <v>24</v>
      </c>
      <c r="C194" s="25">
        <v>45267</v>
      </c>
      <c r="D194" t="s">
        <v>25</v>
      </c>
      <c r="E194" t="s">
        <v>14</v>
      </c>
      <c r="F194">
        <v>1</v>
      </c>
      <c r="G194" s="22">
        <v>950</v>
      </c>
      <c r="H194" s="22">
        <f t="shared" ref="H194:H257" si="6">F194*G194</f>
        <v>950</v>
      </c>
      <c r="I194" t="s">
        <v>19</v>
      </c>
      <c r="J194">
        <v>24</v>
      </c>
      <c r="K194" s="29" t="str">
        <f t="shared" ref="K194:K257" si="7">TEXT(C194,"mmm-yyyy")</f>
        <v>Dec-2023</v>
      </c>
    </row>
    <row r="195" spans="1:11">
      <c r="A195" t="s">
        <v>284</v>
      </c>
      <c r="B195" t="s">
        <v>27</v>
      </c>
      <c r="C195" s="25">
        <v>45269</v>
      </c>
      <c r="D195" t="s">
        <v>28</v>
      </c>
      <c r="E195" t="s">
        <v>29</v>
      </c>
      <c r="F195">
        <v>1</v>
      </c>
      <c r="G195" s="22">
        <v>1299</v>
      </c>
      <c r="H195" s="22">
        <f t="shared" si="6"/>
        <v>1299</v>
      </c>
      <c r="I195" t="s">
        <v>15</v>
      </c>
      <c r="J195">
        <v>43</v>
      </c>
      <c r="K195" s="29" t="str">
        <f t="shared" si="7"/>
        <v>Dec-2023</v>
      </c>
    </row>
    <row r="196" spans="1:11">
      <c r="A196" t="s">
        <v>285</v>
      </c>
      <c r="B196" t="s">
        <v>12</v>
      </c>
      <c r="C196" s="25">
        <v>45271</v>
      </c>
      <c r="D196" t="s">
        <v>31</v>
      </c>
      <c r="E196" t="s">
        <v>29</v>
      </c>
      <c r="F196">
        <v>1</v>
      </c>
      <c r="G196" s="22">
        <v>999</v>
      </c>
      <c r="H196" s="22">
        <f t="shared" si="6"/>
        <v>999</v>
      </c>
      <c r="I196" t="s">
        <v>15</v>
      </c>
      <c r="J196">
        <v>32</v>
      </c>
      <c r="K196" s="29" t="str">
        <f t="shared" si="7"/>
        <v>Dec-2023</v>
      </c>
    </row>
    <row r="197" spans="1:11">
      <c r="A197" t="s">
        <v>286</v>
      </c>
      <c r="B197" t="s">
        <v>33</v>
      </c>
      <c r="C197" s="25">
        <v>45273</v>
      </c>
      <c r="D197" t="s">
        <v>34</v>
      </c>
      <c r="E197" t="s">
        <v>29</v>
      </c>
      <c r="F197">
        <v>1</v>
      </c>
      <c r="G197" s="22">
        <v>1100</v>
      </c>
      <c r="H197" s="22">
        <f t="shared" si="6"/>
        <v>1100</v>
      </c>
      <c r="I197" t="s">
        <v>19</v>
      </c>
      <c r="J197">
        <v>66</v>
      </c>
      <c r="K197" s="29" t="str">
        <f t="shared" si="7"/>
        <v>Dec-2023</v>
      </c>
    </row>
    <row r="198" spans="1:11">
      <c r="A198" t="s">
        <v>287</v>
      </c>
      <c r="B198" t="s">
        <v>36</v>
      </c>
      <c r="C198" s="25">
        <v>45275</v>
      </c>
      <c r="D198" t="s">
        <v>37</v>
      </c>
      <c r="E198" t="s">
        <v>38</v>
      </c>
      <c r="F198">
        <v>1</v>
      </c>
      <c r="G198" s="22">
        <v>249.99</v>
      </c>
      <c r="H198" s="22">
        <f t="shared" si="6"/>
        <v>249.99</v>
      </c>
      <c r="I198" t="s">
        <v>15</v>
      </c>
      <c r="J198">
        <v>28</v>
      </c>
      <c r="K198" s="29" t="str">
        <f t="shared" si="7"/>
        <v>Dec-2023</v>
      </c>
    </row>
    <row r="199" spans="1:11">
      <c r="A199" t="s">
        <v>288</v>
      </c>
      <c r="B199" t="s">
        <v>40</v>
      </c>
      <c r="C199" s="25">
        <v>45277</v>
      </c>
      <c r="D199" t="s">
        <v>41</v>
      </c>
      <c r="E199" t="s">
        <v>38</v>
      </c>
      <c r="F199">
        <v>1</v>
      </c>
      <c r="G199" s="22">
        <v>350</v>
      </c>
      <c r="H199" s="22">
        <f t="shared" si="6"/>
        <v>350</v>
      </c>
      <c r="I199" t="s">
        <v>19</v>
      </c>
      <c r="J199">
        <v>54</v>
      </c>
      <c r="K199" s="29" t="str">
        <f t="shared" si="7"/>
        <v>Dec-2023</v>
      </c>
    </row>
    <row r="200" spans="1:11">
      <c r="A200" t="s">
        <v>289</v>
      </c>
      <c r="B200" t="s">
        <v>43</v>
      </c>
      <c r="C200" s="25">
        <v>45279</v>
      </c>
      <c r="D200" t="s">
        <v>44</v>
      </c>
      <c r="E200" t="s">
        <v>45</v>
      </c>
      <c r="F200">
        <v>1</v>
      </c>
      <c r="G200" s="22">
        <v>149</v>
      </c>
      <c r="H200" s="22">
        <f t="shared" si="6"/>
        <v>149</v>
      </c>
      <c r="I200" t="s">
        <v>15</v>
      </c>
      <c r="J200">
        <v>47</v>
      </c>
      <c r="K200" s="29" t="str">
        <f t="shared" si="7"/>
        <v>Dec-2023</v>
      </c>
    </row>
    <row r="201" spans="1:11">
      <c r="A201" t="s">
        <v>290</v>
      </c>
      <c r="B201" t="s">
        <v>12</v>
      </c>
      <c r="C201" s="25">
        <v>45281</v>
      </c>
      <c r="D201" t="s">
        <v>47</v>
      </c>
      <c r="E201" t="s">
        <v>45</v>
      </c>
      <c r="F201">
        <v>2</v>
      </c>
      <c r="G201" s="22">
        <v>75</v>
      </c>
      <c r="H201" s="22">
        <f t="shared" si="6"/>
        <v>150</v>
      </c>
      <c r="I201" t="s">
        <v>15</v>
      </c>
      <c r="J201">
        <v>30</v>
      </c>
      <c r="K201" s="29" t="str">
        <f t="shared" si="7"/>
        <v>Dec-2023</v>
      </c>
    </row>
    <row r="202" spans="1:11">
      <c r="A202" t="s">
        <v>291</v>
      </c>
      <c r="B202" t="s">
        <v>49</v>
      </c>
      <c r="C202" s="25">
        <v>45283</v>
      </c>
      <c r="D202" t="s">
        <v>50</v>
      </c>
      <c r="E202" t="s">
        <v>45</v>
      </c>
      <c r="F202">
        <v>1</v>
      </c>
      <c r="G202" s="22">
        <v>199</v>
      </c>
      <c r="H202" s="22">
        <f t="shared" si="6"/>
        <v>199</v>
      </c>
      <c r="I202" t="s">
        <v>19</v>
      </c>
      <c r="J202">
        <v>18</v>
      </c>
      <c r="K202" s="29" t="str">
        <f t="shared" si="7"/>
        <v>Dec-2023</v>
      </c>
    </row>
    <row r="203" spans="1:11">
      <c r="A203" t="s">
        <v>292</v>
      </c>
      <c r="B203" t="s">
        <v>52</v>
      </c>
      <c r="C203" s="25">
        <v>45285</v>
      </c>
      <c r="D203" t="s">
        <v>53</v>
      </c>
      <c r="E203" t="s">
        <v>45</v>
      </c>
      <c r="F203">
        <v>1</v>
      </c>
      <c r="G203" s="22">
        <v>250</v>
      </c>
      <c r="H203" s="22">
        <f t="shared" si="6"/>
        <v>250</v>
      </c>
      <c r="I203" t="s">
        <v>15</v>
      </c>
      <c r="J203">
        <v>72</v>
      </c>
      <c r="K203" s="29" t="str">
        <f t="shared" si="7"/>
        <v>Dec-2023</v>
      </c>
    </row>
    <row r="204" spans="1:11">
      <c r="A204" t="s">
        <v>293</v>
      </c>
      <c r="B204" t="s">
        <v>55</v>
      </c>
      <c r="C204" s="25">
        <v>45287</v>
      </c>
      <c r="D204" t="s">
        <v>56</v>
      </c>
      <c r="E204" t="s">
        <v>57</v>
      </c>
      <c r="F204">
        <v>1</v>
      </c>
      <c r="G204" s="22">
        <v>19.99</v>
      </c>
      <c r="H204" s="22">
        <f t="shared" si="6"/>
        <v>19.99</v>
      </c>
      <c r="I204" t="s">
        <v>19</v>
      </c>
      <c r="J204">
        <v>67</v>
      </c>
      <c r="K204" s="29" t="str">
        <f t="shared" si="7"/>
        <v>Dec-2023</v>
      </c>
    </row>
    <row r="205" spans="1:11">
      <c r="A205" t="s">
        <v>294</v>
      </c>
      <c r="B205" t="s">
        <v>62</v>
      </c>
      <c r="C205" s="25">
        <v>45261</v>
      </c>
      <c r="D205" t="s">
        <v>25</v>
      </c>
      <c r="E205" t="s">
        <v>14</v>
      </c>
      <c r="F205">
        <v>1</v>
      </c>
      <c r="G205" s="22">
        <v>950</v>
      </c>
      <c r="H205" s="22">
        <f t="shared" si="6"/>
        <v>950</v>
      </c>
      <c r="I205" t="s">
        <v>19</v>
      </c>
      <c r="J205">
        <v>25</v>
      </c>
      <c r="K205" s="29" t="str">
        <f t="shared" si="7"/>
        <v>Dec-2023</v>
      </c>
    </row>
    <row r="206" spans="1:11">
      <c r="A206" t="s">
        <v>295</v>
      </c>
      <c r="B206" t="s">
        <v>296</v>
      </c>
      <c r="C206" s="25">
        <v>45265</v>
      </c>
      <c r="D206" t="s">
        <v>44</v>
      </c>
      <c r="E206" t="s">
        <v>45</v>
      </c>
      <c r="F206">
        <v>1</v>
      </c>
      <c r="G206" s="22">
        <v>149</v>
      </c>
      <c r="H206" s="22">
        <f t="shared" si="6"/>
        <v>149</v>
      </c>
      <c r="I206" t="s">
        <v>15</v>
      </c>
      <c r="J206">
        <v>45</v>
      </c>
      <c r="K206" s="29" t="str">
        <f t="shared" si="7"/>
        <v>Dec-2023</v>
      </c>
    </row>
    <row r="207" spans="1:11">
      <c r="A207" t="s">
        <v>297</v>
      </c>
      <c r="B207" t="s">
        <v>65</v>
      </c>
      <c r="C207" s="25">
        <v>45261</v>
      </c>
      <c r="D207" t="s">
        <v>93</v>
      </c>
      <c r="E207" t="s">
        <v>57</v>
      </c>
      <c r="F207">
        <v>3</v>
      </c>
      <c r="G207" s="22">
        <v>9.5</v>
      </c>
      <c r="H207" s="22">
        <f t="shared" si="6"/>
        <v>28.5</v>
      </c>
      <c r="I207" t="s">
        <v>19</v>
      </c>
      <c r="J207">
        <v>55</v>
      </c>
      <c r="K207" s="29" t="str">
        <f t="shared" si="7"/>
        <v>Dec-2023</v>
      </c>
    </row>
    <row r="208" spans="1:11">
      <c r="A208" t="s">
        <v>298</v>
      </c>
      <c r="B208" t="s">
        <v>299</v>
      </c>
      <c r="C208" s="25">
        <v>45265</v>
      </c>
      <c r="D208" t="s">
        <v>56</v>
      </c>
      <c r="E208" t="s">
        <v>57</v>
      </c>
      <c r="F208">
        <v>1</v>
      </c>
      <c r="G208" s="22">
        <v>19.99</v>
      </c>
      <c r="H208" s="22">
        <f t="shared" si="6"/>
        <v>19.99</v>
      </c>
      <c r="I208" t="s">
        <v>15</v>
      </c>
      <c r="J208">
        <v>18</v>
      </c>
      <c r="K208" s="29" t="str">
        <f t="shared" si="7"/>
        <v>Dec-2023</v>
      </c>
    </row>
    <row r="209" spans="1:11">
      <c r="A209" t="s">
        <v>300</v>
      </c>
      <c r="B209" t="s">
        <v>301</v>
      </c>
      <c r="C209" s="25">
        <v>45270</v>
      </c>
      <c r="D209" t="s">
        <v>60</v>
      </c>
      <c r="E209" t="s">
        <v>57</v>
      </c>
      <c r="F209">
        <v>2</v>
      </c>
      <c r="G209" s="22">
        <v>19.99</v>
      </c>
      <c r="H209" s="22">
        <f t="shared" si="6"/>
        <v>39.98</v>
      </c>
      <c r="I209" t="s">
        <v>19</v>
      </c>
      <c r="J209">
        <v>25</v>
      </c>
      <c r="K209" s="29" t="str">
        <f t="shared" si="7"/>
        <v>Dec-2023</v>
      </c>
    </row>
    <row r="210" spans="1:11">
      <c r="A210" t="s">
        <v>302</v>
      </c>
      <c r="B210" t="s">
        <v>303</v>
      </c>
      <c r="C210" s="25">
        <v>45275</v>
      </c>
      <c r="D210" t="s">
        <v>93</v>
      </c>
      <c r="E210" t="s">
        <v>57</v>
      </c>
      <c r="F210">
        <v>3</v>
      </c>
      <c r="G210" s="22">
        <v>9.5</v>
      </c>
      <c r="H210" s="22">
        <f t="shared" si="6"/>
        <v>28.5</v>
      </c>
      <c r="I210" t="s">
        <v>15</v>
      </c>
      <c r="J210">
        <v>35</v>
      </c>
      <c r="K210" s="29" t="str">
        <f t="shared" si="7"/>
        <v>Dec-2023</v>
      </c>
    </row>
    <row r="211" spans="1:11">
      <c r="A211" t="s">
        <v>304</v>
      </c>
      <c r="B211" t="s">
        <v>305</v>
      </c>
      <c r="C211" s="25">
        <v>45280</v>
      </c>
      <c r="D211" t="s">
        <v>63</v>
      </c>
      <c r="E211" t="s">
        <v>57</v>
      </c>
      <c r="F211">
        <v>1</v>
      </c>
      <c r="G211" s="22">
        <v>15</v>
      </c>
      <c r="H211" s="22">
        <f t="shared" si="6"/>
        <v>15</v>
      </c>
      <c r="I211" t="s">
        <v>19</v>
      </c>
      <c r="J211">
        <v>50</v>
      </c>
      <c r="K211" s="29" t="str">
        <f t="shared" si="7"/>
        <v>Dec-2023</v>
      </c>
    </row>
    <row r="212" spans="1:11">
      <c r="A212" t="s">
        <v>306</v>
      </c>
      <c r="B212" t="s">
        <v>307</v>
      </c>
      <c r="C212" s="25">
        <v>45285</v>
      </c>
      <c r="D212" t="s">
        <v>96</v>
      </c>
      <c r="E212" t="s">
        <v>57</v>
      </c>
      <c r="F212">
        <v>2</v>
      </c>
      <c r="G212" s="22">
        <v>25</v>
      </c>
      <c r="H212" s="22">
        <f t="shared" si="6"/>
        <v>50</v>
      </c>
      <c r="I212" t="s">
        <v>15</v>
      </c>
      <c r="J212">
        <v>65</v>
      </c>
      <c r="K212" s="29" t="str">
        <f t="shared" si="7"/>
        <v>Dec-2023</v>
      </c>
    </row>
    <row r="213" spans="1:11">
      <c r="A213" t="s">
        <v>308</v>
      </c>
      <c r="B213" t="s">
        <v>309</v>
      </c>
      <c r="C213" s="25">
        <v>45261</v>
      </c>
      <c r="D213" t="s">
        <v>60</v>
      </c>
      <c r="E213" t="s">
        <v>57</v>
      </c>
      <c r="F213">
        <v>2</v>
      </c>
      <c r="G213" s="22">
        <v>19.99</v>
      </c>
      <c r="H213" s="22">
        <f t="shared" si="6"/>
        <v>39.98</v>
      </c>
      <c r="I213" t="s">
        <v>15</v>
      </c>
      <c r="J213">
        <v>50</v>
      </c>
      <c r="K213" s="29" t="str">
        <f t="shared" si="7"/>
        <v>Dec-2023</v>
      </c>
    </row>
    <row r="214" spans="1:11">
      <c r="A214" t="s">
        <v>310</v>
      </c>
      <c r="B214" t="s">
        <v>309</v>
      </c>
      <c r="C214" s="25">
        <v>45262</v>
      </c>
      <c r="D214" t="s">
        <v>93</v>
      </c>
      <c r="E214" t="s">
        <v>57</v>
      </c>
      <c r="F214">
        <v>3</v>
      </c>
      <c r="G214" s="22">
        <v>9.5</v>
      </c>
      <c r="H214" s="22">
        <f t="shared" si="6"/>
        <v>28.5</v>
      </c>
      <c r="I214" t="s">
        <v>15</v>
      </c>
      <c r="J214">
        <v>51</v>
      </c>
      <c r="K214" s="29" t="str">
        <f t="shared" si="7"/>
        <v>Dec-2023</v>
      </c>
    </row>
    <row r="215" spans="1:11">
      <c r="A215" t="s">
        <v>311</v>
      </c>
      <c r="B215" t="s">
        <v>309</v>
      </c>
      <c r="C215" s="25">
        <v>45263</v>
      </c>
      <c r="D215" t="s">
        <v>63</v>
      </c>
      <c r="E215" t="s">
        <v>57</v>
      </c>
      <c r="F215">
        <v>1</v>
      </c>
      <c r="G215" s="22">
        <v>15</v>
      </c>
      <c r="H215" s="22">
        <f t="shared" si="6"/>
        <v>15</v>
      </c>
      <c r="I215" t="s">
        <v>15</v>
      </c>
      <c r="J215">
        <v>52</v>
      </c>
      <c r="K215" s="29" t="str">
        <f t="shared" si="7"/>
        <v>Dec-2023</v>
      </c>
    </row>
    <row r="216" spans="1:11">
      <c r="A216" t="s">
        <v>312</v>
      </c>
      <c r="B216" t="s">
        <v>309</v>
      </c>
      <c r="C216" s="25">
        <v>45264</v>
      </c>
      <c r="D216" t="s">
        <v>96</v>
      </c>
      <c r="E216" t="s">
        <v>57</v>
      </c>
      <c r="F216">
        <v>2</v>
      </c>
      <c r="G216" s="22">
        <v>25</v>
      </c>
      <c r="H216" s="22">
        <f t="shared" si="6"/>
        <v>50</v>
      </c>
      <c r="I216" t="s">
        <v>15</v>
      </c>
      <c r="J216">
        <v>53</v>
      </c>
      <c r="K216" s="29" t="str">
        <f t="shared" si="7"/>
        <v>Dec-2023</v>
      </c>
    </row>
    <row r="217" spans="1:11">
      <c r="A217" t="s">
        <v>313</v>
      </c>
      <c r="B217" t="s">
        <v>309</v>
      </c>
      <c r="C217" s="25">
        <v>45265</v>
      </c>
      <c r="D217" t="s">
        <v>13</v>
      </c>
      <c r="E217" t="s">
        <v>14</v>
      </c>
      <c r="F217">
        <v>1</v>
      </c>
      <c r="G217" s="22">
        <v>899.99</v>
      </c>
      <c r="H217" s="22">
        <f t="shared" si="6"/>
        <v>899.99</v>
      </c>
      <c r="I217" t="s">
        <v>15</v>
      </c>
      <c r="J217">
        <v>54</v>
      </c>
      <c r="K217" s="29" t="str">
        <f t="shared" si="7"/>
        <v>Dec-2023</v>
      </c>
    </row>
    <row r="218" spans="1:11">
      <c r="A218" t="s">
        <v>314</v>
      </c>
      <c r="B218" t="s">
        <v>309</v>
      </c>
      <c r="C218" s="25">
        <v>45266</v>
      </c>
      <c r="D218" t="s">
        <v>18</v>
      </c>
      <c r="E218" t="s">
        <v>14</v>
      </c>
      <c r="F218">
        <v>1</v>
      </c>
      <c r="G218" s="22">
        <v>799</v>
      </c>
      <c r="H218" s="22">
        <f t="shared" si="6"/>
        <v>799</v>
      </c>
      <c r="I218" t="s">
        <v>15</v>
      </c>
      <c r="J218">
        <v>55</v>
      </c>
      <c r="K218" s="29" t="str">
        <f t="shared" si="7"/>
        <v>Dec-2023</v>
      </c>
    </row>
    <row r="219" spans="1:11">
      <c r="A219" t="s">
        <v>315</v>
      </c>
      <c r="B219" t="s">
        <v>309</v>
      </c>
      <c r="C219" s="25">
        <v>45267</v>
      </c>
      <c r="D219" t="s">
        <v>22</v>
      </c>
      <c r="E219" t="s">
        <v>14</v>
      </c>
      <c r="F219">
        <v>1</v>
      </c>
      <c r="G219" s="22">
        <v>650</v>
      </c>
      <c r="H219" s="22">
        <f t="shared" si="6"/>
        <v>650</v>
      </c>
      <c r="I219" t="s">
        <v>15</v>
      </c>
      <c r="J219">
        <v>50</v>
      </c>
      <c r="K219" s="29" t="str">
        <f t="shared" si="7"/>
        <v>Dec-2023</v>
      </c>
    </row>
    <row r="220" spans="1:11">
      <c r="A220" t="s">
        <v>316</v>
      </c>
      <c r="B220" t="s">
        <v>309</v>
      </c>
      <c r="C220" s="25">
        <v>45268</v>
      </c>
      <c r="D220" t="s">
        <v>25</v>
      </c>
      <c r="E220" t="s">
        <v>14</v>
      </c>
      <c r="F220">
        <v>1</v>
      </c>
      <c r="G220" s="22">
        <v>950</v>
      </c>
      <c r="H220" s="22">
        <f t="shared" si="6"/>
        <v>950</v>
      </c>
      <c r="I220" t="s">
        <v>15</v>
      </c>
      <c r="J220">
        <v>51</v>
      </c>
      <c r="K220" s="29" t="str">
        <f t="shared" si="7"/>
        <v>Dec-2023</v>
      </c>
    </row>
    <row r="221" spans="1:11">
      <c r="A221" t="s">
        <v>317</v>
      </c>
      <c r="B221" t="s">
        <v>309</v>
      </c>
      <c r="C221" s="25">
        <v>45269</v>
      </c>
      <c r="D221" t="s">
        <v>28</v>
      </c>
      <c r="E221" t="s">
        <v>29</v>
      </c>
      <c r="F221">
        <v>1</v>
      </c>
      <c r="G221" s="22">
        <v>1299</v>
      </c>
      <c r="H221" s="22">
        <f t="shared" si="6"/>
        <v>1299</v>
      </c>
      <c r="I221" t="s">
        <v>15</v>
      </c>
      <c r="J221">
        <v>52</v>
      </c>
      <c r="K221" s="29" t="str">
        <f t="shared" si="7"/>
        <v>Dec-2023</v>
      </c>
    </row>
    <row r="222" spans="1:11">
      <c r="A222" t="s">
        <v>318</v>
      </c>
      <c r="B222" t="s">
        <v>309</v>
      </c>
      <c r="C222" s="25">
        <v>45270</v>
      </c>
      <c r="D222" t="s">
        <v>31</v>
      </c>
      <c r="E222" t="s">
        <v>29</v>
      </c>
      <c r="F222">
        <v>1</v>
      </c>
      <c r="G222" s="22">
        <v>999</v>
      </c>
      <c r="H222" s="22">
        <f t="shared" si="6"/>
        <v>999</v>
      </c>
      <c r="I222" t="s">
        <v>15</v>
      </c>
      <c r="J222">
        <v>53</v>
      </c>
      <c r="K222" s="29" t="str">
        <f t="shared" si="7"/>
        <v>Dec-2023</v>
      </c>
    </row>
    <row r="223" spans="1:11">
      <c r="A223" t="s">
        <v>319</v>
      </c>
      <c r="B223" t="s">
        <v>309</v>
      </c>
      <c r="C223" s="25">
        <v>45271</v>
      </c>
      <c r="D223" t="s">
        <v>34</v>
      </c>
      <c r="E223" t="s">
        <v>29</v>
      </c>
      <c r="F223">
        <v>1</v>
      </c>
      <c r="G223" s="22">
        <v>1100</v>
      </c>
      <c r="H223" s="22">
        <f t="shared" si="6"/>
        <v>1100</v>
      </c>
      <c r="I223" t="s">
        <v>15</v>
      </c>
      <c r="J223">
        <v>54</v>
      </c>
      <c r="K223" s="29" t="str">
        <f t="shared" si="7"/>
        <v>Dec-2023</v>
      </c>
    </row>
    <row r="224" spans="1:11">
      <c r="A224" t="s">
        <v>320</v>
      </c>
      <c r="B224" t="s">
        <v>309</v>
      </c>
      <c r="C224" s="25">
        <v>45272</v>
      </c>
      <c r="D224" t="s">
        <v>37</v>
      </c>
      <c r="E224" t="s">
        <v>38</v>
      </c>
      <c r="F224">
        <v>1</v>
      </c>
      <c r="G224" s="22">
        <v>249.99</v>
      </c>
      <c r="H224" s="22">
        <f t="shared" si="6"/>
        <v>249.99</v>
      </c>
      <c r="I224" t="s">
        <v>15</v>
      </c>
      <c r="J224">
        <v>55</v>
      </c>
      <c r="K224" s="29" t="str">
        <f t="shared" si="7"/>
        <v>Dec-2023</v>
      </c>
    </row>
    <row r="225" spans="1:11">
      <c r="A225" t="s">
        <v>321</v>
      </c>
      <c r="B225" t="s">
        <v>309</v>
      </c>
      <c r="C225" s="25">
        <v>45273</v>
      </c>
      <c r="D225" t="s">
        <v>41</v>
      </c>
      <c r="E225" t="s">
        <v>38</v>
      </c>
      <c r="F225">
        <v>1</v>
      </c>
      <c r="G225" s="22">
        <v>350</v>
      </c>
      <c r="H225" s="22">
        <f t="shared" si="6"/>
        <v>350</v>
      </c>
      <c r="I225" t="s">
        <v>15</v>
      </c>
      <c r="J225">
        <v>50</v>
      </c>
      <c r="K225" s="29" t="str">
        <f t="shared" si="7"/>
        <v>Dec-2023</v>
      </c>
    </row>
    <row r="226" spans="1:11">
      <c r="A226" t="s">
        <v>322</v>
      </c>
      <c r="B226" t="s">
        <v>309</v>
      </c>
      <c r="C226" s="25">
        <v>45274</v>
      </c>
      <c r="D226" t="s">
        <v>44</v>
      </c>
      <c r="E226" t="s">
        <v>45</v>
      </c>
      <c r="F226">
        <v>1</v>
      </c>
      <c r="G226" s="22">
        <v>149</v>
      </c>
      <c r="H226" s="22">
        <f t="shared" si="6"/>
        <v>149</v>
      </c>
      <c r="I226" t="s">
        <v>15</v>
      </c>
      <c r="J226">
        <v>51</v>
      </c>
      <c r="K226" s="29" t="str">
        <f t="shared" si="7"/>
        <v>Dec-2023</v>
      </c>
    </row>
    <row r="227" spans="1:11">
      <c r="A227" t="s">
        <v>323</v>
      </c>
      <c r="B227" t="s">
        <v>309</v>
      </c>
      <c r="C227" s="25">
        <v>45275</v>
      </c>
      <c r="D227" t="s">
        <v>47</v>
      </c>
      <c r="E227" t="s">
        <v>45</v>
      </c>
      <c r="F227">
        <v>2</v>
      </c>
      <c r="G227" s="22">
        <v>75</v>
      </c>
      <c r="H227" s="22">
        <f t="shared" si="6"/>
        <v>150</v>
      </c>
      <c r="I227" t="s">
        <v>15</v>
      </c>
      <c r="J227">
        <v>52</v>
      </c>
      <c r="K227" s="29" t="str">
        <f t="shared" si="7"/>
        <v>Dec-2023</v>
      </c>
    </row>
    <row r="228" spans="1:11">
      <c r="A228" t="s">
        <v>324</v>
      </c>
      <c r="B228" t="s">
        <v>309</v>
      </c>
      <c r="C228" s="25">
        <v>45276</v>
      </c>
      <c r="D228" t="s">
        <v>50</v>
      </c>
      <c r="E228" t="s">
        <v>45</v>
      </c>
      <c r="F228">
        <v>1</v>
      </c>
      <c r="G228" s="22">
        <v>199</v>
      </c>
      <c r="H228" s="22">
        <f t="shared" si="6"/>
        <v>199</v>
      </c>
      <c r="I228" t="s">
        <v>15</v>
      </c>
      <c r="J228">
        <v>53</v>
      </c>
      <c r="K228" s="29" t="str">
        <f t="shared" si="7"/>
        <v>Dec-2023</v>
      </c>
    </row>
    <row r="229" spans="1:11">
      <c r="A229" t="s">
        <v>325</v>
      </c>
      <c r="B229" t="s">
        <v>309</v>
      </c>
      <c r="C229" s="25">
        <v>45277</v>
      </c>
      <c r="D229" t="s">
        <v>53</v>
      </c>
      <c r="E229" t="s">
        <v>45</v>
      </c>
      <c r="F229">
        <v>1</v>
      </c>
      <c r="G229" s="22">
        <v>250</v>
      </c>
      <c r="H229" s="22">
        <f t="shared" si="6"/>
        <v>250</v>
      </c>
      <c r="I229" t="s">
        <v>15</v>
      </c>
      <c r="J229">
        <v>54</v>
      </c>
      <c r="K229" s="29" t="str">
        <f t="shared" si="7"/>
        <v>Dec-2023</v>
      </c>
    </row>
    <row r="230" spans="1:11">
      <c r="A230" t="s">
        <v>326</v>
      </c>
      <c r="B230" t="s">
        <v>309</v>
      </c>
      <c r="C230" s="25">
        <v>45278</v>
      </c>
      <c r="D230" t="s">
        <v>56</v>
      </c>
      <c r="E230" t="s">
        <v>57</v>
      </c>
      <c r="F230">
        <v>1</v>
      </c>
      <c r="G230" s="22">
        <v>19.99</v>
      </c>
      <c r="H230" s="22">
        <f t="shared" si="6"/>
        <v>19.99</v>
      </c>
      <c r="I230" t="s">
        <v>15</v>
      </c>
      <c r="J230">
        <v>55</v>
      </c>
      <c r="K230" s="29" t="str">
        <f t="shared" si="7"/>
        <v>Dec-2023</v>
      </c>
    </row>
    <row r="231" spans="1:11">
      <c r="A231" t="s">
        <v>327</v>
      </c>
      <c r="B231" t="s">
        <v>309</v>
      </c>
      <c r="C231" s="25">
        <v>45279</v>
      </c>
      <c r="D231" t="s">
        <v>60</v>
      </c>
      <c r="E231" t="s">
        <v>57</v>
      </c>
      <c r="F231">
        <v>2</v>
      </c>
      <c r="G231" s="22">
        <v>19.99</v>
      </c>
      <c r="H231" s="22">
        <f t="shared" si="6"/>
        <v>39.98</v>
      </c>
      <c r="I231" t="s">
        <v>15</v>
      </c>
      <c r="J231">
        <v>50</v>
      </c>
      <c r="K231" s="29" t="str">
        <f t="shared" si="7"/>
        <v>Dec-2023</v>
      </c>
    </row>
    <row r="232" spans="1:11">
      <c r="A232" t="s">
        <v>328</v>
      </c>
      <c r="B232" t="s">
        <v>309</v>
      </c>
      <c r="C232" s="25">
        <v>45280</v>
      </c>
      <c r="D232" t="s">
        <v>93</v>
      </c>
      <c r="E232" t="s">
        <v>57</v>
      </c>
      <c r="F232">
        <v>3</v>
      </c>
      <c r="G232" s="22">
        <v>9.5</v>
      </c>
      <c r="H232" s="22">
        <f t="shared" si="6"/>
        <v>28.5</v>
      </c>
      <c r="I232" t="s">
        <v>15</v>
      </c>
      <c r="J232">
        <v>51</v>
      </c>
      <c r="K232" s="29" t="str">
        <f t="shared" si="7"/>
        <v>Dec-2023</v>
      </c>
    </row>
    <row r="233" spans="1:11">
      <c r="A233" t="s">
        <v>329</v>
      </c>
      <c r="B233" t="s">
        <v>309</v>
      </c>
      <c r="C233" s="25">
        <v>45281</v>
      </c>
      <c r="D233" t="s">
        <v>63</v>
      </c>
      <c r="E233" t="s">
        <v>57</v>
      </c>
      <c r="F233">
        <v>1</v>
      </c>
      <c r="G233" s="22">
        <v>15</v>
      </c>
      <c r="H233" s="22">
        <f t="shared" si="6"/>
        <v>15</v>
      </c>
      <c r="I233" t="s">
        <v>15</v>
      </c>
      <c r="J233">
        <v>52</v>
      </c>
      <c r="K233" s="29" t="str">
        <f t="shared" si="7"/>
        <v>Dec-2023</v>
      </c>
    </row>
    <row r="234" spans="1:11">
      <c r="A234" t="s">
        <v>330</v>
      </c>
      <c r="B234" t="s">
        <v>309</v>
      </c>
      <c r="C234" s="25">
        <v>45282</v>
      </c>
      <c r="D234" t="s">
        <v>96</v>
      </c>
      <c r="E234" t="s">
        <v>57</v>
      </c>
      <c r="F234">
        <v>2</v>
      </c>
      <c r="G234" s="22">
        <v>25</v>
      </c>
      <c r="H234" s="22">
        <f t="shared" si="6"/>
        <v>50</v>
      </c>
      <c r="I234" t="s">
        <v>15</v>
      </c>
      <c r="J234">
        <v>53</v>
      </c>
      <c r="K234" s="29" t="str">
        <f t="shared" si="7"/>
        <v>Dec-2023</v>
      </c>
    </row>
    <row r="235" spans="1:11">
      <c r="A235" t="s">
        <v>331</v>
      </c>
      <c r="B235" t="s">
        <v>332</v>
      </c>
      <c r="C235" s="25">
        <v>45283</v>
      </c>
      <c r="D235" t="s">
        <v>13</v>
      </c>
      <c r="E235" t="s">
        <v>14</v>
      </c>
      <c r="F235">
        <v>1</v>
      </c>
      <c r="G235" s="22">
        <v>899.99</v>
      </c>
      <c r="H235" s="22">
        <f t="shared" si="6"/>
        <v>899.99</v>
      </c>
      <c r="I235" t="s">
        <v>19</v>
      </c>
      <c r="J235">
        <v>65</v>
      </c>
      <c r="K235" s="29" t="str">
        <f t="shared" si="7"/>
        <v>Dec-2023</v>
      </c>
    </row>
    <row r="236" spans="1:11">
      <c r="A236" t="s">
        <v>333</v>
      </c>
      <c r="B236" t="s">
        <v>332</v>
      </c>
      <c r="C236" s="25">
        <v>45284</v>
      </c>
      <c r="D236" t="s">
        <v>18</v>
      </c>
      <c r="E236" t="s">
        <v>14</v>
      </c>
      <c r="F236">
        <v>1</v>
      </c>
      <c r="G236" s="22">
        <v>799</v>
      </c>
      <c r="H236" s="22">
        <f t="shared" si="6"/>
        <v>799</v>
      </c>
      <c r="I236" t="s">
        <v>19</v>
      </c>
      <c r="J236">
        <v>66</v>
      </c>
      <c r="K236" s="29" t="str">
        <f t="shared" si="7"/>
        <v>Dec-2023</v>
      </c>
    </row>
    <row r="237" spans="1:11">
      <c r="A237" t="s">
        <v>334</v>
      </c>
      <c r="B237" t="s">
        <v>332</v>
      </c>
      <c r="C237" s="25">
        <v>45285</v>
      </c>
      <c r="D237" t="s">
        <v>22</v>
      </c>
      <c r="E237" t="s">
        <v>14</v>
      </c>
      <c r="F237">
        <v>1</v>
      </c>
      <c r="G237" s="22">
        <v>650</v>
      </c>
      <c r="H237" s="22">
        <f t="shared" si="6"/>
        <v>650</v>
      </c>
      <c r="I237" t="s">
        <v>19</v>
      </c>
      <c r="J237">
        <v>67</v>
      </c>
      <c r="K237" s="29" t="str">
        <f t="shared" si="7"/>
        <v>Dec-2023</v>
      </c>
    </row>
    <row r="238" spans="1:11">
      <c r="A238" t="s">
        <v>335</v>
      </c>
      <c r="B238" t="s">
        <v>332</v>
      </c>
      <c r="C238" s="25">
        <v>45286</v>
      </c>
      <c r="D238" t="s">
        <v>25</v>
      </c>
      <c r="E238" t="s">
        <v>14</v>
      </c>
      <c r="F238">
        <v>1</v>
      </c>
      <c r="G238" s="22">
        <v>950</v>
      </c>
      <c r="H238" s="22">
        <f t="shared" si="6"/>
        <v>950</v>
      </c>
      <c r="I238" t="s">
        <v>19</v>
      </c>
      <c r="J238">
        <v>68</v>
      </c>
      <c r="K238" s="29" t="str">
        <f t="shared" si="7"/>
        <v>Dec-2023</v>
      </c>
    </row>
    <row r="239" spans="1:11">
      <c r="A239" t="s">
        <v>336</v>
      </c>
      <c r="B239" t="s">
        <v>332</v>
      </c>
      <c r="C239" s="25">
        <v>45287</v>
      </c>
      <c r="D239" t="s">
        <v>28</v>
      </c>
      <c r="E239" t="s">
        <v>29</v>
      </c>
      <c r="F239">
        <v>1</v>
      </c>
      <c r="G239" s="22">
        <v>1299</v>
      </c>
      <c r="H239" s="22">
        <f t="shared" si="6"/>
        <v>1299</v>
      </c>
      <c r="I239" t="s">
        <v>19</v>
      </c>
      <c r="J239">
        <v>69</v>
      </c>
      <c r="K239" s="29" t="str">
        <f t="shared" si="7"/>
        <v>Dec-2023</v>
      </c>
    </row>
    <row r="240" spans="1:11">
      <c r="A240" t="s">
        <v>337</v>
      </c>
      <c r="B240" t="s">
        <v>332</v>
      </c>
      <c r="C240" s="25">
        <v>45288</v>
      </c>
      <c r="D240" t="s">
        <v>31</v>
      </c>
      <c r="E240" t="s">
        <v>29</v>
      </c>
      <c r="F240">
        <v>1</v>
      </c>
      <c r="G240" s="22">
        <v>999</v>
      </c>
      <c r="H240" s="22">
        <f t="shared" si="6"/>
        <v>999</v>
      </c>
      <c r="I240" t="s">
        <v>19</v>
      </c>
      <c r="J240">
        <v>70</v>
      </c>
      <c r="K240" s="29" t="str">
        <f t="shared" si="7"/>
        <v>Dec-2023</v>
      </c>
    </row>
    <row r="241" spans="1:11">
      <c r="A241" t="s">
        <v>338</v>
      </c>
      <c r="B241" t="s">
        <v>332</v>
      </c>
      <c r="C241" s="25">
        <v>45289</v>
      </c>
      <c r="D241" t="s">
        <v>34</v>
      </c>
      <c r="E241" t="s">
        <v>29</v>
      </c>
      <c r="F241">
        <v>1</v>
      </c>
      <c r="G241" s="22">
        <v>1100</v>
      </c>
      <c r="H241" s="22">
        <f t="shared" si="6"/>
        <v>1100</v>
      </c>
      <c r="I241" t="s">
        <v>19</v>
      </c>
      <c r="J241">
        <v>71</v>
      </c>
      <c r="K241" s="29" t="str">
        <f t="shared" si="7"/>
        <v>Dec-2023</v>
      </c>
    </row>
    <row r="242" spans="1:11">
      <c r="A242" t="s">
        <v>339</v>
      </c>
      <c r="B242" t="s">
        <v>332</v>
      </c>
      <c r="C242" s="25">
        <v>45290</v>
      </c>
      <c r="D242" t="s">
        <v>37</v>
      </c>
      <c r="E242" t="s">
        <v>38</v>
      </c>
      <c r="F242">
        <v>1</v>
      </c>
      <c r="G242" s="22">
        <v>249.99</v>
      </c>
      <c r="H242" s="22">
        <f t="shared" si="6"/>
        <v>249.99</v>
      </c>
      <c r="I242" t="s">
        <v>19</v>
      </c>
      <c r="J242">
        <v>72</v>
      </c>
      <c r="K242" s="29" t="str">
        <f t="shared" si="7"/>
        <v>Dec-2023</v>
      </c>
    </row>
    <row r="243" spans="1:11">
      <c r="A243" t="s">
        <v>340</v>
      </c>
      <c r="B243" t="s">
        <v>332</v>
      </c>
      <c r="C243" s="25">
        <v>45291</v>
      </c>
      <c r="D243" t="s">
        <v>41</v>
      </c>
      <c r="E243" t="s">
        <v>38</v>
      </c>
      <c r="F243">
        <v>1</v>
      </c>
      <c r="G243" s="22">
        <v>350</v>
      </c>
      <c r="H243" s="22">
        <f t="shared" si="6"/>
        <v>350</v>
      </c>
      <c r="I243" t="s">
        <v>19</v>
      </c>
      <c r="J243">
        <v>73</v>
      </c>
      <c r="K243" s="29" t="str">
        <f t="shared" si="7"/>
        <v>Dec-2023</v>
      </c>
    </row>
    <row r="244" spans="1:11">
      <c r="A244" t="s">
        <v>341</v>
      </c>
      <c r="B244" t="s">
        <v>342</v>
      </c>
      <c r="C244" s="25">
        <v>45270</v>
      </c>
      <c r="D244" t="s">
        <v>53</v>
      </c>
      <c r="E244" t="s">
        <v>45</v>
      </c>
      <c r="F244">
        <v>1</v>
      </c>
      <c r="G244" s="22">
        <v>250</v>
      </c>
      <c r="H244" s="22">
        <f t="shared" si="6"/>
        <v>250</v>
      </c>
      <c r="I244" t="s">
        <v>15</v>
      </c>
      <c r="J244">
        <v>26</v>
      </c>
      <c r="K244" s="29" t="str">
        <f t="shared" si="7"/>
        <v>Dec-2023</v>
      </c>
    </row>
    <row r="245" spans="1:11">
      <c r="A245" t="s">
        <v>343</v>
      </c>
      <c r="B245" t="s">
        <v>344</v>
      </c>
      <c r="C245" s="25">
        <v>45261</v>
      </c>
      <c r="D245" t="s">
        <v>28</v>
      </c>
      <c r="E245" t="s">
        <v>29</v>
      </c>
      <c r="F245">
        <v>1</v>
      </c>
      <c r="G245" s="22">
        <v>1299</v>
      </c>
      <c r="H245" s="22">
        <f t="shared" si="6"/>
        <v>1299</v>
      </c>
      <c r="I245" t="s">
        <v>15</v>
      </c>
      <c r="J245">
        <v>20</v>
      </c>
      <c r="K245" s="29" t="str">
        <f t="shared" si="7"/>
        <v>Dec-2023</v>
      </c>
    </row>
    <row r="246" spans="1:11">
      <c r="A246" t="s">
        <v>345</v>
      </c>
      <c r="B246" t="s">
        <v>12</v>
      </c>
      <c r="C246" s="25">
        <v>45627</v>
      </c>
      <c r="D246" t="s">
        <v>13</v>
      </c>
      <c r="E246" t="s">
        <v>14</v>
      </c>
      <c r="F246">
        <v>1</v>
      </c>
      <c r="G246" s="22">
        <v>899.99</v>
      </c>
      <c r="H246" s="22">
        <f t="shared" si="6"/>
        <v>899.99</v>
      </c>
      <c r="I246" t="s">
        <v>15</v>
      </c>
      <c r="J246">
        <v>25</v>
      </c>
      <c r="K246" s="29" t="str">
        <f t="shared" si="7"/>
        <v>Dec-2024</v>
      </c>
    </row>
    <row r="247" spans="1:11">
      <c r="A247" t="s">
        <v>346</v>
      </c>
      <c r="B247" t="s">
        <v>17</v>
      </c>
      <c r="C247" s="25">
        <v>45629</v>
      </c>
      <c r="D247" t="s">
        <v>18</v>
      </c>
      <c r="E247" t="s">
        <v>14</v>
      </c>
      <c r="F247">
        <v>1</v>
      </c>
      <c r="G247" s="22">
        <v>799</v>
      </c>
      <c r="H247" s="22">
        <f t="shared" si="6"/>
        <v>799</v>
      </c>
      <c r="I247" t="s">
        <v>19</v>
      </c>
      <c r="J247">
        <v>39</v>
      </c>
      <c r="K247" s="29" t="str">
        <f t="shared" si="7"/>
        <v>Dec-2024</v>
      </c>
    </row>
    <row r="248" spans="1:11">
      <c r="A248" t="s">
        <v>347</v>
      </c>
      <c r="B248" t="s">
        <v>21</v>
      </c>
      <c r="C248" s="25">
        <v>45631</v>
      </c>
      <c r="D248" t="s">
        <v>22</v>
      </c>
      <c r="E248" t="s">
        <v>14</v>
      </c>
      <c r="F248">
        <v>1</v>
      </c>
      <c r="G248" s="22">
        <v>650</v>
      </c>
      <c r="H248" s="22">
        <f t="shared" si="6"/>
        <v>650</v>
      </c>
      <c r="I248" t="s">
        <v>15</v>
      </c>
      <c r="J248">
        <v>52</v>
      </c>
      <c r="K248" s="29" t="str">
        <f t="shared" si="7"/>
        <v>Dec-2024</v>
      </c>
    </row>
    <row r="249" spans="1:11">
      <c r="A249" t="s">
        <v>348</v>
      </c>
      <c r="B249" t="s">
        <v>24</v>
      </c>
      <c r="C249" s="25">
        <v>45633</v>
      </c>
      <c r="D249" t="s">
        <v>25</v>
      </c>
      <c r="E249" t="s">
        <v>14</v>
      </c>
      <c r="F249">
        <v>1</v>
      </c>
      <c r="G249" s="22">
        <v>950</v>
      </c>
      <c r="H249" s="22">
        <f t="shared" si="6"/>
        <v>950</v>
      </c>
      <c r="I249" t="s">
        <v>19</v>
      </c>
      <c r="J249">
        <v>24</v>
      </c>
      <c r="K249" s="29" t="str">
        <f t="shared" si="7"/>
        <v>Dec-2024</v>
      </c>
    </row>
    <row r="250" spans="1:11">
      <c r="A250" t="s">
        <v>349</v>
      </c>
      <c r="B250" t="s">
        <v>27</v>
      </c>
      <c r="C250" s="25">
        <v>45635</v>
      </c>
      <c r="D250" t="s">
        <v>28</v>
      </c>
      <c r="E250" t="s">
        <v>29</v>
      </c>
      <c r="F250">
        <v>1</v>
      </c>
      <c r="G250" s="22">
        <v>1299</v>
      </c>
      <c r="H250" s="22">
        <f t="shared" si="6"/>
        <v>1299</v>
      </c>
      <c r="I250" t="s">
        <v>15</v>
      </c>
      <c r="J250">
        <v>43</v>
      </c>
      <c r="K250" s="29" t="str">
        <f t="shared" si="7"/>
        <v>Dec-2024</v>
      </c>
    </row>
    <row r="251" spans="1:11">
      <c r="A251" t="s">
        <v>350</v>
      </c>
      <c r="B251" t="s">
        <v>12</v>
      </c>
      <c r="C251" s="25">
        <v>45637</v>
      </c>
      <c r="D251" t="s">
        <v>31</v>
      </c>
      <c r="E251" t="s">
        <v>29</v>
      </c>
      <c r="F251">
        <v>1</v>
      </c>
      <c r="G251" s="22">
        <v>999</v>
      </c>
      <c r="H251" s="22">
        <f t="shared" si="6"/>
        <v>999</v>
      </c>
      <c r="I251" t="s">
        <v>15</v>
      </c>
      <c r="J251">
        <v>32</v>
      </c>
      <c r="K251" s="29" t="str">
        <f t="shared" si="7"/>
        <v>Dec-2024</v>
      </c>
    </row>
    <row r="252" spans="1:11">
      <c r="A252" t="s">
        <v>351</v>
      </c>
      <c r="B252" t="s">
        <v>33</v>
      </c>
      <c r="C252" s="25">
        <v>45639</v>
      </c>
      <c r="D252" t="s">
        <v>34</v>
      </c>
      <c r="E252" t="s">
        <v>29</v>
      </c>
      <c r="F252">
        <v>1</v>
      </c>
      <c r="G252" s="22">
        <v>1100</v>
      </c>
      <c r="H252" s="22">
        <f t="shared" si="6"/>
        <v>1100</v>
      </c>
      <c r="I252" t="s">
        <v>19</v>
      </c>
      <c r="J252">
        <v>66</v>
      </c>
      <c r="K252" s="29" t="str">
        <f t="shared" si="7"/>
        <v>Dec-2024</v>
      </c>
    </row>
    <row r="253" spans="1:11">
      <c r="A253" t="s">
        <v>352</v>
      </c>
      <c r="B253" t="s">
        <v>36</v>
      </c>
      <c r="C253" s="25">
        <v>45641</v>
      </c>
      <c r="D253" t="s">
        <v>37</v>
      </c>
      <c r="E253" t="s">
        <v>38</v>
      </c>
      <c r="F253">
        <v>1</v>
      </c>
      <c r="G253" s="22">
        <v>249.99</v>
      </c>
      <c r="H253" s="22">
        <f t="shared" si="6"/>
        <v>249.99</v>
      </c>
      <c r="I253" t="s">
        <v>15</v>
      </c>
      <c r="J253">
        <v>28</v>
      </c>
      <c r="K253" s="29" t="str">
        <f t="shared" si="7"/>
        <v>Dec-2024</v>
      </c>
    </row>
    <row r="254" spans="1:11">
      <c r="A254" t="s">
        <v>353</v>
      </c>
      <c r="B254" t="s">
        <v>40</v>
      </c>
      <c r="C254" s="25">
        <v>45643</v>
      </c>
      <c r="D254" t="s">
        <v>41</v>
      </c>
      <c r="E254" t="s">
        <v>38</v>
      </c>
      <c r="F254">
        <v>1</v>
      </c>
      <c r="G254" s="22">
        <v>350</v>
      </c>
      <c r="H254" s="22">
        <f t="shared" si="6"/>
        <v>350</v>
      </c>
      <c r="I254" t="s">
        <v>19</v>
      </c>
      <c r="J254">
        <v>54</v>
      </c>
      <c r="K254" s="29" t="str">
        <f t="shared" si="7"/>
        <v>Dec-2024</v>
      </c>
    </row>
    <row r="255" spans="1:11">
      <c r="A255" t="s">
        <v>354</v>
      </c>
      <c r="B255" t="s">
        <v>43</v>
      </c>
      <c r="C255" s="25">
        <v>45645</v>
      </c>
      <c r="D255" t="s">
        <v>44</v>
      </c>
      <c r="E255" t="s">
        <v>45</v>
      </c>
      <c r="F255">
        <v>1</v>
      </c>
      <c r="G255" s="22">
        <v>149</v>
      </c>
      <c r="H255" s="22">
        <f t="shared" si="6"/>
        <v>149</v>
      </c>
      <c r="I255" t="s">
        <v>15</v>
      </c>
      <c r="J255">
        <v>47</v>
      </c>
      <c r="K255" s="29" t="str">
        <f t="shared" si="7"/>
        <v>Dec-2024</v>
      </c>
    </row>
    <row r="256" spans="1:11">
      <c r="A256" t="s">
        <v>355</v>
      </c>
      <c r="B256" t="s">
        <v>12</v>
      </c>
      <c r="C256" s="25">
        <v>45647</v>
      </c>
      <c r="D256" t="s">
        <v>47</v>
      </c>
      <c r="E256" t="s">
        <v>45</v>
      </c>
      <c r="F256">
        <v>2</v>
      </c>
      <c r="G256" s="22">
        <v>75</v>
      </c>
      <c r="H256" s="22">
        <f t="shared" si="6"/>
        <v>150</v>
      </c>
      <c r="I256" t="s">
        <v>15</v>
      </c>
      <c r="J256">
        <v>30</v>
      </c>
      <c r="K256" s="29" t="str">
        <f t="shared" si="7"/>
        <v>Dec-2024</v>
      </c>
    </row>
    <row r="257" spans="1:11">
      <c r="A257" t="s">
        <v>356</v>
      </c>
      <c r="B257" t="s">
        <v>49</v>
      </c>
      <c r="C257" s="25">
        <v>45649</v>
      </c>
      <c r="D257" t="s">
        <v>50</v>
      </c>
      <c r="E257" t="s">
        <v>45</v>
      </c>
      <c r="F257">
        <v>1</v>
      </c>
      <c r="G257" s="22">
        <v>199</v>
      </c>
      <c r="H257" s="22">
        <f t="shared" si="6"/>
        <v>199</v>
      </c>
      <c r="I257" t="s">
        <v>19</v>
      </c>
      <c r="J257">
        <v>18</v>
      </c>
      <c r="K257" s="29" t="str">
        <f t="shared" si="7"/>
        <v>Dec-2024</v>
      </c>
    </row>
    <row r="258" spans="1:11">
      <c r="A258" t="s">
        <v>357</v>
      </c>
      <c r="B258" t="s">
        <v>52</v>
      </c>
      <c r="C258" s="25">
        <v>45651</v>
      </c>
      <c r="D258" t="s">
        <v>53</v>
      </c>
      <c r="E258" t="s">
        <v>45</v>
      </c>
      <c r="F258">
        <v>1</v>
      </c>
      <c r="G258" s="22">
        <v>250</v>
      </c>
      <c r="H258" s="22">
        <f t="shared" ref="H258:H321" si="8">F258*G258</f>
        <v>250</v>
      </c>
      <c r="I258" t="s">
        <v>15</v>
      </c>
      <c r="J258">
        <v>72</v>
      </c>
      <c r="K258" s="29" t="str">
        <f t="shared" ref="K258:K321" si="9">TEXT(C258,"mmm-yyyy")</f>
        <v>Dec-2024</v>
      </c>
    </row>
    <row r="259" spans="1:11">
      <c r="A259" t="s">
        <v>358</v>
      </c>
      <c r="B259" t="s">
        <v>55</v>
      </c>
      <c r="C259" s="25">
        <v>45653</v>
      </c>
      <c r="D259" t="s">
        <v>56</v>
      </c>
      <c r="E259" t="s">
        <v>57</v>
      </c>
      <c r="F259">
        <v>1</v>
      </c>
      <c r="G259" s="22">
        <v>19.99</v>
      </c>
      <c r="H259" s="22">
        <f t="shared" si="8"/>
        <v>19.99</v>
      </c>
      <c r="I259" t="s">
        <v>19</v>
      </c>
      <c r="J259">
        <v>67</v>
      </c>
      <c r="K259" s="29" t="str">
        <f t="shared" si="9"/>
        <v>Dec-2024</v>
      </c>
    </row>
    <row r="260" spans="1:11">
      <c r="A260" t="s">
        <v>359</v>
      </c>
      <c r="B260" t="s">
        <v>164</v>
      </c>
      <c r="C260" s="25">
        <v>45656</v>
      </c>
      <c r="D260" t="s">
        <v>47</v>
      </c>
      <c r="E260" t="s">
        <v>45</v>
      </c>
      <c r="F260">
        <v>2</v>
      </c>
      <c r="G260" s="22">
        <v>75</v>
      </c>
      <c r="H260" s="22">
        <f t="shared" si="8"/>
        <v>150</v>
      </c>
      <c r="I260" t="s">
        <v>15</v>
      </c>
      <c r="J260">
        <v>75</v>
      </c>
      <c r="K260" s="29" t="str">
        <f t="shared" si="9"/>
        <v>Dec-2024</v>
      </c>
    </row>
    <row r="261" spans="1:11">
      <c r="A261" t="s">
        <v>360</v>
      </c>
      <c r="B261" t="s">
        <v>361</v>
      </c>
      <c r="C261" s="25">
        <v>45631</v>
      </c>
      <c r="D261" t="s">
        <v>56</v>
      </c>
      <c r="E261" t="s">
        <v>57</v>
      </c>
      <c r="F261">
        <v>1</v>
      </c>
      <c r="G261" s="22">
        <v>19.99</v>
      </c>
      <c r="H261" s="22">
        <f t="shared" si="8"/>
        <v>19.99</v>
      </c>
      <c r="I261" t="s">
        <v>15</v>
      </c>
      <c r="J261">
        <v>35</v>
      </c>
      <c r="K261" s="29" t="str">
        <f t="shared" si="9"/>
        <v>Dec-2024</v>
      </c>
    </row>
    <row r="262" spans="1:11">
      <c r="A262" t="s">
        <v>362</v>
      </c>
      <c r="B262" t="s">
        <v>363</v>
      </c>
      <c r="C262" s="25">
        <v>45636</v>
      </c>
      <c r="D262" t="s">
        <v>60</v>
      </c>
      <c r="E262" t="s">
        <v>57</v>
      </c>
      <c r="F262">
        <v>2</v>
      </c>
      <c r="G262" s="22">
        <v>19.99</v>
      </c>
      <c r="H262" s="22">
        <f t="shared" si="8"/>
        <v>39.98</v>
      </c>
      <c r="I262" t="s">
        <v>19</v>
      </c>
      <c r="J262">
        <v>50</v>
      </c>
      <c r="K262" s="29" t="str">
        <f t="shared" si="9"/>
        <v>Dec-2024</v>
      </c>
    </row>
    <row r="263" spans="1:11">
      <c r="A263" t="s">
        <v>364</v>
      </c>
      <c r="B263" t="s">
        <v>365</v>
      </c>
      <c r="C263" s="25">
        <v>45641</v>
      </c>
      <c r="D263" t="s">
        <v>93</v>
      </c>
      <c r="E263" t="s">
        <v>57</v>
      </c>
      <c r="F263">
        <v>3</v>
      </c>
      <c r="G263" s="22">
        <v>9.5</v>
      </c>
      <c r="H263" s="22">
        <f t="shared" si="8"/>
        <v>28.5</v>
      </c>
      <c r="I263" t="s">
        <v>15</v>
      </c>
      <c r="J263">
        <v>65</v>
      </c>
      <c r="K263" s="29" t="str">
        <f t="shared" si="9"/>
        <v>Dec-2024</v>
      </c>
    </row>
    <row r="264" spans="1:11">
      <c r="A264" t="s">
        <v>366</v>
      </c>
      <c r="B264" t="s">
        <v>367</v>
      </c>
      <c r="C264" s="25">
        <v>45646</v>
      </c>
      <c r="D264" t="s">
        <v>63</v>
      </c>
      <c r="E264" t="s">
        <v>57</v>
      </c>
      <c r="F264">
        <v>1</v>
      </c>
      <c r="G264" s="22">
        <v>15</v>
      </c>
      <c r="H264" s="22">
        <f t="shared" si="8"/>
        <v>15</v>
      </c>
      <c r="I264" t="s">
        <v>19</v>
      </c>
      <c r="J264">
        <v>18</v>
      </c>
      <c r="K264" s="29" t="str">
        <f t="shared" si="9"/>
        <v>Dec-2024</v>
      </c>
    </row>
    <row r="265" spans="1:11">
      <c r="A265" t="s">
        <v>368</v>
      </c>
      <c r="B265" t="s">
        <v>369</v>
      </c>
      <c r="C265" s="25">
        <v>45651</v>
      </c>
      <c r="D265" t="s">
        <v>96</v>
      </c>
      <c r="E265" t="s">
        <v>57</v>
      </c>
      <c r="F265">
        <v>2</v>
      </c>
      <c r="G265" s="22">
        <v>25</v>
      </c>
      <c r="H265" s="22">
        <f t="shared" si="8"/>
        <v>50</v>
      </c>
      <c r="I265" t="s">
        <v>15</v>
      </c>
      <c r="J265">
        <v>25</v>
      </c>
      <c r="K265" s="29" t="str">
        <f t="shared" si="9"/>
        <v>Dec-2024</v>
      </c>
    </row>
    <row r="266" spans="1:11">
      <c r="A266" t="s">
        <v>370</v>
      </c>
      <c r="B266" t="s">
        <v>371</v>
      </c>
      <c r="C266" s="25">
        <v>45654</v>
      </c>
      <c r="D266" t="s">
        <v>13</v>
      </c>
      <c r="E266" t="s">
        <v>14</v>
      </c>
      <c r="F266">
        <v>1</v>
      </c>
      <c r="G266" s="22">
        <v>899.99</v>
      </c>
      <c r="H266" s="22">
        <f t="shared" si="8"/>
        <v>899.99</v>
      </c>
      <c r="I266" t="s">
        <v>19</v>
      </c>
      <c r="J266">
        <v>50</v>
      </c>
      <c r="K266" s="29" t="str">
        <f t="shared" si="9"/>
        <v>Dec-2024</v>
      </c>
    </row>
    <row r="267" spans="1:11">
      <c r="A267" t="s">
        <v>372</v>
      </c>
      <c r="B267" t="s">
        <v>373</v>
      </c>
      <c r="C267" s="25">
        <v>45655</v>
      </c>
      <c r="D267" t="s">
        <v>18</v>
      </c>
      <c r="E267" t="s">
        <v>14</v>
      </c>
      <c r="F267">
        <v>1</v>
      </c>
      <c r="G267" s="22">
        <v>799</v>
      </c>
      <c r="H267" s="22">
        <f t="shared" si="8"/>
        <v>799</v>
      </c>
      <c r="I267" t="s">
        <v>15</v>
      </c>
      <c r="J267">
        <v>60</v>
      </c>
      <c r="K267" s="29" t="str">
        <f t="shared" si="9"/>
        <v>Dec-2024</v>
      </c>
    </row>
    <row r="268" spans="1:11">
      <c r="A268" t="s">
        <v>374</v>
      </c>
      <c r="B268" t="s">
        <v>375</v>
      </c>
      <c r="C268" s="25">
        <v>45656</v>
      </c>
      <c r="D268" t="s">
        <v>22</v>
      </c>
      <c r="E268" t="s">
        <v>14</v>
      </c>
      <c r="F268">
        <v>1</v>
      </c>
      <c r="G268" s="22">
        <v>650</v>
      </c>
      <c r="H268" s="22">
        <f t="shared" si="8"/>
        <v>650</v>
      </c>
      <c r="I268" t="s">
        <v>19</v>
      </c>
      <c r="J268">
        <v>70</v>
      </c>
      <c r="K268" s="29" t="str">
        <f t="shared" si="9"/>
        <v>Dec-2024</v>
      </c>
    </row>
    <row r="269" spans="1:11">
      <c r="A269" t="s">
        <v>376</v>
      </c>
      <c r="B269" t="s">
        <v>377</v>
      </c>
      <c r="C269" s="25">
        <v>45657</v>
      </c>
      <c r="D269" t="s">
        <v>25</v>
      </c>
      <c r="E269" t="s">
        <v>14</v>
      </c>
      <c r="F269">
        <v>1</v>
      </c>
      <c r="G269" s="22">
        <v>950</v>
      </c>
      <c r="H269" s="22">
        <f t="shared" si="8"/>
        <v>950</v>
      </c>
      <c r="I269" t="s">
        <v>15</v>
      </c>
      <c r="J269">
        <v>20</v>
      </c>
      <c r="K269" s="29" t="str">
        <f t="shared" si="9"/>
        <v>Dec-2024</v>
      </c>
    </row>
    <row r="270" spans="1:11">
      <c r="A270" t="s">
        <v>378</v>
      </c>
      <c r="B270" t="s">
        <v>379</v>
      </c>
      <c r="C270" s="25">
        <v>45651</v>
      </c>
      <c r="D270" t="s">
        <v>13</v>
      </c>
      <c r="E270" t="s">
        <v>14</v>
      </c>
      <c r="F270">
        <v>1</v>
      </c>
      <c r="G270" s="22">
        <v>899.99</v>
      </c>
      <c r="H270" s="22">
        <f t="shared" si="8"/>
        <v>899.99</v>
      </c>
      <c r="I270" t="s">
        <v>19</v>
      </c>
      <c r="J270">
        <v>36</v>
      </c>
      <c r="K270" s="29" t="str">
        <f t="shared" si="9"/>
        <v>Dec-2024</v>
      </c>
    </row>
    <row r="271" spans="1:11">
      <c r="A271" t="s">
        <v>380</v>
      </c>
      <c r="B271" t="s">
        <v>381</v>
      </c>
      <c r="C271" s="25">
        <v>45652</v>
      </c>
      <c r="D271" t="s">
        <v>18</v>
      </c>
      <c r="E271" t="s">
        <v>14</v>
      </c>
      <c r="F271">
        <v>1</v>
      </c>
      <c r="G271" s="22">
        <v>799</v>
      </c>
      <c r="H271" s="22">
        <f t="shared" si="8"/>
        <v>799</v>
      </c>
      <c r="I271" t="s">
        <v>15</v>
      </c>
      <c r="J271">
        <v>51</v>
      </c>
      <c r="K271" s="29" t="str">
        <f t="shared" si="9"/>
        <v>Dec-2024</v>
      </c>
    </row>
    <row r="272" spans="1:11">
      <c r="A272" t="s">
        <v>382</v>
      </c>
      <c r="B272" t="s">
        <v>383</v>
      </c>
      <c r="C272" s="25">
        <v>45653</v>
      </c>
      <c r="D272" t="s">
        <v>22</v>
      </c>
      <c r="E272" t="s">
        <v>14</v>
      </c>
      <c r="F272">
        <v>1</v>
      </c>
      <c r="G272" s="22">
        <v>650</v>
      </c>
      <c r="H272" s="22">
        <f t="shared" si="8"/>
        <v>650</v>
      </c>
      <c r="I272" t="s">
        <v>19</v>
      </c>
      <c r="J272">
        <v>66</v>
      </c>
      <c r="K272" s="29" t="str">
        <f t="shared" si="9"/>
        <v>Dec-2024</v>
      </c>
    </row>
    <row r="273" spans="1:11">
      <c r="A273" t="s">
        <v>384</v>
      </c>
      <c r="B273" t="s">
        <v>385</v>
      </c>
      <c r="C273" s="25">
        <v>45654</v>
      </c>
      <c r="D273" t="s">
        <v>25</v>
      </c>
      <c r="E273" t="s">
        <v>14</v>
      </c>
      <c r="F273">
        <v>1</v>
      </c>
      <c r="G273" s="22">
        <v>950</v>
      </c>
      <c r="H273" s="22">
        <f t="shared" si="8"/>
        <v>950</v>
      </c>
      <c r="I273" t="s">
        <v>15</v>
      </c>
      <c r="J273">
        <v>19</v>
      </c>
      <c r="K273" s="29" t="str">
        <f t="shared" si="9"/>
        <v>Dec-2024</v>
      </c>
    </row>
    <row r="274" spans="1:11">
      <c r="A274" t="s">
        <v>386</v>
      </c>
      <c r="B274" t="s">
        <v>387</v>
      </c>
      <c r="C274" s="25">
        <v>45655</v>
      </c>
      <c r="D274" t="s">
        <v>28</v>
      </c>
      <c r="E274" t="s">
        <v>29</v>
      </c>
      <c r="F274">
        <v>1</v>
      </c>
      <c r="G274" s="22">
        <v>1299</v>
      </c>
      <c r="H274" s="22">
        <f t="shared" si="8"/>
        <v>1299</v>
      </c>
      <c r="I274" t="s">
        <v>19</v>
      </c>
      <c r="J274">
        <v>26</v>
      </c>
      <c r="K274" s="29" t="str">
        <f t="shared" si="9"/>
        <v>Dec-2024</v>
      </c>
    </row>
    <row r="275" spans="1:11">
      <c r="A275" t="s">
        <v>388</v>
      </c>
      <c r="B275" t="s">
        <v>389</v>
      </c>
      <c r="C275" s="25">
        <v>45656</v>
      </c>
      <c r="D275" t="s">
        <v>31</v>
      </c>
      <c r="E275" t="s">
        <v>29</v>
      </c>
      <c r="F275">
        <v>1</v>
      </c>
      <c r="G275" s="22">
        <v>999</v>
      </c>
      <c r="H275" s="22">
        <f t="shared" si="8"/>
        <v>999</v>
      </c>
      <c r="I275" t="s">
        <v>15</v>
      </c>
      <c r="J275">
        <v>36</v>
      </c>
      <c r="K275" s="29" t="str">
        <f t="shared" si="9"/>
        <v>Dec-2024</v>
      </c>
    </row>
    <row r="276" spans="1:11">
      <c r="A276" t="s">
        <v>390</v>
      </c>
      <c r="B276" t="s">
        <v>391</v>
      </c>
      <c r="C276" s="25">
        <v>45657</v>
      </c>
      <c r="D276" t="s">
        <v>34</v>
      </c>
      <c r="E276" t="s">
        <v>29</v>
      </c>
      <c r="F276">
        <v>1</v>
      </c>
      <c r="G276" s="22">
        <v>1100</v>
      </c>
      <c r="H276" s="22">
        <f t="shared" si="8"/>
        <v>1100</v>
      </c>
      <c r="I276" t="s">
        <v>19</v>
      </c>
      <c r="J276">
        <v>51</v>
      </c>
      <c r="K276" s="29" t="str">
        <f t="shared" si="9"/>
        <v>Dec-2024</v>
      </c>
    </row>
    <row r="277" spans="1:11">
      <c r="A277" t="s">
        <v>392</v>
      </c>
      <c r="B277" t="s">
        <v>342</v>
      </c>
      <c r="C277" s="25">
        <v>45636</v>
      </c>
      <c r="D277" t="s">
        <v>56</v>
      </c>
      <c r="E277" t="s">
        <v>57</v>
      </c>
      <c r="F277">
        <v>1</v>
      </c>
      <c r="G277" s="22">
        <v>19.99</v>
      </c>
      <c r="H277" s="22">
        <f t="shared" si="8"/>
        <v>19.99</v>
      </c>
      <c r="I277" t="s">
        <v>15</v>
      </c>
      <c r="J277">
        <v>36</v>
      </c>
      <c r="K277" s="29" t="str">
        <f t="shared" si="9"/>
        <v>Dec-2024</v>
      </c>
    </row>
    <row r="278" spans="1:11">
      <c r="A278" t="s">
        <v>393</v>
      </c>
      <c r="B278" t="s">
        <v>394</v>
      </c>
      <c r="C278" s="25">
        <v>45627</v>
      </c>
      <c r="D278" t="s">
        <v>37</v>
      </c>
      <c r="E278" t="s">
        <v>38</v>
      </c>
      <c r="F278">
        <v>1</v>
      </c>
      <c r="G278" s="22">
        <v>249.99</v>
      </c>
      <c r="H278" s="22">
        <f t="shared" si="8"/>
        <v>249.99</v>
      </c>
      <c r="I278" t="s">
        <v>15</v>
      </c>
      <c r="J278">
        <v>66</v>
      </c>
      <c r="K278" s="29" t="str">
        <f t="shared" si="9"/>
        <v>Dec-2024</v>
      </c>
    </row>
    <row r="279" spans="1:11">
      <c r="A279" t="s">
        <v>395</v>
      </c>
      <c r="B279" t="s">
        <v>396</v>
      </c>
      <c r="C279" s="25">
        <v>45641</v>
      </c>
      <c r="D279" t="s">
        <v>41</v>
      </c>
      <c r="E279" t="s">
        <v>38</v>
      </c>
      <c r="F279">
        <v>1</v>
      </c>
      <c r="G279" s="22">
        <v>350</v>
      </c>
      <c r="H279" s="22">
        <f t="shared" si="8"/>
        <v>350</v>
      </c>
      <c r="I279" t="s">
        <v>19</v>
      </c>
      <c r="J279">
        <v>19</v>
      </c>
      <c r="K279" s="29" t="str">
        <f t="shared" si="9"/>
        <v>Dec-2024</v>
      </c>
    </row>
    <row r="280" spans="1:11">
      <c r="A280" t="s">
        <v>397</v>
      </c>
      <c r="B280" t="s">
        <v>398</v>
      </c>
      <c r="C280" s="25">
        <v>45646</v>
      </c>
      <c r="D280" t="s">
        <v>44</v>
      </c>
      <c r="E280" t="s">
        <v>45</v>
      </c>
      <c r="F280">
        <v>1</v>
      </c>
      <c r="G280" s="22">
        <v>149</v>
      </c>
      <c r="H280" s="22">
        <f t="shared" si="8"/>
        <v>149</v>
      </c>
      <c r="I280" t="s">
        <v>15</v>
      </c>
      <c r="J280">
        <v>26</v>
      </c>
      <c r="K280" s="29" t="str">
        <f t="shared" si="9"/>
        <v>Dec-2024</v>
      </c>
    </row>
    <row r="281" spans="1:11">
      <c r="A281" t="s">
        <v>399</v>
      </c>
      <c r="B281" t="s">
        <v>400</v>
      </c>
      <c r="C281" s="25">
        <v>45651</v>
      </c>
      <c r="D281" t="s">
        <v>47</v>
      </c>
      <c r="E281" t="s">
        <v>45</v>
      </c>
      <c r="F281">
        <v>2</v>
      </c>
      <c r="G281" s="22">
        <v>75</v>
      </c>
      <c r="H281" s="22">
        <f t="shared" si="8"/>
        <v>150</v>
      </c>
      <c r="I281" t="s">
        <v>19</v>
      </c>
      <c r="J281">
        <v>36</v>
      </c>
      <c r="K281" s="29" t="str">
        <f t="shared" si="9"/>
        <v>Dec-2024</v>
      </c>
    </row>
    <row r="282" spans="1:11">
      <c r="A282" t="s">
        <v>401</v>
      </c>
      <c r="B282" t="s">
        <v>402</v>
      </c>
      <c r="C282" s="25">
        <v>45656</v>
      </c>
      <c r="D282" t="s">
        <v>50</v>
      </c>
      <c r="E282" t="s">
        <v>45</v>
      </c>
      <c r="F282">
        <v>1</v>
      </c>
      <c r="G282" s="22">
        <v>199</v>
      </c>
      <c r="H282" s="22">
        <f t="shared" si="8"/>
        <v>199</v>
      </c>
      <c r="I282" t="s">
        <v>15</v>
      </c>
      <c r="J282">
        <v>51</v>
      </c>
      <c r="K282" s="29" t="str">
        <f t="shared" si="9"/>
        <v>Dec-2024</v>
      </c>
    </row>
    <row r="283" spans="1:11">
      <c r="A283" t="s">
        <v>403</v>
      </c>
      <c r="B283" t="s">
        <v>344</v>
      </c>
      <c r="C283" s="25">
        <v>45627</v>
      </c>
      <c r="D283" t="s">
        <v>31</v>
      </c>
      <c r="E283" t="s">
        <v>29</v>
      </c>
      <c r="F283">
        <v>1</v>
      </c>
      <c r="G283" s="22">
        <v>999</v>
      </c>
      <c r="H283" s="22">
        <f t="shared" si="8"/>
        <v>999</v>
      </c>
      <c r="I283" t="s">
        <v>15</v>
      </c>
      <c r="J283">
        <v>21</v>
      </c>
      <c r="K283" s="29" t="str">
        <f t="shared" si="9"/>
        <v>Dec-2024</v>
      </c>
    </row>
    <row r="284" spans="1:11">
      <c r="A284" t="s">
        <v>404</v>
      </c>
      <c r="B284" t="s">
        <v>405</v>
      </c>
      <c r="C284" s="25">
        <v>45636</v>
      </c>
      <c r="D284" t="s">
        <v>34</v>
      </c>
      <c r="E284" t="s">
        <v>29</v>
      </c>
      <c r="F284">
        <v>1</v>
      </c>
      <c r="G284" s="22">
        <v>1100</v>
      </c>
      <c r="H284" s="22">
        <f t="shared" si="8"/>
        <v>1100</v>
      </c>
      <c r="I284" t="s">
        <v>15</v>
      </c>
      <c r="J284">
        <v>22</v>
      </c>
      <c r="K284" s="29" t="str">
        <f t="shared" si="9"/>
        <v>Dec-2024</v>
      </c>
    </row>
    <row r="285" spans="1:11">
      <c r="A285" t="s">
        <v>406</v>
      </c>
      <c r="B285" t="s">
        <v>407</v>
      </c>
      <c r="C285" s="25">
        <v>45641</v>
      </c>
      <c r="D285" t="s">
        <v>37</v>
      </c>
      <c r="E285" t="s">
        <v>38</v>
      </c>
      <c r="F285">
        <v>1</v>
      </c>
      <c r="G285" s="22">
        <v>249.99</v>
      </c>
      <c r="H285" s="22">
        <f t="shared" si="8"/>
        <v>249.99</v>
      </c>
      <c r="I285" t="s">
        <v>15</v>
      </c>
      <c r="J285">
        <v>23</v>
      </c>
      <c r="K285" s="29" t="str">
        <f t="shared" si="9"/>
        <v>Dec-2024</v>
      </c>
    </row>
    <row r="286" spans="1:11">
      <c r="A286" t="s">
        <v>408</v>
      </c>
      <c r="B286" t="s">
        <v>409</v>
      </c>
      <c r="C286" s="25">
        <v>45646</v>
      </c>
      <c r="D286" t="s">
        <v>41</v>
      </c>
      <c r="E286" t="s">
        <v>38</v>
      </c>
      <c r="F286">
        <v>1</v>
      </c>
      <c r="G286" s="22">
        <v>350</v>
      </c>
      <c r="H286" s="22">
        <f t="shared" si="8"/>
        <v>350</v>
      </c>
      <c r="I286" t="s">
        <v>15</v>
      </c>
      <c r="J286">
        <v>24</v>
      </c>
      <c r="K286" s="29" t="str">
        <f t="shared" si="9"/>
        <v>Dec-2024</v>
      </c>
    </row>
    <row r="287" spans="1:11">
      <c r="A287" t="s">
        <v>410</v>
      </c>
      <c r="B287" t="s">
        <v>411</v>
      </c>
      <c r="C287" s="25">
        <v>45651</v>
      </c>
      <c r="D287" t="s">
        <v>44</v>
      </c>
      <c r="E287" t="s">
        <v>45</v>
      </c>
      <c r="F287">
        <v>1</v>
      </c>
      <c r="G287" s="22">
        <v>149</v>
      </c>
      <c r="H287" s="22">
        <f t="shared" si="8"/>
        <v>149</v>
      </c>
      <c r="I287" t="s">
        <v>15</v>
      </c>
      <c r="J287">
        <v>18</v>
      </c>
      <c r="K287" s="29" t="str">
        <f t="shared" si="9"/>
        <v>Dec-2024</v>
      </c>
    </row>
    <row r="288" spans="1:11">
      <c r="A288" t="s">
        <v>412</v>
      </c>
      <c r="B288" t="s">
        <v>413</v>
      </c>
      <c r="C288" s="25">
        <v>45656</v>
      </c>
      <c r="D288" t="s">
        <v>47</v>
      </c>
      <c r="E288" t="s">
        <v>45</v>
      </c>
      <c r="F288">
        <v>2</v>
      </c>
      <c r="G288" s="22">
        <v>75</v>
      </c>
      <c r="H288" s="22">
        <f t="shared" si="8"/>
        <v>150</v>
      </c>
      <c r="I288" t="s">
        <v>15</v>
      </c>
      <c r="J288">
        <v>19</v>
      </c>
      <c r="K288" s="29" t="str">
        <f t="shared" si="9"/>
        <v>Dec-2024</v>
      </c>
    </row>
    <row r="289" spans="1:11">
      <c r="A289" t="s">
        <v>414</v>
      </c>
      <c r="B289" t="s">
        <v>12</v>
      </c>
      <c r="C289" s="25">
        <v>44958</v>
      </c>
      <c r="D289" t="s">
        <v>18</v>
      </c>
      <c r="E289" t="s">
        <v>14</v>
      </c>
      <c r="F289">
        <v>1</v>
      </c>
      <c r="G289" s="22">
        <v>799</v>
      </c>
      <c r="H289" s="22">
        <f t="shared" si="8"/>
        <v>799</v>
      </c>
      <c r="I289" t="s">
        <v>15</v>
      </c>
      <c r="J289">
        <v>30</v>
      </c>
      <c r="K289" s="29" t="str">
        <f t="shared" si="9"/>
        <v>Feb-2023</v>
      </c>
    </row>
    <row r="290" spans="1:11">
      <c r="A290" t="s">
        <v>415</v>
      </c>
      <c r="B290" t="s">
        <v>17</v>
      </c>
      <c r="C290" s="25">
        <v>44960</v>
      </c>
      <c r="D290" t="s">
        <v>22</v>
      </c>
      <c r="E290" t="s">
        <v>14</v>
      </c>
      <c r="F290">
        <v>1</v>
      </c>
      <c r="G290" s="22">
        <v>650</v>
      </c>
      <c r="H290" s="22">
        <f t="shared" si="8"/>
        <v>650</v>
      </c>
      <c r="I290" t="s">
        <v>19</v>
      </c>
      <c r="J290">
        <v>37</v>
      </c>
      <c r="K290" s="29" t="str">
        <f t="shared" si="9"/>
        <v>Feb-2023</v>
      </c>
    </row>
    <row r="291" spans="1:11">
      <c r="A291" t="s">
        <v>416</v>
      </c>
      <c r="B291" t="s">
        <v>21</v>
      </c>
      <c r="C291" s="25">
        <v>44962</v>
      </c>
      <c r="D291" t="s">
        <v>25</v>
      </c>
      <c r="E291" t="s">
        <v>14</v>
      </c>
      <c r="F291">
        <v>1</v>
      </c>
      <c r="G291" s="22">
        <v>950</v>
      </c>
      <c r="H291" s="22">
        <f t="shared" si="8"/>
        <v>950</v>
      </c>
      <c r="I291" t="s">
        <v>15</v>
      </c>
      <c r="J291">
        <v>52</v>
      </c>
      <c r="K291" s="29" t="str">
        <f t="shared" si="9"/>
        <v>Feb-2023</v>
      </c>
    </row>
    <row r="292" spans="1:11">
      <c r="A292" t="s">
        <v>417</v>
      </c>
      <c r="B292" t="s">
        <v>24</v>
      </c>
      <c r="C292" s="25">
        <v>44964</v>
      </c>
      <c r="D292" t="s">
        <v>28</v>
      </c>
      <c r="E292" t="s">
        <v>29</v>
      </c>
      <c r="F292">
        <v>1</v>
      </c>
      <c r="G292" s="22">
        <v>1299</v>
      </c>
      <c r="H292" s="22">
        <f t="shared" si="8"/>
        <v>1299</v>
      </c>
      <c r="I292" t="s">
        <v>19</v>
      </c>
      <c r="J292">
        <v>19</v>
      </c>
      <c r="K292" s="29" t="str">
        <f t="shared" si="9"/>
        <v>Feb-2023</v>
      </c>
    </row>
    <row r="293" spans="1:11">
      <c r="A293" t="s">
        <v>418</v>
      </c>
      <c r="B293" t="s">
        <v>27</v>
      </c>
      <c r="C293" s="25">
        <v>44966</v>
      </c>
      <c r="D293" t="s">
        <v>31</v>
      </c>
      <c r="E293" t="s">
        <v>29</v>
      </c>
      <c r="F293">
        <v>1</v>
      </c>
      <c r="G293" s="22">
        <v>999</v>
      </c>
      <c r="H293" s="22">
        <f t="shared" si="8"/>
        <v>999</v>
      </c>
      <c r="I293" t="s">
        <v>15</v>
      </c>
      <c r="J293">
        <v>36</v>
      </c>
      <c r="K293" s="29" t="str">
        <f t="shared" si="9"/>
        <v>Feb-2023</v>
      </c>
    </row>
    <row r="294" spans="1:11">
      <c r="A294" t="s">
        <v>419</v>
      </c>
      <c r="B294" t="s">
        <v>12</v>
      </c>
      <c r="C294" s="25">
        <v>44967</v>
      </c>
      <c r="D294" t="s">
        <v>37</v>
      </c>
      <c r="E294" t="s">
        <v>38</v>
      </c>
      <c r="F294">
        <v>1</v>
      </c>
      <c r="G294" s="22">
        <v>249.99</v>
      </c>
      <c r="H294" s="22">
        <f t="shared" si="8"/>
        <v>249.99</v>
      </c>
      <c r="I294" t="s">
        <v>15</v>
      </c>
      <c r="J294">
        <v>26</v>
      </c>
      <c r="K294" s="29" t="str">
        <f t="shared" si="9"/>
        <v>Feb-2023</v>
      </c>
    </row>
    <row r="295" spans="1:11">
      <c r="A295" t="s">
        <v>420</v>
      </c>
      <c r="B295" t="s">
        <v>33</v>
      </c>
      <c r="C295" s="25">
        <v>44969</v>
      </c>
      <c r="D295" t="s">
        <v>41</v>
      </c>
      <c r="E295" t="s">
        <v>38</v>
      </c>
      <c r="F295">
        <v>1</v>
      </c>
      <c r="G295" s="22">
        <v>350</v>
      </c>
      <c r="H295" s="22">
        <f t="shared" si="8"/>
        <v>350</v>
      </c>
      <c r="I295" t="s">
        <v>19</v>
      </c>
      <c r="J295">
        <v>66</v>
      </c>
      <c r="K295" s="29" t="str">
        <f t="shared" si="9"/>
        <v>Feb-2023</v>
      </c>
    </row>
    <row r="296" spans="1:11">
      <c r="A296" t="s">
        <v>421</v>
      </c>
      <c r="B296" t="s">
        <v>36</v>
      </c>
      <c r="C296" s="25">
        <v>44971</v>
      </c>
      <c r="D296" t="s">
        <v>44</v>
      </c>
      <c r="E296" t="s">
        <v>45</v>
      </c>
      <c r="F296">
        <v>1</v>
      </c>
      <c r="G296" s="22">
        <v>149</v>
      </c>
      <c r="H296" s="22">
        <f t="shared" si="8"/>
        <v>149</v>
      </c>
      <c r="I296" t="s">
        <v>15</v>
      </c>
      <c r="J296">
        <v>33</v>
      </c>
      <c r="K296" s="29" t="str">
        <f t="shared" si="9"/>
        <v>Feb-2023</v>
      </c>
    </row>
    <row r="297" spans="1:11">
      <c r="A297" t="s">
        <v>422</v>
      </c>
      <c r="B297" t="s">
        <v>40</v>
      </c>
      <c r="C297" s="25">
        <v>44973</v>
      </c>
      <c r="D297" t="s">
        <v>47</v>
      </c>
      <c r="E297" t="s">
        <v>45</v>
      </c>
      <c r="F297">
        <v>2</v>
      </c>
      <c r="G297" s="22">
        <v>75</v>
      </c>
      <c r="H297" s="22">
        <f t="shared" si="8"/>
        <v>150</v>
      </c>
      <c r="I297" t="s">
        <v>19</v>
      </c>
      <c r="J297">
        <v>59</v>
      </c>
      <c r="K297" s="29" t="str">
        <f t="shared" si="9"/>
        <v>Feb-2023</v>
      </c>
    </row>
    <row r="298" spans="1:11">
      <c r="A298" t="s">
        <v>423</v>
      </c>
      <c r="B298" t="s">
        <v>43</v>
      </c>
      <c r="C298" s="25">
        <v>44975</v>
      </c>
      <c r="D298" t="s">
        <v>50</v>
      </c>
      <c r="E298" t="s">
        <v>45</v>
      </c>
      <c r="F298">
        <v>1</v>
      </c>
      <c r="G298" s="22">
        <v>199</v>
      </c>
      <c r="H298" s="22">
        <f t="shared" si="8"/>
        <v>199</v>
      </c>
      <c r="I298" t="s">
        <v>15</v>
      </c>
      <c r="J298">
        <v>41</v>
      </c>
      <c r="K298" s="29" t="str">
        <f t="shared" si="9"/>
        <v>Feb-2023</v>
      </c>
    </row>
    <row r="299" spans="1:11">
      <c r="A299" t="s">
        <v>424</v>
      </c>
      <c r="B299" t="s">
        <v>12</v>
      </c>
      <c r="C299" s="25">
        <v>44977</v>
      </c>
      <c r="D299" t="s">
        <v>60</v>
      </c>
      <c r="E299" t="s">
        <v>57</v>
      </c>
      <c r="F299">
        <v>2</v>
      </c>
      <c r="G299" s="22">
        <v>19.99</v>
      </c>
      <c r="H299" s="22">
        <f t="shared" si="8"/>
        <v>39.98</v>
      </c>
      <c r="I299" t="s">
        <v>15</v>
      </c>
      <c r="J299">
        <v>28</v>
      </c>
      <c r="K299" s="29" t="str">
        <f t="shared" si="9"/>
        <v>Feb-2023</v>
      </c>
    </row>
    <row r="300" spans="1:11">
      <c r="A300" t="s">
        <v>425</v>
      </c>
      <c r="B300" t="s">
        <v>49</v>
      </c>
      <c r="C300" s="25">
        <v>44979</v>
      </c>
      <c r="D300" t="s">
        <v>93</v>
      </c>
      <c r="E300" t="s">
        <v>57</v>
      </c>
      <c r="F300">
        <v>3</v>
      </c>
      <c r="G300" s="22">
        <v>9.5</v>
      </c>
      <c r="H300" s="22">
        <f t="shared" si="8"/>
        <v>28.5</v>
      </c>
      <c r="I300" t="s">
        <v>19</v>
      </c>
      <c r="J300">
        <v>23</v>
      </c>
      <c r="K300" s="29" t="str">
        <f t="shared" si="9"/>
        <v>Feb-2023</v>
      </c>
    </row>
    <row r="301" spans="1:11">
      <c r="A301" t="s">
        <v>426</v>
      </c>
      <c r="B301" t="s">
        <v>52</v>
      </c>
      <c r="C301" s="25">
        <v>44981</v>
      </c>
      <c r="D301" t="s">
        <v>63</v>
      </c>
      <c r="E301" t="s">
        <v>57</v>
      </c>
      <c r="F301">
        <v>1</v>
      </c>
      <c r="G301" s="22">
        <v>15</v>
      </c>
      <c r="H301" s="22">
        <f t="shared" si="8"/>
        <v>15</v>
      </c>
      <c r="I301" t="s">
        <v>15</v>
      </c>
      <c r="J301">
        <v>70</v>
      </c>
      <c r="K301" s="29" t="str">
        <f t="shared" si="9"/>
        <v>Feb-2023</v>
      </c>
    </row>
    <row r="302" spans="1:11">
      <c r="A302" t="s">
        <v>427</v>
      </c>
      <c r="B302" t="s">
        <v>55</v>
      </c>
      <c r="C302" s="25">
        <v>44983</v>
      </c>
      <c r="D302" t="s">
        <v>96</v>
      </c>
      <c r="E302" t="s">
        <v>57</v>
      </c>
      <c r="F302">
        <v>2</v>
      </c>
      <c r="G302" s="22">
        <v>25</v>
      </c>
      <c r="H302" s="22">
        <f t="shared" si="8"/>
        <v>50</v>
      </c>
      <c r="I302" t="s">
        <v>19</v>
      </c>
      <c r="J302">
        <v>68</v>
      </c>
      <c r="K302" s="29" t="str">
        <f t="shared" si="9"/>
        <v>Feb-2023</v>
      </c>
    </row>
    <row r="303" spans="1:11">
      <c r="A303" t="s">
        <v>428</v>
      </c>
      <c r="B303" t="s">
        <v>429</v>
      </c>
      <c r="C303" s="25">
        <v>44982</v>
      </c>
      <c r="D303" t="s">
        <v>37</v>
      </c>
      <c r="E303" t="s">
        <v>38</v>
      </c>
      <c r="F303">
        <v>1</v>
      </c>
      <c r="G303" s="22">
        <v>249.99</v>
      </c>
      <c r="H303" s="22">
        <f t="shared" si="8"/>
        <v>249.99</v>
      </c>
      <c r="I303" t="s">
        <v>19</v>
      </c>
      <c r="J303">
        <v>40</v>
      </c>
      <c r="K303" s="29" t="str">
        <f t="shared" si="9"/>
        <v>Feb-2023</v>
      </c>
    </row>
    <row r="304" spans="1:11">
      <c r="A304" t="s">
        <v>430</v>
      </c>
      <c r="B304" t="s">
        <v>62</v>
      </c>
      <c r="C304" s="25">
        <v>44958</v>
      </c>
      <c r="D304" t="s">
        <v>47</v>
      </c>
      <c r="E304" t="s">
        <v>45</v>
      </c>
      <c r="F304">
        <v>2</v>
      </c>
      <c r="G304" s="22">
        <v>75</v>
      </c>
      <c r="H304" s="22">
        <f t="shared" si="8"/>
        <v>150</v>
      </c>
      <c r="I304" t="s">
        <v>19</v>
      </c>
      <c r="J304">
        <v>27</v>
      </c>
      <c r="K304" s="29" t="str">
        <f t="shared" si="9"/>
        <v>Feb-2023</v>
      </c>
    </row>
    <row r="305" spans="1:11">
      <c r="A305" t="s">
        <v>431</v>
      </c>
      <c r="B305" t="s">
        <v>65</v>
      </c>
      <c r="C305" s="25">
        <v>44958</v>
      </c>
      <c r="D305" t="s">
        <v>47</v>
      </c>
      <c r="E305" t="s">
        <v>45</v>
      </c>
      <c r="F305">
        <v>2</v>
      </c>
      <c r="G305" s="22">
        <v>75</v>
      </c>
      <c r="H305" s="22">
        <f t="shared" si="8"/>
        <v>150</v>
      </c>
      <c r="I305" t="s">
        <v>19</v>
      </c>
      <c r="J305">
        <v>50</v>
      </c>
      <c r="K305" s="29" t="str">
        <f t="shared" si="9"/>
        <v>Feb-2023</v>
      </c>
    </row>
    <row r="306" spans="1:11">
      <c r="A306" t="s">
        <v>432</v>
      </c>
      <c r="B306" t="s">
        <v>433</v>
      </c>
      <c r="C306" s="25">
        <v>44967</v>
      </c>
      <c r="D306" t="s">
        <v>53</v>
      </c>
      <c r="E306" t="s">
        <v>45</v>
      </c>
      <c r="F306">
        <v>1</v>
      </c>
      <c r="G306" s="22">
        <v>250</v>
      </c>
      <c r="H306" s="22">
        <f t="shared" si="8"/>
        <v>250</v>
      </c>
      <c r="I306" t="s">
        <v>15</v>
      </c>
      <c r="J306">
        <v>40</v>
      </c>
      <c r="K306" s="29" t="str">
        <f t="shared" si="9"/>
        <v>Feb-2023</v>
      </c>
    </row>
    <row r="307" spans="1:11">
      <c r="A307" t="s">
        <v>434</v>
      </c>
      <c r="B307" t="s">
        <v>435</v>
      </c>
      <c r="C307" s="25">
        <v>44958</v>
      </c>
      <c r="D307" t="s">
        <v>96</v>
      </c>
      <c r="E307" t="s">
        <v>57</v>
      </c>
      <c r="F307">
        <v>2</v>
      </c>
      <c r="G307" s="22">
        <v>25</v>
      </c>
      <c r="H307" s="22">
        <f t="shared" si="8"/>
        <v>50</v>
      </c>
      <c r="I307" t="s">
        <v>15</v>
      </c>
      <c r="J307">
        <v>45</v>
      </c>
      <c r="K307" s="29" t="str">
        <f t="shared" si="9"/>
        <v>Feb-2023</v>
      </c>
    </row>
    <row r="308" spans="1:11">
      <c r="A308" t="s">
        <v>436</v>
      </c>
      <c r="B308" t="s">
        <v>437</v>
      </c>
      <c r="C308" s="25">
        <v>44959</v>
      </c>
      <c r="D308" t="s">
        <v>13</v>
      </c>
      <c r="E308" t="s">
        <v>14</v>
      </c>
      <c r="F308">
        <v>1</v>
      </c>
      <c r="G308" s="22">
        <v>899.99</v>
      </c>
      <c r="H308" s="22">
        <f t="shared" si="8"/>
        <v>899.99</v>
      </c>
      <c r="I308" t="s">
        <v>19</v>
      </c>
      <c r="J308">
        <v>50</v>
      </c>
      <c r="K308" s="29" t="str">
        <f t="shared" si="9"/>
        <v>Feb-2023</v>
      </c>
    </row>
    <row r="309" spans="1:11">
      <c r="A309" t="s">
        <v>438</v>
      </c>
      <c r="B309" t="s">
        <v>437</v>
      </c>
      <c r="C309" s="25">
        <v>44960</v>
      </c>
      <c r="D309" t="s">
        <v>18</v>
      </c>
      <c r="E309" t="s">
        <v>14</v>
      </c>
      <c r="F309">
        <v>1</v>
      </c>
      <c r="G309" s="22">
        <v>799</v>
      </c>
      <c r="H309" s="22">
        <f t="shared" si="8"/>
        <v>799</v>
      </c>
      <c r="I309" t="s">
        <v>19</v>
      </c>
      <c r="J309">
        <v>51</v>
      </c>
      <c r="K309" s="29" t="str">
        <f t="shared" si="9"/>
        <v>Feb-2023</v>
      </c>
    </row>
    <row r="310" spans="1:11">
      <c r="A310" t="s">
        <v>439</v>
      </c>
      <c r="B310" t="s">
        <v>437</v>
      </c>
      <c r="C310" s="25">
        <v>44961</v>
      </c>
      <c r="D310" t="s">
        <v>22</v>
      </c>
      <c r="E310" t="s">
        <v>14</v>
      </c>
      <c r="F310">
        <v>1</v>
      </c>
      <c r="G310" s="22">
        <v>650</v>
      </c>
      <c r="H310" s="22">
        <f t="shared" si="8"/>
        <v>650</v>
      </c>
      <c r="I310" t="s">
        <v>19</v>
      </c>
      <c r="J310">
        <v>52</v>
      </c>
      <c r="K310" s="29" t="str">
        <f t="shared" si="9"/>
        <v>Feb-2023</v>
      </c>
    </row>
    <row r="311" spans="1:11">
      <c r="A311" t="s">
        <v>440</v>
      </c>
      <c r="B311" t="s">
        <v>437</v>
      </c>
      <c r="C311" s="25">
        <v>44962</v>
      </c>
      <c r="D311" t="s">
        <v>25</v>
      </c>
      <c r="E311" t="s">
        <v>14</v>
      </c>
      <c r="F311">
        <v>1</v>
      </c>
      <c r="G311" s="22">
        <v>950</v>
      </c>
      <c r="H311" s="22">
        <f t="shared" si="8"/>
        <v>950</v>
      </c>
      <c r="I311" t="s">
        <v>19</v>
      </c>
      <c r="J311">
        <v>53</v>
      </c>
      <c r="K311" s="29" t="str">
        <f t="shared" si="9"/>
        <v>Feb-2023</v>
      </c>
    </row>
    <row r="312" spans="1:11">
      <c r="A312" t="s">
        <v>441</v>
      </c>
      <c r="B312" t="s">
        <v>437</v>
      </c>
      <c r="C312" s="25">
        <v>44963</v>
      </c>
      <c r="D312" t="s">
        <v>28</v>
      </c>
      <c r="E312" t="s">
        <v>29</v>
      </c>
      <c r="F312">
        <v>1</v>
      </c>
      <c r="G312" s="22">
        <v>1299</v>
      </c>
      <c r="H312" s="22">
        <f t="shared" si="8"/>
        <v>1299</v>
      </c>
      <c r="I312" t="s">
        <v>19</v>
      </c>
      <c r="J312">
        <v>54</v>
      </c>
      <c r="K312" s="29" t="str">
        <f t="shared" si="9"/>
        <v>Feb-2023</v>
      </c>
    </row>
    <row r="313" spans="1:11">
      <c r="A313" t="s">
        <v>442</v>
      </c>
      <c r="B313" t="s">
        <v>437</v>
      </c>
      <c r="C313" s="25">
        <v>44964</v>
      </c>
      <c r="D313" t="s">
        <v>31</v>
      </c>
      <c r="E313" t="s">
        <v>29</v>
      </c>
      <c r="F313">
        <v>1</v>
      </c>
      <c r="G313" s="22">
        <v>999</v>
      </c>
      <c r="H313" s="22">
        <f t="shared" si="8"/>
        <v>999</v>
      </c>
      <c r="I313" t="s">
        <v>19</v>
      </c>
      <c r="J313">
        <v>55</v>
      </c>
      <c r="K313" s="29" t="str">
        <f t="shared" si="9"/>
        <v>Feb-2023</v>
      </c>
    </row>
    <row r="314" spans="1:11">
      <c r="A314" t="s">
        <v>443</v>
      </c>
      <c r="B314" t="s">
        <v>437</v>
      </c>
      <c r="C314" s="25">
        <v>44965</v>
      </c>
      <c r="D314" t="s">
        <v>34</v>
      </c>
      <c r="E314" t="s">
        <v>29</v>
      </c>
      <c r="F314">
        <v>1</v>
      </c>
      <c r="G314" s="22">
        <v>1100</v>
      </c>
      <c r="H314" s="22">
        <f t="shared" si="8"/>
        <v>1100</v>
      </c>
      <c r="I314" t="s">
        <v>19</v>
      </c>
      <c r="J314">
        <v>50</v>
      </c>
      <c r="K314" s="29" t="str">
        <f t="shared" si="9"/>
        <v>Feb-2023</v>
      </c>
    </row>
    <row r="315" spans="1:11">
      <c r="A315" t="s">
        <v>444</v>
      </c>
      <c r="B315" t="s">
        <v>437</v>
      </c>
      <c r="C315" s="25">
        <v>44966</v>
      </c>
      <c r="D315" t="s">
        <v>37</v>
      </c>
      <c r="E315" t="s">
        <v>38</v>
      </c>
      <c r="F315">
        <v>1</v>
      </c>
      <c r="G315" s="22">
        <v>249.99</v>
      </c>
      <c r="H315" s="22">
        <f t="shared" si="8"/>
        <v>249.99</v>
      </c>
      <c r="I315" t="s">
        <v>19</v>
      </c>
      <c r="J315">
        <v>51</v>
      </c>
      <c r="K315" s="29" t="str">
        <f t="shared" si="9"/>
        <v>Feb-2023</v>
      </c>
    </row>
    <row r="316" spans="1:11">
      <c r="A316" t="s">
        <v>445</v>
      </c>
      <c r="B316" t="s">
        <v>437</v>
      </c>
      <c r="C316" s="25">
        <v>44967</v>
      </c>
      <c r="D316" t="s">
        <v>41</v>
      </c>
      <c r="E316" t="s">
        <v>38</v>
      </c>
      <c r="F316">
        <v>1</v>
      </c>
      <c r="G316" s="22">
        <v>350</v>
      </c>
      <c r="H316" s="22">
        <f t="shared" si="8"/>
        <v>350</v>
      </c>
      <c r="I316" t="s">
        <v>19</v>
      </c>
      <c r="J316">
        <v>52</v>
      </c>
      <c r="K316" s="29" t="str">
        <f t="shared" si="9"/>
        <v>Feb-2023</v>
      </c>
    </row>
    <row r="317" spans="1:11">
      <c r="A317" t="s">
        <v>446</v>
      </c>
      <c r="B317" t="s">
        <v>437</v>
      </c>
      <c r="C317" s="25">
        <v>44968</v>
      </c>
      <c r="D317" t="s">
        <v>44</v>
      </c>
      <c r="E317" t="s">
        <v>45</v>
      </c>
      <c r="F317">
        <v>1</v>
      </c>
      <c r="G317" s="22">
        <v>149</v>
      </c>
      <c r="H317" s="22">
        <f t="shared" si="8"/>
        <v>149</v>
      </c>
      <c r="I317" t="s">
        <v>19</v>
      </c>
      <c r="J317">
        <v>53</v>
      </c>
      <c r="K317" s="29" t="str">
        <f t="shared" si="9"/>
        <v>Feb-2023</v>
      </c>
    </row>
    <row r="318" spans="1:11">
      <c r="A318" t="s">
        <v>447</v>
      </c>
      <c r="B318" t="s">
        <v>437</v>
      </c>
      <c r="C318" s="25">
        <v>44969</v>
      </c>
      <c r="D318" t="s">
        <v>47</v>
      </c>
      <c r="E318" t="s">
        <v>45</v>
      </c>
      <c r="F318">
        <v>2</v>
      </c>
      <c r="G318" s="22">
        <v>75</v>
      </c>
      <c r="H318" s="22">
        <f t="shared" si="8"/>
        <v>150</v>
      </c>
      <c r="I318" t="s">
        <v>19</v>
      </c>
      <c r="J318">
        <v>54</v>
      </c>
      <c r="K318" s="29" t="str">
        <f t="shared" si="9"/>
        <v>Feb-2023</v>
      </c>
    </row>
    <row r="319" spans="1:11">
      <c r="A319" t="s">
        <v>448</v>
      </c>
      <c r="B319" t="s">
        <v>437</v>
      </c>
      <c r="C319" s="25">
        <v>44970</v>
      </c>
      <c r="D319" t="s">
        <v>50</v>
      </c>
      <c r="E319" t="s">
        <v>45</v>
      </c>
      <c r="F319">
        <v>1</v>
      </c>
      <c r="G319" s="22">
        <v>199</v>
      </c>
      <c r="H319" s="22">
        <f t="shared" si="8"/>
        <v>199</v>
      </c>
      <c r="I319" t="s">
        <v>19</v>
      </c>
      <c r="J319">
        <v>55</v>
      </c>
      <c r="K319" s="29" t="str">
        <f t="shared" si="9"/>
        <v>Feb-2023</v>
      </c>
    </row>
    <row r="320" spans="1:11">
      <c r="A320" t="s">
        <v>449</v>
      </c>
      <c r="B320" t="s">
        <v>437</v>
      </c>
      <c r="C320" s="25">
        <v>44971</v>
      </c>
      <c r="D320" t="s">
        <v>53</v>
      </c>
      <c r="E320" t="s">
        <v>45</v>
      </c>
      <c r="F320">
        <v>1</v>
      </c>
      <c r="G320" s="22">
        <v>250</v>
      </c>
      <c r="H320" s="22">
        <f t="shared" si="8"/>
        <v>250</v>
      </c>
      <c r="I320" t="s">
        <v>19</v>
      </c>
      <c r="J320">
        <v>50</v>
      </c>
      <c r="K320" s="29" t="str">
        <f t="shared" si="9"/>
        <v>Feb-2023</v>
      </c>
    </row>
    <row r="321" spans="1:11">
      <c r="A321" t="s">
        <v>450</v>
      </c>
      <c r="B321" t="s">
        <v>437</v>
      </c>
      <c r="C321" s="25">
        <v>44972</v>
      </c>
      <c r="D321" t="s">
        <v>56</v>
      </c>
      <c r="E321" t="s">
        <v>57</v>
      </c>
      <c r="F321">
        <v>1</v>
      </c>
      <c r="G321" s="22">
        <v>19.99</v>
      </c>
      <c r="H321" s="22">
        <f t="shared" si="8"/>
        <v>19.99</v>
      </c>
      <c r="I321" t="s">
        <v>19</v>
      </c>
      <c r="J321">
        <v>51</v>
      </c>
      <c r="K321" s="29" t="str">
        <f t="shared" si="9"/>
        <v>Feb-2023</v>
      </c>
    </row>
    <row r="322" spans="1:11">
      <c r="A322" t="s">
        <v>451</v>
      </c>
      <c r="B322" t="s">
        <v>437</v>
      </c>
      <c r="C322" s="25">
        <v>44973</v>
      </c>
      <c r="D322" t="s">
        <v>60</v>
      </c>
      <c r="E322" t="s">
        <v>57</v>
      </c>
      <c r="F322">
        <v>2</v>
      </c>
      <c r="G322" s="22">
        <v>19.99</v>
      </c>
      <c r="H322" s="22">
        <f t="shared" ref="H322:H385" si="10">F322*G322</f>
        <v>39.98</v>
      </c>
      <c r="I322" t="s">
        <v>19</v>
      </c>
      <c r="J322">
        <v>52</v>
      </c>
      <c r="K322" s="29" t="str">
        <f t="shared" ref="K322:K385" si="11">TEXT(C322,"mmm-yyyy")</f>
        <v>Feb-2023</v>
      </c>
    </row>
    <row r="323" spans="1:11">
      <c r="A323" t="s">
        <v>452</v>
      </c>
      <c r="B323" t="s">
        <v>437</v>
      </c>
      <c r="C323" s="25">
        <v>44974</v>
      </c>
      <c r="D323" t="s">
        <v>93</v>
      </c>
      <c r="E323" t="s">
        <v>57</v>
      </c>
      <c r="F323">
        <v>3</v>
      </c>
      <c r="G323" s="22">
        <v>9.5</v>
      </c>
      <c r="H323" s="22">
        <f t="shared" si="10"/>
        <v>28.5</v>
      </c>
      <c r="I323" t="s">
        <v>19</v>
      </c>
      <c r="J323">
        <v>53</v>
      </c>
      <c r="K323" s="29" t="str">
        <f t="shared" si="11"/>
        <v>Feb-2023</v>
      </c>
    </row>
    <row r="324" spans="1:11">
      <c r="A324" t="s">
        <v>453</v>
      </c>
      <c r="B324" t="s">
        <v>437</v>
      </c>
      <c r="C324" s="25">
        <v>44975</v>
      </c>
      <c r="D324" t="s">
        <v>63</v>
      </c>
      <c r="E324" t="s">
        <v>57</v>
      </c>
      <c r="F324">
        <v>1</v>
      </c>
      <c r="G324" s="22">
        <v>15</v>
      </c>
      <c r="H324" s="22">
        <f t="shared" si="10"/>
        <v>15</v>
      </c>
      <c r="I324" t="s">
        <v>19</v>
      </c>
      <c r="J324">
        <v>54</v>
      </c>
      <c r="K324" s="29" t="str">
        <f t="shared" si="11"/>
        <v>Feb-2023</v>
      </c>
    </row>
    <row r="325" spans="1:11">
      <c r="A325" t="s">
        <v>454</v>
      </c>
      <c r="B325" t="s">
        <v>437</v>
      </c>
      <c r="C325" s="25">
        <v>44976</v>
      </c>
      <c r="D325" t="s">
        <v>96</v>
      </c>
      <c r="E325" t="s">
        <v>57</v>
      </c>
      <c r="F325">
        <v>2</v>
      </c>
      <c r="G325" s="22">
        <v>25</v>
      </c>
      <c r="H325" s="22">
        <f t="shared" si="10"/>
        <v>50</v>
      </c>
      <c r="I325" t="s">
        <v>19</v>
      </c>
      <c r="J325">
        <v>55</v>
      </c>
      <c r="K325" s="29" t="str">
        <f t="shared" si="11"/>
        <v>Feb-2023</v>
      </c>
    </row>
    <row r="326" spans="1:11">
      <c r="A326" t="s">
        <v>455</v>
      </c>
      <c r="B326" t="s">
        <v>456</v>
      </c>
      <c r="C326" s="25">
        <v>44977</v>
      </c>
      <c r="D326" t="s">
        <v>13</v>
      </c>
      <c r="E326" t="s">
        <v>14</v>
      </c>
      <c r="F326">
        <v>1</v>
      </c>
      <c r="G326" s="22">
        <v>899.99</v>
      </c>
      <c r="H326" s="22">
        <f t="shared" si="10"/>
        <v>899.99</v>
      </c>
      <c r="I326" t="s">
        <v>15</v>
      </c>
      <c r="J326">
        <v>65</v>
      </c>
      <c r="K326" s="29" t="str">
        <f t="shared" si="11"/>
        <v>Feb-2023</v>
      </c>
    </row>
    <row r="327" spans="1:11">
      <c r="A327" t="s">
        <v>457</v>
      </c>
      <c r="B327" t="s">
        <v>456</v>
      </c>
      <c r="C327" s="25">
        <v>44978</v>
      </c>
      <c r="D327" t="s">
        <v>18</v>
      </c>
      <c r="E327" t="s">
        <v>14</v>
      </c>
      <c r="F327">
        <v>1</v>
      </c>
      <c r="G327" s="22">
        <v>799</v>
      </c>
      <c r="H327" s="22">
        <f t="shared" si="10"/>
        <v>799</v>
      </c>
      <c r="I327" t="s">
        <v>15</v>
      </c>
      <c r="J327">
        <v>66</v>
      </c>
      <c r="K327" s="29" t="str">
        <f t="shared" si="11"/>
        <v>Feb-2023</v>
      </c>
    </row>
    <row r="328" spans="1:11">
      <c r="A328" t="s">
        <v>458</v>
      </c>
      <c r="B328" t="s">
        <v>456</v>
      </c>
      <c r="C328" s="25">
        <v>44979</v>
      </c>
      <c r="D328" t="s">
        <v>22</v>
      </c>
      <c r="E328" t="s">
        <v>14</v>
      </c>
      <c r="F328">
        <v>1</v>
      </c>
      <c r="G328" s="22">
        <v>650</v>
      </c>
      <c r="H328" s="22">
        <f t="shared" si="10"/>
        <v>650</v>
      </c>
      <c r="I328" t="s">
        <v>15</v>
      </c>
      <c r="J328">
        <v>67</v>
      </c>
      <c r="K328" s="29" t="str">
        <f t="shared" si="11"/>
        <v>Feb-2023</v>
      </c>
    </row>
    <row r="329" spans="1:11">
      <c r="A329" t="s">
        <v>459</v>
      </c>
      <c r="B329" t="s">
        <v>456</v>
      </c>
      <c r="C329" s="25">
        <v>44980</v>
      </c>
      <c r="D329" t="s">
        <v>25</v>
      </c>
      <c r="E329" t="s">
        <v>14</v>
      </c>
      <c r="F329">
        <v>1</v>
      </c>
      <c r="G329" s="22">
        <v>950</v>
      </c>
      <c r="H329" s="22">
        <f t="shared" si="10"/>
        <v>950</v>
      </c>
      <c r="I329" t="s">
        <v>15</v>
      </c>
      <c r="J329">
        <v>68</v>
      </c>
      <c r="K329" s="29" t="str">
        <f t="shared" si="11"/>
        <v>Feb-2023</v>
      </c>
    </row>
    <row r="330" spans="1:11">
      <c r="A330" t="s">
        <v>460</v>
      </c>
      <c r="B330" t="s">
        <v>456</v>
      </c>
      <c r="C330" s="25">
        <v>44981</v>
      </c>
      <c r="D330" t="s">
        <v>28</v>
      </c>
      <c r="E330" t="s">
        <v>29</v>
      </c>
      <c r="F330">
        <v>1</v>
      </c>
      <c r="G330" s="22">
        <v>1299</v>
      </c>
      <c r="H330" s="22">
        <f t="shared" si="10"/>
        <v>1299</v>
      </c>
      <c r="I330" t="s">
        <v>15</v>
      </c>
      <c r="J330">
        <v>69</v>
      </c>
      <c r="K330" s="29" t="str">
        <f t="shared" si="11"/>
        <v>Feb-2023</v>
      </c>
    </row>
    <row r="331" spans="1:11">
      <c r="A331" t="s">
        <v>461</v>
      </c>
      <c r="B331" t="s">
        <v>456</v>
      </c>
      <c r="C331" s="25">
        <v>44982</v>
      </c>
      <c r="D331" t="s">
        <v>31</v>
      </c>
      <c r="E331" t="s">
        <v>29</v>
      </c>
      <c r="F331">
        <v>1</v>
      </c>
      <c r="G331" s="22">
        <v>999</v>
      </c>
      <c r="H331" s="22">
        <f t="shared" si="10"/>
        <v>999</v>
      </c>
      <c r="I331" t="s">
        <v>15</v>
      </c>
      <c r="J331">
        <v>70</v>
      </c>
      <c r="K331" s="29" t="str">
        <f t="shared" si="11"/>
        <v>Feb-2023</v>
      </c>
    </row>
    <row r="332" spans="1:11">
      <c r="A332" t="s">
        <v>462</v>
      </c>
      <c r="B332" t="s">
        <v>456</v>
      </c>
      <c r="C332" s="25">
        <v>44983</v>
      </c>
      <c r="D332" t="s">
        <v>34</v>
      </c>
      <c r="E332" t="s">
        <v>29</v>
      </c>
      <c r="F332">
        <v>1</v>
      </c>
      <c r="G332" s="22">
        <v>1100</v>
      </c>
      <c r="H332" s="22">
        <f t="shared" si="10"/>
        <v>1100</v>
      </c>
      <c r="I332" t="s">
        <v>15</v>
      </c>
      <c r="J332">
        <v>71</v>
      </c>
      <c r="K332" s="29" t="str">
        <f t="shared" si="11"/>
        <v>Feb-2023</v>
      </c>
    </row>
    <row r="333" spans="1:11">
      <c r="A333" t="s">
        <v>463</v>
      </c>
      <c r="B333" t="s">
        <v>456</v>
      </c>
      <c r="C333" s="25">
        <v>44984</v>
      </c>
      <c r="D333" t="s">
        <v>37</v>
      </c>
      <c r="E333" t="s">
        <v>38</v>
      </c>
      <c r="F333">
        <v>1</v>
      </c>
      <c r="G333" s="22">
        <v>249.99</v>
      </c>
      <c r="H333" s="22">
        <f t="shared" si="10"/>
        <v>249.99</v>
      </c>
      <c r="I333" t="s">
        <v>15</v>
      </c>
      <c r="J333">
        <v>72</v>
      </c>
      <c r="K333" s="29" t="str">
        <f t="shared" si="11"/>
        <v>Feb-2023</v>
      </c>
    </row>
    <row r="334" spans="1:11">
      <c r="A334" t="s">
        <v>464</v>
      </c>
      <c r="B334" t="s">
        <v>456</v>
      </c>
      <c r="C334" s="25">
        <v>44985</v>
      </c>
      <c r="D334" t="s">
        <v>41</v>
      </c>
      <c r="E334" t="s">
        <v>38</v>
      </c>
      <c r="F334">
        <v>1</v>
      </c>
      <c r="G334" s="22">
        <v>350</v>
      </c>
      <c r="H334" s="22">
        <f t="shared" si="10"/>
        <v>350</v>
      </c>
      <c r="I334" t="s">
        <v>15</v>
      </c>
      <c r="J334">
        <v>73</v>
      </c>
      <c r="K334" s="29" t="str">
        <f t="shared" si="11"/>
        <v>Feb-2023</v>
      </c>
    </row>
    <row r="335" spans="1:11">
      <c r="A335" t="s">
        <v>465</v>
      </c>
      <c r="B335" t="s">
        <v>466</v>
      </c>
      <c r="C335" s="25">
        <v>44961</v>
      </c>
      <c r="D335" t="s">
        <v>37</v>
      </c>
      <c r="E335" t="s">
        <v>38</v>
      </c>
      <c r="F335">
        <v>1</v>
      </c>
      <c r="G335" s="22">
        <v>249.99</v>
      </c>
      <c r="H335" s="22">
        <f t="shared" si="10"/>
        <v>249.99</v>
      </c>
      <c r="I335" t="s">
        <v>19</v>
      </c>
      <c r="J335">
        <v>73</v>
      </c>
      <c r="K335" s="29" t="str">
        <f t="shared" si="11"/>
        <v>Feb-2023</v>
      </c>
    </row>
    <row r="336" spans="1:11">
      <c r="A336" t="s">
        <v>467</v>
      </c>
      <c r="B336" t="s">
        <v>466</v>
      </c>
      <c r="C336" s="25">
        <v>44966</v>
      </c>
      <c r="D336" t="s">
        <v>41</v>
      </c>
      <c r="E336" t="s">
        <v>38</v>
      </c>
      <c r="F336">
        <v>1</v>
      </c>
      <c r="G336" s="22">
        <v>350</v>
      </c>
      <c r="H336" s="22">
        <f t="shared" si="10"/>
        <v>350</v>
      </c>
      <c r="I336" t="s">
        <v>19</v>
      </c>
      <c r="J336">
        <v>74</v>
      </c>
      <c r="K336" s="29" t="str">
        <f t="shared" si="11"/>
        <v>Feb-2023</v>
      </c>
    </row>
    <row r="337" spans="1:11">
      <c r="A337" t="s">
        <v>468</v>
      </c>
      <c r="B337" t="s">
        <v>466</v>
      </c>
      <c r="C337" s="25">
        <v>44971</v>
      </c>
      <c r="D337" t="s">
        <v>44</v>
      </c>
      <c r="E337" t="s">
        <v>45</v>
      </c>
      <c r="F337">
        <v>1</v>
      </c>
      <c r="G337" s="22">
        <v>149</v>
      </c>
      <c r="H337" s="22">
        <f t="shared" si="10"/>
        <v>149</v>
      </c>
      <c r="I337" t="s">
        <v>19</v>
      </c>
      <c r="J337">
        <v>75</v>
      </c>
      <c r="K337" s="29" t="str">
        <f t="shared" si="11"/>
        <v>Feb-2023</v>
      </c>
    </row>
    <row r="338" spans="1:11">
      <c r="A338" t="s">
        <v>469</v>
      </c>
      <c r="B338" t="s">
        <v>466</v>
      </c>
      <c r="C338" s="25">
        <v>44976</v>
      </c>
      <c r="D338" t="s">
        <v>47</v>
      </c>
      <c r="E338" t="s">
        <v>45</v>
      </c>
      <c r="F338">
        <v>2</v>
      </c>
      <c r="G338" s="22">
        <v>75</v>
      </c>
      <c r="H338" s="22">
        <f t="shared" si="10"/>
        <v>150</v>
      </c>
      <c r="I338" t="s">
        <v>19</v>
      </c>
      <c r="J338">
        <v>66</v>
      </c>
      <c r="K338" s="29" t="str">
        <f t="shared" si="11"/>
        <v>Feb-2023</v>
      </c>
    </row>
    <row r="339" spans="1:11">
      <c r="A339" t="s">
        <v>470</v>
      </c>
      <c r="B339" t="s">
        <v>466</v>
      </c>
      <c r="C339" s="25">
        <v>44981</v>
      </c>
      <c r="D339" t="s">
        <v>50</v>
      </c>
      <c r="E339" t="s">
        <v>45</v>
      </c>
      <c r="F339">
        <v>1</v>
      </c>
      <c r="G339" s="22">
        <v>199</v>
      </c>
      <c r="H339" s="22">
        <f t="shared" si="10"/>
        <v>199</v>
      </c>
      <c r="I339" t="s">
        <v>19</v>
      </c>
      <c r="J339">
        <v>67</v>
      </c>
      <c r="K339" s="29" t="str">
        <f t="shared" si="11"/>
        <v>Feb-2023</v>
      </c>
    </row>
    <row r="340" spans="1:11">
      <c r="A340" t="s">
        <v>471</v>
      </c>
      <c r="B340" t="s">
        <v>472</v>
      </c>
      <c r="C340" s="25">
        <v>44958</v>
      </c>
      <c r="D340" t="s">
        <v>22</v>
      </c>
      <c r="E340" t="s">
        <v>14</v>
      </c>
      <c r="F340">
        <v>1</v>
      </c>
      <c r="G340" s="22">
        <v>650</v>
      </c>
      <c r="H340" s="22">
        <f t="shared" si="10"/>
        <v>650</v>
      </c>
      <c r="I340" t="s">
        <v>15</v>
      </c>
      <c r="J340">
        <v>21</v>
      </c>
      <c r="K340" s="29" t="str">
        <f t="shared" si="11"/>
        <v>Feb-2023</v>
      </c>
    </row>
    <row r="341" spans="1:11">
      <c r="A341" t="s">
        <v>473</v>
      </c>
      <c r="B341" t="s">
        <v>474</v>
      </c>
      <c r="C341" s="25">
        <v>44958</v>
      </c>
      <c r="D341" t="s">
        <v>34</v>
      </c>
      <c r="E341" t="s">
        <v>29</v>
      </c>
      <c r="F341">
        <v>1</v>
      </c>
      <c r="G341" s="22">
        <v>1100</v>
      </c>
      <c r="H341" s="22">
        <f t="shared" si="10"/>
        <v>1100</v>
      </c>
      <c r="I341" t="s">
        <v>19</v>
      </c>
      <c r="J341">
        <v>40</v>
      </c>
      <c r="K341" s="29" t="str">
        <f t="shared" si="11"/>
        <v>Feb-2023</v>
      </c>
    </row>
    <row r="342" spans="1:11">
      <c r="A342" t="s">
        <v>475</v>
      </c>
      <c r="B342" t="s">
        <v>474</v>
      </c>
      <c r="C342" s="25">
        <v>44959</v>
      </c>
      <c r="D342" t="s">
        <v>37</v>
      </c>
      <c r="E342" t="s">
        <v>38</v>
      </c>
      <c r="F342">
        <v>1</v>
      </c>
      <c r="G342" s="22">
        <v>249.99</v>
      </c>
      <c r="H342" s="22">
        <f t="shared" si="10"/>
        <v>249.99</v>
      </c>
      <c r="I342" t="s">
        <v>19</v>
      </c>
      <c r="J342">
        <v>41</v>
      </c>
      <c r="K342" s="29" t="str">
        <f t="shared" si="11"/>
        <v>Feb-2023</v>
      </c>
    </row>
    <row r="343" spans="1:11">
      <c r="A343" t="s">
        <v>476</v>
      </c>
      <c r="B343" t="s">
        <v>474</v>
      </c>
      <c r="C343" s="25">
        <v>44960</v>
      </c>
      <c r="D343" t="s">
        <v>41</v>
      </c>
      <c r="E343" t="s">
        <v>38</v>
      </c>
      <c r="F343">
        <v>1</v>
      </c>
      <c r="G343" s="22">
        <v>350</v>
      </c>
      <c r="H343" s="22">
        <f t="shared" si="10"/>
        <v>350</v>
      </c>
      <c r="I343" t="s">
        <v>19</v>
      </c>
      <c r="J343">
        <v>42</v>
      </c>
      <c r="K343" s="29" t="str">
        <f t="shared" si="11"/>
        <v>Feb-2023</v>
      </c>
    </row>
    <row r="344" spans="1:11">
      <c r="A344" t="s">
        <v>477</v>
      </c>
      <c r="B344" t="s">
        <v>474</v>
      </c>
      <c r="C344" s="25">
        <v>44961</v>
      </c>
      <c r="D344" t="s">
        <v>44</v>
      </c>
      <c r="E344" t="s">
        <v>45</v>
      </c>
      <c r="F344">
        <v>1</v>
      </c>
      <c r="G344" s="22">
        <v>149</v>
      </c>
      <c r="H344" s="22">
        <f t="shared" si="10"/>
        <v>149</v>
      </c>
      <c r="I344" t="s">
        <v>19</v>
      </c>
      <c r="J344">
        <v>43</v>
      </c>
      <c r="K344" s="29" t="str">
        <f t="shared" si="11"/>
        <v>Feb-2023</v>
      </c>
    </row>
    <row r="345" spans="1:11">
      <c r="A345" t="s">
        <v>478</v>
      </c>
      <c r="B345" t="s">
        <v>474</v>
      </c>
      <c r="C345" s="25">
        <v>44962</v>
      </c>
      <c r="D345" t="s">
        <v>47</v>
      </c>
      <c r="E345" t="s">
        <v>45</v>
      </c>
      <c r="F345">
        <v>2</v>
      </c>
      <c r="G345" s="22">
        <v>75</v>
      </c>
      <c r="H345" s="22">
        <f t="shared" si="10"/>
        <v>150</v>
      </c>
      <c r="I345" t="s">
        <v>19</v>
      </c>
      <c r="J345">
        <v>44</v>
      </c>
      <c r="K345" s="29" t="str">
        <f t="shared" si="11"/>
        <v>Feb-2023</v>
      </c>
    </row>
    <row r="346" spans="1:11">
      <c r="A346" t="s">
        <v>479</v>
      </c>
      <c r="B346" t="s">
        <v>474</v>
      </c>
      <c r="C346" s="25">
        <v>44963</v>
      </c>
      <c r="D346" t="s">
        <v>50</v>
      </c>
      <c r="E346" t="s">
        <v>45</v>
      </c>
      <c r="F346">
        <v>1</v>
      </c>
      <c r="G346" s="22">
        <v>199</v>
      </c>
      <c r="H346" s="22">
        <f t="shared" si="10"/>
        <v>199</v>
      </c>
      <c r="I346" t="s">
        <v>19</v>
      </c>
      <c r="J346">
        <v>45</v>
      </c>
      <c r="K346" s="29" t="str">
        <f t="shared" si="11"/>
        <v>Feb-2023</v>
      </c>
    </row>
    <row r="347" spans="1:11">
      <c r="A347" t="s">
        <v>480</v>
      </c>
      <c r="B347" t="s">
        <v>474</v>
      </c>
      <c r="C347" s="25">
        <v>44964</v>
      </c>
      <c r="D347" t="s">
        <v>53</v>
      </c>
      <c r="E347" t="s">
        <v>45</v>
      </c>
      <c r="F347">
        <v>1</v>
      </c>
      <c r="G347" s="22">
        <v>250</v>
      </c>
      <c r="H347" s="22">
        <f t="shared" si="10"/>
        <v>250</v>
      </c>
      <c r="I347" t="s">
        <v>19</v>
      </c>
      <c r="J347">
        <v>40</v>
      </c>
      <c r="K347" s="29" t="str">
        <f t="shared" si="11"/>
        <v>Feb-2023</v>
      </c>
    </row>
    <row r="348" spans="1:11">
      <c r="A348" t="s">
        <v>481</v>
      </c>
      <c r="B348" t="s">
        <v>474</v>
      </c>
      <c r="C348" s="25">
        <v>44965</v>
      </c>
      <c r="D348" t="s">
        <v>56</v>
      </c>
      <c r="E348" t="s">
        <v>57</v>
      </c>
      <c r="F348">
        <v>1</v>
      </c>
      <c r="G348" s="22">
        <v>19.99</v>
      </c>
      <c r="H348" s="22">
        <f t="shared" si="10"/>
        <v>19.99</v>
      </c>
      <c r="I348" t="s">
        <v>19</v>
      </c>
      <c r="J348">
        <v>41</v>
      </c>
      <c r="K348" s="29" t="str">
        <f t="shared" si="11"/>
        <v>Feb-2023</v>
      </c>
    </row>
    <row r="349" spans="1:11">
      <c r="A349" t="s">
        <v>482</v>
      </c>
      <c r="B349" t="s">
        <v>474</v>
      </c>
      <c r="C349" s="25">
        <v>44966</v>
      </c>
      <c r="D349" t="s">
        <v>60</v>
      </c>
      <c r="E349" t="s">
        <v>57</v>
      </c>
      <c r="F349">
        <v>2</v>
      </c>
      <c r="G349" s="22">
        <v>19.99</v>
      </c>
      <c r="H349" s="22">
        <f t="shared" si="10"/>
        <v>39.98</v>
      </c>
      <c r="I349" t="s">
        <v>19</v>
      </c>
      <c r="J349">
        <v>42</v>
      </c>
      <c r="K349" s="29" t="str">
        <f t="shared" si="11"/>
        <v>Feb-2023</v>
      </c>
    </row>
    <row r="350" spans="1:11">
      <c r="A350" t="s">
        <v>483</v>
      </c>
      <c r="B350" t="s">
        <v>474</v>
      </c>
      <c r="C350" s="25">
        <v>44967</v>
      </c>
      <c r="D350" t="s">
        <v>93</v>
      </c>
      <c r="E350" t="s">
        <v>57</v>
      </c>
      <c r="F350">
        <v>3</v>
      </c>
      <c r="G350" s="22">
        <v>9.5</v>
      </c>
      <c r="H350" s="22">
        <f t="shared" si="10"/>
        <v>28.5</v>
      </c>
      <c r="I350" t="s">
        <v>19</v>
      </c>
      <c r="J350">
        <v>43</v>
      </c>
      <c r="K350" s="29" t="str">
        <f t="shared" si="11"/>
        <v>Feb-2023</v>
      </c>
    </row>
    <row r="351" spans="1:11">
      <c r="A351" t="s">
        <v>484</v>
      </c>
      <c r="B351" t="s">
        <v>474</v>
      </c>
      <c r="C351" s="25">
        <v>44968</v>
      </c>
      <c r="D351" t="s">
        <v>63</v>
      </c>
      <c r="E351" t="s">
        <v>57</v>
      </c>
      <c r="F351">
        <v>1</v>
      </c>
      <c r="G351" s="22">
        <v>15</v>
      </c>
      <c r="H351" s="22">
        <f t="shared" si="10"/>
        <v>15</v>
      </c>
      <c r="I351" t="s">
        <v>19</v>
      </c>
      <c r="J351">
        <v>44</v>
      </c>
      <c r="K351" s="29" t="str">
        <f t="shared" si="11"/>
        <v>Feb-2023</v>
      </c>
    </row>
    <row r="352" spans="1:11">
      <c r="A352" t="s">
        <v>485</v>
      </c>
      <c r="B352" t="s">
        <v>474</v>
      </c>
      <c r="C352" s="25">
        <v>44969</v>
      </c>
      <c r="D352" t="s">
        <v>96</v>
      </c>
      <c r="E352" t="s">
        <v>57</v>
      </c>
      <c r="F352">
        <v>2</v>
      </c>
      <c r="G352" s="22">
        <v>25</v>
      </c>
      <c r="H352" s="22">
        <f t="shared" si="10"/>
        <v>50</v>
      </c>
      <c r="I352" t="s">
        <v>19</v>
      </c>
      <c r="J352">
        <v>45</v>
      </c>
      <c r="K352" s="29" t="str">
        <f t="shared" si="11"/>
        <v>Feb-2023</v>
      </c>
    </row>
    <row r="353" spans="1:11">
      <c r="A353" t="s">
        <v>486</v>
      </c>
      <c r="B353" t="s">
        <v>487</v>
      </c>
      <c r="C353" s="25">
        <v>44970</v>
      </c>
      <c r="D353" t="s">
        <v>13</v>
      </c>
      <c r="E353" t="s">
        <v>14</v>
      </c>
      <c r="F353">
        <v>1</v>
      </c>
      <c r="G353" s="22">
        <v>899.99</v>
      </c>
      <c r="H353" s="22">
        <f t="shared" si="10"/>
        <v>899.99</v>
      </c>
      <c r="I353" t="s">
        <v>15</v>
      </c>
      <c r="J353">
        <v>50</v>
      </c>
      <c r="K353" s="29" t="str">
        <f t="shared" si="11"/>
        <v>Feb-2023</v>
      </c>
    </row>
    <row r="354" spans="1:11">
      <c r="A354" t="s">
        <v>488</v>
      </c>
      <c r="B354" t="s">
        <v>487</v>
      </c>
      <c r="C354" s="25">
        <v>44971</v>
      </c>
      <c r="D354" t="s">
        <v>18</v>
      </c>
      <c r="E354" t="s">
        <v>14</v>
      </c>
      <c r="F354">
        <v>1</v>
      </c>
      <c r="G354" s="22">
        <v>799</v>
      </c>
      <c r="H354" s="22">
        <f t="shared" si="10"/>
        <v>799</v>
      </c>
      <c r="I354" t="s">
        <v>15</v>
      </c>
      <c r="J354">
        <v>51</v>
      </c>
      <c r="K354" s="29" t="str">
        <f t="shared" si="11"/>
        <v>Feb-2023</v>
      </c>
    </row>
    <row r="355" spans="1:11">
      <c r="A355" t="s">
        <v>489</v>
      </c>
      <c r="B355" t="s">
        <v>487</v>
      </c>
      <c r="C355" s="25">
        <v>44972</v>
      </c>
      <c r="D355" t="s">
        <v>22</v>
      </c>
      <c r="E355" t="s">
        <v>14</v>
      </c>
      <c r="F355">
        <v>1</v>
      </c>
      <c r="G355" s="22">
        <v>650</v>
      </c>
      <c r="H355" s="22">
        <f t="shared" si="10"/>
        <v>650</v>
      </c>
      <c r="I355" t="s">
        <v>15</v>
      </c>
      <c r="J355">
        <v>52</v>
      </c>
      <c r="K355" s="29" t="str">
        <f t="shared" si="11"/>
        <v>Feb-2023</v>
      </c>
    </row>
    <row r="356" spans="1:11">
      <c r="A356" t="s">
        <v>490</v>
      </c>
      <c r="B356" t="s">
        <v>487</v>
      </c>
      <c r="C356" s="25">
        <v>44973</v>
      </c>
      <c r="D356" t="s">
        <v>25</v>
      </c>
      <c r="E356" t="s">
        <v>14</v>
      </c>
      <c r="F356">
        <v>1</v>
      </c>
      <c r="G356" s="22">
        <v>950</v>
      </c>
      <c r="H356" s="22">
        <f t="shared" si="10"/>
        <v>950</v>
      </c>
      <c r="I356" t="s">
        <v>15</v>
      </c>
      <c r="J356">
        <v>53</v>
      </c>
      <c r="K356" s="29" t="str">
        <f t="shared" si="11"/>
        <v>Feb-2023</v>
      </c>
    </row>
    <row r="357" spans="1:11">
      <c r="A357" t="s">
        <v>491</v>
      </c>
      <c r="B357" t="s">
        <v>487</v>
      </c>
      <c r="C357" s="25">
        <v>44974</v>
      </c>
      <c r="D357" t="s">
        <v>28</v>
      </c>
      <c r="E357" t="s">
        <v>29</v>
      </c>
      <c r="F357">
        <v>1</v>
      </c>
      <c r="G357" s="22">
        <v>1299</v>
      </c>
      <c r="H357" s="22">
        <f t="shared" si="10"/>
        <v>1299</v>
      </c>
      <c r="I357" t="s">
        <v>15</v>
      </c>
      <c r="J357">
        <v>54</v>
      </c>
      <c r="K357" s="29" t="str">
        <f t="shared" si="11"/>
        <v>Feb-2023</v>
      </c>
    </row>
    <row r="358" spans="1:11">
      <c r="A358" t="s">
        <v>492</v>
      </c>
      <c r="B358" t="s">
        <v>487</v>
      </c>
      <c r="C358" s="25">
        <v>44975</v>
      </c>
      <c r="D358" t="s">
        <v>31</v>
      </c>
      <c r="E358" t="s">
        <v>29</v>
      </c>
      <c r="F358">
        <v>1</v>
      </c>
      <c r="G358" s="22">
        <v>999</v>
      </c>
      <c r="H358" s="22">
        <f t="shared" si="10"/>
        <v>999</v>
      </c>
      <c r="I358" t="s">
        <v>15</v>
      </c>
      <c r="J358">
        <v>55</v>
      </c>
      <c r="K358" s="29" t="str">
        <f t="shared" si="11"/>
        <v>Feb-2023</v>
      </c>
    </row>
    <row r="359" spans="1:11">
      <c r="A359" t="s">
        <v>493</v>
      </c>
      <c r="B359" t="s">
        <v>487</v>
      </c>
      <c r="C359" s="25">
        <v>44976</v>
      </c>
      <c r="D359" t="s">
        <v>34</v>
      </c>
      <c r="E359" t="s">
        <v>29</v>
      </c>
      <c r="F359">
        <v>1</v>
      </c>
      <c r="G359" s="22">
        <v>1100</v>
      </c>
      <c r="H359" s="22">
        <f t="shared" si="10"/>
        <v>1100</v>
      </c>
      <c r="I359" t="s">
        <v>15</v>
      </c>
      <c r="J359">
        <v>50</v>
      </c>
      <c r="K359" s="29" t="str">
        <f t="shared" si="11"/>
        <v>Feb-2023</v>
      </c>
    </row>
    <row r="360" spans="1:11">
      <c r="A360" t="s">
        <v>494</v>
      </c>
      <c r="B360" t="s">
        <v>487</v>
      </c>
      <c r="C360" s="25">
        <v>44977</v>
      </c>
      <c r="D360" t="s">
        <v>37</v>
      </c>
      <c r="E360" t="s">
        <v>38</v>
      </c>
      <c r="F360">
        <v>1</v>
      </c>
      <c r="G360" s="22">
        <v>249.99</v>
      </c>
      <c r="H360" s="22">
        <f t="shared" si="10"/>
        <v>249.99</v>
      </c>
      <c r="I360" t="s">
        <v>15</v>
      </c>
      <c r="J360">
        <v>51</v>
      </c>
      <c r="K360" s="29" t="str">
        <f t="shared" si="11"/>
        <v>Feb-2023</v>
      </c>
    </row>
    <row r="361" spans="1:11">
      <c r="A361" t="s">
        <v>495</v>
      </c>
      <c r="B361" t="s">
        <v>487</v>
      </c>
      <c r="C361" s="25">
        <v>44978</v>
      </c>
      <c r="D361" t="s">
        <v>41</v>
      </c>
      <c r="E361" t="s">
        <v>38</v>
      </c>
      <c r="F361">
        <v>1</v>
      </c>
      <c r="G361" s="22">
        <v>350</v>
      </c>
      <c r="H361" s="22">
        <f t="shared" si="10"/>
        <v>350</v>
      </c>
      <c r="I361" t="s">
        <v>15</v>
      </c>
      <c r="J361">
        <v>52</v>
      </c>
      <c r="K361" s="29" t="str">
        <f t="shared" si="11"/>
        <v>Feb-2023</v>
      </c>
    </row>
    <row r="362" spans="1:11">
      <c r="A362" t="s">
        <v>496</v>
      </c>
      <c r="B362" t="s">
        <v>487</v>
      </c>
      <c r="C362" s="25">
        <v>44979</v>
      </c>
      <c r="D362" t="s">
        <v>44</v>
      </c>
      <c r="E362" t="s">
        <v>45</v>
      </c>
      <c r="F362">
        <v>1</v>
      </c>
      <c r="G362" s="22">
        <v>149</v>
      </c>
      <c r="H362" s="22">
        <f t="shared" si="10"/>
        <v>149</v>
      </c>
      <c r="I362" t="s">
        <v>15</v>
      </c>
      <c r="J362">
        <v>53</v>
      </c>
      <c r="K362" s="29" t="str">
        <f t="shared" si="11"/>
        <v>Feb-2023</v>
      </c>
    </row>
    <row r="363" spans="1:11">
      <c r="A363" t="s">
        <v>497</v>
      </c>
      <c r="B363" t="s">
        <v>487</v>
      </c>
      <c r="C363" s="25">
        <v>44980</v>
      </c>
      <c r="D363" t="s">
        <v>47</v>
      </c>
      <c r="E363" t="s">
        <v>45</v>
      </c>
      <c r="F363">
        <v>2</v>
      </c>
      <c r="G363" s="22">
        <v>75</v>
      </c>
      <c r="H363" s="22">
        <f t="shared" si="10"/>
        <v>150</v>
      </c>
      <c r="I363" t="s">
        <v>15</v>
      </c>
      <c r="J363">
        <v>54</v>
      </c>
      <c r="K363" s="29" t="str">
        <f t="shared" si="11"/>
        <v>Feb-2023</v>
      </c>
    </row>
    <row r="364" spans="1:11">
      <c r="A364" t="s">
        <v>498</v>
      </c>
      <c r="B364" t="s">
        <v>487</v>
      </c>
      <c r="C364" s="25">
        <v>44981</v>
      </c>
      <c r="D364" t="s">
        <v>50</v>
      </c>
      <c r="E364" t="s">
        <v>45</v>
      </c>
      <c r="F364">
        <v>1</v>
      </c>
      <c r="G364" s="22">
        <v>199</v>
      </c>
      <c r="H364" s="22">
        <f t="shared" si="10"/>
        <v>199</v>
      </c>
      <c r="I364" t="s">
        <v>15</v>
      </c>
      <c r="J364">
        <v>55</v>
      </c>
      <c r="K364" s="29" t="str">
        <f t="shared" si="11"/>
        <v>Feb-2023</v>
      </c>
    </row>
    <row r="365" spans="1:11">
      <c r="A365" t="s">
        <v>499</v>
      </c>
      <c r="B365" t="s">
        <v>487</v>
      </c>
      <c r="C365" s="25">
        <v>44982</v>
      </c>
      <c r="D365" t="s">
        <v>53</v>
      </c>
      <c r="E365" t="s">
        <v>45</v>
      </c>
      <c r="F365">
        <v>1</v>
      </c>
      <c r="G365" s="22">
        <v>250</v>
      </c>
      <c r="H365" s="22">
        <f t="shared" si="10"/>
        <v>250</v>
      </c>
      <c r="I365" t="s">
        <v>15</v>
      </c>
      <c r="J365">
        <v>50</v>
      </c>
      <c r="K365" s="29" t="str">
        <f t="shared" si="11"/>
        <v>Feb-2023</v>
      </c>
    </row>
    <row r="366" spans="1:11">
      <c r="A366" t="s">
        <v>500</v>
      </c>
      <c r="B366" t="s">
        <v>487</v>
      </c>
      <c r="C366" s="25">
        <v>44983</v>
      </c>
      <c r="D366" t="s">
        <v>56</v>
      </c>
      <c r="E366" t="s">
        <v>57</v>
      </c>
      <c r="F366">
        <v>1</v>
      </c>
      <c r="G366" s="22">
        <v>19.99</v>
      </c>
      <c r="H366" s="22">
        <f t="shared" si="10"/>
        <v>19.99</v>
      </c>
      <c r="I366" t="s">
        <v>15</v>
      </c>
      <c r="J366">
        <v>51</v>
      </c>
      <c r="K366" s="29" t="str">
        <f t="shared" si="11"/>
        <v>Feb-2023</v>
      </c>
    </row>
    <row r="367" spans="1:11">
      <c r="A367" t="s">
        <v>501</v>
      </c>
      <c r="B367" t="s">
        <v>487</v>
      </c>
      <c r="C367" s="25">
        <v>44984</v>
      </c>
      <c r="D367" t="s">
        <v>60</v>
      </c>
      <c r="E367" t="s">
        <v>57</v>
      </c>
      <c r="F367">
        <v>2</v>
      </c>
      <c r="G367" s="22">
        <v>19.99</v>
      </c>
      <c r="H367" s="22">
        <f t="shared" si="10"/>
        <v>39.98</v>
      </c>
      <c r="I367" t="s">
        <v>15</v>
      </c>
      <c r="J367">
        <v>52</v>
      </c>
      <c r="K367" s="29" t="str">
        <f t="shared" si="11"/>
        <v>Feb-2023</v>
      </c>
    </row>
    <row r="368" spans="1:11">
      <c r="A368" t="s">
        <v>502</v>
      </c>
      <c r="B368" t="s">
        <v>487</v>
      </c>
      <c r="C368" s="25">
        <v>44985</v>
      </c>
      <c r="D368" t="s">
        <v>93</v>
      </c>
      <c r="E368" t="s">
        <v>57</v>
      </c>
      <c r="F368">
        <v>3</v>
      </c>
      <c r="G368" s="22">
        <v>9.5</v>
      </c>
      <c r="H368" s="22">
        <f t="shared" si="10"/>
        <v>28.5</v>
      </c>
      <c r="I368" t="s">
        <v>15</v>
      </c>
      <c r="J368">
        <v>53</v>
      </c>
      <c r="K368" s="29" t="str">
        <f t="shared" si="11"/>
        <v>Feb-2023</v>
      </c>
    </row>
    <row r="369" spans="1:11">
      <c r="A369" t="s">
        <v>503</v>
      </c>
      <c r="B369" t="s">
        <v>12</v>
      </c>
      <c r="C369" s="25">
        <v>45323</v>
      </c>
      <c r="D369" t="s">
        <v>13</v>
      </c>
      <c r="E369" t="s">
        <v>14</v>
      </c>
      <c r="F369">
        <v>1</v>
      </c>
      <c r="G369" s="22">
        <v>899.99</v>
      </c>
      <c r="H369" s="22">
        <f t="shared" si="10"/>
        <v>899.99</v>
      </c>
      <c r="I369" t="s">
        <v>15</v>
      </c>
      <c r="J369">
        <v>25</v>
      </c>
      <c r="K369" s="29" t="str">
        <f t="shared" si="11"/>
        <v>Feb-2024</v>
      </c>
    </row>
    <row r="370" spans="1:11">
      <c r="A370" t="s">
        <v>504</v>
      </c>
      <c r="B370" t="s">
        <v>17</v>
      </c>
      <c r="C370" s="25">
        <v>45325</v>
      </c>
      <c r="D370" t="s">
        <v>18</v>
      </c>
      <c r="E370" t="s">
        <v>14</v>
      </c>
      <c r="F370">
        <v>1</v>
      </c>
      <c r="G370" s="22">
        <v>799</v>
      </c>
      <c r="H370" s="22">
        <f t="shared" si="10"/>
        <v>799</v>
      </c>
      <c r="I370" t="s">
        <v>19</v>
      </c>
      <c r="J370">
        <v>42</v>
      </c>
      <c r="K370" s="29" t="str">
        <f t="shared" si="11"/>
        <v>Feb-2024</v>
      </c>
    </row>
    <row r="371" spans="1:11">
      <c r="A371" t="s">
        <v>505</v>
      </c>
      <c r="B371" t="s">
        <v>21</v>
      </c>
      <c r="C371" s="25">
        <v>45327</v>
      </c>
      <c r="D371" t="s">
        <v>22</v>
      </c>
      <c r="E371" t="s">
        <v>14</v>
      </c>
      <c r="F371">
        <v>1</v>
      </c>
      <c r="G371" s="22">
        <v>650</v>
      </c>
      <c r="H371" s="22">
        <f t="shared" si="10"/>
        <v>650</v>
      </c>
      <c r="I371" t="s">
        <v>15</v>
      </c>
      <c r="J371">
        <v>57</v>
      </c>
      <c r="K371" s="29" t="str">
        <f t="shared" si="11"/>
        <v>Feb-2024</v>
      </c>
    </row>
    <row r="372" spans="1:11">
      <c r="A372" t="s">
        <v>506</v>
      </c>
      <c r="B372" t="s">
        <v>24</v>
      </c>
      <c r="C372" s="25">
        <v>45329</v>
      </c>
      <c r="D372" t="s">
        <v>25</v>
      </c>
      <c r="E372" t="s">
        <v>14</v>
      </c>
      <c r="F372">
        <v>1</v>
      </c>
      <c r="G372" s="22">
        <v>950</v>
      </c>
      <c r="H372" s="22">
        <f t="shared" si="10"/>
        <v>950</v>
      </c>
      <c r="I372" t="s">
        <v>19</v>
      </c>
      <c r="J372">
        <v>20</v>
      </c>
      <c r="K372" s="29" t="str">
        <f t="shared" si="11"/>
        <v>Feb-2024</v>
      </c>
    </row>
    <row r="373" spans="1:11">
      <c r="A373" t="s">
        <v>507</v>
      </c>
      <c r="B373" t="s">
        <v>27</v>
      </c>
      <c r="C373" s="25">
        <v>45331</v>
      </c>
      <c r="D373" t="s">
        <v>28</v>
      </c>
      <c r="E373" t="s">
        <v>29</v>
      </c>
      <c r="F373">
        <v>1</v>
      </c>
      <c r="G373" s="22">
        <v>1299</v>
      </c>
      <c r="H373" s="22">
        <f t="shared" si="10"/>
        <v>1299</v>
      </c>
      <c r="I373" t="s">
        <v>15</v>
      </c>
      <c r="J373">
        <v>45</v>
      </c>
      <c r="K373" s="29" t="str">
        <f t="shared" si="11"/>
        <v>Feb-2024</v>
      </c>
    </row>
    <row r="374" spans="1:11">
      <c r="A374" t="s">
        <v>508</v>
      </c>
      <c r="B374" t="s">
        <v>12</v>
      </c>
      <c r="C374" s="25">
        <v>45333</v>
      </c>
      <c r="D374" t="s">
        <v>31</v>
      </c>
      <c r="E374" t="s">
        <v>29</v>
      </c>
      <c r="F374">
        <v>1</v>
      </c>
      <c r="G374" s="22">
        <v>999</v>
      </c>
      <c r="H374" s="22">
        <f t="shared" si="10"/>
        <v>999</v>
      </c>
      <c r="I374" t="s">
        <v>15</v>
      </c>
      <c r="J374">
        <v>30</v>
      </c>
      <c r="K374" s="29" t="str">
        <f t="shared" si="11"/>
        <v>Feb-2024</v>
      </c>
    </row>
    <row r="375" spans="1:11">
      <c r="A375" t="s">
        <v>509</v>
      </c>
      <c r="B375" t="s">
        <v>33</v>
      </c>
      <c r="C375" s="25">
        <v>45335</v>
      </c>
      <c r="D375" t="s">
        <v>34</v>
      </c>
      <c r="E375" t="s">
        <v>29</v>
      </c>
      <c r="F375">
        <v>1</v>
      </c>
      <c r="G375" s="22">
        <v>1100</v>
      </c>
      <c r="H375" s="22">
        <f t="shared" si="10"/>
        <v>1100</v>
      </c>
      <c r="I375" t="s">
        <v>19</v>
      </c>
      <c r="J375">
        <v>67</v>
      </c>
      <c r="K375" s="29" t="str">
        <f t="shared" si="11"/>
        <v>Feb-2024</v>
      </c>
    </row>
    <row r="376" spans="1:11">
      <c r="A376" t="s">
        <v>510</v>
      </c>
      <c r="B376" t="s">
        <v>36</v>
      </c>
      <c r="C376" s="25">
        <v>45337</v>
      </c>
      <c r="D376" t="s">
        <v>37</v>
      </c>
      <c r="E376" t="s">
        <v>38</v>
      </c>
      <c r="F376">
        <v>1</v>
      </c>
      <c r="G376" s="22">
        <v>249.99</v>
      </c>
      <c r="H376" s="22">
        <f t="shared" si="10"/>
        <v>249.99</v>
      </c>
      <c r="I376" t="s">
        <v>15</v>
      </c>
      <c r="J376">
        <v>26</v>
      </c>
      <c r="K376" s="29" t="str">
        <f t="shared" si="11"/>
        <v>Feb-2024</v>
      </c>
    </row>
    <row r="377" spans="1:11">
      <c r="A377" t="s">
        <v>511</v>
      </c>
      <c r="B377" t="s">
        <v>40</v>
      </c>
      <c r="C377" s="25">
        <v>45339</v>
      </c>
      <c r="D377" t="s">
        <v>41</v>
      </c>
      <c r="E377" t="s">
        <v>38</v>
      </c>
      <c r="F377">
        <v>1</v>
      </c>
      <c r="G377" s="22">
        <v>350</v>
      </c>
      <c r="H377" s="22">
        <f t="shared" si="10"/>
        <v>350</v>
      </c>
      <c r="I377" t="s">
        <v>19</v>
      </c>
      <c r="J377">
        <v>53</v>
      </c>
      <c r="K377" s="29" t="str">
        <f t="shared" si="11"/>
        <v>Feb-2024</v>
      </c>
    </row>
    <row r="378" spans="1:11">
      <c r="A378" t="s">
        <v>512</v>
      </c>
      <c r="B378" t="s">
        <v>43</v>
      </c>
      <c r="C378" s="25">
        <v>45341</v>
      </c>
      <c r="D378" t="s">
        <v>44</v>
      </c>
      <c r="E378" t="s">
        <v>45</v>
      </c>
      <c r="F378">
        <v>1</v>
      </c>
      <c r="G378" s="22">
        <v>149</v>
      </c>
      <c r="H378" s="22">
        <f t="shared" si="10"/>
        <v>149</v>
      </c>
      <c r="I378" t="s">
        <v>15</v>
      </c>
      <c r="J378">
        <v>38</v>
      </c>
      <c r="K378" s="29" t="str">
        <f t="shared" si="11"/>
        <v>Feb-2024</v>
      </c>
    </row>
    <row r="379" spans="1:11">
      <c r="A379" t="s">
        <v>513</v>
      </c>
      <c r="B379" t="s">
        <v>12</v>
      </c>
      <c r="C379" s="25">
        <v>45343</v>
      </c>
      <c r="D379" t="s">
        <v>47</v>
      </c>
      <c r="E379" t="s">
        <v>45</v>
      </c>
      <c r="F379">
        <v>2</v>
      </c>
      <c r="G379" s="22">
        <v>75</v>
      </c>
      <c r="H379" s="22">
        <f t="shared" si="10"/>
        <v>150</v>
      </c>
      <c r="I379" t="s">
        <v>15</v>
      </c>
      <c r="J379">
        <v>31</v>
      </c>
      <c r="K379" s="29" t="str">
        <f t="shared" si="11"/>
        <v>Feb-2024</v>
      </c>
    </row>
    <row r="380" spans="1:11">
      <c r="A380" t="s">
        <v>514</v>
      </c>
      <c r="B380" t="s">
        <v>49</v>
      </c>
      <c r="C380" s="25">
        <v>45345</v>
      </c>
      <c r="D380" t="s">
        <v>50</v>
      </c>
      <c r="E380" t="s">
        <v>45</v>
      </c>
      <c r="F380">
        <v>1</v>
      </c>
      <c r="G380" s="22">
        <v>199</v>
      </c>
      <c r="H380" s="22">
        <f t="shared" si="10"/>
        <v>199</v>
      </c>
      <c r="I380" t="s">
        <v>19</v>
      </c>
      <c r="J380">
        <v>22</v>
      </c>
      <c r="K380" s="29" t="str">
        <f t="shared" si="11"/>
        <v>Feb-2024</v>
      </c>
    </row>
    <row r="381" spans="1:11">
      <c r="A381" t="s">
        <v>515</v>
      </c>
      <c r="B381" t="s">
        <v>52</v>
      </c>
      <c r="C381" s="25">
        <v>45347</v>
      </c>
      <c r="D381" t="s">
        <v>53</v>
      </c>
      <c r="E381" t="s">
        <v>45</v>
      </c>
      <c r="F381">
        <v>1</v>
      </c>
      <c r="G381" s="22">
        <v>250</v>
      </c>
      <c r="H381" s="22">
        <f t="shared" si="10"/>
        <v>250</v>
      </c>
      <c r="I381" t="s">
        <v>15</v>
      </c>
      <c r="J381">
        <v>69</v>
      </c>
      <c r="K381" s="29" t="str">
        <f t="shared" si="11"/>
        <v>Feb-2024</v>
      </c>
    </row>
    <row r="382" spans="1:11">
      <c r="A382" t="s">
        <v>516</v>
      </c>
      <c r="B382" t="s">
        <v>55</v>
      </c>
      <c r="C382" s="25">
        <v>45349</v>
      </c>
      <c r="D382" t="s">
        <v>56</v>
      </c>
      <c r="E382" t="s">
        <v>57</v>
      </c>
      <c r="F382">
        <v>1</v>
      </c>
      <c r="G382" s="22">
        <v>19.99</v>
      </c>
      <c r="H382" s="22">
        <f t="shared" si="10"/>
        <v>19.99</v>
      </c>
      <c r="I382" t="s">
        <v>19</v>
      </c>
      <c r="J382">
        <v>71</v>
      </c>
      <c r="K382" s="29" t="str">
        <f t="shared" si="11"/>
        <v>Feb-2024</v>
      </c>
    </row>
    <row r="383" spans="1:11">
      <c r="A383" t="s">
        <v>517</v>
      </c>
      <c r="B383" t="s">
        <v>164</v>
      </c>
      <c r="C383" s="25">
        <v>45337</v>
      </c>
      <c r="D383" t="s">
        <v>18</v>
      </c>
      <c r="E383" t="s">
        <v>14</v>
      </c>
      <c r="F383">
        <v>1</v>
      </c>
      <c r="G383" s="22">
        <v>799</v>
      </c>
      <c r="H383" s="22">
        <f t="shared" si="10"/>
        <v>799</v>
      </c>
      <c r="I383" t="s">
        <v>15</v>
      </c>
      <c r="J383">
        <v>66</v>
      </c>
      <c r="K383" s="29" t="str">
        <f t="shared" si="11"/>
        <v>Feb-2024</v>
      </c>
    </row>
    <row r="384" spans="1:11">
      <c r="A384" t="s">
        <v>518</v>
      </c>
      <c r="B384" t="s">
        <v>519</v>
      </c>
      <c r="C384" s="25">
        <v>45337</v>
      </c>
      <c r="D384" t="s">
        <v>18</v>
      </c>
      <c r="E384" t="s">
        <v>14</v>
      </c>
      <c r="F384">
        <v>1</v>
      </c>
      <c r="G384" s="22">
        <v>799</v>
      </c>
      <c r="H384" s="22">
        <f t="shared" si="10"/>
        <v>799</v>
      </c>
      <c r="I384" t="s">
        <v>15</v>
      </c>
      <c r="J384">
        <v>18</v>
      </c>
      <c r="K384" s="29" t="str">
        <f t="shared" si="11"/>
        <v>Feb-2024</v>
      </c>
    </row>
    <row r="385" spans="1:11">
      <c r="A385" t="s">
        <v>520</v>
      </c>
      <c r="B385" t="s">
        <v>521</v>
      </c>
      <c r="C385" s="25">
        <v>45342</v>
      </c>
      <c r="D385" t="s">
        <v>28</v>
      </c>
      <c r="E385" t="s">
        <v>29</v>
      </c>
      <c r="F385">
        <v>1</v>
      </c>
      <c r="G385" s="22">
        <v>1299</v>
      </c>
      <c r="H385" s="22">
        <f t="shared" si="10"/>
        <v>1299</v>
      </c>
      <c r="I385" t="s">
        <v>19</v>
      </c>
      <c r="J385">
        <v>50</v>
      </c>
      <c r="K385" s="29" t="str">
        <f t="shared" si="11"/>
        <v>Feb-2024</v>
      </c>
    </row>
    <row r="386" spans="1:11">
      <c r="A386" t="s">
        <v>522</v>
      </c>
      <c r="B386" t="s">
        <v>523</v>
      </c>
      <c r="C386" s="25">
        <v>45347</v>
      </c>
      <c r="D386" t="s">
        <v>37</v>
      </c>
      <c r="E386" t="s">
        <v>38</v>
      </c>
      <c r="F386">
        <v>1</v>
      </c>
      <c r="G386" s="22">
        <v>249.99</v>
      </c>
      <c r="H386" s="22">
        <f t="shared" ref="H386:H449" si="12">F386*G386</f>
        <v>249.99</v>
      </c>
      <c r="I386" t="s">
        <v>15</v>
      </c>
      <c r="J386">
        <v>25</v>
      </c>
      <c r="K386" s="29" t="str">
        <f t="shared" ref="K386:K449" si="13">TEXT(C386,"mmm-yyyy")</f>
        <v>Feb-2024</v>
      </c>
    </row>
    <row r="387" spans="1:11">
      <c r="A387" t="s">
        <v>524</v>
      </c>
      <c r="B387" t="s">
        <v>525</v>
      </c>
      <c r="C387" s="25">
        <v>45350</v>
      </c>
      <c r="D387" t="s">
        <v>47</v>
      </c>
      <c r="E387" t="s">
        <v>45</v>
      </c>
      <c r="F387">
        <v>2</v>
      </c>
      <c r="G387" s="22">
        <v>75</v>
      </c>
      <c r="H387" s="22">
        <f t="shared" si="12"/>
        <v>150</v>
      </c>
      <c r="I387" t="s">
        <v>19</v>
      </c>
      <c r="J387">
        <v>65</v>
      </c>
      <c r="K387" s="29" t="str">
        <f t="shared" si="13"/>
        <v>Feb-2024</v>
      </c>
    </row>
    <row r="388" spans="1:11">
      <c r="A388" t="s">
        <v>526</v>
      </c>
      <c r="B388" t="s">
        <v>527</v>
      </c>
      <c r="C388" s="25">
        <v>45327</v>
      </c>
      <c r="D388" t="s">
        <v>37</v>
      </c>
      <c r="E388" t="s">
        <v>38</v>
      </c>
      <c r="F388">
        <v>1</v>
      </c>
      <c r="G388" s="22">
        <v>249.99</v>
      </c>
      <c r="H388" s="22">
        <f t="shared" si="12"/>
        <v>249.99</v>
      </c>
      <c r="I388" t="s">
        <v>15</v>
      </c>
      <c r="J388">
        <v>35</v>
      </c>
      <c r="K388" s="29" t="str">
        <f t="shared" si="13"/>
        <v>Feb-2024</v>
      </c>
    </row>
    <row r="389" spans="1:11">
      <c r="A389" t="s">
        <v>528</v>
      </c>
      <c r="B389" t="s">
        <v>529</v>
      </c>
      <c r="C389" s="25">
        <v>45332</v>
      </c>
      <c r="D389" t="s">
        <v>41</v>
      </c>
      <c r="E389" t="s">
        <v>38</v>
      </c>
      <c r="F389">
        <v>1</v>
      </c>
      <c r="G389" s="22">
        <v>350</v>
      </c>
      <c r="H389" s="22">
        <f t="shared" si="12"/>
        <v>350</v>
      </c>
      <c r="I389" t="s">
        <v>19</v>
      </c>
      <c r="J389">
        <v>50</v>
      </c>
      <c r="K389" s="29" t="str">
        <f t="shared" si="13"/>
        <v>Feb-2024</v>
      </c>
    </row>
    <row r="390" spans="1:11">
      <c r="A390" t="s">
        <v>530</v>
      </c>
      <c r="B390" t="s">
        <v>531</v>
      </c>
      <c r="C390" s="25">
        <v>45337</v>
      </c>
      <c r="D390" t="s">
        <v>44</v>
      </c>
      <c r="E390" t="s">
        <v>45</v>
      </c>
      <c r="F390">
        <v>1</v>
      </c>
      <c r="G390" s="22">
        <v>149</v>
      </c>
      <c r="H390" s="22">
        <f t="shared" si="12"/>
        <v>149</v>
      </c>
      <c r="I390" t="s">
        <v>15</v>
      </c>
      <c r="J390">
        <v>65</v>
      </c>
      <c r="K390" s="29" t="str">
        <f t="shared" si="13"/>
        <v>Feb-2024</v>
      </c>
    </row>
    <row r="391" spans="1:11">
      <c r="A391" t="s">
        <v>532</v>
      </c>
      <c r="B391" t="s">
        <v>533</v>
      </c>
      <c r="C391" s="25">
        <v>45342</v>
      </c>
      <c r="D391" t="s">
        <v>47</v>
      </c>
      <c r="E391" t="s">
        <v>45</v>
      </c>
      <c r="F391">
        <v>2</v>
      </c>
      <c r="G391" s="22">
        <v>75</v>
      </c>
      <c r="H391" s="22">
        <f t="shared" si="12"/>
        <v>150</v>
      </c>
      <c r="I391" t="s">
        <v>19</v>
      </c>
      <c r="J391">
        <v>18</v>
      </c>
      <c r="K391" s="29" t="str">
        <f t="shared" si="13"/>
        <v>Feb-2024</v>
      </c>
    </row>
    <row r="392" spans="1:11">
      <c r="A392" t="s">
        <v>534</v>
      </c>
      <c r="B392" t="s">
        <v>535</v>
      </c>
      <c r="C392" s="25">
        <v>45347</v>
      </c>
      <c r="D392" t="s">
        <v>50</v>
      </c>
      <c r="E392" t="s">
        <v>45</v>
      </c>
      <c r="F392">
        <v>1</v>
      </c>
      <c r="G392" s="22">
        <v>199</v>
      </c>
      <c r="H392" s="22">
        <f t="shared" si="12"/>
        <v>199</v>
      </c>
      <c r="I392" t="s">
        <v>15</v>
      </c>
      <c r="J392">
        <v>25</v>
      </c>
      <c r="K392" s="29" t="str">
        <f t="shared" si="13"/>
        <v>Feb-2024</v>
      </c>
    </row>
    <row r="393" spans="1:11">
      <c r="A393" t="s">
        <v>536</v>
      </c>
      <c r="B393" t="s">
        <v>537</v>
      </c>
      <c r="C393" s="25">
        <v>45351</v>
      </c>
      <c r="D393" t="s">
        <v>53</v>
      </c>
      <c r="E393" t="s">
        <v>45</v>
      </c>
      <c r="F393">
        <v>1</v>
      </c>
      <c r="G393" s="22">
        <v>250</v>
      </c>
      <c r="H393" s="22">
        <f t="shared" si="12"/>
        <v>250</v>
      </c>
      <c r="I393" t="s">
        <v>19</v>
      </c>
      <c r="J393">
        <v>35</v>
      </c>
      <c r="K393" s="29" t="str">
        <f t="shared" si="13"/>
        <v>Feb-2024</v>
      </c>
    </row>
    <row r="394" spans="1:11">
      <c r="A394" t="s">
        <v>538</v>
      </c>
      <c r="B394" t="s">
        <v>433</v>
      </c>
      <c r="C394" s="25">
        <v>45332</v>
      </c>
      <c r="D394" t="s">
        <v>93</v>
      </c>
      <c r="E394" t="s">
        <v>57</v>
      </c>
      <c r="F394">
        <v>3</v>
      </c>
      <c r="G394" s="22">
        <v>9.5</v>
      </c>
      <c r="H394" s="22">
        <f t="shared" si="12"/>
        <v>28.5</v>
      </c>
      <c r="I394" t="s">
        <v>15</v>
      </c>
      <c r="J394">
        <v>43</v>
      </c>
      <c r="K394" s="29" t="str">
        <f t="shared" si="13"/>
        <v>Feb-2024</v>
      </c>
    </row>
    <row r="395" spans="1:11">
      <c r="A395" t="s">
        <v>539</v>
      </c>
      <c r="B395" t="s">
        <v>540</v>
      </c>
      <c r="C395" s="25">
        <v>45323</v>
      </c>
      <c r="D395" t="s">
        <v>28</v>
      </c>
      <c r="E395" t="s">
        <v>29</v>
      </c>
      <c r="F395">
        <v>1</v>
      </c>
      <c r="G395" s="22">
        <v>1299</v>
      </c>
      <c r="H395" s="22">
        <f t="shared" si="12"/>
        <v>1299</v>
      </c>
      <c r="I395" t="s">
        <v>19</v>
      </c>
      <c r="J395">
        <v>40</v>
      </c>
      <c r="K395" s="29" t="str">
        <f t="shared" si="13"/>
        <v>Feb-2024</v>
      </c>
    </row>
    <row r="396" spans="1:11">
      <c r="A396" t="s">
        <v>541</v>
      </c>
      <c r="B396" t="s">
        <v>540</v>
      </c>
      <c r="C396" s="25">
        <v>45324</v>
      </c>
      <c r="D396" t="s">
        <v>31</v>
      </c>
      <c r="E396" t="s">
        <v>29</v>
      </c>
      <c r="F396">
        <v>1</v>
      </c>
      <c r="G396" s="22">
        <v>999</v>
      </c>
      <c r="H396" s="22">
        <f t="shared" si="12"/>
        <v>999</v>
      </c>
      <c r="I396" t="s">
        <v>19</v>
      </c>
      <c r="J396">
        <v>41</v>
      </c>
      <c r="K396" s="29" t="str">
        <f t="shared" si="13"/>
        <v>Feb-2024</v>
      </c>
    </row>
    <row r="397" spans="1:11">
      <c r="A397" t="s">
        <v>542</v>
      </c>
      <c r="B397" t="s">
        <v>540</v>
      </c>
      <c r="C397" s="25">
        <v>45325</v>
      </c>
      <c r="D397" t="s">
        <v>34</v>
      </c>
      <c r="E397" t="s">
        <v>29</v>
      </c>
      <c r="F397">
        <v>1</v>
      </c>
      <c r="G397" s="22">
        <v>1100</v>
      </c>
      <c r="H397" s="22">
        <f t="shared" si="12"/>
        <v>1100</v>
      </c>
      <c r="I397" t="s">
        <v>19</v>
      </c>
      <c r="J397">
        <v>42</v>
      </c>
      <c r="K397" s="29" t="str">
        <f t="shared" si="13"/>
        <v>Feb-2024</v>
      </c>
    </row>
    <row r="398" spans="1:11">
      <c r="A398" t="s">
        <v>543</v>
      </c>
      <c r="B398" t="s">
        <v>540</v>
      </c>
      <c r="C398" s="25">
        <v>45326</v>
      </c>
      <c r="D398" t="s">
        <v>37</v>
      </c>
      <c r="E398" t="s">
        <v>38</v>
      </c>
      <c r="F398">
        <v>1</v>
      </c>
      <c r="G398" s="22">
        <v>249.99</v>
      </c>
      <c r="H398" s="22">
        <f t="shared" si="12"/>
        <v>249.99</v>
      </c>
      <c r="I398" t="s">
        <v>19</v>
      </c>
      <c r="J398">
        <v>43</v>
      </c>
      <c r="K398" s="29" t="str">
        <f t="shared" si="13"/>
        <v>Feb-2024</v>
      </c>
    </row>
    <row r="399" spans="1:11">
      <c r="A399" t="s">
        <v>544</v>
      </c>
      <c r="B399" t="s">
        <v>540</v>
      </c>
      <c r="C399" s="25">
        <v>45327</v>
      </c>
      <c r="D399" t="s">
        <v>41</v>
      </c>
      <c r="E399" t="s">
        <v>38</v>
      </c>
      <c r="F399">
        <v>1</v>
      </c>
      <c r="G399" s="22">
        <v>350</v>
      </c>
      <c r="H399" s="22">
        <f t="shared" si="12"/>
        <v>350</v>
      </c>
      <c r="I399" t="s">
        <v>19</v>
      </c>
      <c r="J399">
        <v>44</v>
      </c>
      <c r="K399" s="29" t="str">
        <f t="shared" si="13"/>
        <v>Feb-2024</v>
      </c>
    </row>
    <row r="400" spans="1:11">
      <c r="A400" t="s">
        <v>545</v>
      </c>
      <c r="B400" t="s">
        <v>540</v>
      </c>
      <c r="C400" s="25">
        <v>45328</v>
      </c>
      <c r="D400" t="s">
        <v>44</v>
      </c>
      <c r="E400" t="s">
        <v>45</v>
      </c>
      <c r="F400">
        <v>1</v>
      </c>
      <c r="G400" s="22">
        <v>149</v>
      </c>
      <c r="H400" s="22">
        <f t="shared" si="12"/>
        <v>149</v>
      </c>
      <c r="I400" t="s">
        <v>19</v>
      </c>
      <c r="J400">
        <v>45</v>
      </c>
      <c r="K400" s="29" t="str">
        <f t="shared" si="13"/>
        <v>Feb-2024</v>
      </c>
    </row>
    <row r="401" spans="1:11">
      <c r="A401" t="s">
        <v>546</v>
      </c>
      <c r="B401" t="s">
        <v>540</v>
      </c>
      <c r="C401" s="25">
        <v>45329</v>
      </c>
      <c r="D401" t="s">
        <v>47</v>
      </c>
      <c r="E401" t="s">
        <v>45</v>
      </c>
      <c r="F401">
        <v>2</v>
      </c>
      <c r="G401" s="22">
        <v>75</v>
      </c>
      <c r="H401" s="22">
        <f t="shared" si="12"/>
        <v>150</v>
      </c>
      <c r="I401" t="s">
        <v>19</v>
      </c>
      <c r="J401">
        <v>40</v>
      </c>
      <c r="K401" s="29" t="str">
        <f t="shared" si="13"/>
        <v>Feb-2024</v>
      </c>
    </row>
    <row r="402" spans="1:11">
      <c r="A402" t="s">
        <v>547</v>
      </c>
      <c r="B402" t="s">
        <v>540</v>
      </c>
      <c r="C402" s="25">
        <v>45330</v>
      </c>
      <c r="D402" t="s">
        <v>50</v>
      </c>
      <c r="E402" t="s">
        <v>45</v>
      </c>
      <c r="F402">
        <v>1</v>
      </c>
      <c r="G402" s="22">
        <v>199</v>
      </c>
      <c r="H402" s="22">
        <f t="shared" si="12"/>
        <v>199</v>
      </c>
      <c r="I402" t="s">
        <v>19</v>
      </c>
      <c r="J402">
        <v>41</v>
      </c>
      <c r="K402" s="29" t="str">
        <f t="shared" si="13"/>
        <v>Feb-2024</v>
      </c>
    </row>
    <row r="403" spans="1:11">
      <c r="A403" t="s">
        <v>548</v>
      </c>
      <c r="B403" t="s">
        <v>540</v>
      </c>
      <c r="C403" s="25">
        <v>45331</v>
      </c>
      <c r="D403" t="s">
        <v>53</v>
      </c>
      <c r="E403" t="s">
        <v>45</v>
      </c>
      <c r="F403">
        <v>1</v>
      </c>
      <c r="G403" s="22">
        <v>250</v>
      </c>
      <c r="H403" s="22">
        <f t="shared" si="12"/>
        <v>250</v>
      </c>
      <c r="I403" t="s">
        <v>19</v>
      </c>
      <c r="J403">
        <v>42</v>
      </c>
      <c r="K403" s="29" t="str">
        <f t="shared" si="13"/>
        <v>Feb-2024</v>
      </c>
    </row>
    <row r="404" spans="1:11">
      <c r="A404" t="s">
        <v>549</v>
      </c>
      <c r="B404" t="s">
        <v>540</v>
      </c>
      <c r="C404" s="25">
        <v>45332</v>
      </c>
      <c r="D404" t="s">
        <v>56</v>
      </c>
      <c r="E404" t="s">
        <v>57</v>
      </c>
      <c r="F404">
        <v>1</v>
      </c>
      <c r="G404" s="22">
        <v>19.99</v>
      </c>
      <c r="H404" s="22">
        <f t="shared" si="12"/>
        <v>19.99</v>
      </c>
      <c r="I404" t="s">
        <v>19</v>
      </c>
      <c r="J404">
        <v>43</v>
      </c>
      <c r="K404" s="29" t="str">
        <f t="shared" si="13"/>
        <v>Feb-2024</v>
      </c>
    </row>
    <row r="405" spans="1:11">
      <c r="A405" t="s">
        <v>550</v>
      </c>
      <c r="B405" t="s">
        <v>540</v>
      </c>
      <c r="C405" s="25">
        <v>45333</v>
      </c>
      <c r="D405" t="s">
        <v>60</v>
      </c>
      <c r="E405" t="s">
        <v>57</v>
      </c>
      <c r="F405">
        <v>2</v>
      </c>
      <c r="G405" s="22">
        <v>19.99</v>
      </c>
      <c r="H405" s="22">
        <f t="shared" si="12"/>
        <v>39.98</v>
      </c>
      <c r="I405" t="s">
        <v>19</v>
      </c>
      <c r="J405">
        <v>44</v>
      </c>
      <c r="K405" s="29" t="str">
        <f t="shared" si="13"/>
        <v>Feb-2024</v>
      </c>
    </row>
    <row r="406" spans="1:11">
      <c r="A406" t="s">
        <v>551</v>
      </c>
      <c r="B406" t="s">
        <v>540</v>
      </c>
      <c r="C406" s="25">
        <v>45334</v>
      </c>
      <c r="D406" t="s">
        <v>93</v>
      </c>
      <c r="E406" t="s">
        <v>57</v>
      </c>
      <c r="F406">
        <v>3</v>
      </c>
      <c r="G406" s="22">
        <v>9.5</v>
      </c>
      <c r="H406" s="22">
        <f t="shared" si="12"/>
        <v>28.5</v>
      </c>
      <c r="I406" t="s">
        <v>19</v>
      </c>
      <c r="J406">
        <v>45</v>
      </c>
      <c r="K406" s="29" t="str">
        <f t="shared" si="13"/>
        <v>Feb-2024</v>
      </c>
    </row>
    <row r="407" spans="1:11">
      <c r="A407" t="s">
        <v>552</v>
      </c>
      <c r="B407" t="s">
        <v>540</v>
      </c>
      <c r="C407" s="25">
        <v>45335</v>
      </c>
      <c r="D407" t="s">
        <v>63</v>
      </c>
      <c r="E407" t="s">
        <v>57</v>
      </c>
      <c r="F407">
        <v>1</v>
      </c>
      <c r="G407" s="22">
        <v>15</v>
      </c>
      <c r="H407" s="22">
        <f t="shared" si="12"/>
        <v>15</v>
      </c>
      <c r="I407" t="s">
        <v>19</v>
      </c>
      <c r="J407">
        <v>40</v>
      </c>
      <c r="K407" s="29" t="str">
        <f t="shared" si="13"/>
        <v>Feb-2024</v>
      </c>
    </row>
    <row r="408" spans="1:11">
      <c r="A408" t="s">
        <v>553</v>
      </c>
      <c r="B408" t="s">
        <v>540</v>
      </c>
      <c r="C408" s="25">
        <v>45336</v>
      </c>
      <c r="D408" t="s">
        <v>96</v>
      </c>
      <c r="E408" t="s">
        <v>57</v>
      </c>
      <c r="F408">
        <v>2</v>
      </c>
      <c r="G408" s="22">
        <v>25</v>
      </c>
      <c r="H408" s="22">
        <f t="shared" si="12"/>
        <v>50</v>
      </c>
      <c r="I408" t="s">
        <v>19</v>
      </c>
      <c r="J408">
        <v>41</v>
      </c>
      <c r="K408" s="29" t="str">
        <f t="shared" si="13"/>
        <v>Feb-2024</v>
      </c>
    </row>
    <row r="409" spans="1:11">
      <c r="A409" t="s">
        <v>554</v>
      </c>
      <c r="B409" t="s">
        <v>555</v>
      </c>
      <c r="C409" s="25">
        <v>45337</v>
      </c>
      <c r="D409" t="s">
        <v>13</v>
      </c>
      <c r="E409" t="s">
        <v>14</v>
      </c>
      <c r="F409">
        <v>1</v>
      </c>
      <c r="G409" s="22">
        <v>899.99</v>
      </c>
      <c r="H409" s="22">
        <f t="shared" si="12"/>
        <v>899.99</v>
      </c>
      <c r="I409" t="s">
        <v>15</v>
      </c>
      <c r="J409">
        <v>50</v>
      </c>
      <c r="K409" s="29" t="str">
        <f t="shared" si="13"/>
        <v>Feb-2024</v>
      </c>
    </row>
    <row r="410" spans="1:11">
      <c r="A410" t="s">
        <v>556</v>
      </c>
      <c r="B410" t="s">
        <v>555</v>
      </c>
      <c r="C410" s="25">
        <v>45338</v>
      </c>
      <c r="D410" t="s">
        <v>18</v>
      </c>
      <c r="E410" t="s">
        <v>14</v>
      </c>
      <c r="F410">
        <v>1</v>
      </c>
      <c r="G410" s="22">
        <v>799</v>
      </c>
      <c r="H410" s="22">
        <f t="shared" si="12"/>
        <v>799</v>
      </c>
      <c r="I410" t="s">
        <v>15</v>
      </c>
      <c r="J410">
        <v>51</v>
      </c>
      <c r="K410" s="29" t="str">
        <f t="shared" si="13"/>
        <v>Feb-2024</v>
      </c>
    </row>
    <row r="411" spans="1:11">
      <c r="A411" t="s">
        <v>557</v>
      </c>
      <c r="B411" t="s">
        <v>555</v>
      </c>
      <c r="C411" s="25">
        <v>45339</v>
      </c>
      <c r="D411" t="s">
        <v>22</v>
      </c>
      <c r="E411" t="s">
        <v>14</v>
      </c>
      <c r="F411">
        <v>1</v>
      </c>
      <c r="G411" s="22">
        <v>650</v>
      </c>
      <c r="H411" s="22">
        <f t="shared" si="12"/>
        <v>650</v>
      </c>
      <c r="I411" t="s">
        <v>15</v>
      </c>
      <c r="J411">
        <v>52</v>
      </c>
      <c r="K411" s="29" t="str">
        <f t="shared" si="13"/>
        <v>Feb-2024</v>
      </c>
    </row>
    <row r="412" spans="1:11">
      <c r="A412" t="s">
        <v>558</v>
      </c>
      <c r="B412" t="s">
        <v>555</v>
      </c>
      <c r="C412" s="25">
        <v>45340</v>
      </c>
      <c r="D412" t="s">
        <v>25</v>
      </c>
      <c r="E412" t="s">
        <v>14</v>
      </c>
      <c r="F412">
        <v>1</v>
      </c>
      <c r="G412" s="22">
        <v>950</v>
      </c>
      <c r="H412" s="22">
        <f t="shared" si="12"/>
        <v>950</v>
      </c>
      <c r="I412" t="s">
        <v>15</v>
      </c>
      <c r="J412">
        <v>53</v>
      </c>
      <c r="K412" s="29" t="str">
        <f t="shared" si="13"/>
        <v>Feb-2024</v>
      </c>
    </row>
    <row r="413" spans="1:11">
      <c r="A413" t="s">
        <v>559</v>
      </c>
      <c r="B413" t="s">
        <v>555</v>
      </c>
      <c r="C413" s="25">
        <v>45341</v>
      </c>
      <c r="D413" t="s">
        <v>28</v>
      </c>
      <c r="E413" t="s">
        <v>29</v>
      </c>
      <c r="F413">
        <v>1</v>
      </c>
      <c r="G413" s="22">
        <v>1299</v>
      </c>
      <c r="H413" s="22">
        <f t="shared" si="12"/>
        <v>1299</v>
      </c>
      <c r="I413" t="s">
        <v>15</v>
      </c>
      <c r="J413">
        <v>54</v>
      </c>
      <c r="K413" s="29" t="str">
        <f t="shared" si="13"/>
        <v>Feb-2024</v>
      </c>
    </row>
    <row r="414" spans="1:11">
      <c r="A414" t="s">
        <v>560</v>
      </c>
      <c r="B414" t="s">
        <v>555</v>
      </c>
      <c r="C414" s="25">
        <v>45342</v>
      </c>
      <c r="D414" t="s">
        <v>31</v>
      </c>
      <c r="E414" t="s">
        <v>29</v>
      </c>
      <c r="F414">
        <v>1</v>
      </c>
      <c r="G414" s="22">
        <v>999</v>
      </c>
      <c r="H414" s="22">
        <f t="shared" si="12"/>
        <v>999</v>
      </c>
      <c r="I414" t="s">
        <v>15</v>
      </c>
      <c r="J414">
        <v>55</v>
      </c>
      <c r="K414" s="29" t="str">
        <f t="shared" si="13"/>
        <v>Feb-2024</v>
      </c>
    </row>
    <row r="415" spans="1:11">
      <c r="A415" t="s">
        <v>561</v>
      </c>
      <c r="B415" t="s">
        <v>555</v>
      </c>
      <c r="C415" s="25">
        <v>45343</v>
      </c>
      <c r="D415" t="s">
        <v>34</v>
      </c>
      <c r="E415" t="s">
        <v>29</v>
      </c>
      <c r="F415">
        <v>1</v>
      </c>
      <c r="G415" s="22">
        <v>1100</v>
      </c>
      <c r="H415" s="22">
        <f t="shared" si="12"/>
        <v>1100</v>
      </c>
      <c r="I415" t="s">
        <v>15</v>
      </c>
      <c r="J415">
        <v>50</v>
      </c>
      <c r="K415" s="29" t="str">
        <f t="shared" si="13"/>
        <v>Feb-2024</v>
      </c>
    </row>
    <row r="416" spans="1:11">
      <c r="A416" t="s">
        <v>562</v>
      </c>
      <c r="B416" t="s">
        <v>555</v>
      </c>
      <c r="C416" s="25">
        <v>45344</v>
      </c>
      <c r="D416" t="s">
        <v>37</v>
      </c>
      <c r="E416" t="s">
        <v>38</v>
      </c>
      <c r="F416">
        <v>1</v>
      </c>
      <c r="G416" s="22">
        <v>249.99</v>
      </c>
      <c r="H416" s="22">
        <f t="shared" si="12"/>
        <v>249.99</v>
      </c>
      <c r="I416" t="s">
        <v>15</v>
      </c>
      <c r="J416">
        <v>51</v>
      </c>
      <c r="K416" s="29" t="str">
        <f t="shared" si="13"/>
        <v>Feb-2024</v>
      </c>
    </row>
    <row r="417" spans="1:11">
      <c r="A417" t="s">
        <v>563</v>
      </c>
      <c r="B417" t="s">
        <v>555</v>
      </c>
      <c r="C417" s="25">
        <v>45345</v>
      </c>
      <c r="D417" t="s">
        <v>41</v>
      </c>
      <c r="E417" t="s">
        <v>38</v>
      </c>
      <c r="F417">
        <v>1</v>
      </c>
      <c r="G417" s="22">
        <v>350</v>
      </c>
      <c r="H417" s="22">
        <f t="shared" si="12"/>
        <v>350</v>
      </c>
      <c r="I417" t="s">
        <v>15</v>
      </c>
      <c r="J417">
        <v>52</v>
      </c>
      <c r="K417" s="29" t="str">
        <f t="shared" si="13"/>
        <v>Feb-2024</v>
      </c>
    </row>
    <row r="418" spans="1:11">
      <c r="A418" t="s">
        <v>564</v>
      </c>
      <c r="B418" t="s">
        <v>555</v>
      </c>
      <c r="C418" s="25">
        <v>45346</v>
      </c>
      <c r="D418" t="s">
        <v>44</v>
      </c>
      <c r="E418" t="s">
        <v>45</v>
      </c>
      <c r="F418">
        <v>1</v>
      </c>
      <c r="G418" s="22">
        <v>149</v>
      </c>
      <c r="H418" s="22">
        <f t="shared" si="12"/>
        <v>149</v>
      </c>
      <c r="I418" t="s">
        <v>15</v>
      </c>
      <c r="J418">
        <v>53</v>
      </c>
      <c r="K418" s="29" t="str">
        <f t="shared" si="13"/>
        <v>Feb-2024</v>
      </c>
    </row>
    <row r="419" spans="1:11">
      <c r="A419" t="s">
        <v>565</v>
      </c>
      <c r="B419" t="s">
        <v>555</v>
      </c>
      <c r="C419" s="25">
        <v>45347</v>
      </c>
      <c r="D419" t="s">
        <v>47</v>
      </c>
      <c r="E419" t="s">
        <v>45</v>
      </c>
      <c r="F419">
        <v>2</v>
      </c>
      <c r="G419" s="22">
        <v>75</v>
      </c>
      <c r="H419" s="22">
        <f t="shared" si="12"/>
        <v>150</v>
      </c>
      <c r="I419" t="s">
        <v>15</v>
      </c>
      <c r="J419">
        <v>54</v>
      </c>
      <c r="K419" s="29" t="str">
        <f t="shared" si="13"/>
        <v>Feb-2024</v>
      </c>
    </row>
    <row r="420" spans="1:11">
      <c r="A420" t="s">
        <v>566</v>
      </c>
      <c r="B420" t="s">
        <v>555</v>
      </c>
      <c r="C420" s="25">
        <v>45348</v>
      </c>
      <c r="D420" t="s">
        <v>50</v>
      </c>
      <c r="E420" t="s">
        <v>45</v>
      </c>
      <c r="F420">
        <v>1</v>
      </c>
      <c r="G420" s="22">
        <v>199</v>
      </c>
      <c r="H420" s="22">
        <f t="shared" si="12"/>
        <v>199</v>
      </c>
      <c r="I420" t="s">
        <v>15</v>
      </c>
      <c r="J420">
        <v>55</v>
      </c>
      <c r="K420" s="29" t="str">
        <f t="shared" si="13"/>
        <v>Feb-2024</v>
      </c>
    </row>
    <row r="421" spans="1:11">
      <c r="A421" t="s">
        <v>567</v>
      </c>
      <c r="B421" t="s">
        <v>555</v>
      </c>
      <c r="C421" s="25">
        <v>45349</v>
      </c>
      <c r="D421" t="s">
        <v>53</v>
      </c>
      <c r="E421" t="s">
        <v>45</v>
      </c>
      <c r="F421">
        <v>1</v>
      </c>
      <c r="G421" s="22">
        <v>250</v>
      </c>
      <c r="H421" s="22">
        <f t="shared" si="12"/>
        <v>250</v>
      </c>
      <c r="I421" t="s">
        <v>15</v>
      </c>
      <c r="J421">
        <v>50</v>
      </c>
      <c r="K421" s="29" t="str">
        <f t="shared" si="13"/>
        <v>Feb-2024</v>
      </c>
    </row>
    <row r="422" spans="1:11">
      <c r="A422" t="s">
        <v>568</v>
      </c>
      <c r="B422" t="s">
        <v>555</v>
      </c>
      <c r="C422" s="25">
        <v>45350</v>
      </c>
      <c r="D422" t="s">
        <v>56</v>
      </c>
      <c r="E422" t="s">
        <v>57</v>
      </c>
      <c r="F422">
        <v>1</v>
      </c>
      <c r="G422" s="22">
        <v>19.99</v>
      </c>
      <c r="H422" s="22">
        <f t="shared" si="12"/>
        <v>19.99</v>
      </c>
      <c r="I422" t="s">
        <v>15</v>
      </c>
      <c r="J422">
        <v>51</v>
      </c>
      <c r="K422" s="29" t="str">
        <f t="shared" si="13"/>
        <v>Feb-2024</v>
      </c>
    </row>
    <row r="423" spans="1:11">
      <c r="A423" t="s">
        <v>569</v>
      </c>
      <c r="B423" t="s">
        <v>555</v>
      </c>
      <c r="C423" s="25">
        <v>45351</v>
      </c>
      <c r="D423" t="s">
        <v>60</v>
      </c>
      <c r="E423" t="s">
        <v>57</v>
      </c>
      <c r="F423">
        <v>2</v>
      </c>
      <c r="G423" s="22">
        <v>19.99</v>
      </c>
      <c r="H423" s="22">
        <f t="shared" si="12"/>
        <v>39.98</v>
      </c>
      <c r="I423" t="s">
        <v>15</v>
      </c>
      <c r="J423">
        <v>52</v>
      </c>
      <c r="K423" s="29" t="str">
        <f t="shared" si="13"/>
        <v>Feb-2024</v>
      </c>
    </row>
    <row r="424" spans="1:11">
      <c r="A424" t="s">
        <v>570</v>
      </c>
      <c r="B424" t="s">
        <v>555</v>
      </c>
      <c r="C424" s="25">
        <v>45351</v>
      </c>
      <c r="D424" t="s">
        <v>60</v>
      </c>
      <c r="E424" t="s">
        <v>57</v>
      </c>
      <c r="F424">
        <v>1</v>
      </c>
      <c r="G424" s="22">
        <v>19.99</v>
      </c>
      <c r="H424" s="22">
        <f t="shared" si="12"/>
        <v>19.99</v>
      </c>
      <c r="I424" t="s">
        <v>15</v>
      </c>
      <c r="J424">
        <v>52</v>
      </c>
      <c r="K424" s="29" t="str">
        <f t="shared" si="13"/>
        <v>Feb-2024</v>
      </c>
    </row>
    <row r="425" spans="1:11">
      <c r="A425" t="s">
        <v>571</v>
      </c>
      <c r="B425" t="s">
        <v>572</v>
      </c>
      <c r="C425" s="25">
        <v>45323</v>
      </c>
      <c r="D425" t="s">
        <v>93</v>
      </c>
      <c r="E425" t="s">
        <v>57</v>
      </c>
      <c r="F425">
        <v>3</v>
      </c>
      <c r="G425" s="22">
        <v>9.5</v>
      </c>
      <c r="H425" s="22">
        <f t="shared" si="12"/>
        <v>28.5</v>
      </c>
      <c r="I425" t="s">
        <v>15</v>
      </c>
      <c r="J425">
        <v>66</v>
      </c>
      <c r="K425" s="29" t="str">
        <f t="shared" si="13"/>
        <v>Feb-2024</v>
      </c>
    </row>
    <row r="426" spans="1:11">
      <c r="A426" t="s">
        <v>573</v>
      </c>
      <c r="B426" t="s">
        <v>472</v>
      </c>
      <c r="C426" s="25">
        <v>45323</v>
      </c>
      <c r="D426" t="s">
        <v>25</v>
      </c>
      <c r="E426" t="s">
        <v>14</v>
      </c>
      <c r="F426">
        <v>1</v>
      </c>
      <c r="G426" s="22">
        <v>950</v>
      </c>
      <c r="H426" s="22">
        <f t="shared" si="12"/>
        <v>950</v>
      </c>
      <c r="I426" t="s">
        <v>15</v>
      </c>
      <c r="J426">
        <v>22</v>
      </c>
      <c r="K426" s="29" t="str">
        <f t="shared" si="13"/>
        <v>Feb-2024</v>
      </c>
    </row>
    <row r="427" spans="1:11">
      <c r="A427" t="s">
        <v>574</v>
      </c>
      <c r="B427" t="s">
        <v>12</v>
      </c>
      <c r="C427" s="25">
        <v>44931</v>
      </c>
      <c r="D427" t="s">
        <v>13</v>
      </c>
      <c r="E427" t="s">
        <v>14</v>
      </c>
      <c r="F427">
        <v>1</v>
      </c>
      <c r="G427" s="22">
        <v>899.99</v>
      </c>
      <c r="H427" s="22">
        <f t="shared" si="12"/>
        <v>899.99</v>
      </c>
      <c r="I427" t="s">
        <v>15</v>
      </c>
      <c r="J427">
        <v>29</v>
      </c>
      <c r="K427" s="29" t="str">
        <f t="shared" si="13"/>
        <v>Jan-2023</v>
      </c>
    </row>
    <row r="428" spans="1:11">
      <c r="A428" t="s">
        <v>575</v>
      </c>
      <c r="B428" t="s">
        <v>17</v>
      </c>
      <c r="C428" s="25">
        <v>44931</v>
      </c>
      <c r="D428" t="s">
        <v>60</v>
      </c>
      <c r="E428" t="s">
        <v>57</v>
      </c>
      <c r="F428">
        <v>2</v>
      </c>
      <c r="G428" s="22">
        <v>19.99</v>
      </c>
      <c r="H428" s="22">
        <f t="shared" si="12"/>
        <v>39.98</v>
      </c>
      <c r="I428" t="s">
        <v>19</v>
      </c>
      <c r="J428">
        <v>42</v>
      </c>
      <c r="K428" s="29" t="str">
        <f t="shared" si="13"/>
        <v>Jan-2023</v>
      </c>
    </row>
    <row r="429" spans="1:11">
      <c r="A429" t="s">
        <v>576</v>
      </c>
      <c r="B429" t="s">
        <v>21</v>
      </c>
      <c r="C429" s="25">
        <v>44932</v>
      </c>
      <c r="D429" t="s">
        <v>28</v>
      </c>
      <c r="E429" t="s">
        <v>29</v>
      </c>
      <c r="F429">
        <v>1</v>
      </c>
      <c r="G429" s="22">
        <v>1299</v>
      </c>
      <c r="H429" s="22">
        <f t="shared" si="12"/>
        <v>1299</v>
      </c>
      <c r="I429" t="s">
        <v>15</v>
      </c>
      <c r="J429">
        <v>57</v>
      </c>
      <c r="K429" s="29" t="str">
        <f t="shared" si="13"/>
        <v>Jan-2023</v>
      </c>
    </row>
    <row r="430" spans="1:11">
      <c r="A430" t="s">
        <v>577</v>
      </c>
      <c r="B430" t="s">
        <v>12</v>
      </c>
      <c r="C430" s="25">
        <v>44933</v>
      </c>
      <c r="D430" t="s">
        <v>18</v>
      </c>
      <c r="E430" t="s">
        <v>14</v>
      </c>
      <c r="F430">
        <v>1</v>
      </c>
      <c r="G430" s="22">
        <v>799</v>
      </c>
      <c r="H430" s="22">
        <f t="shared" si="12"/>
        <v>799</v>
      </c>
      <c r="I430" t="s">
        <v>15</v>
      </c>
      <c r="J430">
        <v>31</v>
      </c>
      <c r="K430" s="29" t="str">
        <f t="shared" si="13"/>
        <v>Jan-2023</v>
      </c>
    </row>
    <row r="431" spans="1:11">
      <c r="A431" t="s">
        <v>578</v>
      </c>
      <c r="B431" t="s">
        <v>24</v>
      </c>
      <c r="C431" s="25">
        <v>44934</v>
      </c>
      <c r="D431" t="s">
        <v>37</v>
      </c>
      <c r="E431" t="s">
        <v>38</v>
      </c>
      <c r="F431">
        <v>1</v>
      </c>
      <c r="G431" s="22">
        <v>21.99</v>
      </c>
      <c r="H431" s="22">
        <f t="shared" si="12"/>
        <v>21.99</v>
      </c>
      <c r="I431" t="s">
        <v>19</v>
      </c>
      <c r="J431">
        <v>20</v>
      </c>
      <c r="K431" s="29" t="str">
        <f t="shared" si="13"/>
        <v>Jan-2023</v>
      </c>
    </row>
    <row r="432" spans="1:11">
      <c r="A432" t="s">
        <v>579</v>
      </c>
      <c r="B432" t="s">
        <v>27</v>
      </c>
      <c r="C432" s="25">
        <v>44934</v>
      </c>
      <c r="D432" t="s">
        <v>44</v>
      </c>
      <c r="E432" t="s">
        <v>45</v>
      </c>
      <c r="F432">
        <v>1</v>
      </c>
      <c r="G432" s="22">
        <v>149</v>
      </c>
      <c r="H432" s="22">
        <f t="shared" si="12"/>
        <v>149</v>
      </c>
      <c r="I432" t="s">
        <v>15</v>
      </c>
      <c r="J432">
        <v>45</v>
      </c>
      <c r="K432" s="29" t="str">
        <f t="shared" si="13"/>
        <v>Jan-2023</v>
      </c>
    </row>
    <row r="433" spans="1:11">
      <c r="A433" t="s">
        <v>580</v>
      </c>
      <c r="B433" t="s">
        <v>12</v>
      </c>
      <c r="C433" s="25">
        <v>44935</v>
      </c>
      <c r="D433" t="s">
        <v>93</v>
      </c>
      <c r="E433" t="s">
        <v>57</v>
      </c>
      <c r="F433">
        <v>3</v>
      </c>
      <c r="G433" s="22">
        <v>9.5</v>
      </c>
      <c r="H433" s="22">
        <f t="shared" si="12"/>
        <v>28.5</v>
      </c>
      <c r="I433" t="s">
        <v>15</v>
      </c>
      <c r="J433">
        <v>30</v>
      </c>
      <c r="K433" s="29" t="str">
        <f t="shared" si="13"/>
        <v>Jan-2023</v>
      </c>
    </row>
    <row r="434" spans="1:11">
      <c r="A434" t="s">
        <v>581</v>
      </c>
      <c r="B434" t="s">
        <v>33</v>
      </c>
      <c r="C434" s="25">
        <v>44935</v>
      </c>
      <c r="D434" t="s">
        <v>22</v>
      </c>
      <c r="E434" t="s">
        <v>14</v>
      </c>
      <c r="F434">
        <v>1</v>
      </c>
      <c r="G434" s="22">
        <v>650</v>
      </c>
      <c r="H434" s="22">
        <f t="shared" si="12"/>
        <v>650</v>
      </c>
      <c r="I434" t="s">
        <v>19</v>
      </c>
      <c r="J434">
        <v>71</v>
      </c>
      <c r="K434" s="29" t="str">
        <f t="shared" si="13"/>
        <v>Jan-2023</v>
      </c>
    </row>
    <row r="435" spans="1:11">
      <c r="A435" t="s">
        <v>582</v>
      </c>
      <c r="B435" t="s">
        <v>36</v>
      </c>
      <c r="C435" s="25">
        <v>44936</v>
      </c>
      <c r="D435" t="s">
        <v>31</v>
      </c>
      <c r="E435" t="s">
        <v>29</v>
      </c>
      <c r="F435">
        <v>1</v>
      </c>
      <c r="G435" s="22">
        <v>999</v>
      </c>
      <c r="H435" s="22">
        <f t="shared" si="12"/>
        <v>999</v>
      </c>
      <c r="I435" t="s">
        <v>15</v>
      </c>
      <c r="J435">
        <v>28</v>
      </c>
      <c r="K435" s="29" t="str">
        <f t="shared" si="13"/>
        <v>Jan-2023</v>
      </c>
    </row>
    <row r="436" spans="1:11">
      <c r="A436" t="s">
        <v>583</v>
      </c>
      <c r="B436" t="s">
        <v>40</v>
      </c>
      <c r="C436" s="25">
        <v>44936</v>
      </c>
      <c r="D436" t="s">
        <v>47</v>
      </c>
      <c r="E436" t="s">
        <v>45</v>
      </c>
      <c r="F436">
        <v>2</v>
      </c>
      <c r="G436" s="22">
        <v>75</v>
      </c>
      <c r="H436" s="22">
        <f t="shared" si="12"/>
        <v>150</v>
      </c>
      <c r="I436" t="s">
        <v>19</v>
      </c>
      <c r="J436">
        <v>53</v>
      </c>
      <c r="K436" s="29" t="str">
        <f t="shared" si="13"/>
        <v>Jan-2023</v>
      </c>
    </row>
    <row r="437" spans="1:11">
      <c r="A437" t="s">
        <v>584</v>
      </c>
      <c r="B437" t="s">
        <v>43</v>
      </c>
      <c r="C437" s="25">
        <v>44937</v>
      </c>
      <c r="D437" t="s">
        <v>25</v>
      </c>
      <c r="E437" t="s">
        <v>14</v>
      </c>
      <c r="F437">
        <v>1</v>
      </c>
      <c r="G437" s="22">
        <v>950</v>
      </c>
      <c r="H437" s="22">
        <f t="shared" si="12"/>
        <v>950</v>
      </c>
      <c r="I437" t="s">
        <v>15</v>
      </c>
      <c r="J437">
        <v>38</v>
      </c>
      <c r="K437" s="29" t="str">
        <f t="shared" si="13"/>
        <v>Jan-2023</v>
      </c>
    </row>
    <row r="438" spans="1:11">
      <c r="A438" t="s">
        <v>585</v>
      </c>
      <c r="B438" t="s">
        <v>49</v>
      </c>
      <c r="C438" s="25">
        <v>44937</v>
      </c>
      <c r="D438" t="s">
        <v>63</v>
      </c>
      <c r="E438" t="s">
        <v>57</v>
      </c>
      <c r="F438">
        <v>2</v>
      </c>
      <c r="G438" s="22">
        <v>15</v>
      </c>
      <c r="H438" s="22">
        <f t="shared" si="12"/>
        <v>30</v>
      </c>
      <c r="I438" t="s">
        <v>19</v>
      </c>
      <c r="J438">
        <v>22</v>
      </c>
      <c r="K438" s="29" t="str">
        <f t="shared" si="13"/>
        <v>Jan-2023</v>
      </c>
    </row>
    <row r="439" spans="1:11">
      <c r="A439" t="s">
        <v>586</v>
      </c>
      <c r="B439" t="s">
        <v>12</v>
      </c>
      <c r="C439" s="25">
        <v>44938</v>
      </c>
      <c r="D439" t="s">
        <v>50</v>
      </c>
      <c r="E439" t="s">
        <v>45</v>
      </c>
      <c r="F439">
        <v>1</v>
      </c>
      <c r="G439" s="22">
        <v>199</v>
      </c>
      <c r="H439" s="22">
        <f t="shared" si="12"/>
        <v>199</v>
      </c>
      <c r="I439" t="s">
        <v>15</v>
      </c>
      <c r="J439">
        <v>32</v>
      </c>
      <c r="K439" s="29" t="str">
        <f t="shared" si="13"/>
        <v>Jan-2023</v>
      </c>
    </row>
    <row r="440" spans="1:11">
      <c r="A440" t="s">
        <v>587</v>
      </c>
      <c r="B440" t="s">
        <v>17</v>
      </c>
      <c r="C440" s="25">
        <v>44938</v>
      </c>
      <c r="D440" t="s">
        <v>34</v>
      </c>
      <c r="E440" t="s">
        <v>29</v>
      </c>
      <c r="F440">
        <v>1</v>
      </c>
      <c r="G440" s="22">
        <v>1100</v>
      </c>
      <c r="H440" s="22">
        <f t="shared" si="12"/>
        <v>1100</v>
      </c>
      <c r="I440" t="s">
        <v>19</v>
      </c>
      <c r="J440">
        <v>40</v>
      </c>
      <c r="K440" s="29" t="str">
        <f t="shared" si="13"/>
        <v>Jan-2023</v>
      </c>
    </row>
    <row r="441" spans="1:11">
      <c r="A441" t="s">
        <v>588</v>
      </c>
      <c r="B441" t="s">
        <v>52</v>
      </c>
      <c r="C441" s="25">
        <v>44939</v>
      </c>
      <c r="D441" t="s">
        <v>41</v>
      </c>
      <c r="E441" t="s">
        <v>38</v>
      </c>
      <c r="F441">
        <v>1</v>
      </c>
      <c r="G441" s="22">
        <v>350</v>
      </c>
      <c r="H441" s="22">
        <f t="shared" si="12"/>
        <v>350</v>
      </c>
      <c r="I441" t="s">
        <v>15</v>
      </c>
      <c r="J441">
        <v>67</v>
      </c>
      <c r="K441" s="29" t="str">
        <f t="shared" si="13"/>
        <v>Jan-2023</v>
      </c>
    </row>
    <row r="442" spans="1:11">
      <c r="A442" t="s">
        <v>589</v>
      </c>
      <c r="B442" t="s">
        <v>21</v>
      </c>
      <c r="C442" s="25">
        <v>44939</v>
      </c>
      <c r="D442" t="s">
        <v>96</v>
      </c>
      <c r="E442" t="s">
        <v>57</v>
      </c>
      <c r="F442">
        <v>2</v>
      </c>
      <c r="G442" s="22">
        <v>25</v>
      </c>
      <c r="H442" s="22">
        <f t="shared" si="12"/>
        <v>50</v>
      </c>
      <c r="I442" t="s">
        <v>15</v>
      </c>
      <c r="J442">
        <v>60</v>
      </c>
      <c r="K442" s="29" t="str">
        <f t="shared" si="13"/>
        <v>Jan-2023</v>
      </c>
    </row>
    <row r="443" spans="1:11">
      <c r="A443" t="s">
        <v>590</v>
      </c>
      <c r="B443" t="s">
        <v>24</v>
      </c>
      <c r="C443" s="25">
        <v>44940</v>
      </c>
      <c r="D443" t="s">
        <v>13</v>
      </c>
      <c r="E443" t="s">
        <v>14</v>
      </c>
      <c r="F443">
        <v>1</v>
      </c>
      <c r="G443" s="22">
        <v>899.99</v>
      </c>
      <c r="H443" s="22">
        <f t="shared" si="12"/>
        <v>899.99</v>
      </c>
      <c r="I443" t="s">
        <v>19</v>
      </c>
      <c r="J443">
        <v>24</v>
      </c>
      <c r="K443" s="29" t="str">
        <f t="shared" si="13"/>
        <v>Jan-2023</v>
      </c>
    </row>
    <row r="444" spans="1:11">
      <c r="A444" t="s">
        <v>591</v>
      </c>
      <c r="B444" t="s">
        <v>27</v>
      </c>
      <c r="C444" s="25">
        <v>44940</v>
      </c>
      <c r="D444" t="s">
        <v>53</v>
      </c>
      <c r="E444" t="s">
        <v>45</v>
      </c>
      <c r="F444">
        <v>1</v>
      </c>
      <c r="G444" s="22">
        <v>250</v>
      </c>
      <c r="H444" s="22">
        <f t="shared" si="12"/>
        <v>250</v>
      </c>
      <c r="I444" t="s">
        <v>15</v>
      </c>
      <c r="J444">
        <v>48</v>
      </c>
      <c r="K444" s="29" t="str">
        <f t="shared" si="13"/>
        <v>Jan-2023</v>
      </c>
    </row>
    <row r="445" spans="1:11">
      <c r="A445" t="s">
        <v>592</v>
      </c>
      <c r="B445" t="s">
        <v>12</v>
      </c>
      <c r="C445" s="25">
        <v>44941</v>
      </c>
      <c r="D445" t="s">
        <v>13</v>
      </c>
      <c r="E445" t="s">
        <v>14</v>
      </c>
      <c r="F445">
        <v>1</v>
      </c>
      <c r="G445" s="22">
        <v>899.99</v>
      </c>
      <c r="H445" s="22">
        <f t="shared" si="12"/>
        <v>899.99</v>
      </c>
      <c r="I445" t="s">
        <v>15</v>
      </c>
      <c r="J445">
        <v>27</v>
      </c>
      <c r="K445" s="29" t="str">
        <f t="shared" si="13"/>
        <v>Jan-2023</v>
      </c>
    </row>
    <row r="446" spans="1:11">
      <c r="A446" t="s">
        <v>593</v>
      </c>
      <c r="B446" t="s">
        <v>55</v>
      </c>
      <c r="C446" s="25">
        <v>44941</v>
      </c>
      <c r="D446" t="s">
        <v>28</v>
      </c>
      <c r="E446" t="s">
        <v>29</v>
      </c>
      <c r="F446">
        <v>1</v>
      </c>
      <c r="G446" s="22">
        <v>1299</v>
      </c>
      <c r="H446" s="22">
        <f t="shared" si="12"/>
        <v>1299</v>
      </c>
      <c r="I446" t="s">
        <v>19</v>
      </c>
      <c r="J446">
        <v>69</v>
      </c>
      <c r="K446" s="29" t="str">
        <f t="shared" si="13"/>
        <v>Jan-2023</v>
      </c>
    </row>
    <row r="447" spans="1:11">
      <c r="A447" t="s">
        <v>594</v>
      </c>
      <c r="B447" t="s">
        <v>429</v>
      </c>
      <c r="C447" s="25">
        <v>44946</v>
      </c>
      <c r="D447" t="s">
        <v>18</v>
      </c>
      <c r="E447" t="s">
        <v>14</v>
      </c>
      <c r="F447">
        <v>1</v>
      </c>
      <c r="G447" s="22">
        <v>799</v>
      </c>
      <c r="H447" s="22">
        <f t="shared" si="12"/>
        <v>799</v>
      </c>
      <c r="I447" t="s">
        <v>19</v>
      </c>
      <c r="J447">
        <v>46</v>
      </c>
      <c r="K447" s="29" t="str">
        <f t="shared" si="13"/>
        <v>Jan-2023</v>
      </c>
    </row>
    <row r="448" spans="1:11">
      <c r="A448" t="s">
        <v>595</v>
      </c>
      <c r="B448" t="s">
        <v>62</v>
      </c>
      <c r="C448" s="25">
        <v>44927</v>
      </c>
      <c r="D448" t="s">
        <v>31</v>
      </c>
      <c r="E448" t="s">
        <v>29</v>
      </c>
      <c r="F448">
        <v>1</v>
      </c>
      <c r="G448" s="22">
        <v>999</v>
      </c>
      <c r="H448" s="22">
        <f t="shared" si="12"/>
        <v>999</v>
      </c>
      <c r="I448" t="s">
        <v>19</v>
      </c>
      <c r="J448">
        <v>26</v>
      </c>
      <c r="K448" s="29" t="str">
        <f t="shared" si="13"/>
        <v>Jan-2023</v>
      </c>
    </row>
    <row r="449" spans="1:11">
      <c r="A449" t="s">
        <v>596</v>
      </c>
      <c r="B449" t="s">
        <v>296</v>
      </c>
      <c r="C449" s="25">
        <v>44927</v>
      </c>
      <c r="D449" t="s">
        <v>28</v>
      </c>
      <c r="E449" t="s">
        <v>29</v>
      </c>
      <c r="F449">
        <v>1</v>
      </c>
      <c r="G449" s="22">
        <v>1299</v>
      </c>
      <c r="H449" s="22">
        <f t="shared" si="12"/>
        <v>1299</v>
      </c>
      <c r="I449" t="s">
        <v>15</v>
      </c>
      <c r="J449">
        <v>40</v>
      </c>
      <c r="K449" s="29" t="str">
        <f t="shared" si="13"/>
        <v>Jan-2023</v>
      </c>
    </row>
    <row r="450" spans="1:11">
      <c r="A450" t="s">
        <v>597</v>
      </c>
      <c r="B450" t="s">
        <v>598</v>
      </c>
      <c r="C450" s="25">
        <v>44927</v>
      </c>
      <c r="D450" t="s">
        <v>31</v>
      </c>
      <c r="E450" t="s">
        <v>29</v>
      </c>
      <c r="F450">
        <v>1</v>
      </c>
      <c r="G450" s="22">
        <v>999</v>
      </c>
      <c r="H450" s="22">
        <f t="shared" ref="H450:H513" si="14">F450*G450</f>
        <v>999</v>
      </c>
      <c r="I450" t="s">
        <v>19</v>
      </c>
      <c r="J450">
        <v>40</v>
      </c>
      <c r="K450" s="29" t="str">
        <f t="shared" ref="K450:K513" si="15">TEXT(C450,"mmm-yyyy")</f>
        <v>Jan-2023</v>
      </c>
    </row>
    <row r="451" spans="1:11">
      <c r="A451" t="s">
        <v>599</v>
      </c>
      <c r="B451" t="s">
        <v>600</v>
      </c>
      <c r="C451" s="25">
        <v>44927</v>
      </c>
      <c r="D451" t="s">
        <v>13</v>
      </c>
      <c r="E451" t="s">
        <v>14</v>
      </c>
      <c r="F451">
        <v>1</v>
      </c>
      <c r="G451" s="22">
        <v>899.99</v>
      </c>
      <c r="H451" s="22">
        <f t="shared" si="14"/>
        <v>899.99</v>
      </c>
      <c r="I451" t="s">
        <v>19</v>
      </c>
      <c r="J451">
        <v>30</v>
      </c>
      <c r="K451" s="29" t="str">
        <f t="shared" si="15"/>
        <v>Jan-2023</v>
      </c>
    </row>
    <row r="452" spans="1:11">
      <c r="A452" t="s">
        <v>601</v>
      </c>
      <c r="B452" t="s">
        <v>602</v>
      </c>
      <c r="C452" s="25">
        <v>44927</v>
      </c>
      <c r="D452" t="s">
        <v>28</v>
      </c>
      <c r="E452" t="s">
        <v>29</v>
      </c>
      <c r="F452">
        <v>1</v>
      </c>
      <c r="G452" s="22">
        <v>1299</v>
      </c>
      <c r="H452" s="22">
        <f t="shared" si="14"/>
        <v>1299</v>
      </c>
      <c r="I452" t="s">
        <v>19</v>
      </c>
      <c r="J452">
        <v>30</v>
      </c>
      <c r="K452" s="29" t="str">
        <f t="shared" si="15"/>
        <v>Jan-2023</v>
      </c>
    </row>
    <row r="453" spans="1:11">
      <c r="A453" t="s">
        <v>603</v>
      </c>
      <c r="B453" t="s">
        <v>602</v>
      </c>
      <c r="C453" s="25">
        <v>44928</v>
      </c>
      <c r="D453" t="s">
        <v>31</v>
      </c>
      <c r="E453" t="s">
        <v>29</v>
      </c>
      <c r="F453">
        <v>1</v>
      </c>
      <c r="G453" s="22">
        <v>999</v>
      </c>
      <c r="H453" s="22">
        <f t="shared" si="14"/>
        <v>999</v>
      </c>
      <c r="I453" t="s">
        <v>19</v>
      </c>
      <c r="J453">
        <v>31</v>
      </c>
      <c r="K453" s="29" t="str">
        <f t="shared" si="15"/>
        <v>Jan-2023</v>
      </c>
    </row>
    <row r="454" spans="1:11">
      <c r="A454" t="s">
        <v>604</v>
      </c>
      <c r="B454" t="s">
        <v>602</v>
      </c>
      <c r="C454" s="25">
        <v>44929</v>
      </c>
      <c r="D454" t="s">
        <v>34</v>
      </c>
      <c r="E454" t="s">
        <v>29</v>
      </c>
      <c r="F454">
        <v>1</v>
      </c>
      <c r="G454" s="22">
        <v>1100</v>
      </c>
      <c r="H454" s="22">
        <f t="shared" si="14"/>
        <v>1100</v>
      </c>
      <c r="I454" t="s">
        <v>19</v>
      </c>
      <c r="J454">
        <v>32</v>
      </c>
      <c r="K454" s="29" t="str">
        <f t="shared" si="15"/>
        <v>Jan-2023</v>
      </c>
    </row>
    <row r="455" spans="1:11">
      <c r="A455" t="s">
        <v>605</v>
      </c>
      <c r="B455" t="s">
        <v>602</v>
      </c>
      <c r="C455" s="25">
        <v>44930</v>
      </c>
      <c r="D455" t="s">
        <v>37</v>
      </c>
      <c r="E455" t="s">
        <v>38</v>
      </c>
      <c r="F455">
        <v>1</v>
      </c>
      <c r="G455" s="22">
        <v>249.99</v>
      </c>
      <c r="H455" s="22">
        <f t="shared" si="14"/>
        <v>249.99</v>
      </c>
      <c r="I455" t="s">
        <v>19</v>
      </c>
      <c r="J455">
        <v>33</v>
      </c>
      <c r="K455" s="29" t="str">
        <f t="shared" si="15"/>
        <v>Jan-2023</v>
      </c>
    </row>
    <row r="456" spans="1:11">
      <c r="A456" t="s">
        <v>606</v>
      </c>
      <c r="B456" t="s">
        <v>602</v>
      </c>
      <c r="C456" s="25">
        <v>44931</v>
      </c>
      <c r="D456" t="s">
        <v>41</v>
      </c>
      <c r="E456" t="s">
        <v>38</v>
      </c>
      <c r="F456">
        <v>1</v>
      </c>
      <c r="G456" s="22">
        <v>350</v>
      </c>
      <c r="H456" s="22">
        <f t="shared" si="14"/>
        <v>350</v>
      </c>
      <c r="I456" t="s">
        <v>19</v>
      </c>
      <c r="J456">
        <v>34</v>
      </c>
      <c r="K456" s="29" t="str">
        <f t="shared" si="15"/>
        <v>Jan-2023</v>
      </c>
    </row>
    <row r="457" spans="1:11">
      <c r="A457" t="s">
        <v>607</v>
      </c>
      <c r="B457" t="s">
        <v>602</v>
      </c>
      <c r="C457" s="25">
        <v>44932</v>
      </c>
      <c r="D457" t="s">
        <v>44</v>
      </c>
      <c r="E457" t="s">
        <v>45</v>
      </c>
      <c r="F457">
        <v>1</v>
      </c>
      <c r="G457" s="22">
        <v>149</v>
      </c>
      <c r="H457" s="22">
        <f t="shared" si="14"/>
        <v>149</v>
      </c>
      <c r="I457" t="s">
        <v>19</v>
      </c>
      <c r="J457">
        <v>30</v>
      </c>
      <c r="K457" s="29" t="str">
        <f t="shared" si="15"/>
        <v>Jan-2023</v>
      </c>
    </row>
    <row r="458" spans="1:11">
      <c r="A458" t="s">
        <v>608</v>
      </c>
      <c r="B458" t="s">
        <v>602</v>
      </c>
      <c r="C458" s="25">
        <v>44933</v>
      </c>
      <c r="D458" t="s">
        <v>47</v>
      </c>
      <c r="E458" t="s">
        <v>45</v>
      </c>
      <c r="F458">
        <v>2</v>
      </c>
      <c r="G458" s="22">
        <v>75</v>
      </c>
      <c r="H458" s="22">
        <f t="shared" si="14"/>
        <v>150</v>
      </c>
      <c r="I458" t="s">
        <v>19</v>
      </c>
      <c r="J458">
        <v>31</v>
      </c>
      <c r="K458" s="29" t="str">
        <f t="shared" si="15"/>
        <v>Jan-2023</v>
      </c>
    </row>
    <row r="459" spans="1:11">
      <c r="A459" t="s">
        <v>609</v>
      </c>
      <c r="B459" t="s">
        <v>602</v>
      </c>
      <c r="C459" s="25">
        <v>44934</v>
      </c>
      <c r="D459" t="s">
        <v>50</v>
      </c>
      <c r="E459" t="s">
        <v>45</v>
      </c>
      <c r="F459">
        <v>1</v>
      </c>
      <c r="G459" s="22">
        <v>199</v>
      </c>
      <c r="H459" s="22">
        <f t="shared" si="14"/>
        <v>199</v>
      </c>
      <c r="I459" t="s">
        <v>19</v>
      </c>
      <c r="J459">
        <v>32</v>
      </c>
      <c r="K459" s="29" t="str">
        <f t="shared" si="15"/>
        <v>Jan-2023</v>
      </c>
    </row>
    <row r="460" spans="1:11">
      <c r="A460" t="s">
        <v>610</v>
      </c>
      <c r="B460" t="s">
        <v>602</v>
      </c>
      <c r="C460" s="25">
        <v>44935</v>
      </c>
      <c r="D460" t="s">
        <v>53</v>
      </c>
      <c r="E460" t="s">
        <v>45</v>
      </c>
      <c r="F460">
        <v>1</v>
      </c>
      <c r="G460" s="22">
        <v>250</v>
      </c>
      <c r="H460" s="22">
        <f t="shared" si="14"/>
        <v>250</v>
      </c>
      <c r="I460" t="s">
        <v>19</v>
      </c>
      <c r="J460">
        <v>33</v>
      </c>
      <c r="K460" s="29" t="str">
        <f t="shared" si="15"/>
        <v>Jan-2023</v>
      </c>
    </row>
    <row r="461" spans="1:11">
      <c r="A461" t="s">
        <v>611</v>
      </c>
      <c r="B461" t="s">
        <v>602</v>
      </c>
      <c r="C461" s="25">
        <v>44936</v>
      </c>
      <c r="D461" t="s">
        <v>56</v>
      </c>
      <c r="E461" t="s">
        <v>57</v>
      </c>
      <c r="F461">
        <v>1</v>
      </c>
      <c r="G461" s="22">
        <v>19.99</v>
      </c>
      <c r="H461" s="22">
        <f t="shared" si="14"/>
        <v>19.99</v>
      </c>
      <c r="I461" t="s">
        <v>19</v>
      </c>
      <c r="J461">
        <v>34</v>
      </c>
      <c r="K461" s="29" t="str">
        <f t="shared" si="15"/>
        <v>Jan-2023</v>
      </c>
    </row>
    <row r="462" spans="1:11">
      <c r="A462" t="s">
        <v>612</v>
      </c>
      <c r="B462" t="s">
        <v>602</v>
      </c>
      <c r="C462" s="25">
        <v>44937</v>
      </c>
      <c r="D462" t="s">
        <v>60</v>
      </c>
      <c r="E462" t="s">
        <v>57</v>
      </c>
      <c r="F462">
        <v>2</v>
      </c>
      <c r="G462" s="22">
        <v>19.99</v>
      </c>
      <c r="H462" s="22">
        <f t="shared" si="14"/>
        <v>39.98</v>
      </c>
      <c r="I462" t="s">
        <v>19</v>
      </c>
      <c r="J462">
        <v>30</v>
      </c>
      <c r="K462" s="29" t="str">
        <f t="shared" si="15"/>
        <v>Jan-2023</v>
      </c>
    </row>
    <row r="463" spans="1:11">
      <c r="A463" t="s">
        <v>613</v>
      </c>
      <c r="B463" t="s">
        <v>602</v>
      </c>
      <c r="C463" s="25">
        <v>44938</v>
      </c>
      <c r="D463" t="s">
        <v>93</v>
      </c>
      <c r="E463" t="s">
        <v>57</v>
      </c>
      <c r="F463">
        <v>3</v>
      </c>
      <c r="G463" s="22">
        <v>9.5</v>
      </c>
      <c r="H463" s="22">
        <f t="shared" si="14"/>
        <v>28.5</v>
      </c>
      <c r="I463" t="s">
        <v>19</v>
      </c>
      <c r="J463">
        <v>31</v>
      </c>
      <c r="K463" s="29" t="str">
        <f t="shared" si="15"/>
        <v>Jan-2023</v>
      </c>
    </row>
    <row r="464" spans="1:11">
      <c r="A464" t="s">
        <v>614</v>
      </c>
      <c r="B464" t="s">
        <v>602</v>
      </c>
      <c r="C464" s="25">
        <v>44939</v>
      </c>
      <c r="D464" t="s">
        <v>63</v>
      </c>
      <c r="E464" t="s">
        <v>57</v>
      </c>
      <c r="F464">
        <v>1</v>
      </c>
      <c r="G464" s="22">
        <v>15</v>
      </c>
      <c r="H464" s="22">
        <f t="shared" si="14"/>
        <v>15</v>
      </c>
      <c r="I464" t="s">
        <v>19</v>
      </c>
      <c r="J464">
        <v>32</v>
      </c>
      <c r="K464" s="29" t="str">
        <f t="shared" si="15"/>
        <v>Jan-2023</v>
      </c>
    </row>
    <row r="465" spans="1:11">
      <c r="A465" t="s">
        <v>615</v>
      </c>
      <c r="B465" t="s">
        <v>602</v>
      </c>
      <c r="C465" s="25">
        <v>44940</v>
      </c>
      <c r="D465" t="s">
        <v>96</v>
      </c>
      <c r="E465" t="s">
        <v>57</v>
      </c>
      <c r="F465">
        <v>2</v>
      </c>
      <c r="G465" s="22">
        <v>25</v>
      </c>
      <c r="H465" s="22">
        <f t="shared" si="14"/>
        <v>50</v>
      </c>
      <c r="I465" t="s">
        <v>19</v>
      </c>
      <c r="J465">
        <v>33</v>
      </c>
      <c r="K465" s="29" t="str">
        <f t="shared" si="15"/>
        <v>Jan-2023</v>
      </c>
    </row>
    <row r="466" spans="1:11">
      <c r="A466" t="s">
        <v>616</v>
      </c>
      <c r="B466" t="s">
        <v>435</v>
      </c>
      <c r="C466" s="25">
        <v>44941</v>
      </c>
      <c r="D466" t="s">
        <v>13</v>
      </c>
      <c r="E466" t="s">
        <v>14</v>
      </c>
      <c r="F466">
        <v>1</v>
      </c>
      <c r="G466" s="22">
        <v>899.99</v>
      </c>
      <c r="H466" s="22">
        <f t="shared" si="14"/>
        <v>899.99</v>
      </c>
      <c r="I466" t="s">
        <v>15</v>
      </c>
      <c r="J466">
        <v>40</v>
      </c>
      <c r="K466" s="29" t="str">
        <f t="shared" si="15"/>
        <v>Jan-2023</v>
      </c>
    </row>
    <row r="467" spans="1:11">
      <c r="A467" t="s">
        <v>617</v>
      </c>
      <c r="B467" t="s">
        <v>435</v>
      </c>
      <c r="C467" s="25">
        <v>44942</v>
      </c>
      <c r="D467" t="s">
        <v>18</v>
      </c>
      <c r="E467" t="s">
        <v>14</v>
      </c>
      <c r="F467">
        <v>1</v>
      </c>
      <c r="G467" s="22">
        <v>799</v>
      </c>
      <c r="H467" s="22">
        <f t="shared" si="14"/>
        <v>799</v>
      </c>
      <c r="I467" t="s">
        <v>15</v>
      </c>
      <c r="J467">
        <v>41</v>
      </c>
      <c r="K467" s="29" t="str">
        <f t="shared" si="15"/>
        <v>Jan-2023</v>
      </c>
    </row>
    <row r="468" spans="1:11">
      <c r="A468" t="s">
        <v>618</v>
      </c>
      <c r="B468" t="s">
        <v>435</v>
      </c>
      <c r="C468" s="25">
        <v>44943</v>
      </c>
      <c r="D468" t="s">
        <v>22</v>
      </c>
      <c r="E468" t="s">
        <v>14</v>
      </c>
      <c r="F468">
        <v>1</v>
      </c>
      <c r="G468" s="22">
        <v>650</v>
      </c>
      <c r="H468" s="22">
        <f t="shared" si="14"/>
        <v>650</v>
      </c>
      <c r="I468" t="s">
        <v>15</v>
      </c>
      <c r="J468">
        <v>42</v>
      </c>
      <c r="K468" s="29" t="str">
        <f t="shared" si="15"/>
        <v>Jan-2023</v>
      </c>
    </row>
    <row r="469" spans="1:11">
      <c r="A469" t="s">
        <v>619</v>
      </c>
      <c r="B469" t="s">
        <v>435</v>
      </c>
      <c r="C469" s="25">
        <v>44944</v>
      </c>
      <c r="D469" t="s">
        <v>25</v>
      </c>
      <c r="E469" t="s">
        <v>14</v>
      </c>
      <c r="F469">
        <v>1</v>
      </c>
      <c r="G469" s="22">
        <v>950</v>
      </c>
      <c r="H469" s="22">
        <f t="shared" si="14"/>
        <v>950</v>
      </c>
      <c r="I469" t="s">
        <v>15</v>
      </c>
      <c r="J469">
        <v>43</v>
      </c>
      <c r="K469" s="29" t="str">
        <f t="shared" si="15"/>
        <v>Jan-2023</v>
      </c>
    </row>
    <row r="470" spans="1:11">
      <c r="A470" t="s">
        <v>620</v>
      </c>
      <c r="B470" t="s">
        <v>435</v>
      </c>
      <c r="C470" s="25">
        <v>44945</v>
      </c>
      <c r="D470" t="s">
        <v>28</v>
      </c>
      <c r="E470" t="s">
        <v>29</v>
      </c>
      <c r="F470">
        <v>1</v>
      </c>
      <c r="G470" s="22">
        <v>1299</v>
      </c>
      <c r="H470" s="22">
        <f t="shared" si="14"/>
        <v>1299</v>
      </c>
      <c r="I470" t="s">
        <v>15</v>
      </c>
      <c r="J470">
        <v>44</v>
      </c>
      <c r="K470" s="29" t="str">
        <f t="shared" si="15"/>
        <v>Jan-2023</v>
      </c>
    </row>
    <row r="471" spans="1:11">
      <c r="A471" t="s">
        <v>621</v>
      </c>
      <c r="B471" t="s">
        <v>435</v>
      </c>
      <c r="C471" s="25">
        <v>44946</v>
      </c>
      <c r="D471" t="s">
        <v>31</v>
      </c>
      <c r="E471" t="s">
        <v>29</v>
      </c>
      <c r="F471">
        <v>1</v>
      </c>
      <c r="G471" s="22">
        <v>999</v>
      </c>
      <c r="H471" s="22">
        <f t="shared" si="14"/>
        <v>999</v>
      </c>
      <c r="I471" t="s">
        <v>15</v>
      </c>
      <c r="J471">
        <v>45</v>
      </c>
      <c r="K471" s="29" t="str">
        <f t="shared" si="15"/>
        <v>Jan-2023</v>
      </c>
    </row>
    <row r="472" spans="1:11">
      <c r="A472" t="s">
        <v>622</v>
      </c>
      <c r="B472" t="s">
        <v>435</v>
      </c>
      <c r="C472" s="25">
        <v>44947</v>
      </c>
      <c r="D472" t="s">
        <v>34</v>
      </c>
      <c r="E472" t="s">
        <v>29</v>
      </c>
      <c r="F472">
        <v>1</v>
      </c>
      <c r="G472" s="22">
        <v>1100</v>
      </c>
      <c r="H472" s="22">
        <f t="shared" si="14"/>
        <v>1100</v>
      </c>
      <c r="I472" t="s">
        <v>15</v>
      </c>
      <c r="J472">
        <v>40</v>
      </c>
      <c r="K472" s="29" t="str">
        <f t="shared" si="15"/>
        <v>Jan-2023</v>
      </c>
    </row>
    <row r="473" spans="1:11">
      <c r="A473" t="s">
        <v>623</v>
      </c>
      <c r="B473" t="s">
        <v>435</v>
      </c>
      <c r="C473" s="25">
        <v>44948</v>
      </c>
      <c r="D473" t="s">
        <v>37</v>
      </c>
      <c r="E473" t="s">
        <v>38</v>
      </c>
      <c r="F473">
        <v>1</v>
      </c>
      <c r="G473" s="22">
        <v>249.99</v>
      </c>
      <c r="H473" s="22">
        <f t="shared" si="14"/>
        <v>249.99</v>
      </c>
      <c r="I473" t="s">
        <v>15</v>
      </c>
      <c r="J473">
        <v>41</v>
      </c>
      <c r="K473" s="29" t="str">
        <f t="shared" si="15"/>
        <v>Jan-2023</v>
      </c>
    </row>
    <row r="474" spans="1:11">
      <c r="A474" t="s">
        <v>624</v>
      </c>
      <c r="B474" t="s">
        <v>435</v>
      </c>
      <c r="C474" s="25">
        <v>44949</v>
      </c>
      <c r="D474" t="s">
        <v>41</v>
      </c>
      <c r="E474" t="s">
        <v>38</v>
      </c>
      <c r="F474">
        <v>1</v>
      </c>
      <c r="G474" s="22">
        <v>350</v>
      </c>
      <c r="H474" s="22">
        <f t="shared" si="14"/>
        <v>350</v>
      </c>
      <c r="I474" t="s">
        <v>15</v>
      </c>
      <c r="J474">
        <v>42</v>
      </c>
      <c r="K474" s="29" t="str">
        <f t="shared" si="15"/>
        <v>Jan-2023</v>
      </c>
    </row>
    <row r="475" spans="1:11">
      <c r="A475" t="s">
        <v>625</v>
      </c>
      <c r="B475" t="s">
        <v>435</v>
      </c>
      <c r="C475" s="25">
        <v>44950</v>
      </c>
      <c r="D475" t="s">
        <v>44</v>
      </c>
      <c r="E475" t="s">
        <v>45</v>
      </c>
      <c r="F475">
        <v>1</v>
      </c>
      <c r="G475" s="22">
        <v>149</v>
      </c>
      <c r="H475" s="22">
        <f t="shared" si="14"/>
        <v>149</v>
      </c>
      <c r="I475" t="s">
        <v>15</v>
      </c>
      <c r="J475">
        <v>43</v>
      </c>
      <c r="K475" s="29" t="str">
        <f t="shared" si="15"/>
        <v>Jan-2023</v>
      </c>
    </row>
    <row r="476" spans="1:11">
      <c r="A476" t="s">
        <v>626</v>
      </c>
      <c r="B476" t="s">
        <v>435</v>
      </c>
      <c r="C476" s="25">
        <v>44951</v>
      </c>
      <c r="D476" t="s">
        <v>47</v>
      </c>
      <c r="E476" t="s">
        <v>45</v>
      </c>
      <c r="F476">
        <v>2</v>
      </c>
      <c r="G476" s="22">
        <v>75</v>
      </c>
      <c r="H476" s="22">
        <f t="shared" si="14"/>
        <v>150</v>
      </c>
      <c r="I476" t="s">
        <v>15</v>
      </c>
      <c r="J476">
        <v>44</v>
      </c>
      <c r="K476" s="29" t="str">
        <f t="shared" si="15"/>
        <v>Jan-2023</v>
      </c>
    </row>
    <row r="477" spans="1:11">
      <c r="A477" t="s">
        <v>627</v>
      </c>
      <c r="B477" t="s">
        <v>435</v>
      </c>
      <c r="C477" s="25">
        <v>44952</v>
      </c>
      <c r="D477" t="s">
        <v>50</v>
      </c>
      <c r="E477" t="s">
        <v>45</v>
      </c>
      <c r="F477">
        <v>1</v>
      </c>
      <c r="G477" s="22">
        <v>199</v>
      </c>
      <c r="H477" s="22">
        <f t="shared" si="14"/>
        <v>199</v>
      </c>
      <c r="I477" t="s">
        <v>15</v>
      </c>
      <c r="J477">
        <v>45</v>
      </c>
      <c r="K477" s="29" t="str">
        <f t="shared" si="15"/>
        <v>Jan-2023</v>
      </c>
    </row>
    <row r="478" spans="1:11">
      <c r="A478" t="s">
        <v>628</v>
      </c>
      <c r="B478" t="s">
        <v>435</v>
      </c>
      <c r="C478" s="25">
        <v>44953</v>
      </c>
      <c r="D478" t="s">
        <v>53</v>
      </c>
      <c r="E478" t="s">
        <v>45</v>
      </c>
      <c r="F478">
        <v>1</v>
      </c>
      <c r="G478" s="22">
        <v>250</v>
      </c>
      <c r="H478" s="22">
        <f t="shared" si="14"/>
        <v>250</v>
      </c>
      <c r="I478" t="s">
        <v>15</v>
      </c>
      <c r="J478">
        <v>40</v>
      </c>
      <c r="K478" s="29" t="str">
        <f t="shared" si="15"/>
        <v>Jan-2023</v>
      </c>
    </row>
    <row r="479" spans="1:11">
      <c r="A479" t="s">
        <v>629</v>
      </c>
      <c r="B479" t="s">
        <v>435</v>
      </c>
      <c r="C479" s="25">
        <v>44954</v>
      </c>
      <c r="D479" t="s">
        <v>56</v>
      </c>
      <c r="E479" t="s">
        <v>57</v>
      </c>
      <c r="F479">
        <v>1</v>
      </c>
      <c r="G479" s="22">
        <v>19.99</v>
      </c>
      <c r="H479" s="22">
        <f t="shared" si="14"/>
        <v>19.99</v>
      </c>
      <c r="I479" t="s">
        <v>15</v>
      </c>
      <c r="J479">
        <v>41</v>
      </c>
      <c r="K479" s="29" t="str">
        <f t="shared" si="15"/>
        <v>Jan-2023</v>
      </c>
    </row>
    <row r="480" spans="1:11">
      <c r="A480" t="s">
        <v>630</v>
      </c>
      <c r="B480" t="s">
        <v>435</v>
      </c>
      <c r="C480" s="25">
        <v>44955</v>
      </c>
      <c r="D480" t="s">
        <v>60</v>
      </c>
      <c r="E480" t="s">
        <v>57</v>
      </c>
      <c r="F480">
        <v>2</v>
      </c>
      <c r="G480" s="22">
        <v>19.99</v>
      </c>
      <c r="H480" s="22">
        <f t="shared" si="14"/>
        <v>39.98</v>
      </c>
      <c r="I480" t="s">
        <v>15</v>
      </c>
      <c r="J480">
        <v>42</v>
      </c>
      <c r="K480" s="29" t="str">
        <f t="shared" si="15"/>
        <v>Jan-2023</v>
      </c>
    </row>
    <row r="481" spans="1:11">
      <c r="A481" t="s">
        <v>631</v>
      </c>
      <c r="B481" t="s">
        <v>435</v>
      </c>
      <c r="C481" s="25">
        <v>44956</v>
      </c>
      <c r="D481" t="s">
        <v>93</v>
      </c>
      <c r="E481" t="s">
        <v>57</v>
      </c>
      <c r="F481">
        <v>3</v>
      </c>
      <c r="G481" s="22">
        <v>9.5</v>
      </c>
      <c r="H481" s="22">
        <f t="shared" si="14"/>
        <v>28.5</v>
      </c>
      <c r="I481" t="s">
        <v>15</v>
      </c>
      <c r="J481">
        <v>43</v>
      </c>
      <c r="K481" s="29" t="str">
        <f t="shared" si="15"/>
        <v>Jan-2023</v>
      </c>
    </row>
    <row r="482" spans="1:11">
      <c r="A482" t="s">
        <v>632</v>
      </c>
      <c r="B482" t="s">
        <v>435</v>
      </c>
      <c r="C482" s="25">
        <v>44957</v>
      </c>
      <c r="D482" t="s">
        <v>63</v>
      </c>
      <c r="E482" t="s">
        <v>57</v>
      </c>
      <c r="F482">
        <v>1</v>
      </c>
      <c r="G482" s="22">
        <v>15</v>
      </c>
      <c r="H482" s="22">
        <f t="shared" si="14"/>
        <v>15</v>
      </c>
      <c r="I482" t="s">
        <v>15</v>
      </c>
      <c r="J482">
        <v>44</v>
      </c>
      <c r="K482" s="29" t="str">
        <f t="shared" si="15"/>
        <v>Jan-2023</v>
      </c>
    </row>
    <row r="483" spans="1:11">
      <c r="A483" t="s">
        <v>633</v>
      </c>
      <c r="B483" t="s">
        <v>634</v>
      </c>
      <c r="C483" s="25">
        <v>44927</v>
      </c>
      <c r="D483" t="s">
        <v>13</v>
      </c>
      <c r="E483" t="s">
        <v>14</v>
      </c>
      <c r="F483">
        <v>1</v>
      </c>
      <c r="G483" s="22">
        <v>899.99</v>
      </c>
      <c r="H483" s="22">
        <f t="shared" si="14"/>
        <v>899.99</v>
      </c>
      <c r="I483" t="s">
        <v>19</v>
      </c>
      <c r="J483">
        <v>65</v>
      </c>
      <c r="K483" s="29" t="str">
        <f t="shared" si="15"/>
        <v>Jan-2023</v>
      </c>
    </row>
    <row r="484" spans="1:11">
      <c r="A484" t="s">
        <v>635</v>
      </c>
      <c r="B484" t="s">
        <v>636</v>
      </c>
      <c r="C484" s="25">
        <v>44927</v>
      </c>
      <c r="D484" t="s">
        <v>18</v>
      </c>
      <c r="E484" t="s">
        <v>14</v>
      </c>
      <c r="F484">
        <v>1</v>
      </c>
      <c r="G484" s="22">
        <v>799</v>
      </c>
      <c r="H484" s="22">
        <f t="shared" si="14"/>
        <v>799</v>
      </c>
      <c r="I484" t="s">
        <v>15</v>
      </c>
      <c r="J484">
        <v>18</v>
      </c>
      <c r="K484" s="29" t="str">
        <f t="shared" si="15"/>
        <v>Jan-2023</v>
      </c>
    </row>
    <row r="485" spans="1:11">
      <c r="A485" t="s">
        <v>637</v>
      </c>
      <c r="B485" t="s">
        <v>638</v>
      </c>
      <c r="C485" s="25">
        <v>44927</v>
      </c>
      <c r="D485" t="s">
        <v>22</v>
      </c>
      <c r="E485" t="s">
        <v>14</v>
      </c>
      <c r="F485">
        <v>1</v>
      </c>
      <c r="G485" s="22">
        <v>650</v>
      </c>
      <c r="H485" s="22">
        <f t="shared" si="14"/>
        <v>650</v>
      </c>
      <c r="I485" t="s">
        <v>19</v>
      </c>
      <c r="J485">
        <v>25</v>
      </c>
      <c r="K485" s="29" t="str">
        <f t="shared" si="15"/>
        <v>Jan-2023</v>
      </c>
    </row>
    <row r="486" spans="1:11">
      <c r="A486" t="s">
        <v>639</v>
      </c>
      <c r="B486" t="s">
        <v>640</v>
      </c>
      <c r="C486" s="25">
        <v>44927</v>
      </c>
      <c r="D486" t="s">
        <v>37</v>
      </c>
      <c r="E486" t="s">
        <v>38</v>
      </c>
      <c r="F486">
        <v>1</v>
      </c>
      <c r="G486" s="22">
        <v>249.99</v>
      </c>
      <c r="H486" s="22">
        <f t="shared" si="14"/>
        <v>249.99</v>
      </c>
      <c r="I486" t="s">
        <v>15</v>
      </c>
      <c r="J486">
        <v>65</v>
      </c>
      <c r="K486" s="29" t="str">
        <f t="shared" si="15"/>
        <v>Jan-2023</v>
      </c>
    </row>
    <row r="487" spans="1:11">
      <c r="A487" t="s">
        <v>641</v>
      </c>
      <c r="B487" t="s">
        <v>642</v>
      </c>
      <c r="C487" s="25">
        <v>44927</v>
      </c>
      <c r="D487" t="s">
        <v>41</v>
      </c>
      <c r="E487" t="s">
        <v>38</v>
      </c>
      <c r="F487">
        <v>1</v>
      </c>
      <c r="G487" s="22">
        <v>350</v>
      </c>
      <c r="H487" s="22">
        <f t="shared" si="14"/>
        <v>350</v>
      </c>
      <c r="I487" t="s">
        <v>19</v>
      </c>
      <c r="J487">
        <v>18</v>
      </c>
      <c r="K487" s="29" t="str">
        <f t="shared" si="15"/>
        <v>Jan-2023</v>
      </c>
    </row>
    <row r="488" spans="1:11">
      <c r="A488" t="s">
        <v>643</v>
      </c>
      <c r="B488" t="s">
        <v>644</v>
      </c>
      <c r="C488" s="25">
        <v>44927</v>
      </c>
      <c r="D488" t="s">
        <v>44</v>
      </c>
      <c r="E488" t="s">
        <v>45</v>
      </c>
      <c r="F488">
        <v>1</v>
      </c>
      <c r="G488" s="22">
        <v>149</v>
      </c>
      <c r="H488" s="22">
        <f t="shared" si="14"/>
        <v>149</v>
      </c>
      <c r="I488" t="s">
        <v>15</v>
      </c>
      <c r="J488">
        <v>25</v>
      </c>
      <c r="K488" s="29" t="str">
        <f t="shared" si="15"/>
        <v>Jan-2023</v>
      </c>
    </row>
    <row r="489" spans="1:11">
      <c r="A489" t="s">
        <v>645</v>
      </c>
      <c r="B489" t="s">
        <v>646</v>
      </c>
      <c r="C489" s="25">
        <v>44927</v>
      </c>
      <c r="D489" t="s">
        <v>47</v>
      </c>
      <c r="E489" t="s">
        <v>45</v>
      </c>
      <c r="F489">
        <v>2</v>
      </c>
      <c r="G489" s="22">
        <v>75</v>
      </c>
      <c r="H489" s="22">
        <f t="shared" si="14"/>
        <v>150</v>
      </c>
      <c r="I489" t="s">
        <v>19</v>
      </c>
      <c r="J489">
        <v>35</v>
      </c>
      <c r="K489" s="29" t="str">
        <f t="shared" si="15"/>
        <v>Jan-2023</v>
      </c>
    </row>
    <row r="490" spans="1:11">
      <c r="A490" t="s">
        <v>647</v>
      </c>
      <c r="B490" t="s">
        <v>648</v>
      </c>
      <c r="C490" s="25">
        <v>44927</v>
      </c>
      <c r="D490" t="s">
        <v>50</v>
      </c>
      <c r="E490" t="s">
        <v>45</v>
      </c>
      <c r="F490">
        <v>1</v>
      </c>
      <c r="G490" s="22">
        <v>199</v>
      </c>
      <c r="H490" s="22">
        <f t="shared" si="14"/>
        <v>199</v>
      </c>
      <c r="I490" t="s">
        <v>15</v>
      </c>
      <c r="J490">
        <v>50</v>
      </c>
      <c r="K490" s="29" t="str">
        <f t="shared" si="15"/>
        <v>Jan-2023</v>
      </c>
    </row>
    <row r="491" spans="1:11">
      <c r="A491" t="s">
        <v>649</v>
      </c>
      <c r="B491" t="s">
        <v>650</v>
      </c>
      <c r="C491" s="25">
        <v>44927</v>
      </c>
      <c r="D491" t="s">
        <v>53</v>
      </c>
      <c r="E491" t="s">
        <v>45</v>
      </c>
      <c r="F491">
        <v>1</v>
      </c>
      <c r="G491" s="22">
        <v>250</v>
      </c>
      <c r="H491" s="22">
        <f t="shared" si="14"/>
        <v>250</v>
      </c>
      <c r="I491" t="s">
        <v>19</v>
      </c>
      <c r="J491">
        <v>65</v>
      </c>
      <c r="K491" s="29" t="str">
        <f t="shared" si="15"/>
        <v>Jan-2023</v>
      </c>
    </row>
    <row r="492" spans="1:11">
      <c r="A492" t="s">
        <v>651</v>
      </c>
      <c r="B492" t="s">
        <v>652</v>
      </c>
      <c r="C492" s="25">
        <v>44927</v>
      </c>
      <c r="D492" t="s">
        <v>56</v>
      </c>
      <c r="E492" t="s">
        <v>57</v>
      </c>
      <c r="F492">
        <v>1</v>
      </c>
      <c r="G492" s="22">
        <v>19.99</v>
      </c>
      <c r="H492" s="22">
        <f t="shared" si="14"/>
        <v>19.99</v>
      </c>
      <c r="I492" t="s">
        <v>15</v>
      </c>
      <c r="J492">
        <v>18</v>
      </c>
      <c r="K492" s="29" t="str">
        <f t="shared" si="15"/>
        <v>Jan-2023</v>
      </c>
    </row>
    <row r="493" spans="1:11">
      <c r="A493" t="s">
        <v>653</v>
      </c>
      <c r="B493" t="s">
        <v>654</v>
      </c>
      <c r="C493" s="25">
        <v>44927</v>
      </c>
      <c r="D493" t="s">
        <v>60</v>
      </c>
      <c r="E493" t="s">
        <v>57</v>
      </c>
      <c r="F493">
        <v>2</v>
      </c>
      <c r="G493" s="22">
        <v>19.99</v>
      </c>
      <c r="H493" s="22">
        <f t="shared" si="14"/>
        <v>39.98</v>
      </c>
      <c r="I493" t="s">
        <v>19</v>
      </c>
      <c r="J493">
        <v>25</v>
      </c>
      <c r="K493" s="29" t="str">
        <f t="shared" si="15"/>
        <v>Jan-2023</v>
      </c>
    </row>
    <row r="494" spans="1:11">
      <c r="A494" t="s">
        <v>655</v>
      </c>
      <c r="B494" t="s">
        <v>634</v>
      </c>
      <c r="C494" s="25">
        <v>44927</v>
      </c>
      <c r="D494" t="s">
        <v>13</v>
      </c>
      <c r="E494" t="s">
        <v>14</v>
      </c>
      <c r="F494">
        <v>1</v>
      </c>
      <c r="G494" s="22">
        <v>249.99</v>
      </c>
      <c r="H494" s="22">
        <f t="shared" si="14"/>
        <v>249.99</v>
      </c>
      <c r="I494" t="s">
        <v>19</v>
      </c>
      <c r="J494">
        <v>66</v>
      </c>
      <c r="K494" s="29" t="str">
        <f t="shared" si="15"/>
        <v>Jan-2023</v>
      </c>
    </row>
    <row r="495" spans="1:11">
      <c r="A495" t="s">
        <v>656</v>
      </c>
      <c r="B495" t="s">
        <v>636</v>
      </c>
      <c r="C495" s="25">
        <v>44927</v>
      </c>
      <c r="D495" t="s">
        <v>18</v>
      </c>
      <c r="E495" t="s">
        <v>14</v>
      </c>
      <c r="F495">
        <v>1</v>
      </c>
      <c r="G495" s="22">
        <v>799</v>
      </c>
      <c r="H495" s="22">
        <f t="shared" si="14"/>
        <v>799</v>
      </c>
      <c r="I495" t="s">
        <v>15</v>
      </c>
      <c r="J495">
        <v>19</v>
      </c>
      <c r="K495" s="29" t="str">
        <f t="shared" si="15"/>
        <v>Jan-2023</v>
      </c>
    </row>
    <row r="496" spans="1:11">
      <c r="A496" t="s">
        <v>657</v>
      </c>
      <c r="B496" t="s">
        <v>638</v>
      </c>
      <c r="C496" s="25">
        <v>44927</v>
      </c>
      <c r="D496" t="s">
        <v>22</v>
      </c>
      <c r="E496" t="s">
        <v>14</v>
      </c>
      <c r="F496">
        <v>1</v>
      </c>
      <c r="G496" s="22">
        <v>650</v>
      </c>
      <c r="H496" s="22">
        <f t="shared" si="14"/>
        <v>650</v>
      </c>
      <c r="I496" t="s">
        <v>19</v>
      </c>
      <c r="J496">
        <v>26</v>
      </c>
      <c r="K496" s="29" t="str">
        <f t="shared" si="15"/>
        <v>Jan-2023</v>
      </c>
    </row>
    <row r="497" spans="1:11">
      <c r="A497" t="s">
        <v>658</v>
      </c>
      <c r="B497" t="s">
        <v>659</v>
      </c>
      <c r="C497" s="25">
        <v>44927</v>
      </c>
      <c r="D497" t="s">
        <v>25</v>
      </c>
      <c r="E497" t="s">
        <v>14</v>
      </c>
      <c r="F497">
        <v>1</v>
      </c>
      <c r="G497" s="22">
        <v>950</v>
      </c>
      <c r="H497" s="22">
        <f t="shared" si="14"/>
        <v>950</v>
      </c>
      <c r="I497" t="s">
        <v>15</v>
      </c>
      <c r="J497">
        <v>36</v>
      </c>
      <c r="K497" s="29" t="str">
        <f t="shared" si="15"/>
        <v>Jan-2023</v>
      </c>
    </row>
    <row r="498" spans="1:11">
      <c r="A498" t="s">
        <v>660</v>
      </c>
      <c r="B498" t="s">
        <v>661</v>
      </c>
      <c r="C498" s="25">
        <v>44927</v>
      </c>
      <c r="D498" t="s">
        <v>28</v>
      </c>
      <c r="E498" t="s">
        <v>29</v>
      </c>
      <c r="F498">
        <v>1</v>
      </c>
      <c r="G498" s="22">
        <v>1299</v>
      </c>
      <c r="H498" s="22">
        <f t="shared" si="14"/>
        <v>1299</v>
      </c>
      <c r="I498" t="s">
        <v>19</v>
      </c>
      <c r="J498">
        <v>51</v>
      </c>
      <c r="K498" s="29" t="str">
        <f t="shared" si="15"/>
        <v>Jan-2023</v>
      </c>
    </row>
    <row r="499" spans="1:11">
      <c r="A499" t="s">
        <v>662</v>
      </c>
      <c r="B499" t="s">
        <v>663</v>
      </c>
      <c r="C499" s="25">
        <v>44927</v>
      </c>
      <c r="D499" t="s">
        <v>31</v>
      </c>
      <c r="E499" t="s">
        <v>29</v>
      </c>
      <c r="F499">
        <v>1</v>
      </c>
      <c r="G499" s="22">
        <v>999</v>
      </c>
      <c r="H499" s="22">
        <f t="shared" si="14"/>
        <v>999</v>
      </c>
      <c r="I499" t="s">
        <v>15</v>
      </c>
      <c r="J499">
        <v>66</v>
      </c>
      <c r="K499" s="29" t="str">
        <f t="shared" si="15"/>
        <v>Jan-2023</v>
      </c>
    </row>
    <row r="500" spans="1:11">
      <c r="A500" t="s">
        <v>664</v>
      </c>
      <c r="B500" t="s">
        <v>665</v>
      </c>
      <c r="C500" s="25">
        <v>44927</v>
      </c>
      <c r="D500" t="s">
        <v>34</v>
      </c>
      <c r="E500" t="s">
        <v>29</v>
      </c>
      <c r="F500">
        <v>1</v>
      </c>
      <c r="G500" s="22">
        <v>1100</v>
      </c>
      <c r="H500" s="22">
        <f t="shared" si="14"/>
        <v>1100</v>
      </c>
      <c r="I500" t="s">
        <v>19</v>
      </c>
      <c r="J500">
        <v>19</v>
      </c>
      <c r="K500" s="29" t="str">
        <f t="shared" si="15"/>
        <v>Jan-2023</v>
      </c>
    </row>
    <row r="501" spans="1:11">
      <c r="A501" t="s">
        <v>666</v>
      </c>
      <c r="B501" t="s">
        <v>640</v>
      </c>
      <c r="C501" s="25">
        <v>44927</v>
      </c>
      <c r="D501" t="s">
        <v>37</v>
      </c>
      <c r="E501" t="s">
        <v>38</v>
      </c>
      <c r="F501">
        <v>1</v>
      </c>
      <c r="G501" s="22">
        <v>350</v>
      </c>
      <c r="H501" s="22">
        <f t="shared" si="14"/>
        <v>350</v>
      </c>
      <c r="I501" t="s">
        <v>15</v>
      </c>
      <c r="J501">
        <v>26</v>
      </c>
      <c r="K501" s="29" t="str">
        <f t="shared" si="15"/>
        <v>Jan-2023</v>
      </c>
    </row>
    <row r="502" spans="1:11">
      <c r="A502" t="s">
        <v>667</v>
      </c>
      <c r="B502" t="s">
        <v>642</v>
      </c>
      <c r="C502" s="25">
        <v>44927</v>
      </c>
      <c r="D502" t="s">
        <v>41</v>
      </c>
      <c r="E502" t="s">
        <v>38</v>
      </c>
      <c r="F502">
        <v>1</v>
      </c>
      <c r="G502" s="22">
        <v>350</v>
      </c>
      <c r="H502" s="22">
        <f t="shared" si="14"/>
        <v>350</v>
      </c>
      <c r="I502" t="s">
        <v>19</v>
      </c>
      <c r="J502">
        <v>36</v>
      </c>
      <c r="K502" s="29" t="str">
        <f t="shared" si="15"/>
        <v>Jan-2023</v>
      </c>
    </row>
    <row r="503" spans="1:11">
      <c r="A503" t="s">
        <v>668</v>
      </c>
      <c r="B503" t="s">
        <v>644</v>
      </c>
      <c r="C503" s="25">
        <v>44927</v>
      </c>
      <c r="D503" t="s">
        <v>44</v>
      </c>
      <c r="E503" t="s">
        <v>45</v>
      </c>
      <c r="F503">
        <v>1</v>
      </c>
      <c r="G503" s="22">
        <v>149</v>
      </c>
      <c r="H503" s="22">
        <f t="shared" si="14"/>
        <v>149</v>
      </c>
      <c r="I503" t="s">
        <v>15</v>
      </c>
      <c r="J503">
        <v>51</v>
      </c>
      <c r="K503" s="29" t="str">
        <f t="shared" si="15"/>
        <v>Jan-2023</v>
      </c>
    </row>
    <row r="504" spans="1:11">
      <c r="A504" t="s">
        <v>669</v>
      </c>
      <c r="B504" t="s">
        <v>646</v>
      </c>
      <c r="C504" s="25">
        <v>44927</v>
      </c>
      <c r="D504" t="s">
        <v>47</v>
      </c>
      <c r="E504" t="s">
        <v>45</v>
      </c>
      <c r="F504">
        <v>2</v>
      </c>
      <c r="G504" s="22">
        <v>75</v>
      </c>
      <c r="H504" s="22">
        <f t="shared" si="14"/>
        <v>150</v>
      </c>
      <c r="I504" t="s">
        <v>19</v>
      </c>
      <c r="J504">
        <v>66</v>
      </c>
      <c r="K504" s="29" t="str">
        <f t="shared" si="15"/>
        <v>Jan-2023</v>
      </c>
    </row>
    <row r="505" spans="1:11">
      <c r="A505" t="s">
        <v>670</v>
      </c>
      <c r="B505" t="s">
        <v>648</v>
      </c>
      <c r="C505" s="25">
        <v>44927</v>
      </c>
      <c r="D505" t="s">
        <v>50</v>
      </c>
      <c r="E505" t="s">
        <v>45</v>
      </c>
      <c r="F505">
        <v>1</v>
      </c>
      <c r="G505" s="22">
        <v>199</v>
      </c>
      <c r="H505" s="22">
        <f t="shared" si="14"/>
        <v>199</v>
      </c>
      <c r="I505" t="s">
        <v>15</v>
      </c>
      <c r="J505">
        <v>19</v>
      </c>
      <c r="K505" s="29" t="str">
        <f t="shared" si="15"/>
        <v>Jan-2023</v>
      </c>
    </row>
    <row r="506" spans="1:11">
      <c r="A506" t="s">
        <v>671</v>
      </c>
      <c r="B506" t="s">
        <v>650</v>
      </c>
      <c r="C506" s="25">
        <v>44927</v>
      </c>
      <c r="D506" t="s">
        <v>53</v>
      </c>
      <c r="E506" t="s">
        <v>45</v>
      </c>
      <c r="F506">
        <v>1</v>
      </c>
      <c r="G506" s="22">
        <v>250</v>
      </c>
      <c r="H506" s="22">
        <f t="shared" si="14"/>
        <v>250</v>
      </c>
      <c r="I506" t="s">
        <v>19</v>
      </c>
      <c r="J506">
        <v>26</v>
      </c>
      <c r="K506" s="29" t="str">
        <f t="shared" si="15"/>
        <v>Jan-2023</v>
      </c>
    </row>
    <row r="507" spans="1:11">
      <c r="A507" t="s">
        <v>672</v>
      </c>
      <c r="B507" t="s">
        <v>652</v>
      </c>
      <c r="C507" s="25">
        <v>44927</v>
      </c>
      <c r="D507" t="s">
        <v>56</v>
      </c>
      <c r="E507" t="s">
        <v>57</v>
      </c>
      <c r="F507">
        <v>1</v>
      </c>
      <c r="G507" s="22">
        <v>19.99</v>
      </c>
      <c r="H507" s="22">
        <f t="shared" si="14"/>
        <v>19.99</v>
      </c>
      <c r="I507" t="s">
        <v>15</v>
      </c>
      <c r="J507">
        <v>36</v>
      </c>
      <c r="K507" s="29" t="str">
        <f t="shared" si="15"/>
        <v>Jan-2023</v>
      </c>
    </row>
    <row r="508" spans="1:11">
      <c r="A508" t="s">
        <v>673</v>
      </c>
      <c r="B508" t="s">
        <v>654</v>
      </c>
      <c r="C508" s="25">
        <v>44927</v>
      </c>
      <c r="D508" t="s">
        <v>60</v>
      </c>
      <c r="E508" t="s">
        <v>57</v>
      </c>
      <c r="F508">
        <v>2</v>
      </c>
      <c r="G508" s="22">
        <v>19.99</v>
      </c>
      <c r="H508" s="22">
        <f t="shared" si="14"/>
        <v>39.98</v>
      </c>
      <c r="I508" t="s">
        <v>19</v>
      </c>
      <c r="J508">
        <v>51</v>
      </c>
      <c r="K508" s="29" t="str">
        <f t="shared" si="15"/>
        <v>Jan-2023</v>
      </c>
    </row>
    <row r="509" spans="1:11">
      <c r="A509" t="s">
        <v>674</v>
      </c>
      <c r="B509" t="s">
        <v>675</v>
      </c>
      <c r="C509" s="25">
        <v>44927</v>
      </c>
      <c r="D509" t="s">
        <v>93</v>
      </c>
      <c r="E509" t="s">
        <v>57</v>
      </c>
      <c r="F509">
        <v>3</v>
      </c>
      <c r="G509" s="22">
        <v>9.5</v>
      </c>
      <c r="H509" s="22">
        <f t="shared" si="14"/>
        <v>28.5</v>
      </c>
      <c r="I509" t="s">
        <v>15</v>
      </c>
      <c r="J509">
        <v>66</v>
      </c>
      <c r="K509" s="29" t="str">
        <f t="shared" si="15"/>
        <v>Jan-2023</v>
      </c>
    </row>
    <row r="510" spans="1:11">
      <c r="A510" t="s">
        <v>676</v>
      </c>
      <c r="B510" t="s">
        <v>677</v>
      </c>
      <c r="C510" s="25">
        <v>44927</v>
      </c>
      <c r="D510" t="s">
        <v>63</v>
      </c>
      <c r="E510" t="s">
        <v>57</v>
      </c>
      <c r="F510">
        <v>1</v>
      </c>
      <c r="G510" s="22">
        <v>15</v>
      </c>
      <c r="H510" s="22">
        <f t="shared" si="14"/>
        <v>15</v>
      </c>
      <c r="I510" t="s">
        <v>19</v>
      </c>
      <c r="J510">
        <v>19</v>
      </c>
      <c r="K510" s="29" t="str">
        <f t="shared" si="15"/>
        <v>Jan-2023</v>
      </c>
    </row>
    <row r="511" spans="1:11">
      <c r="A511" t="s">
        <v>678</v>
      </c>
      <c r="B511" t="s">
        <v>679</v>
      </c>
      <c r="C511" s="25">
        <v>44927</v>
      </c>
      <c r="D511" t="s">
        <v>96</v>
      </c>
      <c r="E511" t="s">
        <v>57</v>
      </c>
      <c r="F511">
        <v>2</v>
      </c>
      <c r="G511" s="22">
        <v>25</v>
      </c>
      <c r="H511" s="22">
        <f t="shared" si="14"/>
        <v>50</v>
      </c>
      <c r="I511" t="s">
        <v>15</v>
      </c>
      <c r="J511">
        <v>26</v>
      </c>
      <c r="K511" s="29" t="str">
        <f t="shared" si="15"/>
        <v>Jan-2023</v>
      </c>
    </row>
    <row r="512" spans="1:11">
      <c r="A512" t="s">
        <v>680</v>
      </c>
      <c r="B512" t="s">
        <v>466</v>
      </c>
      <c r="C512" s="25">
        <v>44927</v>
      </c>
      <c r="D512" t="s">
        <v>13</v>
      </c>
      <c r="E512" t="s">
        <v>14</v>
      </c>
      <c r="F512">
        <v>1</v>
      </c>
      <c r="G512" s="22">
        <v>899.99</v>
      </c>
      <c r="H512" s="22">
        <f t="shared" si="14"/>
        <v>899.99</v>
      </c>
      <c r="I512" t="s">
        <v>19</v>
      </c>
      <c r="J512">
        <v>66</v>
      </c>
      <c r="K512" s="29" t="str">
        <f t="shared" si="15"/>
        <v>Jan-2023</v>
      </c>
    </row>
    <row r="513" spans="1:11">
      <c r="A513" t="s">
        <v>681</v>
      </c>
      <c r="B513" t="s">
        <v>466</v>
      </c>
      <c r="C513" s="25">
        <v>44931</v>
      </c>
      <c r="D513" t="s">
        <v>18</v>
      </c>
      <c r="E513" t="s">
        <v>14</v>
      </c>
      <c r="F513">
        <v>1</v>
      </c>
      <c r="G513" s="22">
        <v>799</v>
      </c>
      <c r="H513" s="22">
        <f t="shared" si="14"/>
        <v>799</v>
      </c>
      <c r="I513" t="s">
        <v>19</v>
      </c>
      <c r="J513">
        <v>67</v>
      </c>
      <c r="K513" s="29" t="str">
        <f t="shared" si="15"/>
        <v>Jan-2023</v>
      </c>
    </row>
    <row r="514" spans="1:11">
      <c r="A514" t="s">
        <v>682</v>
      </c>
      <c r="B514" t="s">
        <v>466</v>
      </c>
      <c r="C514" s="25">
        <v>44936</v>
      </c>
      <c r="D514" t="s">
        <v>22</v>
      </c>
      <c r="E514" t="s">
        <v>14</v>
      </c>
      <c r="F514">
        <v>1</v>
      </c>
      <c r="G514" s="22">
        <v>650</v>
      </c>
      <c r="H514" s="22">
        <f t="shared" ref="H514:H577" si="16">F514*G514</f>
        <v>650</v>
      </c>
      <c r="I514" t="s">
        <v>19</v>
      </c>
      <c r="J514">
        <v>68</v>
      </c>
      <c r="K514" s="29" t="str">
        <f t="shared" ref="K514:K577" si="17">TEXT(C514,"mmm-yyyy")</f>
        <v>Jan-2023</v>
      </c>
    </row>
    <row r="515" spans="1:11">
      <c r="A515" t="s">
        <v>683</v>
      </c>
      <c r="B515" t="s">
        <v>466</v>
      </c>
      <c r="C515" s="25">
        <v>44941</v>
      </c>
      <c r="D515" t="s">
        <v>25</v>
      </c>
      <c r="E515" t="s">
        <v>14</v>
      </c>
      <c r="F515">
        <v>1</v>
      </c>
      <c r="G515" s="22">
        <v>950</v>
      </c>
      <c r="H515" s="22">
        <f t="shared" si="16"/>
        <v>950</v>
      </c>
      <c r="I515" t="s">
        <v>19</v>
      </c>
      <c r="J515">
        <v>69</v>
      </c>
      <c r="K515" s="29" t="str">
        <f t="shared" si="17"/>
        <v>Jan-2023</v>
      </c>
    </row>
    <row r="516" spans="1:11">
      <c r="A516" t="s">
        <v>684</v>
      </c>
      <c r="B516" t="s">
        <v>466</v>
      </c>
      <c r="C516" s="25">
        <v>44946</v>
      </c>
      <c r="D516" t="s">
        <v>28</v>
      </c>
      <c r="E516" t="s">
        <v>29</v>
      </c>
      <c r="F516">
        <v>1</v>
      </c>
      <c r="G516" s="22">
        <v>1299</v>
      </c>
      <c r="H516" s="22">
        <f t="shared" si="16"/>
        <v>1299</v>
      </c>
      <c r="I516" t="s">
        <v>19</v>
      </c>
      <c r="J516">
        <v>70</v>
      </c>
      <c r="K516" s="29" t="str">
        <f t="shared" si="17"/>
        <v>Jan-2023</v>
      </c>
    </row>
    <row r="517" spans="1:11">
      <c r="A517" t="s">
        <v>685</v>
      </c>
      <c r="B517" t="s">
        <v>466</v>
      </c>
      <c r="C517" s="25">
        <v>44951</v>
      </c>
      <c r="D517" t="s">
        <v>31</v>
      </c>
      <c r="E517" t="s">
        <v>29</v>
      </c>
      <c r="F517">
        <v>1</v>
      </c>
      <c r="G517" s="22">
        <v>999</v>
      </c>
      <c r="H517" s="22">
        <f t="shared" si="16"/>
        <v>999</v>
      </c>
      <c r="I517" t="s">
        <v>19</v>
      </c>
      <c r="J517">
        <v>71</v>
      </c>
      <c r="K517" s="29" t="str">
        <f t="shared" si="17"/>
        <v>Jan-2023</v>
      </c>
    </row>
    <row r="518" spans="1:11">
      <c r="A518" t="s">
        <v>686</v>
      </c>
      <c r="B518" t="s">
        <v>466</v>
      </c>
      <c r="C518" s="25">
        <v>44956</v>
      </c>
      <c r="D518" t="s">
        <v>34</v>
      </c>
      <c r="E518" t="s">
        <v>29</v>
      </c>
      <c r="F518">
        <v>1</v>
      </c>
      <c r="G518" s="22">
        <v>1100</v>
      </c>
      <c r="H518" s="22">
        <f t="shared" si="16"/>
        <v>1100</v>
      </c>
      <c r="I518" t="s">
        <v>19</v>
      </c>
      <c r="J518">
        <v>72</v>
      </c>
      <c r="K518" s="29" t="str">
        <f t="shared" si="17"/>
        <v>Jan-2023</v>
      </c>
    </row>
    <row r="519" spans="1:11">
      <c r="A519" t="s">
        <v>687</v>
      </c>
      <c r="B519" t="s">
        <v>688</v>
      </c>
      <c r="C519" s="25">
        <v>44927</v>
      </c>
      <c r="D519" t="s">
        <v>13</v>
      </c>
      <c r="E519" t="s">
        <v>14</v>
      </c>
      <c r="F519">
        <v>1</v>
      </c>
      <c r="G519" s="22">
        <v>899.99</v>
      </c>
      <c r="H519" s="22">
        <f t="shared" si="16"/>
        <v>899.99</v>
      </c>
      <c r="I519" t="s">
        <v>15</v>
      </c>
      <c r="J519">
        <v>19</v>
      </c>
      <c r="K519" s="29" t="str">
        <f t="shared" si="17"/>
        <v>Jan-2023</v>
      </c>
    </row>
    <row r="520" spans="1:11">
      <c r="A520" t="s">
        <v>689</v>
      </c>
      <c r="B520" t="s">
        <v>690</v>
      </c>
      <c r="C520" s="25">
        <v>44927</v>
      </c>
      <c r="D520" t="s">
        <v>50</v>
      </c>
      <c r="E520" t="s">
        <v>45</v>
      </c>
      <c r="F520">
        <v>1</v>
      </c>
      <c r="G520" s="22">
        <v>199</v>
      </c>
      <c r="H520" s="22">
        <f t="shared" si="16"/>
        <v>199</v>
      </c>
      <c r="I520" t="s">
        <v>19</v>
      </c>
      <c r="J520">
        <v>25</v>
      </c>
      <c r="K520" s="29" t="str">
        <f t="shared" si="17"/>
        <v>Jan-2023</v>
      </c>
    </row>
    <row r="521" spans="1:11">
      <c r="A521" t="s">
        <v>691</v>
      </c>
      <c r="B521" t="s">
        <v>690</v>
      </c>
      <c r="C521" s="25">
        <v>44928</v>
      </c>
      <c r="D521" t="s">
        <v>53</v>
      </c>
      <c r="E521" t="s">
        <v>45</v>
      </c>
      <c r="F521">
        <v>1</v>
      </c>
      <c r="G521" s="22">
        <v>250</v>
      </c>
      <c r="H521" s="22">
        <f t="shared" si="16"/>
        <v>250</v>
      </c>
      <c r="I521" t="s">
        <v>19</v>
      </c>
      <c r="J521">
        <v>26</v>
      </c>
      <c r="K521" s="29" t="str">
        <f t="shared" si="17"/>
        <v>Jan-2023</v>
      </c>
    </row>
    <row r="522" spans="1:11">
      <c r="A522" t="s">
        <v>692</v>
      </c>
      <c r="B522" t="s">
        <v>690</v>
      </c>
      <c r="C522" s="25">
        <v>44929</v>
      </c>
      <c r="D522" t="s">
        <v>56</v>
      </c>
      <c r="E522" t="s">
        <v>57</v>
      </c>
      <c r="F522">
        <v>1</v>
      </c>
      <c r="G522" s="22">
        <v>19.99</v>
      </c>
      <c r="H522" s="22">
        <f t="shared" si="16"/>
        <v>19.99</v>
      </c>
      <c r="I522" t="s">
        <v>19</v>
      </c>
      <c r="J522">
        <v>27</v>
      </c>
      <c r="K522" s="29" t="str">
        <f t="shared" si="17"/>
        <v>Jan-2023</v>
      </c>
    </row>
    <row r="523" spans="1:11">
      <c r="A523" t="s">
        <v>693</v>
      </c>
      <c r="B523" t="s">
        <v>690</v>
      </c>
      <c r="C523" s="25">
        <v>44930</v>
      </c>
      <c r="D523" t="s">
        <v>60</v>
      </c>
      <c r="E523" t="s">
        <v>57</v>
      </c>
      <c r="F523">
        <v>2</v>
      </c>
      <c r="G523" s="22">
        <v>19.99</v>
      </c>
      <c r="H523" s="22">
        <f t="shared" si="16"/>
        <v>39.98</v>
      </c>
      <c r="I523" t="s">
        <v>19</v>
      </c>
      <c r="J523">
        <v>28</v>
      </c>
      <c r="K523" s="29" t="str">
        <f t="shared" si="17"/>
        <v>Jan-2023</v>
      </c>
    </row>
    <row r="524" spans="1:11">
      <c r="A524" t="s">
        <v>694</v>
      </c>
      <c r="B524" t="s">
        <v>690</v>
      </c>
      <c r="C524" s="25">
        <v>44931</v>
      </c>
      <c r="D524" t="s">
        <v>93</v>
      </c>
      <c r="E524" t="s">
        <v>57</v>
      </c>
      <c r="F524">
        <v>3</v>
      </c>
      <c r="G524" s="22">
        <v>9.5</v>
      </c>
      <c r="H524" s="22">
        <f t="shared" si="16"/>
        <v>28.5</v>
      </c>
      <c r="I524" t="s">
        <v>19</v>
      </c>
      <c r="J524">
        <v>29</v>
      </c>
      <c r="K524" s="29" t="str">
        <f t="shared" si="17"/>
        <v>Jan-2023</v>
      </c>
    </row>
    <row r="525" spans="1:11">
      <c r="A525" t="s">
        <v>695</v>
      </c>
      <c r="B525" t="s">
        <v>690</v>
      </c>
      <c r="C525" s="25">
        <v>44932</v>
      </c>
      <c r="D525" t="s">
        <v>63</v>
      </c>
      <c r="E525" t="s">
        <v>57</v>
      </c>
      <c r="F525">
        <v>1</v>
      </c>
      <c r="G525" s="22">
        <v>15</v>
      </c>
      <c r="H525" s="22">
        <f t="shared" si="16"/>
        <v>15</v>
      </c>
      <c r="I525" t="s">
        <v>19</v>
      </c>
      <c r="J525">
        <v>30</v>
      </c>
      <c r="K525" s="29" t="str">
        <f t="shared" si="17"/>
        <v>Jan-2023</v>
      </c>
    </row>
    <row r="526" spans="1:11">
      <c r="A526" t="s">
        <v>696</v>
      </c>
      <c r="B526" t="s">
        <v>690</v>
      </c>
      <c r="C526" s="25">
        <v>44933</v>
      </c>
      <c r="D526" t="s">
        <v>96</v>
      </c>
      <c r="E526" t="s">
        <v>57</v>
      </c>
      <c r="F526">
        <v>2</v>
      </c>
      <c r="G526" s="22">
        <v>25</v>
      </c>
      <c r="H526" s="22">
        <f t="shared" si="16"/>
        <v>50</v>
      </c>
      <c r="I526" t="s">
        <v>19</v>
      </c>
      <c r="J526">
        <v>31</v>
      </c>
      <c r="K526" s="29" t="str">
        <f t="shared" si="17"/>
        <v>Jan-2023</v>
      </c>
    </row>
    <row r="527" spans="1:11">
      <c r="A527" t="s">
        <v>697</v>
      </c>
      <c r="B527" t="s">
        <v>690</v>
      </c>
      <c r="C527" s="25">
        <v>44934</v>
      </c>
      <c r="D527" t="s">
        <v>13</v>
      </c>
      <c r="E527" t="s">
        <v>14</v>
      </c>
      <c r="F527">
        <v>1</v>
      </c>
      <c r="G527" s="22">
        <v>899.99</v>
      </c>
      <c r="H527" s="22">
        <f t="shared" si="16"/>
        <v>899.99</v>
      </c>
      <c r="I527" t="s">
        <v>19</v>
      </c>
      <c r="J527">
        <v>32</v>
      </c>
      <c r="K527" s="29" t="str">
        <f t="shared" si="17"/>
        <v>Jan-2023</v>
      </c>
    </row>
    <row r="528" spans="1:11">
      <c r="A528" t="s">
        <v>698</v>
      </c>
      <c r="B528" t="s">
        <v>690</v>
      </c>
      <c r="C528" s="25">
        <v>44935</v>
      </c>
      <c r="D528" t="s">
        <v>18</v>
      </c>
      <c r="E528" t="s">
        <v>14</v>
      </c>
      <c r="F528">
        <v>1</v>
      </c>
      <c r="G528" s="22">
        <v>799</v>
      </c>
      <c r="H528" s="22">
        <f t="shared" si="16"/>
        <v>799</v>
      </c>
      <c r="I528" t="s">
        <v>19</v>
      </c>
      <c r="J528">
        <v>33</v>
      </c>
      <c r="K528" s="29" t="str">
        <f t="shared" si="17"/>
        <v>Jan-2023</v>
      </c>
    </row>
    <row r="529" spans="1:11">
      <c r="A529" t="s">
        <v>699</v>
      </c>
      <c r="B529" t="s">
        <v>690</v>
      </c>
      <c r="C529" s="25">
        <v>44936</v>
      </c>
      <c r="D529" t="s">
        <v>22</v>
      </c>
      <c r="E529" t="s">
        <v>14</v>
      </c>
      <c r="F529">
        <v>1</v>
      </c>
      <c r="G529" s="22">
        <v>650</v>
      </c>
      <c r="H529" s="22">
        <f t="shared" si="16"/>
        <v>650</v>
      </c>
      <c r="I529" t="s">
        <v>19</v>
      </c>
      <c r="J529">
        <v>34</v>
      </c>
      <c r="K529" s="29" t="str">
        <f t="shared" si="17"/>
        <v>Jan-2023</v>
      </c>
    </row>
    <row r="530" spans="1:11">
      <c r="A530" t="s">
        <v>700</v>
      </c>
      <c r="B530" t="s">
        <v>690</v>
      </c>
      <c r="C530" s="25">
        <v>44937</v>
      </c>
      <c r="D530" t="s">
        <v>25</v>
      </c>
      <c r="E530" t="s">
        <v>14</v>
      </c>
      <c r="F530">
        <v>1</v>
      </c>
      <c r="G530" s="22">
        <v>950</v>
      </c>
      <c r="H530" s="22">
        <f t="shared" si="16"/>
        <v>950</v>
      </c>
      <c r="I530" t="s">
        <v>19</v>
      </c>
      <c r="J530">
        <v>25</v>
      </c>
      <c r="K530" s="29" t="str">
        <f t="shared" si="17"/>
        <v>Jan-2023</v>
      </c>
    </row>
    <row r="531" spans="1:11">
      <c r="A531" t="s">
        <v>701</v>
      </c>
      <c r="B531" t="s">
        <v>690</v>
      </c>
      <c r="C531" s="25">
        <v>44938</v>
      </c>
      <c r="D531" t="s">
        <v>28</v>
      </c>
      <c r="E531" t="s">
        <v>29</v>
      </c>
      <c r="F531">
        <v>1</v>
      </c>
      <c r="G531" s="22">
        <v>1299</v>
      </c>
      <c r="H531" s="22">
        <f t="shared" si="16"/>
        <v>1299</v>
      </c>
      <c r="I531" t="s">
        <v>19</v>
      </c>
      <c r="J531">
        <v>26</v>
      </c>
      <c r="K531" s="29" t="str">
        <f t="shared" si="17"/>
        <v>Jan-2023</v>
      </c>
    </row>
    <row r="532" spans="1:11">
      <c r="A532" t="s">
        <v>702</v>
      </c>
      <c r="B532" t="s">
        <v>690</v>
      </c>
      <c r="C532" s="25">
        <v>44939</v>
      </c>
      <c r="D532" t="s">
        <v>31</v>
      </c>
      <c r="E532" t="s">
        <v>29</v>
      </c>
      <c r="F532">
        <v>1</v>
      </c>
      <c r="G532" s="22">
        <v>999</v>
      </c>
      <c r="H532" s="22">
        <f t="shared" si="16"/>
        <v>999</v>
      </c>
      <c r="I532" t="s">
        <v>19</v>
      </c>
      <c r="J532">
        <v>27</v>
      </c>
      <c r="K532" s="29" t="str">
        <f t="shared" si="17"/>
        <v>Jan-2023</v>
      </c>
    </row>
    <row r="533" spans="1:11">
      <c r="A533" t="s">
        <v>703</v>
      </c>
      <c r="B533" t="s">
        <v>690</v>
      </c>
      <c r="C533" s="25">
        <v>44940</v>
      </c>
      <c r="D533" t="s">
        <v>34</v>
      </c>
      <c r="E533" t="s">
        <v>29</v>
      </c>
      <c r="F533">
        <v>1</v>
      </c>
      <c r="G533" s="22">
        <v>1100</v>
      </c>
      <c r="H533" s="22">
        <f t="shared" si="16"/>
        <v>1100</v>
      </c>
      <c r="I533" t="s">
        <v>19</v>
      </c>
      <c r="J533">
        <v>28</v>
      </c>
      <c r="K533" s="29" t="str">
        <f t="shared" si="17"/>
        <v>Jan-2023</v>
      </c>
    </row>
    <row r="534" spans="1:11">
      <c r="A534" t="s">
        <v>704</v>
      </c>
      <c r="B534" t="s">
        <v>690</v>
      </c>
      <c r="C534" s="25">
        <v>44941</v>
      </c>
      <c r="D534" t="s">
        <v>37</v>
      </c>
      <c r="E534" t="s">
        <v>38</v>
      </c>
      <c r="F534">
        <v>1</v>
      </c>
      <c r="G534" s="22">
        <v>249.99</v>
      </c>
      <c r="H534" s="22">
        <f t="shared" si="16"/>
        <v>249.99</v>
      </c>
      <c r="I534" t="s">
        <v>19</v>
      </c>
      <c r="J534">
        <v>29</v>
      </c>
      <c r="K534" s="29" t="str">
        <f t="shared" si="17"/>
        <v>Jan-2023</v>
      </c>
    </row>
    <row r="535" spans="1:11">
      <c r="A535" t="s">
        <v>705</v>
      </c>
      <c r="B535" t="s">
        <v>690</v>
      </c>
      <c r="C535" s="25">
        <v>44942</v>
      </c>
      <c r="D535" t="s">
        <v>41</v>
      </c>
      <c r="E535" t="s">
        <v>38</v>
      </c>
      <c r="F535">
        <v>1</v>
      </c>
      <c r="G535" s="22">
        <v>350</v>
      </c>
      <c r="H535" s="22">
        <f t="shared" si="16"/>
        <v>350</v>
      </c>
      <c r="I535" t="s">
        <v>19</v>
      </c>
      <c r="J535">
        <v>30</v>
      </c>
      <c r="K535" s="29" t="str">
        <f t="shared" si="17"/>
        <v>Jan-2023</v>
      </c>
    </row>
    <row r="536" spans="1:11">
      <c r="A536" t="s">
        <v>706</v>
      </c>
      <c r="B536" t="s">
        <v>690</v>
      </c>
      <c r="C536" s="25">
        <v>44943</v>
      </c>
      <c r="D536" t="s">
        <v>44</v>
      </c>
      <c r="E536" t="s">
        <v>45</v>
      </c>
      <c r="F536">
        <v>1</v>
      </c>
      <c r="G536" s="22">
        <v>149</v>
      </c>
      <c r="H536" s="22">
        <f t="shared" si="16"/>
        <v>149</v>
      </c>
      <c r="I536" t="s">
        <v>19</v>
      </c>
      <c r="J536">
        <v>31</v>
      </c>
      <c r="K536" s="29" t="str">
        <f t="shared" si="17"/>
        <v>Jan-2023</v>
      </c>
    </row>
    <row r="537" spans="1:11">
      <c r="A537" t="s">
        <v>707</v>
      </c>
      <c r="B537" t="s">
        <v>690</v>
      </c>
      <c r="C537" s="25">
        <v>44944</v>
      </c>
      <c r="D537" t="s">
        <v>47</v>
      </c>
      <c r="E537" t="s">
        <v>45</v>
      </c>
      <c r="F537">
        <v>2</v>
      </c>
      <c r="G537" s="22">
        <v>75</v>
      </c>
      <c r="H537" s="22">
        <f t="shared" si="16"/>
        <v>150</v>
      </c>
      <c r="I537" t="s">
        <v>19</v>
      </c>
      <c r="J537">
        <v>32</v>
      </c>
      <c r="K537" s="29" t="str">
        <f t="shared" si="17"/>
        <v>Jan-2023</v>
      </c>
    </row>
    <row r="538" spans="1:11">
      <c r="A538" t="s">
        <v>708</v>
      </c>
      <c r="B538" t="s">
        <v>690</v>
      </c>
      <c r="C538" s="25">
        <v>44945</v>
      </c>
      <c r="D538" t="s">
        <v>50</v>
      </c>
      <c r="E538" t="s">
        <v>45</v>
      </c>
      <c r="F538">
        <v>1</v>
      </c>
      <c r="G538" s="22">
        <v>199</v>
      </c>
      <c r="H538" s="22">
        <f t="shared" si="16"/>
        <v>199</v>
      </c>
      <c r="I538" t="s">
        <v>19</v>
      </c>
      <c r="J538">
        <v>33</v>
      </c>
      <c r="K538" s="29" t="str">
        <f t="shared" si="17"/>
        <v>Jan-2023</v>
      </c>
    </row>
    <row r="539" spans="1:11">
      <c r="A539" t="s">
        <v>709</v>
      </c>
      <c r="B539" t="s">
        <v>690</v>
      </c>
      <c r="C539" s="25">
        <v>44946</v>
      </c>
      <c r="D539" t="s">
        <v>53</v>
      </c>
      <c r="E539" t="s">
        <v>45</v>
      </c>
      <c r="F539">
        <v>1</v>
      </c>
      <c r="G539" s="22">
        <v>250</v>
      </c>
      <c r="H539" s="22">
        <f t="shared" si="16"/>
        <v>250</v>
      </c>
      <c r="I539" t="s">
        <v>19</v>
      </c>
      <c r="J539">
        <v>34</v>
      </c>
      <c r="K539" s="29" t="str">
        <f t="shared" si="17"/>
        <v>Jan-2023</v>
      </c>
    </row>
    <row r="540" spans="1:11">
      <c r="A540" t="s">
        <v>710</v>
      </c>
      <c r="B540" t="s">
        <v>690</v>
      </c>
      <c r="C540" s="25">
        <v>44947</v>
      </c>
      <c r="D540" t="s">
        <v>56</v>
      </c>
      <c r="E540" t="s">
        <v>57</v>
      </c>
      <c r="F540">
        <v>1</v>
      </c>
      <c r="G540" s="22">
        <v>19.99</v>
      </c>
      <c r="H540" s="22">
        <f t="shared" si="16"/>
        <v>19.99</v>
      </c>
      <c r="I540" t="s">
        <v>19</v>
      </c>
      <c r="J540">
        <v>25</v>
      </c>
      <c r="K540" s="29" t="str">
        <f t="shared" si="17"/>
        <v>Jan-2023</v>
      </c>
    </row>
    <row r="541" spans="1:11">
      <c r="A541" t="s">
        <v>711</v>
      </c>
      <c r="B541" t="s">
        <v>690</v>
      </c>
      <c r="C541" s="25">
        <v>44948</v>
      </c>
      <c r="D541" t="s">
        <v>60</v>
      </c>
      <c r="E541" t="s">
        <v>57</v>
      </c>
      <c r="F541">
        <v>2</v>
      </c>
      <c r="G541" s="22">
        <v>19.99</v>
      </c>
      <c r="H541" s="22">
        <f t="shared" si="16"/>
        <v>39.98</v>
      </c>
      <c r="I541" t="s">
        <v>19</v>
      </c>
      <c r="J541">
        <v>26</v>
      </c>
      <c r="K541" s="29" t="str">
        <f t="shared" si="17"/>
        <v>Jan-2023</v>
      </c>
    </row>
    <row r="542" spans="1:11">
      <c r="A542" t="s">
        <v>712</v>
      </c>
      <c r="B542" t="s">
        <v>690</v>
      </c>
      <c r="C542" s="25">
        <v>44949</v>
      </c>
      <c r="D542" t="s">
        <v>93</v>
      </c>
      <c r="E542" t="s">
        <v>57</v>
      </c>
      <c r="F542">
        <v>3</v>
      </c>
      <c r="G542" s="22">
        <v>9.5</v>
      </c>
      <c r="H542" s="22">
        <f t="shared" si="16"/>
        <v>28.5</v>
      </c>
      <c r="I542" t="s">
        <v>19</v>
      </c>
      <c r="J542">
        <v>27</v>
      </c>
      <c r="K542" s="29" t="str">
        <f t="shared" si="17"/>
        <v>Jan-2023</v>
      </c>
    </row>
    <row r="543" spans="1:11">
      <c r="A543" t="s">
        <v>713</v>
      </c>
      <c r="B543" t="s">
        <v>690</v>
      </c>
      <c r="C543" s="25">
        <v>44950</v>
      </c>
      <c r="D543" t="s">
        <v>63</v>
      </c>
      <c r="E543" t="s">
        <v>57</v>
      </c>
      <c r="F543">
        <v>1</v>
      </c>
      <c r="G543" s="22">
        <v>15</v>
      </c>
      <c r="H543" s="22">
        <f t="shared" si="16"/>
        <v>15</v>
      </c>
      <c r="I543" t="s">
        <v>19</v>
      </c>
      <c r="J543">
        <v>28</v>
      </c>
      <c r="K543" s="29" t="str">
        <f t="shared" si="17"/>
        <v>Jan-2023</v>
      </c>
    </row>
    <row r="544" spans="1:11">
      <c r="A544" t="s">
        <v>714</v>
      </c>
      <c r="B544" t="s">
        <v>690</v>
      </c>
      <c r="C544" s="25">
        <v>44951</v>
      </c>
      <c r="D544" t="s">
        <v>96</v>
      </c>
      <c r="E544" t="s">
        <v>57</v>
      </c>
      <c r="F544">
        <v>2</v>
      </c>
      <c r="G544" s="22">
        <v>25</v>
      </c>
      <c r="H544" s="22">
        <f t="shared" si="16"/>
        <v>50</v>
      </c>
      <c r="I544" t="s">
        <v>19</v>
      </c>
      <c r="J544">
        <v>29</v>
      </c>
      <c r="K544" s="29" t="str">
        <f t="shared" si="17"/>
        <v>Jan-2023</v>
      </c>
    </row>
    <row r="545" spans="1:11">
      <c r="A545" t="s">
        <v>715</v>
      </c>
      <c r="B545" t="s">
        <v>716</v>
      </c>
      <c r="C545" s="25">
        <v>44952</v>
      </c>
      <c r="D545" t="s">
        <v>13</v>
      </c>
      <c r="E545" t="s">
        <v>14</v>
      </c>
      <c r="F545">
        <v>1</v>
      </c>
      <c r="G545" s="22">
        <v>899.99</v>
      </c>
      <c r="H545" s="22">
        <f t="shared" si="16"/>
        <v>899.99</v>
      </c>
      <c r="I545" t="s">
        <v>15</v>
      </c>
      <c r="J545">
        <v>35</v>
      </c>
      <c r="K545" s="29" t="str">
        <f t="shared" si="17"/>
        <v>Jan-2023</v>
      </c>
    </row>
    <row r="546" spans="1:11">
      <c r="A546" t="s">
        <v>717</v>
      </c>
      <c r="B546" t="s">
        <v>716</v>
      </c>
      <c r="C546" s="25">
        <v>44953</v>
      </c>
      <c r="D546" t="s">
        <v>18</v>
      </c>
      <c r="E546" t="s">
        <v>14</v>
      </c>
      <c r="F546">
        <v>1</v>
      </c>
      <c r="G546" s="22">
        <v>799</v>
      </c>
      <c r="H546" s="22">
        <f t="shared" si="16"/>
        <v>799</v>
      </c>
      <c r="I546" t="s">
        <v>15</v>
      </c>
      <c r="J546">
        <v>36</v>
      </c>
      <c r="K546" s="29" t="str">
        <f t="shared" si="17"/>
        <v>Jan-2023</v>
      </c>
    </row>
    <row r="547" spans="1:11">
      <c r="A547" t="s">
        <v>718</v>
      </c>
      <c r="B547" t="s">
        <v>716</v>
      </c>
      <c r="C547" s="25">
        <v>44954</v>
      </c>
      <c r="D547" t="s">
        <v>22</v>
      </c>
      <c r="E547" t="s">
        <v>14</v>
      </c>
      <c r="F547">
        <v>1</v>
      </c>
      <c r="G547" s="22">
        <v>650</v>
      </c>
      <c r="H547" s="22">
        <f t="shared" si="16"/>
        <v>650</v>
      </c>
      <c r="I547" t="s">
        <v>15</v>
      </c>
      <c r="J547">
        <v>37</v>
      </c>
      <c r="K547" s="29" t="str">
        <f t="shared" si="17"/>
        <v>Jan-2023</v>
      </c>
    </row>
    <row r="548" spans="1:11">
      <c r="A548" t="s">
        <v>719</v>
      </c>
      <c r="B548" t="s">
        <v>716</v>
      </c>
      <c r="C548" s="25">
        <v>44955</v>
      </c>
      <c r="D548" t="s">
        <v>25</v>
      </c>
      <c r="E548" t="s">
        <v>14</v>
      </c>
      <c r="F548">
        <v>1</v>
      </c>
      <c r="G548" s="22">
        <v>950</v>
      </c>
      <c r="H548" s="22">
        <f t="shared" si="16"/>
        <v>950</v>
      </c>
      <c r="I548" t="s">
        <v>15</v>
      </c>
      <c r="J548">
        <v>38</v>
      </c>
      <c r="K548" s="29" t="str">
        <f t="shared" si="17"/>
        <v>Jan-2023</v>
      </c>
    </row>
    <row r="549" spans="1:11">
      <c r="A549" t="s">
        <v>720</v>
      </c>
      <c r="B549" t="s">
        <v>716</v>
      </c>
      <c r="C549" s="25">
        <v>44956</v>
      </c>
      <c r="D549" t="s">
        <v>28</v>
      </c>
      <c r="E549" t="s">
        <v>29</v>
      </c>
      <c r="F549">
        <v>1</v>
      </c>
      <c r="G549" s="22">
        <v>1299</v>
      </c>
      <c r="H549" s="22">
        <f t="shared" si="16"/>
        <v>1299</v>
      </c>
      <c r="I549" t="s">
        <v>15</v>
      </c>
      <c r="J549">
        <v>39</v>
      </c>
      <c r="K549" s="29" t="str">
        <f t="shared" si="17"/>
        <v>Jan-2023</v>
      </c>
    </row>
    <row r="550" spans="1:11">
      <c r="A550" t="s">
        <v>721</v>
      </c>
      <c r="B550" t="s">
        <v>716</v>
      </c>
      <c r="C550" s="25">
        <v>44957</v>
      </c>
      <c r="D550" t="s">
        <v>31</v>
      </c>
      <c r="E550" t="s">
        <v>29</v>
      </c>
      <c r="F550">
        <v>1</v>
      </c>
      <c r="G550" s="22">
        <v>999</v>
      </c>
      <c r="H550" s="22">
        <f t="shared" si="16"/>
        <v>999</v>
      </c>
      <c r="I550" t="s">
        <v>15</v>
      </c>
      <c r="J550">
        <v>40</v>
      </c>
      <c r="K550" s="29" t="str">
        <f t="shared" si="17"/>
        <v>Jan-2023</v>
      </c>
    </row>
    <row r="551" spans="1:11">
      <c r="A551" t="s">
        <v>722</v>
      </c>
      <c r="B551" t="s">
        <v>12</v>
      </c>
      <c r="C551" s="25">
        <v>45292</v>
      </c>
      <c r="D551" t="s">
        <v>13</v>
      </c>
      <c r="E551" t="s">
        <v>14</v>
      </c>
      <c r="F551">
        <v>1</v>
      </c>
      <c r="G551" s="22">
        <v>899.99</v>
      </c>
      <c r="H551" s="22">
        <f t="shared" si="16"/>
        <v>899.99</v>
      </c>
      <c r="I551" t="s">
        <v>15</v>
      </c>
      <c r="J551">
        <v>26</v>
      </c>
      <c r="K551" s="29" t="str">
        <f t="shared" si="17"/>
        <v>Jan-2024</v>
      </c>
    </row>
    <row r="552" spans="1:11">
      <c r="A552" t="s">
        <v>723</v>
      </c>
      <c r="B552" t="s">
        <v>17</v>
      </c>
      <c r="C552" s="25">
        <v>45294</v>
      </c>
      <c r="D552" t="s">
        <v>18</v>
      </c>
      <c r="E552" t="s">
        <v>14</v>
      </c>
      <c r="F552">
        <v>1</v>
      </c>
      <c r="G552" s="22">
        <v>799</v>
      </c>
      <c r="H552" s="22">
        <f t="shared" si="16"/>
        <v>799</v>
      </c>
      <c r="I552" t="s">
        <v>19</v>
      </c>
      <c r="J552">
        <v>41</v>
      </c>
      <c r="K552" s="29" t="str">
        <f t="shared" si="17"/>
        <v>Jan-2024</v>
      </c>
    </row>
    <row r="553" spans="1:11">
      <c r="A553" t="s">
        <v>724</v>
      </c>
      <c r="B553" t="s">
        <v>21</v>
      </c>
      <c r="C553" s="25">
        <v>45296</v>
      </c>
      <c r="D553" t="s">
        <v>22</v>
      </c>
      <c r="E553" t="s">
        <v>14</v>
      </c>
      <c r="F553">
        <v>1</v>
      </c>
      <c r="G553" s="22">
        <v>650</v>
      </c>
      <c r="H553" s="22">
        <f t="shared" si="16"/>
        <v>650</v>
      </c>
      <c r="I553" t="s">
        <v>15</v>
      </c>
      <c r="J553">
        <v>55</v>
      </c>
      <c r="K553" s="29" t="str">
        <f t="shared" si="17"/>
        <v>Jan-2024</v>
      </c>
    </row>
    <row r="554" spans="1:11">
      <c r="A554" t="s">
        <v>725</v>
      </c>
      <c r="B554" t="s">
        <v>24</v>
      </c>
      <c r="C554" s="25">
        <v>45298</v>
      </c>
      <c r="D554" t="s">
        <v>25</v>
      </c>
      <c r="E554" t="s">
        <v>14</v>
      </c>
      <c r="F554">
        <v>1</v>
      </c>
      <c r="G554" s="22">
        <v>950</v>
      </c>
      <c r="H554" s="22">
        <f t="shared" si="16"/>
        <v>950</v>
      </c>
      <c r="I554" t="s">
        <v>19</v>
      </c>
      <c r="J554">
        <v>19</v>
      </c>
      <c r="K554" s="29" t="str">
        <f t="shared" si="17"/>
        <v>Jan-2024</v>
      </c>
    </row>
    <row r="555" spans="1:11">
      <c r="A555" t="s">
        <v>726</v>
      </c>
      <c r="B555" t="s">
        <v>27</v>
      </c>
      <c r="C555" s="25">
        <v>45300</v>
      </c>
      <c r="D555" t="s">
        <v>28</v>
      </c>
      <c r="E555" t="s">
        <v>29</v>
      </c>
      <c r="F555">
        <v>1</v>
      </c>
      <c r="G555" s="22">
        <v>1299</v>
      </c>
      <c r="H555" s="22">
        <f t="shared" si="16"/>
        <v>1299</v>
      </c>
      <c r="I555" t="s">
        <v>15</v>
      </c>
      <c r="J555">
        <v>40</v>
      </c>
      <c r="K555" s="29" t="str">
        <f t="shared" si="17"/>
        <v>Jan-2024</v>
      </c>
    </row>
    <row r="556" spans="1:11">
      <c r="A556" t="s">
        <v>727</v>
      </c>
      <c r="B556" t="s">
        <v>12</v>
      </c>
      <c r="C556" s="25">
        <v>45302</v>
      </c>
      <c r="D556" t="s">
        <v>31</v>
      </c>
      <c r="E556" t="s">
        <v>29</v>
      </c>
      <c r="F556">
        <v>1</v>
      </c>
      <c r="G556" s="22">
        <v>999</v>
      </c>
      <c r="H556" s="22">
        <f t="shared" si="16"/>
        <v>999</v>
      </c>
      <c r="I556" t="s">
        <v>15</v>
      </c>
      <c r="J556">
        <v>27</v>
      </c>
      <c r="K556" s="29" t="str">
        <f t="shared" si="17"/>
        <v>Jan-2024</v>
      </c>
    </row>
    <row r="557" spans="1:11">
      <c r="A557" t="s">
        <v>728</v>
      </c>
      <c r="B557" t="s">
        <v>33</v>
      </c>
      <c r="C557" s="25">
        <v>45304</v>
      </c>
      <c r="D557" t="s">
        <v>34</v>
      </c>
      <c r="E557" t="s">
        <v>29</v>
      </c>
      <c r="F557">
        <v>1</v>
      </c>
      <c r="G557" s="22">
        <v>1100</v>
      </c>
      <c r="H557" s="22">
        <f t="shared" si="16"/>
        <v>1100</v>
      </c>
      <c r="I557" t="s">
        <v>19</v>
      </c>
      <c r="J557">
        <v>65</v>
      </c>
      <c r="K557" s="29" t="str">
        <f t="shared" si="17"/>
        <v>Jan-2024</v>
      </c>
    </row>
    <row r="558" spans="1:11">
      <c r="A558" t="s">
        <v>729</v>
      </c>
      <c r="B558" t="s">
        <v>36</v>
      </c>
      <c r="C558" s="25">
        <v>45306</v>
      </c>
      <c r="D558" t="s">
        <v>37</v>
      </c>
      <c r="E558" t="s">
        <v>38</v>
      </c>
      <c r="F558">
        <v>1</v>
      </c>
      <c r="G558" s="22">
        <v>249.99</v>
      </c>
      <c r="H558" s="22">
        <f t="shared" si="16"/>
        <v>249.99</v>
      </c>
      <c r="I558" t="s">
        <v>15</v>
      </c>
      <c r="J558">
        <v>33</v>
      </c>
      <c r="K558" s="29" t="str">
        <f t="shared" si="17"/>
        <v>Jan-2024</v>
      </c>
    </row>
    <row r="559" spans="1:11">
      <c r="A559" t="s">
        <v>730</v>
      </c>
      <c r="B559" t="s">
        <v>40</v>
      </c>
      <c r="C559" s="25">
        <v>45308</v>
      </c>
      <c r="D559" t="s">
        <v>41</v>
      </c>
      <c r="E559" t="s">
        <v>38</v>
      </c>
      <c r="F559">
        <v>1</v>
      </c>
      <c r="G559" s="22">
        <v>350</v>
      </c>
      <c r="H559" s="22">
        <f t="shared" si="16"/>
        <v>350</v>
      </c>
      <c r="I559" t="s">
        <v>19</v>
      </c>
      <c r="J559">
        <v>58</v>
      </c>
      <c r="K559" s="29" t="str">
        <f t="shared" si="17"/>
        <v>Jan-2024</v>
      </c>
    </row>
    <row r="560" spans="1:11">
      <c r="A560" t="s">
        <v>731</v>
      </c>
      <c r="B560" t="s">
        <v>43</v>
      </c>
      <c r="C560" s="25">
        <v>45310</v>
      </c>
      <c r="D560" t="s">
        <v>44</v>
      </c>
      <c r="E560" t="s">
        <v>45</v>
      </c>
      <c r="F560">
        <v>1</v>
      </c>
      <c r="G560" s="22">
        <v>149</v>
      </c>
      <c r="H560" s="22">
        <f t="shared" si="16"/>
        <v>149</v>
      </c>
      <c r="I560" t="s">
        <v>15</v>
      </c>
      <c r="J560">
        <v>37</v>
      </c>
      <c r="K560" s="29" t="str">
        <f t="shared" si="17"/>
        <v>Jan-2024</v>
      </c>
    </row>
    <row r="561" spans="1:11">
      <c r="A561" t="s">
        <v>732</v>
      </c>
      <c r="B561" t="s">
        <v>12</v>
      </c>
      <c r="C561" s="25">
        <v>45312</v>
      </c>
      <c r="D561" t="s">
        <v>47</v>
      </c>
      <c r="E561" t="s">
        <v>45</v>
      </c>
      <c r="F561">
        <v>2</v>
      </c>
      <c r="G561" s="22">
        <v>75</v>
      </c>
      <c r="H561" s="22">
        <f t="shared" si="16"/>
        <v>150</v>
      </c>
      <c r="I561" t="s">
        <v>15</v>
      </c>
      <c r="J561">
        <v>29</v>
      </c>
      <c r="K561" s="29" t="str">
        <f t="shared" si="17"/>
        <v>Jan-2024</v>
      </c>
    </row>
    <row r="562" spans="1:11">
      <c r="A562" t="s">
        <v>733</v>
      </c>
      <c r="B562" t="s">
        <v>49</v>
      </c>
      <c r="C562" s="25">
        <v>45314</v>
      </c>
      <c r="D562" t="s">
        <v>50</v>
      </c>
      <c r="E562" t="s">
        <v>45</v>
      </c>
      <c r="F562">
        <v>1</v>
      </c>
      <c r="G562" s="22">
        <v>199</v>
      </c>
      <c r="H562" s="22">
        <f t="shared" si="16"/>
        <v>199</v>
      </c>
      <c r="I562" t="s">
        <v>19</v>
      </c>
      <c r="J562">
        <v>24</v>
      </c>
      <c r="K562" s="29" t="str">
        <f t="shared" si="17"/>
        <v>Jan-2024</v>
      </c>
    </row>
    <row r="563" spans="1:11">
      <c r="A563" t="s">
        <v>734</v>
      </c>
      <c r="B563" t="s">
        <v>52</v>
      </c>
      <c r="C563" s="25">
        <v>45316</v>
      </c>
      <c r="D563" t="s">
        <v>53</v>
      </c>
      <c r="E563" t="s">
        <v>45</v>
      </c>
      <c r="F563">
        <v>1</v>
      </c>
      <c r="G563" s="22">
        <v>250</v>
      </c>
      <c r="H563" s="22">
        <f t="shared" si="16"/>
        <v>250</v>
      </c>
      <c r="I563" t="s">
        <v>15</v>
      </c>
      <c r="J563">
        <v>68</v>
      </c>
      <c r="K563" s="29" t="str">
        <f t="shared" si="17"/>
        <v>Jan-2024</v>
      </c>
    </row>
    <row r="564" spans="1:11">
      <c r="A564" t="s">
        <v>735</v>
      </c>
      <c r="B564" t="s">
        <v>55</v>
      </c>
      <c r="C564" s="25">
        <v>45318</v>
      </c>
      <c r="D564" t="s">
        <v>56</v>
      </c>
      <c r="E564" t="s">
        <v>57</v>
      </c>
      <c r="F564">
        <v>1</v>
      </c>
      <c r="G564" s="22">
        <v>19.99</v>
      </c>
      <c r="H564" s="22">
        <f t="shared" si="16"/>
        <v>19.99</v>
      </c>
      <c r="I564" t="s">
        <v>19</v>
      </c>
      <c r="J564">
        <v>70</v>
      </c>
      <c r="K564" s="29" t="str">
        <f t="shared" si="17"/>
        <v>Jan-2024</v>
      </c>
    </row>
    <row r="565" spans="1:11">
      <c r="A565" t="s">
        <v>736</v>
      </c>
      <c r="B565" t="s">
        <v>164</v>
      </c>
      <c r="C565" s="25">
        <v>45301</v>
      </c>
      <c r="D565" t="s">
        <v>13</v>
      </c>
      <c r="E565" t="s">
        <v>14</v>
      </c>
      <c r="F565">
        <v>1</v>
      </c>
      <c r="G565" s="22">
        <v>899.99</v>
      </c>
      <c r="H565" s="22">
        <f t="shared" si="16"/>
        <v>899.99</v>
      </c>
      <c r="I565" t="s">
        <v>15</v>
      </c>
      <c r="J565">
        <v>65</v>
      </c>
      <c r="K565" s="29" t="str">
        <f t="shared" si="17"/>
        <v>Jan-2024</v>
      </c>
    </row>
    <row r="566" spans="1:11">
      <c r="A566" t="s">
        <v>737</v>
      </c>
      <c r="B566" t="s">
        <v>738</v>
      </c>
      <c r="C566" s="25">
        <v>45292</v>
      </c>
      <c r="D566" t="s">
        <v>50</v>
      </c>
      <c r="E566" t="s">
        <v>45</v>
      </c>
      <c r="F566">
        <v>1</v>
      </c>
      <c r="G566" s="22">
        <v>199</v>
      </c>
      <c r="H566" s="22">
        <f t="shared" si="16"/>
        <v>199</v>
      </c>
      <c r="I566" t="s">
        <v>19</v>
      </c>
      <c r="J566">
        <v>18</v>
      </c>
      <c r="K566" s="29" t="str">
        <f t="shared" si="17"/>
        <v>Jan-2024</v>
      </c>
    </row>
    <row r="567" spans="1:11">
      <c r="A567" t="s">
        <v>739</v>
      </c>
      <c r="B567" t="s">
        <v>738</v>
      </c>
      <c r="C567" s="25">
        <v>45293</v>
      </c>
      <c r="D567" t="s">
        <v>53</v>
      </c>
      <c r="E567" t="s">
        <v>45</v>
      </c>
      <c r="F567">
        <v>1</v>
      </c>
      <c r="G567" s="22">
        <v>250</v>
      </c>
      <c r="H567" s="22">
        <f t="shared" si="16"/>
        <v>250</v>
      </c>
      <c r="I567" t="s">
        <v>19</v>
      </c>
      <c r="J567">
        <v>19</v>
      </c>
      <c r="K567" s="29" t="str">
        <f t="shared" si="17"/>
        <v>Jan-2024</v>
      </c>
    </row>
    <row r="568" spans="1:11">
      <c r="A568" t="s">
        <v>740</v>
      </c>
      <c r="B568" t="s">
        <v>738</v>
      </c>
      <c r="C568" s="25">
        <v>45294</v>
      </c>
      <c r="D568" t="s">
        <v>56</v>
      </c>
      <c r="E568" t="s">
        <v>57</v>
      </c>
      <c r="F568">
        <v>1</v>
      </c>
      <c r="G568" s="22">
        <v>19.99</v>
      </c>
      <c r="H568" s="22">
        <f t="shared" si="16"/>
        <v>19.99</v>
      </c>
      <c r="I568" t="s">
        <v>19</v>
      </c>
      <c r="J568">
        <v>20</v>
      </c>
      <c r="K568" s="29" t="str">
        <f t="shared" si="17"/>
        <v>Jan-2024</v>
      </c>
    </row>
    <row r="569" spans="1:11">
      <c r="A569" t="s">
        <v>741</v>
      </c>
      <c r="B569" t="s">
        <v>738</v>
      </c>
      <c r="C569" s="25">
        <v>45295</v>
      </c>
      <c r="D569" t="s">
        <v>60</v>
      </c>
      <c r="E569" t="s">
        <v>57</v>
      </c>
      <c r="F569">
        <v>2</v>
      </c>
      <c r="G569" s="22">
        <v>19.99</v>
      </c>
      <c r="H569" s="22">
        <f t="shared" si="16"/>
        <v>39.98</v>
      </c>
      <c r="I569" t="s">
        <v>19</v>
      </c>
      <c r="J569">
        <v>21</v>
      </c>
      <c r="K569" s="29" t="str">
        <f t="shared" si="17"/>
        <v>Jan-2024</v>
      </c>
    </row>
    <row r="570" spans="1:11">
      <c r="A570" t="s">
        <v>742</v>
      </c>
      <c r="B570" t="s">
        <v>738</v>
      </c>
      <c r="C570" s="25">
        <v>45296</v>
      </c>
      <c r="D570" t="s">
        <v>93</v>
      </c>
      <c r="E570" t="s">
        <v>57</v>
      </c>
      <c r="F570">
        <v>3</v>
      </c>
      <c r="G570" s="22">
        <v>9.5</v>
      </c>
      <c r="H570" s="22">
        <f t="shared" si="16"/>
        <v>28.5</v>
      </c>
      <c r="I570" t="s">
        <v>19</v>
      </c>
      <c r="J570">
        <v>22</v>
      </c>
      <c r="K570" s="29" t="str">
        <f t="shared" si="17"/>
        <v>Jan-2024</v>
      </c>
    </row>
    <row r="571" spans="1:11">
      <c r="A571" t="s">
        <v>743</v>
      </c>
      <c r="B571" t="s">
        <v>598</v>
      </c>
      <c r="C571" s="25">
        <v>45292</v>
      </c>
      <c r="D571" t="s">
        <v>34</v>
      </c>
      <c r="E571" t="s">
        <v>29</v>
      </c>
      <c r="F571">
        <v>1</v>
      </c>
      <c r="G571" s="22">
        <v>1100</v>
      </c>
      <c r="H571" s="22">
        <f t="shared" si="16"/>
        <v>1100</v>
      </c>
      <c r="I571" t="s">
        <v>15</v>
      </c>
      <c r="J571">
        <v>50</v>
      </c>
      <c r="K571" s="29" t="str">
        <f t="shared" si="17"/>
        <v>Jan-2024</v>
      </c>
    </row>
    <row r="572" spans="1:11">
      <c r="A572" t="s">
        <v>744</v>
      </c>
      <c r="B572" t="s">
        <v>519</v>
      </c>
      <c r="C572" s="25">
        <v>45306</v>
      </c>
      <c r="D572" t="s">
        <v>13</v>
      </c>
      <c r="E572" t="s">
        <v>14</v>
      </c>
      <c r="F572">
        <v>1</v>
      </c>
      <c r="G572" s="22">
        <v>899.99</v>
      </c>
      <c r="H572" s="22">
        <f t="shared" si="16"/>
        <v>899.99</v>
      </c>
      <c r="I572" t="s">
        <v>19</v>
      </c>
      <c r="J572">
        <v>65</v>
      </c>
      <c r="K572" s="29" t="str">
        <f t="shared" si="17"/>
        <v>Jan-2024</v>
      </c>
    </row>
    <row r="573" spans="1:11">
      <c r="A573" t="s">
        <v>745</v>
      </c>
      <c r="B573" t="s">
        <v>521</v>
      </c>
      <c r="C573" s="25">
        <v>45311</v>
      </c>
      <c r="D573" t="s">
        <v>25</v>
      </c>
      <c r="E573" t="s">
        <v>14</v>
      </c>
      <c r="F573">
        <v>1</v>
      </c>
      <c r="G573" s="22">
        <v>950</v>
      </c>
      <c r="H573" s="22">
        <f t="shared" si="16"/>
        <v>950</v>
      </c>
      <c r="I573" t="s">
        <v>15</v>
      </c>
      <c r="J573">
        <v>35</v>
      </c>
      <c r="K573" s="29" t="str">
        <f t="shared" si="17"/>
        <v>Jan-2024</v>
      </c>
    </row>
    <row r="574" spans="1:11">
      <c r="A574" t="s">
        <v>746</v>
      </c>
      <c r="B574" t="s">
        <v>523</v>
      </c>
      <c r="C574" s="25">
        <v>45316</v>
      </c>
      <c r="D574" t="s">
        <v>34</v>
      </c>
      <c r="E574" t="s">
        <v>29</v>
      </c>
      <c r="F574">
        <v>1</v>
      </c>
      <c r="G574" s="22">
        <v>1100</v>
      </c>
      <c r="H574" s="22">
        <f t="shared" si="16"/>
        <v>1100</v>
      </c>
      <c r="I574" t="s">
        <v>19</v>
      </c>
      <c r="J574">
        <v>18</v>
      </c>
      <c r="K574" s="29" t="str">
        <f t="shared" si="17"/>
        <v>Jan-2024</v>
      </c>
    </row>
    <row r="575" spans="1:11">
      <c r="A575" t="s">
        <v>747</v>
      </c>
      <c r="B575" t="s">
        <v>525</v>
      </c>
      <c r="C575" s="25">
        <v>45321</v>
      </c>
      <c r="D575" t="s">
        <v>44</v>
      </c>
      <c r="E575" t="s">
        <v>45</v>
      </c>
      <c r="F575">
        <v>1</v>
      </c>
      <c r="G575" s="22">
        <v>149</v>
      </c>
      <c r="H575" s="22">
        <f t="shared" si="16"/>
        <v>149</v>
      </c>
      <c r="I575" t="s">
        <v>15</v>
      </c>
      <c r="J575">
        <v>50</v>
      </c>
      <c r="K575" s="29" t="str">
        <f t="shared" si="17"/>
        <v>Jan-2024</v>
      </c>
    </row>
    <row r="576" spans="1:11">
      <c r="A576" t="s">
        <v>748</v>
      </c>
      <c r="B576" t="s">
        <v>749</v>
      </c>
      <c r="C576" s="25">
        <v>45292</v>
      </c>
      <c r="D576" t="s">
        <v>13</v>
      </c>
      <c r="E576" t="s">
        <v>14</v>
      </c>
      <c r="F576">
        <v>1</v>
      </c>
      <c r="G576" s="22">
        <v>899.99</v>
      </c>
      <c r="H576" s="22">
        <f t="shared" si="16"/>
        <v>899.99</v>
      </c>
      <c r="I576" t="s">
        <v>19</v>
      </c>
      <c r="J576">
        <v>18</v>
      </c>
      <c r="K576" s="29" t="str">
        <f t="shared" si="17"/>
        <v>Jan-2024</v>
      </c>
    </row>
    <row r="577" spans="1:11">
      <c r="A577" t="s">
        <v>750</v>
      </c>
      <c r="B577" t="s">
        <v>751</v>
      </c>
      <c r="C577" s="25">
        <v>45296</v>
      </c>
      <c r="D577" t="s">
        <v>18</v>
      </c>
      <c r="E577" t="s">
        <v>14</v>
      </c>
      <c r="F577">
        <v>1</v>
      </c>
      <c r="G577" s="22">
        <v>799</v>
      </c>
      <c r="H577" s="22">
        <f t="shared" si="16"/>
        <v>799</v>
      </c>
      <c r="I577" t="s">
        <v>15</v>
      </c>
      <c r="J577">
        <v>25</v>
      </c>
      <c r="K577" s="29" t="str">
        <f t="shared" si="17"/>
        <v>Jan-2024</v>
      </c>
    </row>
    <row r="578" spans="1:11">
      <c r="A578" t="s">
        <v>752</v>
      </c>
      <c r="B578" t="s">
        <v>753</v>
      </c>
      <c r="C578" s="25">
        <v>45301</v>
      </c>
      <c r="D578" t="s">
        <v>22</v>
      </c>
      <c r="E578" t="s">
        <v>14</v>
      </c>
      <c r="F578">
        <v>1</v>
      </c>
      <c r="G578" s="22">
        <v>650</v>
      </c>
      <c r="H578" s="22">
        <f t="shared" ref="H578:H641" si="18">F578*G578</f>
        <v>650</v>
      </c>
      <c r="I578" t="s">
        <v>19</v>
      </c>
      <c r="J578">
        <v>35</v>
      </c>
      <c r="K578" s="29" t="str">
        <f t="shared" ref="K578:K641" si="19">TEXT(C578,"mmm-yyyy")</f>
        <v>Jan-2024</v>
      </c>
    </row>
    <row r="579" spans="1:11">
      <c r="A579" t="s">
        <v>754</v>
      </c>
      <c r="B579" t="s">
        <v>755</v>
      </c>
      <c r="C579" s="25">
        <v>45306</v>
      </c>
      <c r="D579" t="s">
        <v>25</v>
      </c>
      <c r="E579" t="s">
        <v>14</v>
      </c>
      <c r="F579">
        <v>1</v>
      </c>
      <c r="G579" s="22">
        <v>950</v>
      </c>
      <c r="H579" s="22">
        <f t="shared" si="18"/>
        <v>950</v>
      </c>
      <c r="I579" t="s">
        <v>15</v>
      </c>
      <c r="J579">
        <v>50</v>
      </c>
      <c r="K579" s="29" t="str">
        <f t="shared" si="19"/>
        <v>Jan-2024</v>
      </c>
    </row>
    <row r="580" spans="1:11">
      <c r="A580" t="s">
        <v>756</v>
      </c>
      <c r="B580" t="s">
        <v>757</v>
      </c>
      <c r="C580" s="25">
        <v>45311</v>
      </c>
      <c r="D580" t="s">
        <v>28</v>
      </c>
      <c r="E580" t="s">
        <v>29</v>
      </c>
      <c r="F580">
        <v>1</v>
      </c>
      <c r="G580" s="22">
        <v>1299</v>
      </c>
      <c r="H580" s="22">
        <f t="shared" si="18"/>
        <v>1299</v>
      </c>
      <c r="I580" t="s">
        <v>19</v>
      </c>
      <c r="J580">
        <v>65</v>
      </c>
      <c r="K580" s="29" t="str">
        <f t="shared" si="19"/>
        <v>Jan-2024</v>
      </c>
    </row>
    <row r="581" spans="1:11">
      <c r="A581" t="s">
        <v>758</v>
      </c>
      <c r="B581" t="s">
        <v>759</v>
      </c>
      <c r="C581" s="25">
        <v>45316</v>
      </c>
      <c r="D581" t="s">
        <v>31</v>
      </c>
      <c r="E581" t="s">
        <v>29</v>
      </c>
      <c r="F581">
        <v>1</v>
      </c>
      <c r="G581" s="22">
        <v>999</v>
      </c>
      <c r="H581" s="22">
        <f t="shared" si="18"/>
        <v>999</v>
      </c>
      <c r="I581" t="s">
        <v>15</v>
      </c>
      <c r="J581">
        <v>18</v>
      </c>
      <c r="K581" s="29" t="str">
        <f t="shared" si="19"/>
        <v>Jan-2024</v>
      </c>
    </row>
    <row r="582" spans="1:11">
      <c r="A582" t="s">
        <v>760</v>
      </c>
      <c r="B582" t="s">
        <v>761</v>
      </c>
      <c r="C582" s="25">
        <v>45321</v>
      </c>
      <c r="D582" t="s">
        <v>34</v>
      </c>
      <c r="E582" t="s">
        <v>29</v>
      </c>
      <c r="F582">
        <v>1</v>
      </c>
      <c r="G582" s="22">
        <v>1100</v>
      </c>
      <c r="H582" s="22">
        <f t="shared" si="18"/>
        <v>1100</v>
      </c>
      <c r="I582" t="s">
        <v>19</v>
      </c>
      <c r="J582">
        <v>25</v>
      </c>
      <c r="K582" s="29" t="str">
        <f t="shared" si="19"/>
        <v>Jan-2024</v>
      </c>
    </row>
    <row r="583" spans="1:11">
      <c r="A583" t="s">
        <v>762</v>
      </c>
      <c r="B583" t="s">
        <v>600</v>
      </c>
      <c r="C583" s="25">
        <v>45292</v>
      </c>
      <c r="D583" t="s">
        <v>34</v>
      </c>
      <c r="E583" t="s">
        <v>29</v>
      </c>
      <c r="F583">
        <v>1</v>
      </c>
      <c r="G583" s="22">
        <v>1100</v>
      </c>
      <c r="H583" s="22">
        <f t="shared" si="18"/>
        <v>1100</v>
      </c>
      <c r="I583" t="s">
        <v>19</v>
      </c>
      <c r="J583">
        <v>31</v>
      </c>
      <c r="K583" s="29" t="str">
        <f t="shared" si="19"/>
        <v>Jan-2024</v>
      </c>
    </row>
    <row r="584" spans="1:11">
      <c r="A584" t="s">
        <v>763</v>
      </c>
      <c r="B584" t="s">
        <v>764</v>
      </c>
      <c r="C584" s="25">
        <v>45292</v>
      </c>
      <c r="D584" t="s">
        <v>44</v>
      </c>
      <c r="E584" t="s">
        <v>45</v>
      </c>
      <c r="F584">
        <v>1</v>
      </c>
      <c r="G584" s="22">
        <v>149</v>
      </c>
      <c r="H584" s="22">
        <f t="shared" si="18"/>
        <v>149</v>
      </c>
      <c r="I584" t="s">
        <v>15</v>
      </c>
      <c r="J584">
        <v>18</v>
      </c>
      <c r="K584" s="29" t="str">
        <f t="shared" si="19"/>
        <v>Jan-2024</v>
      </c>
    </row>
    <row r="585" spans="1:11">
      <c r="A585" t="s">
        <v>765</v>
      </c>
      <c r="B585" t="s">
        <v>764</v>
      </c>
      <c r="C585" s="25">
        <v>45293</v>
      </c>
      <c r="D585" t="s">
        <v>47</v>
      </c>
      <c r="E585" t="s">
        <v>45</v>
      </c>
      <c r="F585">
        <v>2</v>
      </c>
      <c r="G585" s="22">
        <v>75</v>
      </c>
      <c r="H585" s="22">
        <f t="shared" si="18"/>
        <v>150</v>
      </c>
      <c r="I585" t="s">
        <v>15</v>
      </c>
      <c r="J585">
        <v>19</v>
      </c>
      <c r="K585" s="29" t="str">
        <f t="shared" si="19"/>
        <v>Jan-2024</v>
      </c>
    </row>
    <row r="586" spans="1:11">
      <c r="A586" t="s">
        <v>766</v>
      </c>
      <c r="B586" t="s">
        <v>764</v>
      </c>
      <c r="C586" s="25">
        <v>45294</v>
      </c>
      <c r="D586" t="s">
        <v>50</v>
      </c>
      <c r="E586" t="s">
        <v>45</v>
      </c>
      <c r="F586">
        <v>1</v>
      </c>
      <c r="G586" s="22">
        <v>199</v>
      </c>
      <c r="H586" s="22">
        <f t="shared" si="18"/>
        <v>199</v>
      </c>
      <c r="I586" t="s">
        <v>15</v>
      </c>
      <c r="J586">
        <v>20</v>
      </c>
      <c r="K586" s="29" t="str">
        <f t="shared" si="19"/>
        <v>Jan-2024</v>
      </c>
    </row>
    <row r="587" spans="1:11">
      <c r="A587" t="s">
        <v>767</v>
      </c>
      <c r="B587" t="s">
        <v>764</v>
      </c>
      <c r="C587" s="25">
        <v>45295</v>
      </c>
      <c r="D587" t="s">
        <v>53</v>
      </c>
      <c r="E587" t="s">
        <v>45</v>
      </c>
      <c r="F587">
        <v>1</v>
      </c>
      <c r="G587" s="22">
        <v>250</v>
      </c>
      <c r="H587" s="22">
        <f t="shared" si="18"/>
        <v>250</v>
      </c>
      <c r="I587" t="s">
        <v>15</v>
      </c>
      <c r="J587">
        <v>21</v>
      </c>
      <c r="K587" s="29" t="str">
        <f t="shared" si="19"/>
        <v>Jan-2024</v>
      </c>
    </row>
    <row r="588" spans="1:11">
      <c r="A588" t="s">
        <v>768</v>
      </c>
      <c r="B588" t="s">
        <v>764</v>
      </c>
      <c r="C588" s="25">
        <v>45296</v>
      </c>
      <c r="D588" t="s">
        <v>56</v>
      </c>
      <c r="E588" t="s">
        <v>57</v>
      </c>
      <c r="F588">
        <v>1</v>
      </c>
      <c r="G588" s="22">
        <v>19.99</v>
      </c>
      <c r="H588" s="22">
        <f t="shared" si="18"/>
        <v>19.99</v>
      </c>
      <c r="I588" t="s">
        <v>15</v>
      </c>
      <c r="J588">
        <v>22</v>
      </c>
      <c r="K588" s="29" t="str">
        <f t="shared" si="19"/>
        <v>Jan-2024</v>
      </c>
    </row>
    <row r="589" spans="1:11">
      <c r="A589" t="s">
        <v>769</v>
      </c>
      <c r="B589" t="s">
        <v>764</v>
      </c>
      <c r="C589" s="25">
        <v>45297</v>
      </c>
      <c r="D589" t="s">
        <v>60</v>
      </c>
      <c r="E589" t="s">
        <v>57</v>
      </c>
      <c r="F589">
        <v>2</v>
      </c>
      <c r="G589" s="22">
        <v>19.99</v>
      </c>
      <c r="H589" s="22">
        <f t="shared" si="18"/>
        <v>39.98</v>
      </c>
      <c r="I589" t="s">
        <v>15</v>
      </c>
      <c r="J589">
        <v>23</v>
      </c>
      <c r="K589" s="29" t="str">
        <f t="shared" si="19"/>
        <v>Jan-2024</v>
      </c>
    </row>
    <row r="590" spans="1:11">
      <c r="A590" t="s">
        <v>770</v>
      </c>
      <c r="B590" t="s">
        <v>764</v>
      </c>
      <c r="C590" s="25">
        <v>45298</v>
      </c>
      <c r="D590" t="s">
        <v>93</v>
      </c>
      <c r="E590" t="s">
        <v>57</v>
      </c>
      <c r="F590">
        <v>3</v>
      </c>
      <c r="G590" s="22">
        <v>9.5</v>
      </c>
      <c r="H590" s="22">
        <f t="shared" si="18"/>
        <v>28.5</v>
      </c>
      <c r="I590" t="s">
        <v>15</v>
      </c>
      <c r="J590">
        <v>24</v>
      </c>
      <c r="K590" s="29" t="str">
        <f t="shared" si="19"/>
        <v>Jan-2024</v>
      </c>
    </row>
    <row r="591" spans="1:11">
      <c r="A591" t="s">
        <v>771</v>
      </c>
      <c r="B591" t="s">
        <v>764</v>
      </c>
      <c r="C591" s="25">
        <v>45299</v>
      </c>
      <c r="D591" t="s">
        <v>63</v>
      </c>
      <c r="E591" t="s">
        <v>57</v>
      </c>
      <c r="F591">
        <v>1</v>
      </c>
      <c r="G591" s="22">
        <v>15</v>
      </c>
      <c r="H591" s="22">
        <f t="shared" si="18"/>
        <v>15</v>
      </c>
      <c r="I591" t="s">
        <v>15</v>
      </c>
      <c r="J591">
        <v>18</v>
      </c>
      <c r="K591" s="29" t="str">
        <f t="shared" si="19"/>
        <v>Jan-2024</v>
      </c>
    </row>
    <row r="592" spans="1:11">
      <c r="A592" t="s">
        <v>772</v>
      </c>
      <c r="B592" t="s">
        <v>764</v>
      </c>
      <c r="C592" s="25">
        <v>45300</v>
      </c>
      <c r="D592" t="s">
        <v>96</v>
      </c>
      <c r="E592" t="s">
        <v>57</v>
      </c>
      <c r="F592">
        <v>2</v>
      </c>
      <c r="G592" s="22">
        <v>25</v>
      </c>
      <c r="H592" s="22">
        <f t="shared" si="18"/>
        <v>50</v>
      </c>
      <c r="I592" t="s">
        <v>15</v>
      </c>
      <c r="J592">
        <v>19</v>
      </c>
      <c r="K592" s="29" t="str">
        <f t="shared" si="19"/>
        <v>Jan-2024</v>
      </c>
    </row>
    <row r="593" spans="1:11">
      <c r="A593" t="s">
        <v>773</v>
      </c>
      <c r="B593" t="s">
        <v>774</v>
      </c>
      <c r="C593" s="25">
        <v>45301</v>
      </c>
      <c r="D593" t="s">
        <v>13</v>
      </c>
      <c r="E593" t="s">
        <v>14</v>
      </c>
      <c r="F593">
        <v>1</v>
      </c>
      <c r="G593" s="22">
        <v>899.99</v>
      </c>
      <c r="H593" s="22">
        <f t="shared" si="18"/>
        <v>899.99</v>
      </c>
      <c r="I593" t="s">
        <v>19</v>
      </c>
      <c r="J593">
        <v>25</v>
      </c>
      <c r="K593" s="29" t="str">
        <f t="shared" si="19"/>
        <v>Jan-2024</v>
      </c>
    </row>
    <row r="594" spans="1:11">
      <c r="A594" t="s">
        <v>775</v>
      </c>
      <c r="B594" t="s">
        <v>774</v>
      </c>
      <c r="C594" s="25">
        <v>45302</v>
      </c>
      <c r="D594" t="s">
        <v>18</v>
      </c>
      <c r="E594" t="s">
        <v>14</v>
      </c>
      <c r="F594">
        <v>1</v>
      </c>
      <c r="G594" s="22">
        <v>799</v>
      </c>
      <c r="H594" s="22">
        <f t="shared" si="18"/>
        <v>799</v>
      </c>
      <c r="I594" t="s">
        <v>19</v>
      </c>
      <c r="J594">
        <v>26</v>
      </c>
      <c r="K594" s="29" t="str">
        <f t="shared" si="19"/>
        <v>Jan-2024</v>
      </c>
    </row>
    <row r="595" spans="1:11">
      <c r="A595" t="s">
        <v>776</v>
      </c>
      <c r="B595" t="s">
        <v>774</v>
      </c>
      <c r="C595" s="25">
        <v>45303</v>
      </c>
      <c r="D595" t="s">
        <v>22</v>
      </c>
      <c r="E595" t="s">
        <v>14</v>
      </c>
      <c r="F595">
        <v>1</v>
      </c>
      <c r="G595" s="22">
        <v>650</v>
      </c>
      <c r="H595" s="22">
        <f t="shared" si="18"/>
        <v>650</v>
      </c>
      <c r="I595" t="s">
        <v>19</v>
      </c>
      <c r="J595">
        <v>27</v>
      </c>
      <c r="K595" s="29" t="str">
        <f t="shared" si="19"/>
        <v>Jan-2024</v>
      </c>
    </row>
    <row r="596" spans="1:11">
      <c r="A596" t="s">
        <v>777</v>
      </c>
      <c r="B596" t="s">
        <v>774</v>
      </c>
      <c r="C596" s="25">
        <v>45304</v>
      </c>
      <c r="D596" t="s">
        <v>25</v>
      </c>
      <c r="E596" t="s">
        <v>14</v>
      </c>
      <c r="F596">
        <v>1</v>
      </c>
      <c r="G596" s="22">
        <v>950</v>
      </c>
      <c r="H596" s="22">
        <f t="shared" si="18"/>
        <v>950</v>
      </c>
      <c r="I596" t="s">
        <v>19</v>
      </c>
      <c r="J596">
        <v>28</v>
      </c>
      <c r="K596" s="29" t="str">
        <f t="shared" si="19"/>
        <v>Jan-2024</v>
      </c>
    </row>
    <row r="597" spans="1:11">
      <c r="A597" t="s">
        <v>778</v>
      </c>
      <c r="B597" t="s">
        <v>774</v>
      </c>
      <c r="C597" s="25">
        <v>45305</v>
      </c>
      <c r="D597" t="s">
        <v>28</v>
      </c>
      <c r="E597" t="s">
        <v>29</v>
      </c>
      <c r="F597">
        <v>1</v>
      </c>
      <c r="G597" s="22">
        <v>1299</v>
      </c>
      <c r="H597" s="22">
        <f t="shared" si="18"/>
        <v>1299</v>
      </c>
      <c r="I597" t="s">
        <v>19</v>
      </c>
      <c r="J597">
        <v>29</v>
      </c>
      <c r="K597" s="29" t="str">
        <f t="shared" si="19"/>
        <v>Jan-2024</v>
      </c>
    </row>
    <row r="598" spans="1:11">
      <c r="A598" t="s">
        <v>779</v>
      </c>
      <c r="B598" t="s">
        <v>774</v>
      </c>
      <c r="C598" s="25">
        <v>45306</v>
      </c>
      <c r="D598" t="s">
        <v>31</v>
      </c>
      <c r="E598" t="s">
        <v>29</v>
      </c>
      <c r="F598">
        <v>1</v>
      </c>
      <c r="G598" s="22">
        <v>999</v>
      </c>
      <c r="H598" s="22">
        <f t="shared" si="18"/>
        <v>999</v>
      </c>
      <c r="I598" t="s">
        <v>19</v>
      </c>
      <c r="J598">
        <v>30</v>
      </c>
      <c r="K598" s="29" t="str">
        <f t="shared" si="19"/>
        <v>Jan-2024</v>
      </c>
    </row>
    <row r="599" spans="1:11">
      <c r="A599" t="s">
        <v>780</v>
      </c>
      <c r="B599" t="s">
        <v>774</v>
      </c>
      <c r="C599" s="25">
        <v>45307</v>
      </c>
      <c r="D599" t="s">
        <v>34</v>
      </c>
      <c r="E599" t="s">
        <v>29</v>
      </c>
      <c r="F599">
        <v>1</v>
      </c>
      <c r="G599" s="22">
        <v>1100</v>
      </c>
      <c r="H599" s="22">
        <f t="shared" si="18"/>
        <v>1100</v>
      </c>
      <c r="I599" t="s">
        <v>19</v>
      </c>
      <c r="J599">
        <v>31</v>
      </c>
      <c r="K599" s="29" t="str">
        <f t="shared" si="19"/>
        <v>Jan-2024</v>
      </c>
    </row>
    <row r="600" spans="1:11">
      <c r="A600" t="s">
        <v>781</v>
      </c>
      <c r="B600" t="s">
        <v>774</v>
      </c>
      <c r="C600" s="25">
        <v>45308</v>
      </c>
      <c r="D600" t="s">
        <v>37</v>
      </c>
      <c r="E600" t="s">
        <v>38</v>
      </c>
      <c r="F600">
        <v>1</v>
      </c>
      <c r="G600" s="22">
        <v>249.99</v>
      </c>
      <c r="H600" s="22">
        <f t="shared" si="18"/>
        <v>249.99</v>
      </c>
      <c r="I600" t="s">
        <v>19</v>
      </c>
      <c r="J600">
        <v>32</v>
      </c>
      <c r="K600" s="29" t="str">
        <f t="shared" si="19"/>
        <v>Jan-2024</v>
      </c>
    </row>
    <row r="601" spans="1:11">
      <c r="A601" t="s">
        <v>782</v>
      </c>
      <c r="B601" t="s">
        <v>774</v>
      </c>
      <c r="C601" s="25">
        <v>45309</v>
      </c>
      <c r="D601" t="s">
        <v>41</v>
      </c>
      <c r="E601" t="s">
        <v>38</v>
      </c>
      <c r="F601">
        <v>1</v>
      </c>
      <c r="G601" s="22">
        <v>350</v>
      </c>
      <c r="H601" s="22">
        <f t="shared" si="18"/>
        <v>350</v>
      </c>
      <c r="I601" t="s">
        <v>19</v>
      </c>
      <c r="J601">
        <v>33</v>
      </c>
      <c r="K601" s="29" t="str">
        <f t="shared" si="19"/>
        <v>Jan-2024</v>
      </c>
    </row>
    <row r="602" spans="1:11">
      <c r="A602" t="s">
        <v>783</v>
      </c>
      <c r="B602" t="s">
        <v>774</v>
      </c>
      <c r="C602" s="25">
        <v>45310</v>
      </c>
      <c r="D602" t="s">
        <v>44</v>
      </c>
      <c r="E602" t="s">
        <v>45</v>
      </c>
      <c r="F602">
        <v>1</v>
      </c>
      <c r="G602" s="22">
        <v>149</v>
      </c>
      <c r="H602" s="22">
        <f t="shared" si="18"/>
        <v>149</v>
      </c>
      <c r="I602" t="s">
        <v>19</v>
      </c>
      <c r="J602">
        <v>34</v>
      </c>
      <c r="K602" s="29" t="str">
        <f t="shared" si="19"/>
        <v>Jan-2024</v>
      </c>
    </row>
    <row r="603" spans="1:11">
      <c r="A603" t="s">
        <v>784</v>
      </c>
      <c r="B603" t="s">
        <v>774</v>
      </c>
      <c r="C603" s="25">
        <v>45311</v>
      </c>
      <c r="D603" t="s">
        <v>47</v>
      </c>
      <c r="E603" t="s">
        <v>45</v>
      </c>
      <c r="F603">
        <v>2</v>
      </c>
      <c r="G603" s="22">
        <v>75</v>
      </c>
      <c r="H603" s="22">
        <f t="shared" si="18"/>
        <v>150</v>
      </c>
      <c r="I603" t="s">
        <v>19</v>
      </c>
      <c r="J603">
        <v>25</v>
      </c>
      <c r="K603" s="29" t="str">
        <f t="shared" si="19"/>
        <v>Jan-2024</v>
      </c>
    </row>
    <row r="604" spans="1:11">
      <c r="A604" t="s">
        <v>785</v>
      </c>
      <c r="B604" t="s">
        <v>774</v>
      </c>
      <c r="C604" s="25">
        <v>45312</v>
      </c>
      <c r="D604" t="s">
        <v>50</v>
      </c>
      <c r="E604" t="s">
        <v>45</v>
      </c>
      <c r="F604">
        <v>1</v>
      </c>
      <c r="G604" s="22">
        <v>199</v>
      </c>
      <c r="H604" s="22">
        <f t="shared" si="18"/>
        <v>199</v>
      </c>
      <c r="I604" t="s">
        <v>19</v>
      </c>
      <c r="J604">
        <v>26</v>
      </c>
      <c r="K604" s="29" t="str">
        <f t="shared" si="19"/>
        <v>Jan-2024</v>
      </c>
    </row>
    <row r="605" spans="1:11">
      <c r="A605" t="s">
        <v>786</v>
      </c>
      <c r="B605" t="s">
        <v>774</v>
      </c>
      <c r="C605" s="25">
        <v>45313</v>
      </c>
      <c r="D605" t="s">
        <v>53</v>
      </c>
      <c r="E605" t="s">
        <v>45</v>
      </c>
      <c r="F605">
        <v>1</v>
      </c>
      <c r="G605" s="22">
        <v>250</v>
      </c>
      <c r="H605" s="22">
        <f t="shared" si="18"/>
        <v>250</v>
      </c>
      <c r="I605" t="s">
        <v>19</v>
      </c>
      <c r="J605">
        <v>27</v>
      </c>
      <c r="K605" s="29" t="str">
        <f t="shared" si="19"/>
        <v>Jan-2024</v>
      </c>
    </row>
    <row r="606" spans="1:11">
      <c r="A606" t="s">
        <v>787</v>
      </c>
      <c r="B606" t="s">
        <v>774</v>
      </c>
      <c r="C606" s="25">
        <v>45314</v>
      </c>
      <c r="D606" t="s">
        <v>56</v>
      </c>
      <c r="E606" t="s">
        <v>57</v>
      </c>
      <c r="F606">
        <v>1</v>
      </c>
      <c r="G606" s="22">
        <v>19.99</v>
      </c>
      <c r="H606" s="22">
        <f t="shared" si="18"/>
        <v>19.99</v>
      </c>
      <c r="I606" t="s">
        <v>19</v>
      </c>
      <c r="J606">
        <v>28</v>
      </c>
      <c r="K606" s="29" t="str">
        <f t="shared" si="19"/>
        <v>Jan-2024</v>
      </c>
    </row>
    <row r="607" spans="1:11">
      <c r="A607" t="s">
        <v>788</v>
      </c>
      <c r="B607" t="s">
        <v>774</v>
      </c>
      <c r="C607" s="25">
        <v>45315</v>
      </c>
      <c r="D607" t="s">
        <v>60</v>
      </c>
      <c r="E607" t="s">
        <v>57</v>
      </c>
      <c r="F607">
        <v>2</v>
      </c>
      <c r="G607" s="22">
        <v>19.99</v>
      </c>
      <c r="H607" s="22">
        <f t="shared" si="18"/>
        <v>39.98</v>
      </c>
      <c r="I607" t="s">
        <v>19</v>
      </c>
      <c r="J607">
        <v>29</v>
      </c>
      <c r="K607" s="29" t="str">
        <f t="shared" si="19"/>
        <v>Jan-2024</v>
      </c>
    </row>
    <row r="608" spans="1:11">
      <c r="A608" t="s">
        <v>789</v>
      </c>
      <c r="B608" t="s">
        <v>774</v>
      </c>
      <c r="C608" s="25">
        <v>45316</v>
      </c>
      <c r="D608" t="s">
        <v>93</v>
      </c>
      <c r="E608" t="s">
        <v>57</v>
      </c>
      <c r="F608">
        <v>3</v>
      </c>
      <c r="G608" s="22">
        <v>9.5</v>
      </c>
      <c r="H608" s="22">
        <f t="shared" si="18"/>
        <v>28.5</v>
      </c>
      <c r="I608" t="s">
        <v>19</v>
      </c>
      <c r="J608">
        <v>30</v>
      </c>
      <c r="K608" s="29" t="str">
        <f t="shared" si="19"/>
        <v>Jan-2024</v>
      </c>
    </row>
    <row r="609" spans="1:11">
      <c r="A609" t="s">
        <v>790</v>
      </c>
      <c r="B609" t="s">
        <v>774</v>
      </c>
      <c r="C609" s="25">
        <v>45317</v>
      </c>
      <c r="D609" t="s">
        <v>63</v>
      </c>
      <c r="E609" t="s">
        <v>57</v>
      </c>
      <c r="F609">
        <v>1</v>
      </c>
      <c r="G609" s="22">
        <v>15</v>
      </c>
      <c r="H609" s="22">
        <f t="shared" si="18"/>
        <v>15</v>
      </c>
      <c r="I609" t="s">
        <v>19</v>
      </c>
      <c r="J609">
        <v>31</v>
      </c>
      <c r="K609" s="29" t="str">
        <f t="shared" si="19"/>
        <v>Jan-2024</v>
      </c>
    </row>
    <row r="610" spans="1:11">
      <c r="A610" t="s">
        <v>791</v>
      </c>
      <c r="B610" t="s">
        <v>774</v>
      </c>
      <c r="C610" s="25">
        <v>45318</v>
      </c>
      <c r="D610" t="s">
        <v>96</v>
      </c>
      <c r="E610" t="s">
        <v>57</v>
      </c>
      <c r="F610">
        <v>2</v>
      </c>
      <c r="G610" s="22">
        <v>25</v>
      </c>
      <c r="H610" s="22">
        <f t="shared" si="18"/>
        <v>50</v>
      </c>
      <c r="I610" t="s">
        <v>19</v>
      </c>
      <c r="J610">
        <v>32</v>
      </c>
      <c r="K610" s="29" t="str">
        <f t="shared" si="19"/>
        <v>Jan-2024</v>
      </c>
    </row>
    <row r="611" spans="1:11">
      <c r="A611" t="s">
        <v>792</v>
      </c>
      <c r="B611" t="s">
        <v>793</v>
      </c>
      <c r="C611" s="25">
        <v>45319</v>
      </c>
      <c r="D611" t="s">
        <v>13</v>
      </c>
      <c r="E611" t="s">
        <v>14</v>
      </c>
      <c r="F611">
        <v>1</v>
      </c>
      <c r="G611" s="22">
        <v>899.99</v>
      </c>
      <c r="H611" s="22">
        <f t="shared" si="18"/>
        <v>899.99</v>
      </c>
      <c r="I611" t="s">
        <v>15</v>
      </c>
      <c r="J611">
        <v>35</v>
      </c>
      <c r="K611" s="29" t="str">
        <f t="shared" si="19"/>
        <v>Jan-2024</v>
      </c>
    </row>
    <row r="612" spans="1:11">
      <c r="A612" t="s">
        <v>794</v>
      </c>
      <c r="B612" t="s">
        <v>793</v>
      </c>
      <c r="C612" s="25">
        <v>45320</v>
      </c>
      <c r="D612" t="s">
        <v>18</v>
      </c>
      <c r="E612" t="s">
        <v>14</v>
      </c>
      <c r="F612">
        <v>1</v>
      </c>
      <c r="G612" s="22">
        <v>799</v>
      </c>
      <c r="H612" s="22">
        <f t="shared" si="18"/>
        <v>799</v>
      </c>
      <c r="I612" t="s">
        <v>15</v>
      </c>
      <c r="J612">
        <v>36</v>
      </c>
      <c r="K612" s="29" t="str">
        <f t="shared" si="19"/>
        <v>Jan-2024</v>
      </c>
    </row>
    <row r="613" spans="1:11">
      <c r="A613" t="s">
        <v>795</v>
      </c>
      <c r="B613" t="s">
        <v>793</v>
      </c>
      <c r="C613" s="25">
        <v>45321</v>
      </c>
      <c r="D613" t="s">
        <v>22</v>
      </c>
      <c r="E613" t="s">
        <v>14</v>
      </c>
      <c r="F613">
        <v>1</v>
      </c>
      <c r="G613" s="22">
        <v>650</v>
      </c>
      <c r="H613" s="22">
        <f t="shared" si="18"/>
        <v>650</v>
      </c>
      <c r="I613" t="s">
        <v>15</v>
      </c>
      <c r="J613">
        <v>37</v>
      </c>
      <c r="K613" s="29" t="str">
        <f t="shared" si="19"/>
        <v>Jan-2024</v>
      </c>
    </row>
    <row r="614" spans="1:11">
      <c r="A614" t="s">
        <v>796</v>
      </c>
      <c r="B614" t="s">
        <v>793</v>
      </c>
      <c r="C614" s="25">
        <v>45322</v>
      </c>
      <c r="D614" t="s">
        <v>25</v>
      </c>
      <c r="E614" t="s">
        <v>14</v>
      </c>
      <c r="F614">
        <v>1</v>
      </c>
      <c r="G614" s="22">
        <v>950</v>
      </c>
      <c r="H614" s="22">
        <f t="shared" si="18"/>
        <v>950</v>
      </c>
      <c r="I614" t="s">
        <v>15</v>
      </c>
      <c r="J614">
        <v>38</v>
      </c>
      <c r="K614" s="29" t="str">
        <f t="shared" si="19"/>
        <v>Jan-2024</v>
      </c>
    </row>
    <row r="615" spans="1:11">
      <c r="A615" t="s">
        <v>797</v>
      </c>
      <c r="B615" t="s">
        <v>798</v>
      </c>
      <c r="C615" s="25">
        <v>45292</v>
      </c>
      <c r="D615" t="s">
        <v>60</v>
      </c>
      <c r="E615" t="s">
        <v>57</v>
      </c>
      <c r="F615">
        <v>2</v>
      </c>
      <c r="G615" s="22">
        <v>19.99</v>
      </c>
      <c r="H615" s="22">
        <f t="shared" si="18"/>
        <v>39.98</v>
      </c>
      <c r="I615" t="s">
        <v>19</v>
      </c>
      <c r="J615">
        <v>51</v>
      </c>
      <c r="K615" s="29" t="str">
        <f t="shared" si="19"/>
        <v>Jan-2024</v>
      </c>
    </row>
    <row r="616" spans="1:11">
      <c r="A616" t="s">
        <v>799</v>
      </c>
      <c r="B616" t="s">
        <v>688</v>
      </c>
      <c r="C616" s="25">
        <v>45292</v>
      </c>
      <c r="D616" t="s">
        <v>18</v>
      </c>
      <c r="E616" t="s">
        <v>14</v>
      </c>
      <c r="F616">
        <v>1</v>
      </c>
      <c r="G616" s="22">
        <v>799</v>
      </c>
      <c r="H616" s="22">
        <f t="shared" si="18"/>
        <v>799</v>
      </c>
      <c r="I616" t="s">
        <v>15</v>
      </c>
      <c r="J616">
        <v>20</v>
      </c>
      <c r="K616" s="29" t="str">
        <f t="shared" si="19"/>
        <v>Jan-2024</v>
      </c>
    </row>
    <row r="617" spans="1:11">
      <c r="A617" t="s">
        <v>800</v>
      </c>
      <c r="B617" t="s">
        <v>12</v>
      </c>
      <c r="C617" s="25">
        <v>45108</v>
      </c>
      <c r="D617" t="s">
        <v>13</v>
      </c>
      <c r="E617" t="s">
        <v>14</v>
      </c>
      <c r="F617">
        <v>1</v>
      </c>
      <c r="G617" s="22">
        <v>899.99</v>
      </c>
      <c r="H617" s="22">
        <f t="shared" si="18"/>
        <v>899.99</v>
      </c>
      <c r="I617" t="s">
        <v>15</v>
      </c>
      <c r="J617">
        <v>28</v>
      </c>
      <c r="K617" s="29" t="str">
        <f t="shared" si="19"/>
        <v>Jul-2023</v>
      </c>
    </row>
    <row r="618" spans="1:11">
      <c r="A618" t="s">
        <v>801</v>
      </c>
      <c r="B618" t="s">
        <v>17</v>
      </c>
      <c r="C618" s="25">
        <v>45110</v>
      </c>
      <c r="D618" t="s">
        <v>18</v>
      </c>
      <c r="E618" t="s">
        <v>14</v>
      </c>
      <c r="F618">
        <v>1</v>
      </c>
      <c r="G618" s="22">
        <v>799</v>
      </c>
      <c r="H618" s="22">
        <f t="shared" si="18"/>
        <v>799</v>
      </c>
      <c r="I618" t="s">
        <v>19</v>
      </c>
      <c r="J618">
        <v>42</v>
      </c>
      <c r="K618" s="29" t="str">
        <f t="shared" si="19"/>
        <v>Jul-2023</v>
      </c>
    </row>
    <row r="619" spans="1:11">
      <c r="A619" t="s">
        <v>802</v>
      </c>
      <c r="B619" t="s">
        <v>21</v>
      </c>
      <c r="C619" s="25">
        <v>45112</v>
      </c>
      <c r="D619" t="s">
        <v>22</v>
      </c>
      <c r="E619" t="s">
        <v>14</v>
      </c>
      <c r="F619">
        <v>1</v>
      </c>
      <c r="G619" s="22">
        <v>650</v>
      </c>
      <c r="H619" s="22">
        <f t="shared" si="18"/>
        <v>650</v>
      </c>
      <c r="I619" t="s">
        <v>15</v>
      </c>
      <c r="J619">
        <v>56</v>
      </c>
      <c r="K619" s="29" t="str">
        <f t="shared" si="19"/>
        <v>Jul-2023</v>
      </c>
    </row>
    <row r="620" spans="1:11">
      <c r="A620" t="s">
        <v>803</v>
      </c>
      <c r="B620" t="s">
        <v>24</v>
      </c>
      <c r="C620" s="25">
        <v>45114</v>
      </c>
      <c r="D620" t="s">
        <v>25</v>
      </c>
      <c r="E620" t="s">
        <v>14</v>
      </c>
      <c r="F620">
        <v>1</v>
      </c>
      <c r="G620" s="22">
        <v>950</v>
      </c>
      <c r="H620" s="22">
        <f t="shared" si="18"/>
        <v>950</v>
      </c>
      <c r="I620" t="s">
        <v>19</v>
      </c>
      <c r="J620">
        <v>24</v>
      </c>
      <c r="K620" s="29" t="str">
        <f t="shared" si="19"/>
        <v>Jul-2023</v>
      </c>
    </row>
    <row r="621" spans="1:11">
      <c r="A621" t="s">
        <v>804</v>
      </c>
      <c r="B621" t="s">
        <v>27</v>
      </c>
      <c r="C621" s="25">
        <v>45116</v>
      </c>
      <c r="D621" t="s">
        <v>28</v>
      </c>
      <c r="E621" t="s">
        <v>29</v>
      </c>
      <c r="F621">
        <v>1</v>
      </c>
      <c r="G621" s="22">
        <v>1299</v>
      </c>
      <c r="H621" s="22">
        <f t="shared" si="18"/>
        <v>1299</v>
      </c>
      <c r="I621" t="s">
        <v>15</v>
      </c>
      <c r="J621">
        <v>41</v>
      </c>
      <c r="K621" s="29" t="str">
        <f t="shared" si="19"/>
        <v>Jul-2023</v>
      </c>
    </row>
    <row r="622" spans="1:11">
      <c r="A622" t="s">
        <v>805</v>
      </c>
      <c r="B622" t="s">
        <v>12</v>
      </c>
      <c r="C622" s="25">
        <v>45118</v>
      </c>
      <c r="D622" t="s">
        <v>31</v>
      </c>
      <c r="E622" t="s">
        <v>29</v>
      </c>
      <c r="F622">
        <v>1</v>
      </c>
      <c r="G622" s="22">
        <v>999</v>
      </c>
      <c r="H622" s="22">
        <f t="shared" si="18"/>
        <v>999</v>
      </c>
      <c r="I622" t="s">
        <v>15</v>
      </c>
      <c r="J622">
        <v>31</v>
      </c>
      <c r="K622" s="29" t="str">
        <f t="shared" si="19"/>
        <v>Jul-2023</v>
      </c>
    </row>
    <row r="623" spans="1:11">
      <c r="A623" t="s">
        <v>806</v>
      </c>
      <c r="B623" t="s">
        <v>33</v>
      </c>
      <c r="C623" s="25">
        <v>45120</v>
      </c>
      <c r="D623" t="s">
        <v>34</v>
      </c>
      <c r="E623" t="s">
        <v>29</v>
      </c>
      <c r="F623">
        <v>1</v>
      </c>
      <c r="G623" s="22">
        <v>1100</v>
      </c>
      <c r="H623" s="22">
        <f t="shared" si="18"/>
        <v>1100</v>
      </c>
      <c r="I623" t="s">
        <v>19</v>
      </c>
      <c r="J623">
        <v>65</v>
      </c>
      <c r="K623" s="29" t="str">
        <f t="shared" si="19"/>
        <v>Jul-2023</v>
      </c>
    </row>
    <row r="624" spans="1:11">
      <c r="A624" t="s">
        <v>807</v>
      </c>
      <c r="B624" t="s">
        <v>36</v>
      </c>
      <c r="C624" s="25">
        <v>45122</v>
      </c>
      <c r="D624" t="s">
        <v>37</v>
      </c>
      <c r="E624" t="s">
        <v>38</v>
      </c>
      <c r="F624">
        <v>1</v>
      </c>
      <c r="G624" s="22">
        <v>249.99</v>
      </c>
      <c r="H624" s="22">
        <f t="shared" si="18"/>
        <v>249.99</v>
      </c>
      <c r="I624" t="s">
        <v>15</v>
      </c>
      <c r="J624">
        <v>32</v>
      </c>
      <c r="K624" s="29" t="str">
        <f t="shared" si="19"/>
        <v>Jul-2023</v>
      </c>
    </row>
    <row r="625" spans="1:11">
      <c r="A625" t="s">
        <v>808</v>
      </c>
      <c r="B625" t="s">
        <v>40</v>
      </c>
      <c r="C625" s="25">
        <v>45124</v>
      </c>
      <c r="D625" t="s">
        <v>41</v>
      </c>
      <c r="E625" t="s">
        <v>38</v>
      </c>
      <c r="F625">
        <v>1</v>
      </c>
      <c r="G625" s="22">
        <v>350</v>
      </c>
      <c r="H625" s="22">
        <f t="shared" si="18"/>
        <v>350</v>
      </c>
      <c r="I625" t="s">
        <v>19</v>
      </c>
      <c r="J625">
        <v>58</v>
      </c>
      <c r="K625" s="29" t="str">
        <f t="shared" si="19"/>
        <v>Jul-2023</v>
      </c>
    </row>
    <row r="626" spans="1:11">
      <c r="A626" t="s">
        <v>809</v>
      </c>
      <c r="B626" t="s">
        <v>43</v>
      </c>
      <c r="C626" s="25">
        <v>45126</v>
      </c>
      <c r="D626" t="s">
        <v>44</v>
      </c>
      <c r="E626" t="s">
        <v>45</v>
      </c>
      <c r="F626">
        <v>1</v>
      </c>
      <c r="G626" s="22">
        <v>149</v>
      </c>
      <c r="H626" s="22">
        <f t="shared" si="18"/>
        <v>149</v>
      </c>
      <c r="I626" t="s">
        <v>15</v>
      </c>
      <c r="J626">
        <v>48</v>
      </c>
      <c r="K626" s="29" t="str">
        <f t="shared" si="19"/>
        <v>Jul-2023</v>
      </c>
    </row>
    <row r="627" spans="1:11">
      <c r="A627" t="s">
        <v>810</v>
      </c>
      <c r="B627" t="s">
        <v>12</v>
      </c>
      <c r="C627" s="25">
        <v>45128</v>
      </c>
      <c r="D627" t="s">
        <v>47</v>
      </c>
      <c r="E627" t="s">
        <v>45</v>
      </c>
      <c r="F627">
        <v>2</v>
      </c>
      <c r="G627" s="22">
        <v>75</v>
      </c>
      <c r="H627" s="22">
        <f t="shared" si="18"/>
        <v>150</v>
      </c>
      <c r="I627" t="s">
        <v>15</v>
      </c>
      <c r="J627">
        <v>25</v>
      </c>
      <c r="K627" s="29" t="str">
        <f t="shared" si="19"/>
        <v>Jul-2023</v>
      </c>
    </row>
    <row r="628" spans="1:11">
      <c r="A628" t="s">
        <v>811</v>
      </c>
      <c r="B628" t="s">
        <v>49</v>
      </c>
      <c r="C628" s="25">
        <v>45130</v>
      </c>
      <c r="D628" t="s">
        <v>50</v>
      </c>
      <c r="E628" t="s">
        <v>45</v>
      </c>
      <c r="F628">
        <v>1</v>
      </c>
      <c r="G628" s="22">
        <v>199</v>
      </c>
      <c r="H628" s="22">
        <f t="shared" si="18"/>
        <v>199</v>
      </c>
      <c r="I628" t="s">
        <v>19</v>
      </c>
      <c r="J628">
        <v>21</v>
      </c>
      <c r="K628" s="29" t="str">
        <f t="shared" si="19"/>
        <v>Jul-2023</v>
      </c>
    </row>
    <row r="629" spans="1:11">
      <c r="A629" t="s">
        <v>812</v>
      </c>
      <c r="B629" t="s">
        <v>52</v>
      </c>
      <c r="C629" s="25">
        <v>45132</v>
      </c>
      <c r="D629" t="s">
        <v>53</v>
      </c>
      <c r="E629" t="s">
        <v>45</v>
      </c>
      <c r="F629">
        <v>1</v>
      </c>
      <c r="G629" s="22">
        <v>250</v>
      </c>
      <c r="H629" s="22">
        <f t="shared" si="18"/>
        <v>250</v>
      </c>
      <c r="I629" t="s">
        <v>15</v>
      </c>
      <c r="J629">
        <v>70</v>
      </c>
      <c r="K629" s="29" t="str">
        <f t="shared" si="19"/>
        <v>Jul-2023</v>
      </c>
    </row>
    <row r="630" spans="1:11">
      <c r="A630" t="s">
        <v>813</v>
      </c>
      <c r="B630" t="s">
        <v>55</v>
      </c>
      <c r="C630" s="25">
        <v>45134</v>
      </c>
      <c r="D630" t="s">
        <v>56</v>
      </c>
      <c r="E630" t="s">
        <v>57</v>
      </c>
      <c r="F630">
        <v>1</v>
      </c>
      <c r="G630" s="22">
        <v>19.99</v>
      </c>
      <c r="H630" s="22">
        <f t="shared" si="18"/>
        <v>19.99</v>
      </c>
      <c r="I630" t="s">
        <v>19</v>
      </c>
      <c r="J630">
        <v>66</v>
      </c>
      <c r="K630" s="29" t="str">
        <f t="shared" si="19"/>
        <v>Jul-2023</v>
      </c>
    </row>
    <row r="631" spans="1:11">
      <c r="A631" t="s">
        <v>814</v>
      </c>
      <c r="B631" t="s">
        <v>62</v>
      </c>
      <c r="C631" s="25">
        <v>45108</v>
      </c>
      <c r="D631" t="s">
        <v>41</v>
      </c>
      <c r="E631" t="s">
        <v>38</v>
      </c>
      <c r="F631">
        <v>1</v>
      </c>
      <c r="G631" s="22">
        <v>350</v>
      </c>
      <c r="H631" s="22">
        <f t="shared" si="18"/>
        <v>350</v>
      </c>
      <c r="I631" t="s">
        <v>19</v>
      </c>
      <c r="J631">
        <v>26</v>
      </c>
      <c r="K631" s="29" t="str">
        <f t="shared" si="19"/>
        <v>Jul-2023</v>
      </c>
    </row>
    <row r="632" spans="1:11">
      <c r="A632" t="s">
        <v>815</v>
      </c>
      <c r="B632" t="s">
        <v>296</v>
      </c>
      <c r="C632" s="25">
        <v>45132</v>
      </c>
      <c r="D632" t="s">
        <v>37</v>
      </c>
      <c r="E632" t="s">
        <v>38</v>
      </c>
      <c r="F632">
        <v>1</v>
      </c>
      <c r="G632" s="22">
        <v>249.99</v>
      </c>
      <c r="H632" s="22">
        <f t="shared" si="18"/>
        <v>249.99</v>
      </c>
      <c r="I632" t="s">
        <v>15</v>
      </c>
      <c r="J632">
        <v>43</v>
      </c>
      <c r="K632" s="29" t="str">
        <f t="shared" si="19"/>
        <v>Jul-2023</v>
      </c>
    </row>
    <row r="633" spans="1:11">
      <c r="A633" t="s">
        <v>816</v>
      </c>
      <c r="B633" t="s">
        <v>817</v>
      </c>
      <c r="C633" s="25">
        <v>45108</v>
      </c>
      <c r="D633" t="s">
        <v>50</v>
      </c>
      <c r="E633" t="s">
        <v>45</v>
      </c>
      <c r="F633">
        <v>1</v>
      </c>
      <c r="G633" s="22">
        <v>199</v>
      </c>
      <c r="H633" s="22">
        <f t="shared" si="18"/>
        <v>199</v>
      </c>
      <c r="I633" t="s">
        <v>19</v>
      </c>
      <c r="J633">
        <v>50</v>
      </c>
      <c r="K633" s="29" t="str">
        <f t="shared" si="19"/>
        <v>Jul-2023</v>
      </c>
    </row>
    <row r="634" spans="1:11">
      <c r="A634" t="s">
        <v>818</v>
      </c>
      <c r="B634" t="s">
        <v>819</v>
      </c>
      <c r="C634" s="25">
        <v>45108</v>
      </c>
      <c r="D634" t="s">
        <v>13</v>
      </c>
      <c r="E634" t="s">
        <v>14</v>
      </c>
      <c r="F634">
        <v>1</v>
      </c>
      <c r="G634" s="22">
        <v>899.99</v>
      </c>
      <c r="H634" s="22">
        <f t="shared" si="18"/>
        <v>899.99</v>
      </c>
      <c r="I634" t="s">
        <v>19</v>
      </c>
      <c r="J634">
        <v>65</v>
      </c>
      <c r="K634" s="29" t="str">
        <f t="shared" si="19"/>
        <v>Jul-2023</v>
      </c>
    </row>
    <row r="635" spans="1:11">
      <c r="A635" t="s">
        <v>820</v>
      </c>
      <c r="B635" t="s">
        <v>821</v>
      </c>
      <c r="C635" s="25">
        <v>45112</v>
      </c>
      <c r="D635" t="s">
        <v>18</v>
      </c>
      <c r="E635" t="s">
        <v>14</v>
      </c>
      <c r="F635">
        <v>1</v>
      </c>
      <c r="G635" s="22">
        <v>799</v>
      </c>
      <c r="H635" s="22">
        <f t="shared" si="18"/>
        <v>799</v>
      </c>
      <c r="I635" t="s">
        <v>15</v>
      </c>
      <c r="J635">
        <v>18</v>
      </c>
      <c r="K635" s="29" t="str">
        <f t="shared" si="19"/>
        <v>Jul-2023</v>
      </c>
    </row>
    <row r="636" spans="1:11">
      <c r="A636" t="s">
        <v>822</v>
      </c>
      <c r="B636" t="s">
        <v>823</v>
      </c>
      <c r="C636" s="25">
        <v>45117</v>
      </c>
      <c r="D636" t="s">
        <v>22</v>
      </c>
      <c r="E636" t="s">
        <v>14</v>
      </c>
      <c r="F636">
        <v>1</v>
      </c>
      <c r="G636" s="22">
        <v>650</v>
      </c>
      <c r="H636" s="22">
        <f t="shared" si="18"/>
        <v>650</v>
      </c>
      <c r="I636" t="s">
        <v>19</v>
      </c>
      <c r="J636">
        <v>25</v>
      </c>
      <c r="K636" s="29" t="str">
        <f t="shared" si="19"/>
        <v>Jul-2023</v>
      </c>
    </row>
    <row r="637" spans="1:11">
      <c r="A637" t="s">
        <v>824</v>
      </c>
      <c r="B637" t="s">
        <v>825</v>
      </c>
      <c r="C637" s="25">
        <v>45122</v>
      </c>
      <c r="D637" t="s">
        <v>25</v>
      </c>
      <c r="E637" t="s">
        <v>14</v>
      </c>
      <c r="F637">
        <v>1</v>
      </c>
      <c r="G637" s="22">
        <v>950</v>
      </c>
      <c r="H637" s="22">
        <f t="shared" si="18"/>
        <v>950</v>
      </c>
      <c r="I637" t="s">
        <v>15</v>
      </c>
      <c r="J637">
        <v>35</v>
      </c>
      <c r="K637" s="29" t="str">
        <f t="shared" si="19"/>
        <v>Jul-2023</v>
      </c>
    </row>
    <row r="638" spans="1:11">
      <c r="A638" t="s">
        <v>826</v>
      </c>
      <c r="B638" t="s">
        <v>827</v>
      </c>
      <c r="C638" s="25">
        <v>45127</v>
      </c>
      <c r="D638" t="s">
        <v>28</v>
      </c>
      <c r="E638" t="s">
        <v>29</v>
      </c>
      <c r="F638">
        <v>1</v>
      </c>
      <c r="G638" s="22">
        <v>1299</v>
      </c>
      <c r="H638" s="22">
        <f t="shared" si="18"/>
        <v>1299</v>
      </c>
      <c r="I638" t="s">
        <v>19</v>
      </c>
      <c r="J638">
        <v>50</v>
      </c>
      <c r="K638" s="29" t="str">
        <f t="shared" si="19"/>
        <v>Jul-2023</v>
      </c>
    </row>
    <row r="639" spans="1:11">
      <c r="A639" t="s">
        <v>828</v>
      </c>
      <c r="B639" t="s">
        <v>829</v>
      </c>
      <c r="C639" s="25">
        <v>45132</v>
      </c>
      <c r="D639" t="s">
        <v>31</v>
      </c>
      <c r="E639" t="s">
        <v>29</v>
      </c>
      <c r="F639">
        <v>1</v>
      </c>
      <c r="G639" s="22">
        <v>999</v>
      </c>
      <c r="H639" s="22">
        <f t="shared" si="18"/>
        <v>999</v>
      </c>
      <c r="I639" t="s">
        <v>15</v>
      </c>
      <c r="J639">
        <v>65</v>
      </c>
      <c r="K639" s="29" t="str">
        <f t="shared" si="19"/>
        <v>Jul-2023</v>
      </c>
    </row>
    <row r="640" spans="1:11">
      <c r="A640" t="s">
        <v>830</v>
      </c>
      <c r="B640" t="s">
        <v>831</v>
      </c>
      <c r="C640" s="25">
        <v>45137</v>
      </c>
      <c r="D640" t="s">
        <v>34</v>
      </c>
      <c r="E640" t="s">
        <v>29</v>
      </c>
      <c r="F640">
        <v>1</v>
      </c>
      <c r="G640" s="22">
        <v>1100</v>
      </c>
      <c r="H640" s="22">
        <f t="shared" si="18"/>
        <v>1100</v>
      </c>
      <c r="I640" t="s">
        <v>19</v>
      </c>
      <c r="J640">
        <v>18</v>
      </c>
      <c r="K640" s="29" t="str">
        <f t="shared" si="19"/>
        <v>Jul-2023</v>
      </c>
    </row>
    <row r="641" spans="1:11">
      <c r="A641" t="s">
        <v>832</v>
      </c>
      <c r="B641" t="s">
        <v>600</v>
      </c>
      <c r="C641" s="25">
        <v>45108</v>
      </c>
      <c r="D641" t="s">
        <v>25</v>
      </c>
      <c r="E641" t="s">
        <v>14</v>
      </c>
      <c r="F641">
        <v>1</v>
      </c>
      <c r="G641" s="22">
        <v>950</v>
      </c>
      <c r="H641" s="22">
        <f t="shared" si="18"/>
        <v>950</v>
      </c>
      <c r="I641" t="s">
        <v>19</v>
      </c>
      <c r="J641">
        <v>33</v>
      </c>
      <c r="K641" s="29" t="str">
        <f t="shared" si="19"/>
        <v>Jul-2023</v>
      </c>
    </row>
    <row r="642" spans="1:11">
      <c r="A642" t="s">
        <v>833</v>
      </c>
      <c r="B642" t="s">
        <v>834</v>
      </c>
      <c r="C642" s="25">
        <v>45108</v>
      </c>
      <c r="D642" t="s">
        <v>31</v>
      </c>
      <c r="E642" t="s">
        <v>29</v>
      </c>
      <c r="F642">
        <v>1</v>
      </c>
      <c r="G642" s="22">
        <v>999</v>
      </c>
      <c r="H642" s="22">
        <f t="shared" ref="H642:H705" si="20">F642*G642</f>
        <v>999</v>
      </c>
      <c r="I642" t="s">
        <v>15</v>
      </c>
      <c r="J642">
        <v>55</v>
      </c>
      <c r="K642" s="29" t="str">
        <f t="shared" ref="K642:K705" si="21">TEXT(C642,"mmm-yyyy")</f>
        <v>Jul-2023</v>
      </c>
    </row>
    <row r="643" spans="1:11">
      <c r="A643" t="s">
        <v>835</v>
      </c>
      <c r="B643" t="s">
        <v>834</v>
      </c>
      <c r="C643" s="25">
        <v>45109</v>
      </c>
      <c r="D643" t="s">
        <v>34</v>
      </c>
      <c r="E643" t="s">
        <v>29</v>
      </c>
      <c r="F643">
        <v>1</v>
      </c>
      <c r="G643" s="22">
        <v>1100</v>
      </c>
      <c r="H643" s="22">
        <f t="shared" si="20"/>
        <v>1100</v>
      </c>
      <c r="I643" t="s">
        <v>15</v>
      </c>
      <c r="J643">
        <v>50</v>
      </c>
      <c r="K643" s="29" t="str">
        <f t="shared" si="21"/>
        <v>Jul-2023</v>
      </c>
    </row>
    <row r="644" spans="1:11">
      <c r="A644" t="s">
        <v>836</v>
      </c>
      <c r="B644" t="s">
        <v>834</v>
      </c>
      <c r="C644" s="25">
        <v>45110</v>
      </c>
      <c r="D644" t="s">
        <v>37</v>
      </c>
      <c r="E644" t="s">
        <v>38</v>
      </c>
      <c r="F644">
        <v>1</v>
      </c>
      <c r="G644" s="22">
        <v>249.99</v>
      </c>
      <c r="H644" s="22">
        <f t="shared" si="20"/>
        <v>249.99</v>
      </c>
      <c r="I644" t="s">
        <v>15</v>
      </c>
      <c r="J644">
        <v>51</v>
      </c>
      <c r="K644" s="29" t="str">
        <f t="shared" si="21"/>
        <v>Jul-2023</v>
      </c>
    </row>
    <row r="645" spans="1:11">
      <c r="A645" t="s">
        <v>837</v>
      </c>
      <c r="B645" t="s">
        <v>834</v>
      </c>
      <c r="C645" s="25">
        <v>45111</v>
      </c>
      <c r="D645" t="s">
        <v>41</v>
      </c>
      <c r="E645" t="s">
        <v>38</v>
      </c>
      <c r="F645">
        <v>1</v>
      </c>
      <c r="G645" s="22">
        <v>350</v>
      </c>
      <c r="H645" s="22">
        <f t="shared" si="20"/>
        <v>350</v>
      </c>
      <c r="I645" t="s">
        <v>15</v>
      </c>
      <c r="J645">
        <v>52</v>
      </c>
      <c r="K645" s="29" t="str">
        <f t="shared" si="21"/>
        <v>Jul-2023</v>
      </c>
    </row>
    <row r="646" spans="1:11">
      <c r="A646" t="s">
        <v>838</v>
      </c>
      <c r="B646" t="s">
        <v>834</v>
      </c>
      <c r="C646" s="25">
        <v>45112</v>
      </c>
      <c r="D646" t="s">
        <v>44</v>
      </c>
      <c r="E646" t="s">
        <v>45</v>
      </c>
      <c r="F646">
        <v>1</v>
      </c>
      <c r="G646" s="22">
        <v>149</v>
      </c>
      <c r="H646" s="22">
        <f t="shared" si="20"/>
        <v>149</v>
      </c>
      <c r="I646" t="s">
        <v>15</v>
      </c>
      <c r="J646">
        <v>53</v>
      </c>
      <c r="K646" s="29" t="str">
        <f t="shared" si="21"/>
        <v>Jul-2023</v>
      </c>
    </row>
    <row r="647" spans="1:11">
      <c r="A647" t="s">
        <v>839</v>
      </c>
      <c r="B647" t="s">
        <v>834</v>
      </c>
      <c r="C647" s="25">
        <v>45113</v>
      </c>
      <c r="D647" t="s">
        <v>47</v>
      </c>
      <c r="E647" t="s">
        <v>45</v>
      </c>
      <c r="F647">
        <v>2</v>
      </c>
      <c r="G647" s="22">
        <v>75</v>
      </c>
      <c r="H647" s="22">
        <f t="shared" si="20"/>
        <v>150</v>
      </c>
      <c r="I647" t="s">
        <v>15</v>
      </c>
      <c r="J647">
        <v>54</v>
      </c>
      <c r="K647" s="29" t="str">
        <f t="shared" si="21"/>
        <v>Jul-2023</v>
      </c>
    </row>
    <row r="648" spans="1:11">
      <c r="A648" t="s">
        <v>840</v>
      </c>
      <c r="B648" t="s">
        <v>834</v>
      </c>
      <c r="C648" s="25">
        <v>45114</v>
      </c>
      <c r="D648" t="s">
        <v>50</v>
      </c>
      <c r="E648" t="s">
        <v>45</v>
      </c>
      <c r="F648">
        <v>1</v>
      </c>
      <c r="G648" s="22">
        <v>199</v>
      </c>
      <c r="H648" s="22">
        <f t="shared" si="20"/>
        <v>199</v>
      </c>
      <c r="I648" t="s">
        <v>15</v>
      </c>
      <c r="J648">
        <v>55</v>
      </c>
      <c r="K648" s="29" t="str">
        <f t="shared" si="21"/>
        <v>Jul-2023</v>
      </c>
    </row>
    <row r="649" spans="1:11">
      <c r="A649" t="s">
        <v>841</v>
      </c>
      <c r="B649" t="s">
        <v>834</v>
      </c>
      <c r="C649" s="25">
        <v>45115</v>
      </c>
      <c r="D649" t="s">
        <v>53</v>
      </c>
      <c r="E649" t="s">
        <v>45</v>
      </c>
      <c r="F649">
        <v>1</v>
      </c>
      <c r="G649" s="22">
        <v>250</v>
      </c>
      <c r="H649" s="22">
        <f t="shared" si="20"/>
        <v>250</v>
      </c>
      <c r="I649" t="s">
        <v>15</v>
      </c>
      <c r="J649">
        <v>50</v>
      </c>
      <c r="K649" s="29" t="str">
        <f t="shared" si="21"/>
        <v>Jul-2023</v>
      </c>
    </row>
    <row r="650" spans="1:11">
      <c r="A650" t="s">
        <v>842</v>
      </c>
      <c r="B650" t="s">
        <v>834</v>
      </c>
      <c r="C650" s="25">
        <v>45116</v>
      </c>
      <c r="D650" t="s">
        <v>56</v>
      </c>
      <c r="E650" t="s">
        <v>57</v>
      </c>
      <c r="F650">
        <v>1</v>
      </c>
      <c r="G650" s="22">
        <v>19.99</v>
      </c>
      <c r="H650" s="22">
        <f t="shared" si="20"/>
        <v>19.99</v>
      </c>
      <c r="I650" t="s">
        <v>15</v>
      </c>
      <c r="J650">
        <v>51</v>
      </c>
      <c r="K650" s="29" t="str">
        <f t="shared" si="21"/>
        <v>Jul-2023</v>
      </c>
    </row>
    <row r="651" spans="1:11">
      <c r="A651" t="s">
        <v>843</v>
      </c>
      <c r="B651" t="s">
        <v>834</v>
      </c>
      <c r="C651" s="25">
        <v>45117</v>
      </c>
      <c r="D651" t="s">
        <v>60</v>
      </c>
      <c r="E651" t="s">
        <v>57</v>
      </c>
      <c r="F651">
        <v>2</v>
      </c>
      <c r="G651" s="22">
        <v>19.99</v>
      </c>
      <c r="H651" s="22">
        <f t="shared" si="20"/>
        <v>39.98</v>
      </c>
      <c r="I651" t="s">
        <v>15</v>
      </c>
      <c r="J651">
        <v>52</v>
      </c>
      <c r="K651" s="29" t="str">
        <f t="shared" si="21"/>
        <v>Jul-2023</v>
      </c>
    </row>
    <row r="652" spans="1:11">
      <c r="A652" t="s">
        <v>844</v>
      </c>
      <c r="B652" t="s">
        <v>834</v>
      </c>
      <c r="C652" s="25">
        <v>45118</v>
      </c>
      <c r="D652" t="s">
        <v>93</v>
      </c>
      <c r="E652" t="s">
        <v>57</v>
      </c>
      <c r="F652">
        <v>3</v>
      </c>
      <c r="G652" s="22">
        <v>9.5</v>
      </c>
      <c r="H652" s="22">
        <f t="shared" si="20"/>
        <v>28.5</v>
      </c>
      <c r="I652" t="s">
        <v>15</v>
      </c>
      <c r="J652">
        <v>53</v>
      </c>
      <c r="K652" s="29" t="str">
        <f t="shared" si="21"/>
        <v>Jul-2023</v>
      </c>
    </row>
    <row r="653" spans="1:11">
      <c r="A653" t="s">
        <v>845</v>
      </c>
      <c r="B653" t="s">
        <v>834</v>
      </c>
      <c r="C653" s="25">
        <v>45119</v>
      </c>
      <c r="D653" t="s">
        <v>63</v>
      </c>
      <c r="E653" t="s">
        <v>57</v>
      </c>
      <c r="F653">
        <v>1</v>
      </c>
      <c r="G653" s="22">
        <v>15</v>
      </c>
      <c r="H653" s="22">
        <f t="shared" si="20"/>
        <v>15</v>
      </c>
      <c r="I653" t="s">
        <v>15</v>
      </c>
      <c r="J653">
        <v>54</v>
      </c>
      <c r="K653" s="29" t="str">
        <f t="shared" si="21"/>
        <v>Jul-2023</v>
      </c>
    </row>
    <row r="654" spans="1:11">
      <c r="A654" t="s">
        <v>846</v>
      </c>
      <c r="B654" t="s">
        <v>834</v>
      </c>
      <c r="C654" s="25">
        <v>45120</v>
      </c>
      <c r="D654" t="s">
        <v>96</v>
      </c>
      <c r="E654" t="s">
        <v>57</v>
      </c>
      <c r="F654">
        <v>2</v>
      </c>
      <c r="G654" s="22">
        <v>25</v>
      </c>
      <c r="H654" s="22">
        <f t="shared" si="20"/>
        <v>50</v>
      </c>
      <c r="I654" t="s">
        <v>15</v>
      </c>
      <c r="J654">
        <v>55</v>
      </c>
      <c r="K654" s="29" t="str">
        <f t="shared" si="21"/>
        <v>Jul-2023</v>
      </c>
    </row>
    <row r="655" spans="1:11">
      <c r="A655" t="s">
        <v>847</v>
      </c>
      <c r="B655" t="s">
        <v>848</v>
      </c>
      <c r="C655" s="25">
        <v>45121</v>
      </c>
      <c r="D655" t="s">
        <v>13</v>
      </c>
      <c r="E655" t="s">
        <v>14</v>
      </c>
      <c r="F655">
        <v>1</v>
      </c>
      <c r="G655" s="22">
        <v>899.99</v>
      </c>
      <c r="H655" s="22">
        <f t="shared" si="20"/>
        <v>899.99</v>
      </c>
      <c r="I655" t="s">
        <v>19</v>
      </c>
      <c r="J655">
        <v>65</v>
      </c>
      <c r="K655" s="29" t="str">
        <f t="shared" si="21"/>
        <v>Jul-2023</v>
      </c>
    </row>
    <row r="656" spans="1:11">
      <c r="A656" t="s">
        <v>849</v>
      </c>
      <c r="B656" t="s">
        <v>848</v>
      </c>
      <c r="C656" s="25">
        <v>45122</v>
      </c>
      <c r="D656" t="s">
        <v>18</v>
      </c>
      <c r="E656" t="s">
        <v>14</v>
      </c>
      <c r="F656">
        <v>1</v>
      </c>
      <c r="G656" s="22">
        <v>799</v>
      </c>
      <c r="H656" s="22">
        <f t="shared" si="20"/>
        <v>799</v>
      </c>
      <c r="I656" t="s">
        <v>19</v>
      </c>
      <c r="J656">
        <v>66</v>
      </c>
      <c r="K656" s="29" t="str">
        <f t="shared" si="21"/>
        <v>Jul-2023</v>
      </c>
    </row>
    <row r="657" spans="1:11">
      <c r="A657" t="s">
        <v>850</v>
      </c>
      <c r="B657" t="s">
        <v>848</v>
      </c>
      <c r="C657" s="25">
        <v>45123</v>
      </c>
      <c r="D657" t="s">
        <v>22</v>
      </c>
      <c r="E657" t="s">
        <v>14</v>
      </c>
      <c r="F657">
        <v>1</v>
      </c>
      <c r="G657" s="22">
        <v>650</v>
      </c>
      <c r="H657" s="22">
        <f t="shared" si="20"/>
        <v>650</v>
      </c>
      <c r="I657" t="s">
        <v>19</v>
      </c>
      <c r="J657">
        <v>67</v>
      </c>
      <c r="K657" s="29" t="str">
        <f t="shared" si="21"/>
        <v>Jul-2023</v>
      </c>
    </row>
    <row r="658" spans="1:11">
      <c r="A658" t="s">
        <v>851</v>
      </c>
      <c r="B658" t="s">
        <v>848</v>
      </c>
      <c r="C658" s="25">
        <v>45124</v>
      </c>
      <c r="D658" t="s">
        <v>25</v>
      </c>
      <c r="E658" t="s">
        <v>14</v>
      </c>
      <c r="F658">
        <v>1</v>
      </c>
      <c r="G658" s="22">
        <v>950</v>
      </c>
      <c r="H658" s="22">
        <f t="shared" si="20"/>
        <v>950</v>
      </c>
      <c r="I658" t="s">
        <v>19</v>
      </c>
      <c r="J658">
        <v>68</v>
      </c>
      <c r="K658" s="29" t="str">
        <f t="shared" si="21"/>
        <v>Jul-2023</v>
      </c>
    </row>
    <row r="659" spans="1:11">
      <c r="A659" t="s">
        <v>852</v>
      </c>
      <c r="B659" t="s">
        <v>848</v>
      </c>
      <c r="C659" s="25">
        <v>45125</v>
      </c>
      <c r="D659" t="s">
        <v>28</v>
      </c>
      <c r="E659" t="s">
        <v>29</v>
      </c>
      <c r="F659">
        <v>1</v>
      </c>
      <c r="G659" s="22">
        <v>1299</v>
      </c>
      <c r="H659" s="22">
        <f t="shared" si="20"/>
        <v>1299</v>
      </c>
      <c r="I659" t="s">
        <v>19</v>
      </c>
      <c r="J659">
        <v>69</v>
      </c>
      <c r="K659" s="29" t="str">
        <f t="shared" si="21"/>
        <v>Jul-2023</v>
      </c>
    </row>
    <row r="660" spans="1:11">
      <c r="A660" t="s">
        <v>853</v>
      </c>
      <c r="B660" t="s">
        <v>848</v>
      </c>
      <c r="C660" s="25">
        <v>45126</v>
      </c>
      <c r="D660" t="s">
        <v>31</v>
      </c>
      <c r="E660" t="s">
        <v>29</v>
      </c>
      <c r="F660">
        <v>1</v>
      </c>
      <c r="G660" s="22">
        <v>999</v>
      </c>
      <c r="H660" s="22">
        <f t="shared" si="20"/>
        <v>999</v>
      </c>
      <c r="I660" t="s">
        <v>19</v>
      </c>
      <c r="J660">
        <v>70</v>
      </c>
      <c r="K660" s="29" t="str">
        <f t="shared" si="21"/>
        <v>Jul-2023</v>
      </c>
    </row>
    <row r="661" spans="1:11">
      <c r="A661" t="s">
        <v>854</v>
      </c>
      <c r="B661" t="s">
        <v>848</v>
      </c>
      <c r="C661" s="25">
        <v>45127</v>
      </c>
      <c r="D661" t="s">
        <v>34</v>
      </c>
      <c r="E661" t="s">
        <v>29</v>
      </c>
      <c r="F661">
        <v>1</v>
      </c>
      <c r="G661" s="22">
        <v>1100</v>
      </c>
      <c r="H661" s="22">
        <f t="shared" si="20"/>
        <v>1100</v>
      </c>
      <c r="I661" t="s">
        <v>19</v>
      </c>
      <c r="J661">
        <v>71</v>
      </c>
      <c r="K661" s="29" t="str">
        <f t="shared" si="21"/>
        <v>Jul-2023</v>
      </c>
    </row>
    <row r="662" spans="1:11">
      <c r="A662" t="s">
        <v>855</v>
      </c>
      <c r="B662" t="s">
        <v>848</v>
      </c>
      <c r="C662" s="25">
        <v>45128</v>
      </c>
      <c r="D662" t="s">
        <v>37</v>
      </c>
      <c r="E662" t="s">
        <v>38</v>
      </c>
      <c r="F662">
        <v>1</v>
      </c>
      <c r="G662" s="22">
        <v>249.99</v>
      </c>
      <c r="H662" s="22">
        <f t="shared" si="20"/>
        <v>249.99</v>
      </c>
      <c r="I662" t="s">
        <v>19</v>
      </c>
      <c r="J662">
        <v>72</v>
      </c>
      <c r="K662" s="29" t="str">
        <f t="shared" si="21"/>
        <v>Jul-2023</v>
      </c>
    </row>
    <row r="663" spans="1:11">
      <c r="A663" t="s">
        <v>856</v>
      </c>
      <c r="B663" t="s">
        <v>848</v>
      </c>
      <c r="C663" s="25">
        <v>45129</v>
      </c>
      <c r="D663" t="s">
        <v>41</v>
      </c>
      <c r="E663" t="s">
        <v>38</v>
      </c>
      <c r="F663">
        <v>1</v>
      </c>
      <c r="G663" s="22">
        <v>350</v>
      </c>
      <c r="H663" s="22">
        <f t="shared" si="20"/>
        <v>350</v>
      </c>
      <c r="I663" t="s">
        <v>19</v>
      </c>
      <c r="J663">
        <v>73</v>
      </c>
      <c r="K663" s="29" t="str">
        <f t="shared" si="21"/>
        <v>Jul-2023</v>
      </c>
    </row>
    <row r="664" spans="1:11">
      <c r="A664" t="s">
        <v>857</v>
      </c>
      <c r="B664" t="s">
        <v>848</v>
      </c>
      <c r="C664" s="25">
        <v>45130</v>
      </c>
      <c r="D664" t="s">
        <v>44</v>
      </c>
      <c r="E664" t="s">
        <v>45</v>
      </c>
      <c r="F664">
        <v>1</v>
      </c>
      <c r="G664" s="22">
        <v>149</v>
      </c>
      <c r="H664" s="22">
        <f t="shared" si="20"/>
        <v>149</v>
      </c>
      <c r="I664" t="s">
        <v>19</v>
      </c>
      <c r="J664">
        <v>74</v>
      </c>
      <c r="K664" s="29" t="str">
        <f t="shared" si="21"/>
        <v>Jul-2023</v>
      </c>
    </row>
    <row r="665" spans="1:11">
      <c r="A665" t="s">
        <v>858</v>
      </c>
      <c r="B665" t="s">
        <v>848</v>
      </c>
      <c r="C665" s="25">
        <v>45131</v>
      </c>
      <c r="D665" t="s">
        <v>47</v>
      </c>
      <c r="E665" t="s">
        <v>45</v>
      </c>
      <c r="F665">
        <v>2</v>
      </c>
      <c r="G665" s="22">
        <v>75</v>
      </c>
      <c r="H665" s="22">
        <f t="shared" si="20"/>
        <v>150</v>
      </c>
      <c r="I665" t="s">
        <v>19</v>
      </c>
      <c r="J665">
        <v>75</v>
      </c>
      <c r="K665" s="29" t="str">
        <f t="shared" si="21"/>
        <v>Jul-2023</v>
      </c>
    </row>
    <row r="666" spans="1:11">
      <c r="A666" t="s">
        <v>859</v>
      </c>
      <c r="B666" t="s">
        <v>848</v>
      </c>
      <c r="C666" s="25">
        <v>45132</v>
      </c>
      <c r="D666" t="s">
        <v>50</v>
      </c>
      <c r="E666" t="s">
        <v>45</v>
      </c>
      <c r="F666">
        <v>1</v>
      </c>
      <c r="G666" s="22">
        <v>199</v>
      </c>
      <c r="H666" s="22">
        <f t="shared" si="20"/>
        <v>199</v>
      </c>
      <c r="I666" t="s">
        <v>19</v>
      </c>
      <c r="J666">
        <v>65</v>
      </c>
      <c r="K666" s="29" t="str">
        <f t="shared" si="21"/>
        <v>Jul-2023</v>
      </c>
    </row>
    <row r="667" spans="1:11">
      <c r="A667" t="s">
        <v>860</v>
      </c>
      <c r="B667" t="s">
        <v>848</v>
      </c>
      <c r="C667" s="25">
        <v>45133</v>
      </c>
      <c r="D667" t="s">
        <v>53</v>
      </c>
      <c r="E667" t="s">
        <v>45</v>
      </c>
      <c r="F667">
        <v>1</v>
      </c>
      <c r="G667" s="22">
        <v>250</v>
      </c>
      <c r="H667" s="22">
        <f t="shared" si="20"/>
        <v>250</v>
      </c>
      <c r="I667" t="s">
        <v>19</v>
      </c>
      <c r="J667">
        <v>66</v>
      </c>
      <c r="K667" s="29" t="str">
        <f t="shared" si="21"/>
        <v>Jul-2023</v>
      </c>
    </row>
    <row r="668" spans="1:11">
      <c r="A668" t="s">
        <v>861</v>
      </c>
      <c r="B668" t="s">
        <v>848</v>
      </c>
      <c r="C668" s="25">
        <v>45134</v>
      </c>
      <c r="D668" t="s">
        <v>56</v>
      </c>
      <c r="E668" t="s">
        <v>57</v>
      </c>
      <c r="F668">
        <v>1</v>
      </c>
      <c r="G668" s="22">
        <v>19.99</v>
      </c>
      <c r="H668" s="22">
        <f t="shared" si="20"/>
        <v>19.99</v>
      </c>
      <c r="I668" t="s">
        <v>19</v>
      </c>
      <c r="J668">
        <v>67</v>
      </c>
      <c r="K668" s="29" t="str">
        <f t="shared" si="21"/>
        <v>Jul-2023</v>
      </c>
    </row>
    <row r="669" spans="1:11">
      <c r="A669" t="s">
        <v>862</v>
      </c>
      <c r="B669" t="s">
        <v>848</v>
      </c>
      <c r="C669" s="25">
        <v>45135</v>
      </c>
      <c r="D669" t="s">
        <v>60</v>
      </c>
      <c r="E669" t="s">
        <v>57</v>
      </c>
      <c r="F669">
        <v>2</v>
      </c>
      <c r="G669" s="22">
        <v>19.99</v>
      </c>
      <c r="H669" s="22">
        <f t="shared" si="20"/>
        <v>39.98</v>
      </c>
      <c r="I669" t="s">
        <v>19</v>
      </c>
      <c r="J669">
        <v>68</v>
      </c>
      <c r="K669" s="29" t="str">
        <f t="shared" si="21"/>
        <v>Jul-2023</v>
      </c>
    </row>
    <row r="670" spans="1:11">
      <c r="A670" t="s">
        <v>863</v>
      </c>
      <c r="B670" t="s">
        <v>848</v>
      </c>
      <c r="C670" s="25">
        <v>45136</v>
      </c>
      <c r="D670" t="s">
        <v>93</v>
      </c>
      <c r="E670" t="s">
        <v>57</v>
      </c>
      <c r="F670">
        <v>3</v>
      </c>
      <c r="G670" s="22">
        <v>9.5</v>
      </c>
      <c r="H670" s="22">
        <f t="shared" si="20"/>
        <v>28.5</v>
      </c>
      <c r="I670" t="s">
        <v>19</v>
      </c>
      <c r="J670">
        <v>69</v>
      </c>
      <c r="K670" s="29" t="str">
        <f t="shared" si="21"/>
        <v>Jul-2023</v>
      </c>
    </row>
    <row r="671" spans="1:11">
      <c r="A671" t="s">
        <v>864</v>
      </c>
      <c r="B671" t="s">
        <v>848</v>
      </c>
      <c r="C671" s="25">
        <v>45137</v>
      </c>
      <c r="D671" t="s">
        <v>63</v>
      </c>
      <c r="E671" t="s">
        <v>57</v>
      </c>
      <c r="F671">
        <v>1</v>
      </c>
      <c r="G671" s="22">
        <v>15</v>
      </c>
      <c r="H671" s="22">
        <f t="shared" si="20"/>
        <v>15</v>
      </c>
      <c r="I671" t="s">
        <v>19</v>
      </c>
      <c r="J671">
        <v>70</v>
      </c>
      <c r="K671" s="29" t="str">
        <f t="shared" si="21"/>
        <v>Jul-2023</v>
      </c>
    </row>
    <row r="672" spans="1:11">
      <c r="A672" t="s">
        <v>865</v>
      </c>
      <c r="B672" t="s">
        <v>848</v>
      </c>
      <c r="C672" s="25">
        <v>45138</v>
      </c>
      <c r="D672" t="s">
        <v>96</v>
      </c>
      <c r="E672" t="s">
        <v>57</v>
      </c>
      <c r="F672">
        <v>2</v>
      </c>
      <c r="G672" s="22">
        <v>25</v>
      </c>
      <c r="H672" s="22">
        <f t="shared" si="20"/>
        <v>50</v>
      </c>
      <c r="I672" t="s">
        <v>19</v>
      </c>
      <c r="J672">
        <v>71</v>
      </c>
      <c r="K672" s="29" t="str">
        <f t="shared" si="21"/>
        <v>Jul-2023</v>
      </c>
    </row>
    <row r="673" spans="1:11">
      <c r="A673" t="s">
        <v>866</v>
      </c>
      <c r="B673" t="s">
        <v>867</v>
      </c>
      <c r="C673" s="25">
        <v>45127</v>
      </c>
      <c r="D673" t="s">
        <v>22</v>
      </c>
      <c r="E673" t="s">
        <v>14</v>
      </c>
      <c r="F673">
        <v>1</v>
      </c>
      <c r="G673" s="22">
        <v>650</v>
      </c>
      <c r="H673" s="22">
        <f t="shared" si="20"/>
        <v>650</v>
      </c>
      <c r="I673" t="s">
        <v>19</v>
      </c>
      <c r="J673">
        <v>26</v>
      </c>
      <c r="K673" s="29" t="str">
        <f t="shared" si="21"/>
        <v>Jul-2023</v>
      </c>
    </row>
    <row r="674" spans="1:11">
      <c r="A674" t="s">
        <v>868</v>
      </c>
      <c r="B674" t="s">
        <v>869</v>
      </c>
      <c r="C674" s="25">
        <v>45108</v>
      </c>
      <c r="D674" t="s">
        <v>53</v>
      </c>
      <c r="E674" t="s">
        <v>45</v>
      </c>
      <c r="F674">
        <v>1</v>
      </c>
      <c r="G674" s="22">
        <v>250</v>
      </c>
      <c r="H674" s="22">
        <f t="shared" si="20"/>
        <v>250</v>
      </c>
      <c r="I674" t="s">
        <v>15</v>
      </c>
      <c r="J674">
        <v>24</v>
      </c>
      <c r="K674" s="29" t="str">
        <f t="shared" si="21"/>
        <v>Jul-2023</v>
      </c>
    </row>
    <row r="675" spans="1:11">
      <c r="A675" t="s">
        <v>870</v>
      </c>
      <c r="B675" t="s">
        <v>871</v>
      </c>
      <c r="C675" s="25">
        <v>45108</v>
      </c>
      <c r="D675" t="s">
        <v>53</v>
      </c>
      <c r="E675" t="s">
        <v>45</v>
      </c>
      <c r="F675">
        <v>1</v>
      </c>
      <c r="G675" s="22">
        <v>250</v>
      </c>
      <c r="H675" s="22">
        <f t="shared" si="20"/>
        <v>250</v>
      </c>
      <c r="I675" t="s">
        <v>15</v>
      </c>
      <c r="J675">
        <v>50</v>
      </c>
      <c r="K675" s="29" t="str">
        <f t="shared" si="21"/>
        <v>Jul-2023</v>
      </c>
    </row>
    <row r="676" spans="1:11">
      <c r="A676" t="s">
        <v>872</v>
      </c>
      <c r="B676" t="s">
        <v>871</v>
      </c>
      <c r="C676" s="25">
        <v>45109</v>
      </c>
      <c r="D676" t="s">
        <v>56</v>
      </c>
      <c r="E676" t="s">
        <v>57</v>
      </c>
      <c r="F676">
        <v>1</v>
      </c>
      <c r="G676" s="22">
        <v>19.99</v>
      </c>
      <c r="H676" s="22">
        <f t="shared" si="20"/>
        <v>19.99</v>
      </c>
      <c r="I676" t="s">
        <v>15</v>
      </c>
      <c r="J676">
        <v>51</v>
      </c>
      <c r="K676" s="29" t="str">
        <f t="shared" si="21"/>
        <v>Jul-2023</v>
      </c>
    </row>
    <row r="677" spans="1:11">
      <c r="A677" t="s">
        <v>873</v>
      </c>
      <c r="B677" t="s">
        <v>871</v>
      </c>
      <c r="C677" s="25">
        <v>45110</v>
      </c>
      <c r="D677" t="s">
        <v>60</v>
      </c>
      <c r="E677" t="s">
        <v>57</v>
      </c>
      <c r="F677">
        <v>2</v>
      </c>
      <c r="G677" s="22">
        <v>19.99</v>
      </c>
      <c r="H677" s="22">
        <f t="shared" si="20"/>
        <v>39.98</v>
      </c>
      <c r="I677" t="s">
        <v>15</v>
      </c>
      <c r="J677">
        <v>52</v>
      </c>
      <c r="K677" s="29" t="str">
        <f t="shared" si="21"/>
        <v>Jul-2023</v>
      </c>
    </row>
    <row r="678" spans="1:11">
      <c r="A678" t="s">
        <v>874</v>
      </c>
      <c r="B678" t="s">
        <v>871</v>
      </c>
      <c r="C678" s="25">
        <v>45111</v>
      </c>
      <c r="D678" t="s">
        <v>93</v>
      </c>
      <c r="E678" t="s">
        <v>57</v>
      </c>
      <c r="F678">
        <v>3</v>
      </c>
      <c r="G678" s="22">
        <v>9.5</v>
      </c>
      <c r="H678" s="22">
        <f t="shared" si="20"/>
        <v>28.5</v>
      </c>
      <c r="I678" t="s">
        <v>15</v>
      </c>
      <c r="J678">
        <v>53</v>
      </c>
      <c r="K678" s="29" t="str">
        <f t="shared" si="21"/>
        <v>Jul-2023</v>
      </c>
    </row>
    <row r="679" spans="1:11">
      <c r="A679" t="s">
        <v>875</v>
      </c>
      <c r="B679" t="s">
        <v>871</v>
      </c>
      <c r="C679" s="25">
        <v>45112</v>
      </c>
      <c r="D679" t="s">
        <v>63</v>
      </c>
      <c r="E679" t="s">
        <v>57</v>
      </c>
      <c r="F679">
        <v>1</v>
      </c>
      <c r="G679" s="22">
        <v>15</v>
      </c>
      <c r="H679" s="22">
        <f t="shared" si="20"/>
        <v>15</v>
      </c>
      <c r="I679" t="s">
        <v>15</v>
      </c>
      <c r="J679">
        <v>54</v>
      </c>
      <c r="K679" s="29" t="str">
        <f t="shared" si="21"/>
        <v>Jul-2023</v>
      </c>
    </row>
    <row r="680" spans="1:11">
      <c r="A680" t="s">
        <v>876</v>
      </c>
      <c r="B680" t="s">
        <v>871</v>
      </c>
      <c r="C680" s="25">
        <v>45113</v>
      </c>
      <c r="D680" t="s">
        <v>96</v>
      </c>
      <c r="E680" t="s">
        <v>57</v>
      </c>
      <c r="F680">
        <v>2</v>
      </c>
      <c r="G680" s="22">
        <v>25</v>
      </c>
      <c r="H680" s="22">
        <f t="shared" si="20"/>
        <v>50</v>
      </c>
      <c r="I680" t="s">
        <v>15</v>
      </c>
      <c r="J680">
        <v>55</v>
      </c>
      <c r="K680" s="29" t="str">
        <f t="shared" si="21"/>
        <v>Jul-2023</v>
      </c>
    </row>
    <row r="681" spans="1:11">
      <c r="A681" t="s">
        <v>877</v>
      </c>
      <c r="B681" t="s">
        <v>871</v>
      </c>
      <c r="C681" s="25">
        <v>45114</v>
      </c>
      <c r="D681" t="s">
        <v>13</v>
      </c>
      <c r="E681" t="s">
        <v>14</v>
      </c>
      <c r="F681">
        <v>1</v>
      </c>
      <c r="G681" s="22">
        <v>899.99</v>
      </c>
      <c r="H681" s="22">
        <f t="shared" si="20"/>
        <v>899.99</v>
      </c>
      <c r="I681" t="s">
        <v>15</v>
      </c>
      <c r="J681">
        <v>50</v>
      </c>
      <c r="K681" s="29" t="str">
        <f t="shared" si="21"/>
        <v>Jul-2023</v>
      </c>
    </row>
    <row r="682" spans="1:11">
      <c r="A682" t="s">
        <v>878</v>
      </c>
      <c r="B682" t="s">
        <v>871</v>
      </c>
      <c r="C682" s="25">
        <v>45115</v>
      </c>
      <c r="D682" t="s">
        <v>18</v>
      </c>
      <c r="E682" t="s">
        <v>14</v>
      </c>
      <c r="F682">
        <v>1</v>
      </c>
      <c r="G682" s="22">
        <v>799</v>
      </c>
      <c r="H682" s="22">
        <f t="shared" si="20"/>
        <v>799</v>
      </c>
      <c r="I682" t="s">
        <v>15</v>
      </c>
      <c r="J682">
        <v>51</v>
      </c>
      <c r="K682" s="29" t="str">
        <f t="shared" si="21"/>
        <v>Jul-2023</v>
      </c>
    </row>
    <row r="683" spans="1:11">
      <c r="A683" t="s">
        <v>879</v>
      </c>
      <c r="B683" t="s">
        <v>871</v>
      </c>
      <c r="C683" s="25">
        <v>45116</v>
      </c>
      <c r="D683" t="s">
        <v>22</v>
      </c>
      <c r="E683" t="s">
        <v>14</v>
      </c>
      <c r="F683">
        <v>1</v>
      </c>
      <c r="G683" s="22">
        <v>650</v>
      </c>
      <c r="H683" s="22">
        <f t="shared" si="20"/>
        <v>650</v>
      </c>
      <c r="I683" t="s">
        <v>15</v>
      </c>
      <c r="J683">
        <v>52</v>
      </c>
      <c r="K683" s="29" t="str">
        <f t="shared" si="21"/>
        <v>Jul-2023</v>
      </c>
    </row>
    <row r="684" spans="1:11">
      <c r="A684" t="s">
        <v>880</v>
      </c>
      <c r="B684" t="s">
        <v>871</v>
      </c>
      <c r="C684" s="25">
        <v>45117</v>
      </c>
      <c r="D684" t="s">
        <v>25</v>
      </c>
      <c r="E684" t="s">
        <v>14</v>
      </c>
      <c r="F684">
        <v>1</v>
      </c>
      <c r="G684" s="22">
        <v>950</v>
      </c>
      <c r="H684" s="22">
        <f t="shared" si="20"/>
        <v>950</v>
      </c>
      <c r="I684" t="s">
        <v>15</v>
      </c>
      <c r="J684">
        <v>53</v>
      </c>
      <c r="K684" s="29" t="str">
        <f t="shared" si="21"/>
        <v>Jul-2023</v>
      </c>
    </row>
    <row r="685" spans="1:11">
      <c r="A685" t="s">
        <v>881</v>
      </c>
      <c r="B685" t="s">
        <v>871</v>
      </c>
      <c r="C685" s="25">
        <v>45118</v>
      </c>
      <c r="D685" t="s">
        <v>28</v>
      </c>
      <c r="E685" t="s">
        <v>29</v>
      </c>
      <c r="F685">
        <v>1</v>
      </c>
      <c r="G685" s="22">
        <v>1299</v>
      </c>
      <c r="H685" s="22">
        <f t="shared" si="20"/>
        <v>1299</v>
      </c>
      <c r="I685" t="s">
        <v>15</v>
      </c>
      <c r="J685">
        <v>54</v>
      </c>
      <c r="K685" s="29" t="str">
        <f t="shared" si="21"/>
        <v>Jul-2023</v>
      </c>
    </row>
    <row r="686" spans="1:11">
      <c r="A686" t="s">
        <v>882</v>
      </c>
      <c r="B686" t="s">
        <v>871</v>
      </c>
      <c r="C686" s="25">
        <v>45119</v>
      </c>
      <c r="D686" t="s">
        <v>31</v>
      </c>
      <c r="E686" t="s">
        <v>29</v>
      </c>
      <c r="F686">
        <v>1</v>
      </c>
      <c r="G686" s="22">
        <v>999</v>
      </c>
      <c r="H686" s="22">
        <f t="shared" si="20"/>
        <v>999</v>
      </c>
      <c r="I686" t="s">
        <v>15</v>
      </c>
      <c r="J686">
        <v>55</v>
      </c>
      <c r="K686" s="29" t="str">
        <f t="shared" si="21"/>
        <v>Jul-2023</v>
      </c>
    </row>
    <row r="687" spans="1:11">
      <c r="A687" t="s">
        <v>883</v>
      </c>
      <c r="B687" t="s">
        <v>871</v>
      </c>
      <c r="C687" s="25">
        <v>45120</v>
      </c>
      <c r="D687" t="s">
        <v>34</v>
      </c>
      <c r="E687" t="s">
        <v>29</v>
      </c>
      <c r="F687">
        <v>1</v>
      </c>
      <c r="G687" s="22">
        <v>1100</v>
      </c>
      <c r="H687" s="22">
        <f t="shared" si="20"/>
        <v>1100</v>
      </c>
      <c r="I687" t="s">
        <v>15</v>
      </c>
      <c r="J687">
        <v>50</v>
      </c>
      <c r="K687" s="29" t="str">
        <f t="shared" si="21"/>
        <v>Jul-2023</v>
      </c>
    </row>
    <row r="688" spans="1:11">
      <c r="A688" t="s">
        <v>884</v>
      </c>
      <c r="B688" t="s">
        <v>871</v>
      </c>
      <c r="C688" s="25">
        <v>45121</v>
      </c>
      <c r="D688" t="s">
        <v>37</v>
      </c>
      <c r="E688" t="s">
        <v>38</v>
      </c>
      <c r="F688">
        <v>1</v>
      </c>
      <c r="G688" s="22">
        <v>249.99</v>
      </c>
      <c r="H688" s="22">
        <f t="shared" si="20"/>
        <v>249.99</v>
      </c>
      <c r="I688" t="s">
        <v>15</v>
      </c>
      <c r="J688">
        <v>51</v>
      </c>
      <c r="K688" s="29" t="str">
        <f t="shared" si="21"/>
        <v>Jul-2023</v>
      </c>
    </row>
    <row r="689" spans="1:11">
      <c r="A689" t="s">
        <v>885</v>
      </c>
      <c r="B689" t="s">
        <v>871</v>
      </c>
      <c r="C689" s="25">
        <v>45122</v>
      </c>
      <c r="D689" t="s">
        <v>41</v>
      </c>
      <c r="E689" t="s">
        <v>38</v>
      </c>
      <c r="F689">
        <v>1</v>
      </c>
      <c r="G689" s="22">
        <v>350</v>
      </c>
      <c r="H689" s="22">
        <f t="shared" si="20"/>
        <v>350</v>
      </c>
      <c r="I689" t="s">
        <v>15</v>
      </c>
      <c r="J689">
        <v>52</v>
      </c>
      <c r="K689" s="29" t="str">
        <f t="shared" si="21"/>
        <v>Jul-2023</v>
      </c>
    </row>
    <row r="690" spans="1:11">
      <c r="A690" t="s">
        <v>886</v>
      </c>
      <c r="B690" t="s">
        <v>871</v>
      </c>
      <c r="C690" s="25">
        <v>45123</v>
      </c>
      <c r="D690" t="s">
        <v>44</v>
      </c>
      <c r="E690" t="s">
        <v>45</v>
      </c>
      <c r="F690">
        <v>1</v>
      </c>
      <c r="G690" s="22">
        <v>149</v>
      </c>
      <c r="H690" s="22">
        <f t="shared" si="20"/>
        <v>149</v>
      </c>
      <c r="I690" t="s">
        <v>15</v>
      </c>
      <c r="J690">
        <v>53</v>
      </c>
      <c r="K690" s="29" t="str">
        <f t="shared" si="21"/>
        <v>Jul-2023</v>
      </c>
    </row>
    <row r="691" spans="1:11">
      <c r="A691" t="s">
        <v>887</v>
      </c>
      <c r="B691" t="s">
        <v>871</v>
      </c>
      <c r="C691" s="25">
        <v>45124</v>
      </c>
      <c r="D691" t="s">
        <v>47</v>
      </c>
      <c r="E691" t="s">
        <v>45</v>
      </c>
      <c r="F691">
        <v>2</v>
      </c>
      <c r="G691" s="22">
        <v>75</v>
      </c>
      <c r="H691" s="22">
        <f t="shared" si="20"/>
        <v>150</v>
      </c>
      <c r="I691" t="s">
        <v>15</v>
      </c>
      <c r="J691">
        <v>54</v>
      </c>
      <c r="K691" s="29" t="str">
        <f t="shared" si="21"/>
        <v>Jul-2023</v>
      </c>
    </row>
    <row r="692" spans="1:11">
      <c r="A692" t="s">
        <v>888</v>
      </c>
      <c r="B692" t="s">
        <v>871</v>
      </c>
      <c r="C692" s="25">
        <v>45125</v>
      </c>
      <c r="D692" t="s">
        <v>50</v>
      </c>
      <c r="E692" t="s">
        <v>45</v>
      </c>
      <c r="F692">
        <v>1</v>
      </c>
      <c r="G692" s="22">
        <v>199</v>
      </c>
      <c r="H692" s="22">
        <f t="shared" si="20"/>
        <v>199</v>
      </c>
      <c r="I692" t="s">
        <v>15</v>
      </c>
      <c r="J692">
        <v>55</v>
      </c>
      <c r="K692" s="29" t="str">
        <f t="shared" si="21"/>
        <v>Jul-2023</v>
      </c>
    </row>
    <row r="693" spans="1:11">
      <c r="A693" t="s">
        <v>889</v>
      </c>
      <c r="B693" t="s">
        <v>871</v>
      </c>
      <c r="C693" s="25">
        <v>45126</v>
      </c>
      <c r="D693" t="s">
        <v>53</v>
      </c>
      <c r="E693" t="s">
        <v>45</v>
      </c>
      <c r="F693">
        <v>1</v>
      </c>
      <c r="G693" s="22">
        <v>250</v>
      </c>
      <c r="H693" s="22">
        <f t="shared" si="20"/>
        <v>250</v>
      </c>
      <c r="I693" t="s">
        <v>15</v>
      </c>
      <c r="J693">
        <v>50</v>
      </c>
      <c r="K693" s="29" t="str">
        <f t="shared" si="21"/>
        <v>Jul-2023</v>
      </c>
    </row>
    <row r="694" spans="1:11">
      <c r="A694" t="s">
        <v>890</v>
      </c>
      <c r="B694" t="s">
        <v>871</v>
      </c>
      <c r="C694" s="25">
        <v>45127</v>
      </c>
      <c r="D694" t="s">
        <v>56</v>
      </c>
      <c r="E694" t="s">
        <v>57</v>
      </c>
      <c r="F694">
        <v>1</v>
      </c>
      <c r="G694" s="22">
        <v>19.99</v>
      </c>
      <c r="H694" s="22">
        <f t="shared" si="20"/>
        <v>19.99</v>
      </c>
      <c r="I694" t="s">
        <v>15</v>
      </c>
      <c r="J694">
        <v>51</v>
      </c>
      <c r="K694" s="29" t="str">
        <f t="shared" si="21"/>
        <v>Jul-2023</v>
      </c>
    </row>
    <row r="695" spans="1:11">
      <c r="A695" t="s">
        <v>891</v>
      </c>
      <c r="B695" t="s">
        <v>12</v>
      </c>
      <c r="C695" s="25">
        <v>45474</v>
      </c>
      <c r="D695" t="s">
        <v>13</v>
      </c>
      <c r="E695" t="s">
        <v>14</v>
      </c>
      <c r="F695">
        <v>1</v>
      </c>
      <c r="G695" s="22">
        <v>899.99</v>
      </c>
      <c r="H695" s="22">
        <f t="shared" si="20"/>
        <v>899.99</v>
      </c>
      <c r="I695" t="s">
        <v>15</v>
      </c>
      <c r="J695">
        <v>26</v>
      </c>
      <c r="K695" s="29" t="str">
        <f t="shared" si="21"/>
        <v>Jul-2024</v>
      </c>
    </row>
    <row r="696" spans="1:11">
      <c r="A696" t="s">
        <v>892</v>
      </c>
      <c r="B696" t="s">
        <v>17</v>
      </c>
      <c r="C696" s="25">
        <v>45476</v>
      </c>
      <c r="D696" t="s">
        <v>18</v>
      </c>
      <c r="E696" t="s">
        <v>14</v>
      </c>
      <c r="F696">
        <v>1</v>
      </c>
      <c r="G696" s="22">
        <v>799</v>
      </c>
      <c r="H696" s="22">
        <f t="shared" si="20"/>
        <v>799</v>
      </c>
      <c r="I696" t="s">
        <v>19</v>
      </c>
      <c r="J696">
        <v>41</v>
      </c>
      <c r="K696" s="29" t="str">
        <f t="shared" si="21"/>
        <v>Jul-2024</v>
      </c>
    </row>
    <row r="697" spans="1:11">
      <c r="A697" t="s">
        <v>893</v>
      </c>
      <c r="B697" t="s">
        <v>21</v>
      </c>
      <c r="C697" s="25">
        <v>45478</v>
      </c>
      <c r="D697" t="s">
        <v>22</v>
      </c>
      <c r="E697" t="s">
        <v>14</v>
      </c>
      <c r="F697">
        <v>1</v>
      </c>
      <c r="G697" s="22">
        <v>650</v>
      </c>
      <c r="H697" s="22">
        <f t="shared" si="20"/>
        <v>650</v>
      </c>
      <c r="I697" t="s">
        <v>15</v>
      </c>
      <c r="J697">
        <v>55</v>
      </c>
      <c r="K697" s="29" t="str">
        <f t="shared" si="21"/>
        <v>Jul-2024</v>
      </c>
    </row>
    <row r="698" spans="1:11">
      <c r="A698" t="s">
        <v>894</v>
      </c>
      <c r="B698" t="s">
        <v>24</v>
      </c>
      <c r="C698" s="25">
        <v>45480</v>
      </c>
      <c r="D698" t="s">
        <v>25</v>
      </c>
      <c r="E698" t="s">
        <v>14</v>
      </c>
      <c r="F698">
        <v>1</v>
      </c>
      <c r="G698" s="22">
        <v>950</v>
      </c>
      <c r="H698" s="22">
        <f t="shared" si="20"/>
        <v>950</v>
      </c>
      <c r="I698" t="s">
        <v>19</v>
      </c>
      <c r="J698">
        <v>19</v>
      </c>
      <c r="K698" s="29" t="str">
        <f t="shared" si="21"/>
        <v>Jul-2024</v>
      </c>
    </row>
    <row r="699" spans="1:11">
      <c r="A699" t="s">
        <v>895</v>
      </c>
      <c r="B699" t="s">
        <v>27</v>
      </c>
      <c r="C699" s="25">
        <v>45482</v>
      </c>
      <c r="D699" t="s">
        <v>28</v>
      </c>
      <c r="E699" t="s">
        <v>29</v>
      </c>
      <c r="F699">
        <v>1</v>
      </c>
      <c r="G699" s="22">
        <v>1299</v>
      </c>
      <c r="H699" s="22">
        <f t="shared" si="20"/>
        <v>1299</v>
      </c>
      <c r="I699" t="s">
        <v>15</v>
      </c>
      <c r="J699">
        <v>40</v>
      </c>
      <c r="K699" s="29" t="str">
        <f t="shared" si="21"/>
        <v>Jul-2024</v>
      </c>
    </row>
    <row r="700" spans="1:11">
      <c r="A700" t="s">
        <v>896</v>
      </c>
      <c r="B700" t="s">
        <v>12</v>
      </c>
      <c r="C700" s="25">
        <v>45484</v>
      </c>
      <c r="D700" t="s">
        <v>31</v>
      </c>
      <c r="E700" t="s">
        <v>29</v>
      </c>
      <c r="F700">
        <v>1</v>
      </c>
      <c r="G700" s="22">
        <v>999</v>
      </c>
      <c r="H700" s="22">
        <f t="shared" si="20"/>
        <v>999</v>
      </c>
      <c r="I700" t="s">
        <v>15</v>
      </c>
      <c r="J700">
        <v>27</v>
      </c>
      <c r="K700" s="29" t="str">
        <f t="shared" si="21"/>
        <v>Jul-2024</v>
      </c>
    </row>
    <row r="701" spans="1:11">
      <c r="A701" t="s">
        <v>897</v>
      </c>
      <c r="B701" t="s">
        <v>33</v>
      </c>
      <c r="C701" s="25">
        <v>45486</v>
      </c>
      <c r="D701" t="s">
        <v>34</v>
      </c>
      <c r="E701" t="s">
        <v>29</v>
      </c>
      <c r="F701">
        <v>1</v>
      </c>
      <c r="G701" s="22">
        <v>1100</v>
      </c>
      <c r="H701" s="22">
        <f t="shared" si="20"/>
        <v>1100</v>
      </c>
      <c r="I701" t="s">
        <v>19</v>
      </c>
      <c r="J701">
        <v>65</v>
      </c>
      <c r="K701" s="29" t="str">
        <f t="shared" si="21"/>
        <v>Jul-2024</v>
      </c>
    </row>
    <row r="702" spans="1:11">
      <c r="A702" t="s">
        <v>898</v>
      </c>
      <c r="B702" t="s">
        <v>36</v>
      </c>
      <c r="C702" s="25">
        <v>45488</v>
      </c>
      <c r="D702" t="s">
        <v>37</v>
      </c>
      <c r="E702" t="s">
        <v>38</v>
      </c>
      <c r="F702">
        <v>1</v>
      </c>
      <c r="G702" s="22">
        <v>249.99</v>
      </c>
      <c r="H702" s="22">
        <f t="shared" si="20"/>
        <v>249.99</v>
      </c>
      <c r="I702" t="s">
        <v>15</v>
      </c>
      <c r="J702">
        <v>33</v>
      </c>
      <c r="K702" s="29" t="str">
        <f t="shared" si="21"/>
        <v>Jul-2024</v>
      </c>
    </row>
    <row r="703" spans="1:11">
      <c r="A703" t="s">
        <v>899</v>
      </c>
      <c r="B703" t="s">
        <v>40</v>
      </c>
      <c r="C703" s="25">
        <v>45490</v>
      </c>
      <c r="D703" t="s">
        <v>41</v>
      </c>
      <c r="E703" t="s">
        <v>38</v>
      </c>
      <c r="F703">
        <v>1</v>
      </c>
      <c r="G703" s="22">
        <v>350</v>
      </c>
      <c r="H703" s="22">
        <f t="shared" si="20"/>
        <v>350</v>
      </c>
      <c r="I703" t="s">
        <v>19</v>
      </c>
      <c r="J703">
        <v>58</v>
      </c>
      <c r="K703" s="29" t="str">
        <f t="shared" si="21"/>
        <v>Jul-2024</v>
      </c>
    </row>
    <row r="704" spans="1:11">
      <c r="A704" t="s">
        <v>900</v>
      </c>
      <c r="B704" t="s">
        <v>43</v>
      </c>
      <c r="C704" s="25">
        <v>45492</v>
      </c>
      <c r="D704" t="s">
        <v>44</v>
      </c>
      <c r="E704" t="s">
        <v>45</v>
      </c>
      <c r="F704">
        <v>1</v>
      </c>
      <c r="G704" s="22">
        <v>149</v>
      </c>
      <c r="H704" s="22">
        <f t="shared" si="20"/>
        <v>149</v>
      </c>
      <c r="I704" t="s">
        <v>15</v>
      </c>
      <c r="J704">
        <v>37</v>
      </c>
      <c r="K704" s="29" t="str">
        <f t="shared" si="21"/>
        <v>Jul-2024</v>
      </c>
    </row>
    <row r="705" spans="1:11">
      <c r="A705" t="s">
        <v>901</v>
      </c>
      <c r="B705" t="s">
        <v>12</v>
      </c>
      <c r="C705" s="25">
        <v>45494</v>
      </c>
      <c r="D705" t="s">
        <v>47</v>
      </c>
      <c r="E705" t="s">
        <v>45</v>
      </c>
      <c r="F705">
        <v>2</v>
      </c>
      <c r="G705" s="22">
        <v>75</v>
      </c>
      <c r="H705" s="22">
        <f t="shared" si="20"/>
        <v>150</v>
      </c>
      <c r="I705" t="s">
        <v>15</v>
      </c>
      <c r="J705">
        <v>29</v>
      </c>
      <c r="K705" s="29" t="str">
        <f t="shared" si="21"/>
        <v>Jul-2024</v>
      </c>
    </row>
    <row r="706" spans="1:11">
      <c r="A706" t="s">
        <v>902</v>
      </c>
      <c r="B706" t="s">
        <v>49</v>
      </c>
      <c r="C706" s="25">
        <v>45496</v>
      </c>
      <c r="D706" t="s">
        <v>50</v>
      </c>
      <c r="E706" t="s">
        <v>45</v>
      </c>
      <c r="F706">
        <v>1</v>
      </c>
      <c r="G706" s="22">
        <v>199</v>
      </c>
      <c r="H706" s="22">
        <f t="shared" ref="H706:H769" si="22">F706*G706</f>
        <v>199</v>
      </c>
      <c r="I706" t="s">
        <v>19</v>
      </c>
      <c r="J706">
        <v>24</v>
      </c>
      <c r="K706" s="29" t="str">
        <f t="shared" ref="K706:K769" si="23">TEXT(C706,"mmm-yyyy")</f>
        <v>Jul-2024</v>
      </c>
    </row>
    <row r="707" spans="1:11">
      <c r="A707" t="s">
        <v>903</v>
      </c>
      <c r="B707" t="s">
        <v>52</v>
      </c>
      <c r="C707" s="25">
        <v>45498</v>
      </c>
      <c r="D707" t="s">
        <v>53</v>
      </c>
      <c r="E707" t="s">
        <v>45</v>
      </c>
      <c r="F707">
        <v>1</v>
      </c>
      <c r="G707" s="22">
        <v>250</v>
      </c>
      <c r="H707" s="22">
        <f t="shared" si="22"/>
        <v>250</v>
      </c>
      <c r="I707" t="s">
        <v>15</v>
      </c>
      <c r="J707">
        <v>68</v>
      </c>
      <c r="K707" s="29" t="str">
        <f t="shared" si="23"/>
        <v>Jul-2024</v>
      </c>
    </row>
    <row r="708" spans="1:11">
      <c r="A708" t="s">
        <v>904</v>
      </c>
      <c r="B708" t="s">
        <v>55</v>
      </c>
      <c r="C708" s="25">
        <v>45500</v>
      </c>
      <c r="D708" t="s">
        <v>56</v>
      </c>
      <c r="E708" t="s">
        <v>57</v>
      </c>
      <c r="F708">
        <v>1</v>
      </c>
      <c r="G708" s="22">
        <v>19.99</v>
      </c>
      <c r="H708" s="22">
        <f t="shared" si="22"/>
        <v>19.99</v>
      </c>
      <c r="I708" t="s">
        <v>19</v>
      </c>
      <c r="J708">
        <v>70</v>
      </c>
      <c r="K708" s="29" t="str">
        <f t="shared" si="23"/>
        <v>Jul-2024</v>
      </c>
    </row>
    <row r="709" spans="1:11">
      <c r="A709" t="s">
        <v>905</v>
      </c>
      <c r="B709" t="s">
        <v>164</v>
      </c>
      <c r="C709" s="25">
        <v>45478</v>
      </c>
      <c r="D709" t="s">
        <v>31</v>
      </c>
      <c r="E709" t="s">
        <v>29</v>
      </c>
      <c r="F709">
        <v>1</v>
      </c>
      <c r="G709" s="22">
        <v>999</v>
      </c>
      <c r="H709" s="22">
        <f t="shared" si="22"/>
        <v>999</v>
      </c>
      <c r="I709" t="s">
        <v>15</v>
      </c>
      <c r="J709">
        <v>70</v>
      </c>
      <c r="K709" s="29" t="str">
        <f t="shared" si="23"/>
        <v>Jul-2024</v>
      </c>
    </row>
    <row r="710" spans="1:11">
      <c r="A710" t="s">
        <v>906</v>
      </c>
      <c r="B710" t="s">
        <v>907</v>
      </c>
      <c r="C710" s="25">
        <v>45493</v>
      </c>
      <c r="D710" t="s">
        <v>22</v>
      </c>
      <c r="E710" t="s">
        <v>14</v>
      </c>
      <c r="F710">
        <v>1</v>
      </c>
      <c r="G710" s="22">
        <v>650</v>
      </c>
      <c r="H710" s="22">
        <f t="shared" si="22"/>
        <v>650</v>
      </c>
      <c r="I710" t="s">
        <v>15</v>
      </c>
      <c r="J710">
        <v>50</v>
      </c>
      <c r="K710" s="29" t="str">
        <f t="shared" si="23"/>
        <v>Jul-2024</v>
      </c>
    </row>
    <row r="711" spans="1:11">
      <c r="A711" t="s">
        <v>908</v>
      </c>
      <c r="B711" t="s">
        <v>817</v>
      </c>
      <c r="C711" s="25">
        <v>45474</v>
      </c>
      <c r="D711" t="s">
        <v>53</v>
      </c>
      <c r="E711" t="s">
        <v>45</v>
      </c>
      <c r="F711">
        <v>1</v>
      </c>
      <c r="G711" s="22">
        <v>250</v>
      </c>
      <c r="H711" s="22">
        <f t="shared" si="22"/>
        <v>250</v>
      </c>
      <c r="I711" t="s">
        <v>15</v>
      </c>
      <c r="J711">
        <v>65</v>
      </c>
      <c r="K711" s="29" t="str">
        <f t="shared" si="23"/>
        <v>Jul-2024</v>
      </c>
    </row>
    <row r="712" spans="1:11">
      <c r="A712" t="s">
        <v>909</v>
      </c>
      <c r="B712" t="s">
        <v>910</v>
      </c>
      <c r="C712" s="25">
        <v>45474</v>
      </c>
      <c r="D712" t="s">
        <v>13</v>
      </c>
      <c r="E712" t="s">
        <v>14</v>
      </c>
      <c r="F712">
        <v>1</v>
      </c>
      <c r="G712" s="22">
        <v>899.99</v>
      </c>
      <c r="H712" s="22">
        <f t="shared" si="22"/>
        <v>899.99</v>
      </c>
      <c r="I712" t="s">
        <v>19</v>
      </c>
      <c r="J712">
        <v>25</v>
      </c>
      <c r="K712" s="29" t="str">
        <f t="shared" si="23"/>
        <v>Jul-2024</v>
      </c>
    </row>
    <row r="713" spans="1:11">
      <c r="A713" t="s">
        <v>911</v>
      </c>
      <c r="B713" t="s">
        <v>912</v>
      </c>
      <c r="C713" s="25">
        <v>45478</v>
      </c>
      <c r="D713" t="s">
        <v>18</v>
      </c>
      <c r="E713" t="s">
        <v>14</v>
      </c>
      <c r="F713">
        <v>1</v>
      </c>
      <c r="G713" s="22">
        <v>799</v>
      </c>
      <c r="H713" s="22">
        <f t="shared" si="22"/>
        <v>799</v>
      </c>
      <c r="I713" t="s">
        <v>15</v>
      </c>
      <c r="J713">
        <v>35</v>
      </c>
      <c r="K713" s="29" t="str">
        <f t="shared" si="23"/>
        <v>Jul-2024</v>
      </c>
    </row>
    <row r="714" spans="1:11">
      <c r="A714" t="s">
        <v>913</v>
      </c>
      <c r="B714" t="s">
        <v>914</v>
      </c>
      <c r="C714" s="25">
        <v>45483</v>
      </c>
      <c r="D714" t="s">
        <v>22</v>
      </c>
      <c r="E714" t="s">
        <v>14</v>
      </c>
      <c r="F714">
        <v>1</v>
      </c>
      <c r="G714" s="22">
        <v>650</v>
      </c>
      <c r="H714" s="22">
        <f t="shared" si="22"/>
        <v>650</v>
      </c>
      <c r="I714" t="s">
        <v>19</v>
      </c>
      <c r="J714">
        <v>50</v>
      </c>
      <c r="K714" s="29" t="str">
        <f t="shared" si="23"/>
        <v>Jul-2024</v>
      </c>
    </row>
    <row r="715" spans="1:11">
      <c r="A715" t="s">
        <v>915</v>
      </c>
      <c r="B715" t="s">
        <v>916</v>
      </c>
      <c r="C715" s="25">
        <v>45488</v>
      </c>
      <c r="D715" t="s">
        <v>25</v>
      </c>
      <c r="E715" t="s">
        <v>14</v>
      </c>
      <c r="F715">
        <v>1</v>
      </c>
      <c r="G715" s="22">
        <v>950</v>
      </c>
      <c r="H715" s="22">
        <f t="shared" si="22"/>
        <v>950</v>
      </c>
      <c r="I715" t="s">
        <v>15</v>
      </c>
      <c r="J715">
        <v>65</v>
      </c>
      <c r="K715" s="29" t="str">
        <f t="shared" si="23"/>
        <v>Jul-2024</v>
      </c>
    </row>
    <row r="716" spans="1:11">
      <c r="A716" t="s">
        <v>917</v>
      </c>
      <c r="B716" t="s">
        <v>918</v>
      </c>
      <c r="C716" s="25">
        <v>45493</v>
      </c>
      <c r="D716" t="s">
        <v>28</v>
      </c>
      <c r="E716" t="s">
        <v>29</v>
      </c>
      <c r="F716">
        <v>1</v>
      </c>
      <c r="G716" s="22">
        <v>1299</v>
      </c>
      <c r="H716" s="22">
        <f t="shared" si="22"/>
        <v>1299</v>
      </c>
      <c r="I716" t="s">
        <v>19</v>
      </c>
      <c r="J716">
        <v>18</v>
      </c>
      <c r="K716" s="29" t="str">
        <f t="shared" si="23"/>
        <v>Jul-2024</v>
      </c>
    </row>
    <row r="717" spans="1:11">
      <c r="A717" t="s">
        <v>919</v>
      </c>
      <c r="B717" t="s">
        <v>920</v>
      </c>
      <c r="C717" s="25">
        <v>45498</v>
      </c>
      <c r="D717" t="s">
        <v>31</v>
      </c>
      <c r="E717" t="s">
        <v>29</v>
      </c>
      <c r="F717">
        <v>1</v>
      </c>
      <c r="G717" s="22">
        <v>999</v>
      </c>
      <c r="H717" s="22">
        <f t="shared" si="22"/>
        <v>999</v>
      </c>
      <c r="I717" t="s">
        <v>15</v>
      </c>
      <c r="J717">
        <v>25</v>
      </c>
      <c r="K717" s="29" t="str">
        <f t="shared" si="23"/>
        <v>Jul-2024</v>
      </c>
    </row>
    <row r="718" spans="1:11">
      <c r="A718" t="s">
        <v>921</v>
      </c>
      <c r="B718" t="s">
        <v>922</v>
      </c>
      <c r="C718" s="25">
        <v>45503</v>
      </c>
      <c r="D718" t="s">
        <v>34</v>
      </c>
      <c r="E718" t="s">
        <v>29</v>
      </c>
      <c r="F718">
        <v>1</v>
      </c>
      <c r="G718" s="22">
        <v>1100</v>
      </c>
      <c r="H718" s="22">
        <f t="shared" si="22"/>
        <v>1100</v>
      </c>
      <c r="I718" t="s">
        <v>19</v>
      </c>
      <c r="J718">
        <v>35</v>
      </c>
      <c r="K718" s="29" t="str">
        <f t="shared" si="23"/>
        <v>Jul-2024</v>
      </c>
    </row>
    <row r="719" spans="1:11">
      <c r="A719" t="s">
        <v>923</v>
      </c>
      <c r="B719" t="s">
        <v>600</v>
      </c>
      <c r="C719" s="25">
        <v>45474</v>
      </c>
      <c r="D719" t="s">
        <v>44</v>
      </c>
      <c r="E719" t="s">
        <v>45</v>
      </c>
      <c r="F719">
        <v>1</v>
      </c>
      <c r="G719" s="22">
        <v>149</v>
      </c>
      <c r="H719" s="22">
        <f t="shared" si="22"/>
        <v>149</v>
      </c>
      <c r="I719" t="s">
        <v>19</v>
      </c>
      <c r="J719">
        <v>34</v>
      </c>
      <c r="K719" s="29" t="str">
        <f t="shared" si="23"/>
        <v>Jul-2024</v>
      </c>
    </row>
    <row r="720" spans="1:11">
      <c r="A720" t="s">
        <v>924</v>
      </c>
      <c r="B720" t="s">
        <v>867</v>
      </c>
      <c r="C720" s="25">
        <v>45493</v>
      </c>
      <c r="D720" t="s">
        <v>25</v>
      </c>
      <c r="E720" t="s">
        <v>14</v>
      </c>
      <c r="F720">
        <v>1</v>
      </c>
      <c r="G720" s="22">
        <v>950</v>
      </c>
      <c r="H720" s="22">
        <f t="shared" si="22"/>
        <v>950</v>
      </c>
      <c r="I720" t="s">
        <v>19</v>
      </c>
      <c r="J720">
        <v>36</v>
      </c>
      <c r="K720" s="29" t="str">
        <f t="shared" si="23"/>
        <v>Jul-2024</v>
      </c>
    </row>
    <row r="721" spans="1:11">
      <c r="A721" t="s">
        <v>925</v>
      </c>
      <c r="B721" t="s">
        <v>926</v>
      </c>
      <c r="C721" s="25">
        <v>45474</v>
      </c>
      <c r="D721" t="s">
        <v>22</v>
      </c>
      <c r="E721" t="s">
        <v>14</v>
      </c>
      <c r="F721">
        <v>1</v>
      </c>
      <c r="G721" s="22">
        <v>650</v>
      </c>
      <c r="H721" s="22">
        <f t="shared" si="22"/>
        <v>650</v>
      </c>
      <c r="I721" t="s">
        <v>19</v>
      </c>
      <c r="J721">
        <v>66</v>
      </c>
      <c r="K721" s="29" t="str">
        <f t="shared" si="23"/>
        <v>Jul-2024</v>
      </c>
    </row>
    <row r="722" spans="1:11">
      <c r="A722" t="s">
        <v>927</v>
      </c>
      <c r="B722" t="s">
        <v>869</v>
      </c>
      <c r="C722" s="25">
        <v>45474</v>
      </c>
      <c r="D722" t="s">
        <v>56</v>
      </c>
      <c r="E722" t="s">
        <v>57</v>
      </c>
      <c r="F722">
        <v>1</v>
      </c>
      <c r="G722" s="22">
        <v>19.99</v>
      </c>
      <c r="H722" s="22">
        <f t="shared" si="22"/>
        <v>19.99</v>
      </c>
      <c r="I722" t="s">
        <v>15</v>
      </c>
      <c r="J722">
        <v>18</v>
      </c>
      <c r="K722" s="29" t="str">
        <f t="shared" si="23"/>
        <v>Jul-2024</v>
      </c>
    </row>
    <row r="723" spans="1:11">
      <c r="A723" t="s">
        <v>928</v>
      </c>
      <c r="B723" t="s">
        <v>12</v>
      </c>
      <c r="C723" s="25">
        <v>45078</v>
      </c>
      <c r="D723" t="s">
        <v>13</v>
      </c>
      <c r="E723" t="s">
        <v>14</v>
      </c>
      <c r="F723">
        <v>1</v>
      </c>
      <c r="G723" s="22">
        <v>899.99</v>
      </c>
      <c r="H723" s="22">
        <f t="shared" si="22"/>
        <v>899.99</v>
      </c>
      <c r="I723" t="s">
        <v>15</v>
      </c>
      <c r="J723">
        <v>27</v>
      </c>
      <c r="K723" s="29" t="str">
        <f t="shared" si="23"/>
        <v>Jun-2023</v>
      </c>
    </row>
    <row r="724" spans="1:11">
      <c r="A724" t="s">
        <v>929</v>
      </c>
      <c r="B724" t="s">
        <v>17</v>
      </c>
      <c r="C724" s="25">
        <v>45080</v>
      </c>
      <c r="D724" t="s">
        <v>18</v>
      </c>
      <c r="E724" t="s">
        <v>14</v>
      </c>
      <c r="F724">
        <v>1</v>
      </c>
      <c r="G724" s="22">
        <v>799</v>
      </c>
      <c r="H724" s="22">
        <f t="shared" si="22"/>
        <v>799</v>
      </c>
      <c r="I724" t="s">
        <v>19</v>
      </c>
      <c r="J724">
        <v>38</v>
      </c>
      <c r="K724" s="29" t="str">
        <f t="shared" si="23"/>
        <v>Jun-2023</v>
      </c>
    </row>
    <row r="725" spans="1:11">
      <c r="A725" t="s">
        <v>930</v>
      </c>
      <c r="B725" t="s">
        <v>21</v>
      </c>
      <c r="C725" s="25">
        <v>45082</v>
      </c>
      <c r="D725" t="s">
        <v>22</v>
      </c>
      <c r="E725" t="s">
        <v>14</v>
      </c>
      <c r="F725">
        <v>1</v>
      </c>
      <c r="G725" s="22">
        <v>650</v>
      </c>
      <c r="H725" s="22">
        <f t="shared" si="22"/>
        <v>650</v>
      </c>
      <c r="I725" t="s">
        <v>15</v>
      </c>
      <c r="J725">
        <v>53</v>
      </c>
      <c r="K725" s="29" t="str">
        <f t="shared" si="23"/>
        <v>Jun-2023</v>
      </c>
    </row>
    <row r="726" spans="1:11">
      <c r="A726" t="s">
        <v>931</v>
      </c>
      <c r="B726" t="s">
        <v>24</v>
      </c>
      <c r="C726" s="25">
        <v>45084</v>
      </c>
      <c r="D726" t="s">
        <v>25</v>
      </c>
      <c r="E726" t="s">
        <v>14</v>
      </c>
      <c r="F726">
        <v>1</v>
      </c>
      <c r="G726" s="22">
        <v>950</v>
      </c>
      <c r="H726" s="22">
        <f t="shared" si="22"/>
        <v>950</v>
      </c>
      <c r="I726" t="s">
        <v>19</v>
      </c>
      <c r="J726">
        <v>22</v>
      </c>
      <c r="K726" s="29" t="str">
        <f t="shared" si="23"/>
        <v>Jun-2023</v>
      </c>
    </row>
    <row r="727" spans="1:11">
      <c r="A727" t="s">
        <v>932</v>
      </c>
      <c r="B727" t="s">
        <v>27</v>
      </c>
      <c r="C727" s="25">
        <v>45086</v>
      </c>
      <c r="D727" t="s">
        <v>28</v>
      </c>
      <c r="E727" t="s">
        <v>29</v>
      </c>
      <c r="F727">
        <v>1</v>
      </c>
      <c r="G727" s="22">
        <v>1299</v>
      </c>
      <c r="H727" s="22">
        <f t="shared" si="22"/>
        <v>1299</v>
      </c>
      <c r="I727" t="s">
        <v>15</v>
      </c>
      <c r="J727">
        <v>46</v>
      </c>
      <c r="K727" s="29" t="str">
        <f t="shared" si="23"/>
        <v>Jun-2023</v>
      </c>
    </row>
    <row r="728" spans="1:11">
      <c r="A728" t="s">
        <v>933</v>
      </c>
      <c r="B728" t="s">
        <v>12</v>
      </c>
      <c r="C728" s="25">
        <v>45088</v>
      </c>
      <c r="D728" t="s">
        <v>31</v>
      </c>
      <c r="E728" t="s">
        <v>29</v>
      </c>
      <c r="F728">
        <v>1</v>
      </c>
      <c r="G728" s="22">
        <v>999</v>
      </c>
      <c r="H728" s="22">
        <f t="shared" si="22"/>
        <v>999</v>
      </c>
      <c r="I728" t="s">
        <v>15</v>
      </c>
      <c r="J728">
        <v>29</v>
      </c>
      <c r="K728" s="29" t="str">
        <f t="shared" si="23"/>
        <v>Jun-2023</v>
      </c>
    </row>
    <row r="729" spans="1:11">
      <c r="A729" t="s">
        <v>934</v>
      </c>
      <c r="B729" t="s">
        <v>33</v>
      </c>
      <c r="C729" s="25">
        <v>45090</v>
      </c>
      <c r="D729" t="s">
        <v>34</v>
      </c>
      <c r="E729" t="s">
        <v>29</v>
      </c>
      <c r="F729">
        <v>1</v>
      </c>
      <c r="G729" s="22">
        <v>1100</v>
      </c>
      <c r="H729" s="22">
        <f t="shared" si="22"/>
        <v>1100</v>
      </c>
      <c r="I729" t="s">
        <v>19</v>
      </c>
      <c r="J729">
        <v>69</v>
      </c>
      <c r="K729" s="29" t="str">
        <f t="shared" si="23"/>
        <v>Jun-2023</v>
      </c>
    </row>
    <row r="730" spans="1:11">
      <c r="A730" t="s">
        <v>935</v>
      </c>
      <c r="B730" t="s">
        <v>36</v>
      </c>
      <c r="C730" s="25">
        <v>45092</v>
      </c>
      <c r="D730" t="s">
        <v>37</v>
      </c>
      <c r="E730" t="s">
        <v>38</v>
      </c>
      <c r="F730">
        <v>1</v>
      </c>
      <c r="G730" s="22">
        <v>249.99</v>
      </c>
      <c r="H730" s="22">
        <f t="shared" si="22"/>
        <v>249.99</v>
      </c>
      <c r="I730" t="s">
        <v>15</v>
      </c>
      <c r="J730">
        <v>30</v>
      </c>
      <c r="K730" s="29" t="str">
        <f t="shared" si="23"/>
        <v>Jun-2023</v>
      </c>
    </row>
    <row r="731" spans="1:11">
      <c r="A731" t="s">
        <v>936</v>
      </c>
      <c r="B731" t="s">
        <v>40</v>
      </c>
      <c r="C731" s="25">
        <v>45094</v>
      </c>
      <c r="D731" t="s">
        <v>41</v>
      </c>
      <c r="E731" t="s">
        <v>38</v>
      </c>
      <c r="F731">
        <v>1</v>
      </c>
      <c r="G731" s="22">
        <v>350</v>
      </c>
      <c r="H731" s="22">
        <f t="shared" si="22"/>
        <v>350</v>
      </c>
      <c r="I731" t="s">
        <v>19</v>
      </c>
      <c r="J731">
        <v>57</v>
      </c>
      <c r="K731" s="29" t="str">
        <f t="shared" si="23"/>
        <v>Jun-2023</v>
      </c>
    </row>
    <row r="732" spans="1:11">
      <c r="A732" t="s">
        <v>937</v>
      </c>
      <c r="B732" t="s">
        <v>43</v>
      </c>
      <c r="C732" s="25">
        <v>45096</v>
      </c>
      <c r="D732" t="s">
        <v>44</v>
      </c>
      <c r="E732" t="s">
        <v>45</v>
      </c>
      <c r="F732">
        <v>1</v>
      </c>
      <c r="G732" s="22">
        <v>149</v>
      </c>
      <c r="H732" s="22">
        <f t="shared" si="22"/>
        <v>149</v>
      </c>
      <c r="I732" t="s">
        <v>15</v>
      </c>
      <c r="J732">
        <v>39</v>
      </c>
      <c r="K732" s="29" t="str">
        <f t="shared" si="23"/>
        <v>Jun-2023</v>
      </c>
    </row>
    <row r="733" spans="1:11">
      <c r="A733" t="s">
        <v>938</v>
      </c>
      <c r="B733" t="s">
        <v>12</v>
      </c>
      <c r="C733" s="25">
        <v>45098</v>
      </c>
      <c r="D733" t="s">
        <v>47</v>
      </c>
      <c r="E733" t="s">
        <v>45</v>
      </c>
      <c r="F733">
        <v>2</v>
      </c>
      <c r="G733" s="22">
        <v>75</v>
      </c>
      <c r="H733" s="22">
        <f t="shared" si="22"/>
        <v>150</v>
      </c>
      <c r="I733" t="s">
        <v>15</v>
      </c>
      <c r="J733">
        <v>26</v>
      </c>
      <c r="K733" s="29" t="str">
        <f t="shared" si="23"/>
        <v>Jun-2023</v>
      </c>
    </row>
    <row r="734" spans="1:11">
      <c r="A734" t="s">
        <v>939</v>
      </c>
      <c r="B734" t="s">
        <v>49</v>
      </c>
      <c r="C734" s="25">
        <v>45100</v>
      </c>
      <c r="D734" t="s">
        <v>50</v>
      </c>
      <c r="E734" t="s">
        <v>45</v>
      </c>
      <c r="F734">
        <v>1</v>
      </c>
      <c r="G734" s="22">
        <v>199</v>
      </c>
      <c r="H734" s="22">
        <f t="shared" si="22"/>
        <v>199</v>
      </c>
      <c r="I734" t="s">
        <v>19</v>
      </c>
      <c r="J734">
        <v>19</v>
      </c>
      <c r="K734" s="29" t="str">
        <f t="shared" si="23"/>
        <v>Jun-2023</v>
      </c>
    </row>
    <row r="735" spans="1:11">
      <c r="A735" t="s">
        <v>940</v>
      </c>
      <c r="B735" t="s">
        <v>52</v>
      </c>
      <c r="C735" s="25">
        <v>45102</v>
      </c>
      <c r="D735" t="s">
        <v>53</v>
      </c>
      <c r="E735" t="s">
        <v>45</v>
      </c>
      <c r="F735">
        <v>1</v>
      </c>
      <c r="G735" s="22">
        <v>250</v>
      </c>
      <c r="H735" s="22">
        <f t="shared" si="22"/>
        <v>250</v>
      </c>
      <c r="I735" t="s">
        <v>15</v>
      </c>
      <c r="J735">
        <v>71</v>
      </c>
      <c r="K735" s="29" t="str">
        <f t="shared" si="23"/>
        <v>Jun-2023</v>
      </c>
    </row>
    <row r="736" spans="1:11">
      <c r="A736" t="s">
        <v>941</v>
      </c>
      <c r="B736" t="s">
        <v>55</v>
      </c>
      <c r="C736" s="25">
        <v>45104</v>
      </c>
      <c r="D736" t="s">
        <v>56</v>
      </c>
      <c r="E736" t="s">
        <v>57</v>
      </c>
      <c r="F736">
        <v>1</v>
      </c>
      <c r="G736" s="22">
        <v>19.99</v>
      </c>
      <c r="H736" s="22">
        <f t="shared" si="22"/>
        <v>19.99</v>
      </c>
      <c r="I736" t="s">
        <v>19</v>
      </c>
      <c r="J736">
        <v>68</v>
      </c>
      <c r="K736" s="29" t="str">
        <f t="shared" si="23"/>
        <v>Jun-2023</v>
      </c>
    </row>
    <row r="737" spans="1:11">
      <c r="A737" t="s">
        <v>942</v>
      </c>
      <c r="B737" t="s">
        <v>59</v>
      </c>
      <c r="C737" s="25">
        <v>45097</v>
      </c>
      <c r="D737" t="s">
        <v>28</v>
      </c>
      <c r="E737" t="s">
        <v>29</v>
      </c>
      <c r="F737">
        <v>1</v>
      </c>
      <c r="G737" s="22">
        <v>1299</v>
      </c>
      <c r="H737" s="22">
        <f t="shared" si="22"/>
        <v>1299</v>
      </c>
      <c r="I737" t="s">
        <v>15</v>
      </c>
      <c r="J737">
        <v>34</v>
      </c>
      <c r="K737" s="29" t="str">
        <f t="shared" si="23"/>
        <v>Jun-2023</v>
      </c>
    </row>
    <row r="738" spans="1:11">
      <c r="A738" t="s">
        <v>943</v>
      </c>
      <c r="B738" t="s">
        <v>62</v>
      </c>
      <c r="C738" s="25">
        <v>45078</v>
      </c>
      <c r="D738" t="s">
        <v>34</v>
      </c>
      <c r="E738" t="s">
        <v>29</v>
      </c>
      <c r="F738">
        <v>1</v>
      </c>
      <c r="G738" s="22">
        <v>1100</v>
      </c>
      <c r="H738" s="22">
        <f t="shared" si="22"/>
        <v>1100</v>
      </c>
      <c r="I738" t="s">
        <v>19</v>
      </c>
      <c r="J738">
        <v>30</v>
      </c>
      <c r="K738" s="29" t="str">
        <f t="shared" si="23"/>
        <v>Jun-2023</v>
      </c>
    </row>
    <row r="739" spans="1:11">
      <c r="A739" t="s">
        <v>944</v>
      </c>
      <c r="B739" t="s">
        <v>65</v>
      </c>
      <c r="C739" s="25">
        <v>45078</v>
      </c>
      <c r="D739" t="s">
        <v>53</v>
      </c>
      <c r="E739" t="s">
        <v>45</v>
      </c>
      <c r="F739">
        <v>1</v>
      </c>
      <c r="G739" s="22">
        <v>250</v>
      </c>
      <c r="H739" s="22">
        <f t="shared" si="22"/>
        <v>250</v>
      </c>
      <c r="I739" t="s">
        <v>19</v>
      </c>
      <c r="J739">
        <v>52</v>
      </c>
      <c r="K739" s="29" t="str">
        <f t="shared" si="23"/>
        <v>Jun-2023</v>
      </c>
    </row>
    <row r="740" spans="1:11">
      <c r="A740" t="s">
        <v>945</v>
      </c>
      <c r="B740" t="s">
        <v>946</v>
      </c>
      <c r="C740" s="25">
        <v>45082</v>
      </c>
      <c r="D740" t="s">
        <v>56</v>
      </c>
      <c r="E740" t="s">
        <v>57</v>
      </c>
      <c r="F740">
        <v>1</v>
      </c>
      <c r="G740" s="22">
        <v>19.99</v>
      </c>
      <c r="H740" s="22">
        <f t="shared" si="22"/>
        <v>19.99</v>
      </c>
      <c r="I740" t="s">
        <v>15</v>
      </c>
      <c r="J740">
        <v>65</v>
      </c>
      <c r="K740" s="29" t="str">
        <f t="shared" si="23"/>
        <v>Jun-2023</v>
      </c>
    </row>
    <row r="741" spans="1:11">
      <c r="A741" t="s">
        <v>947</v>
      </c>
      <c r="B741" t="s">
        <v>948</v>
      </c>
      <c r="C741" s="25">
        <v>45087</v>
      </c>
      <c r="D741" t="s">
        <v>60</v>
      </c>
      <c r="E741" t="s">
        <v>57</v>
      </c>
      <c r="F741">
        <v>2</v>
      </c>
      <c r="G741" s="22">
        <v>19.99</v>
      </c>
      <c r="H741" s="22">
        <f t="shared" si="22"/>
        <v>39.98</v>
      </c>
      <c r="I741" t="s">
        <v>19</v>
      </c>
      <c r="J741">
        <v>18</v>
      </c>
      <c r="K741" s="29" t="str">
        <f t="shared" si="23"/>
        <v>Jun-2023</v>
      </c>
    </row>
    <row r="742" spans="1:11">
      <c r="A742" t="s">
        <v>949</v>
      </c>
      <c r="B742" t="s">
        <v>950</v>
      </c>
      <c r="C742" s="25">
        <v>45092</v>
      </c>
      <c r="D742" t="s">
        <v>93</v>
      </c>
      <c r="E742" t="s">
        <v>57</v>
      </c>
      <c r="F742">
        <v>3</v>
      </c>
      <c r="G742" s="22">
        <v>9.5</v>
      </c>
      <c r="H742" s="22">
        <f t="shared" si="22"/>
        <v>28.5</v>
      </c>
      <c r="I742" t="s">
        <v>15</v>
      </c>
      <c r="J742">
        <v>25</v>
      </c>
      <c r="K742" s="29" t="str">
        <f t="shared" si="23"/>
        <v>Jun-2023</v>
      </c>
    </row>
    <row r="743" spans="1:11">
      <c r="A743" t="s">
        <v>951</v>
      </c>
      <c r="B743" t="s">
        <v>952</v>
      </c>
      <c r="C743" s="25">
        <v>45097</v>
      </c>
      <c r="D743" t="s">
        <v>63</v>
      </c>
      <c r="E743" t="s">
        <v>57</v>
      </c>
      <c r="F743">
        <v>1</v>
      </c>
      <c r="G743" s="22">
        <v>15</v>
      </c>
      <c r="H743" s="22">
        <f t="shared" si="22"/>
        <v>15</v>
      </c>
      <c r="I743" t="s">
        <v>19</v>
      </c>
      <c r="J743">
        <v>35</v>
      </c>
      <c r="K743" s="29" t="str">
        <f t="shared" si="23"/>
        <v>Jun-2023</v>
      </c>
    </row>
    <row r="744" spans="1:11">
      <c r="A744" t="s">
        <v>953</v>
      </c>
      <c r="B744" t="s">
        <v>954</v>
      </c>
      <c r="C744" s="25">
        <v>45102</v>
      </c>
      <c r="D744" t="s">
        <v>96</v>
      </c>
      <c r="E744" t="s">
        <v>57</v>
      </c>
      <c r="F744">
        <v>2</v>
      </c>
      <c r="G744" s="22">
        <v>25</v>
      </c>
      <c r="H744" s="22">
        <f t="shared" si="22"/>
        <v>50</v>
      </c>
      <c r="I744" t="s">
        <v>15</v>
      </c>
      <c r="J744">
        <v>50</v>
      </c>
      <c r="K744" s="29" t="str">
        <f t="shared" si="23"/>
        <v>Jun-2023</v>
      </c>
    </row>
    <row r="745" spans="1:11">
      <c r="A745" t="s">
        <v>955</v>
      </c>
      <c r="B745" t="s">
        <v>433</v>
      </c>
      <c r="C745" s="25">
        <v>45087</v>
      </c>
      <c r="D745" t="s">
        <v>56</v>
      </c>
      <c r="E745" t="s">
        <v>57</v>
      </c>
      <c r="F745">
        <v>1</v>
      </c>
      <c r="G745" s="22">
        <v>19.99</v>
      </c>
      <c r="H745" s="22">
        <f t="shared" si="22"/>
        <v>19.99</v>
      </c>
      <c r="I745" t="s">
        <v>15</v>
      </c>
      <c r="J745">
        <v>41</v>
      </c>
      <c r="K745" s="29" t="str">
        <f t="shared" si="23"/>
        <v>Jun-2023</v>
      </c>
    </row>
    <row r="746" spans="1:11">
      <c r="A746" t="s">
        <v>956</v>
      </c>
      <c r="B746" t="s">
        <v>957</v>
      </c>
      <c r="C746" s="25">
        <v>45078</v>
      </c>
      <c r="D746" t="s">
        <v>50</v>
      </c>
      <c r="E746" t="s">
        <v>45</v>
      </c>
      <c r="F746">
        <v>1</v>
      </c>
      <c r="G746" s="22">
        <v>199</v>
      </c>
      <c r="H746" s="22">
        <f t="shared" si="22"/>
        <v>199</v>
      </c>
      <c r="I746" t="s">
        <v>15</v>
      </c>
      <c r="J746">
        <v>25</v>
      </c>
      <c r="K746" s="29" t="str">
        <f t="shared" si="23"/>
        <v>Jun-2023</v>
      </c>
    </row>
    <row r="747" spans="1:11">
      <c r="A747" t="s">
        <v>958</v>
      </c>
      <c r="B747" t="s">
        <v>957</v>
      </c>
      <c r="C747" s="25">
        <v>45079</v>
      </c>
      <c r="D747" t="s">
        <v>53</v>
      </c>
      <c r="E747" t="s">
        <v>45</v>
      </c>
      <c r="F747">
        <v>1</v>
      </c>
      <c r="G747" s="22">
        <v>250</v>
      </c>
      <c r="H747" s="22">
        <f t="shared" si="22"/>
        <v>250</v>
      </c>
      <c r="I747" t="s">
        <v>15</v>
      </c>
      <c r="J747">
        <v>26</v>
      </c>
      <c r="K747" s="29" t="str">
        <f t="shared" si="23"/>
        <v>Jun-2023</v>
      </c>
    </row>
    <row r="748" spans="1:11">
      <c r="A748" t="s">
        <v>959</v>
      </c>
      <c r="B748" t="s">
        <v>957</v>
      </c>
      <c r="C748" s="25">
        <v>45080</v>
      </c>
      <c r="D748" t="s">
        <v>56</v>
      </c>
      <c r="E748" t="s">
        <v>57</v>
      </c>
      <c r="F748">
        <v>1</v>
      </c>
      <c r="G748" s="22">
        <v>19.99</v>
      </c>
      <c r="H748" s="22">
        <f t="shared" si="22"/>
        <v>19.99</v>
      </c>
      <c r="I748" t="s">
        <v>15</v>
      </c>
      <c r="J748">
        <v>27</v>
      </c>
      <c r="K748" s="29" t="str">
        <f t="shared" si="23"/>
        <v>Jun-2023</v>
      </c>
    </row>
    <row r="749" spans="1:11">
      <c r="A749" t="s">
        <v>960</v>
      </c>
      <c r="B749" t="s">
        <v>957</v>
      </c>
      <c r="C749" s="25">
        <v>45081</v>
      </c>
      <c r="D749" t="s">
        <v>60</v>
      </c>
      <c r="E749" t="s">
        <v>57</v>
      </c>
      <c r="F749">
        <v>2</v>
      </c>
      <c r="G749" s="22">
        <v>19.99</v>
      </c>
      <c r="H749" s="22">
        <f t="shared" si="22"/>
        <v>39.98</v>
      </c>
      <c r="I749" t="s">
        <v>15</v>
      </c>
      <c r="J749">
        <v>28</v>
      </c>
      <c r="K749" s="29" t="str">
        <f t="shared" si="23"/>
        <v>Jun-2023</v>
      </c>
    </row>
    <row r="750" spans="1:11">
      <c r="A750" t="s">
        <v>961</v>
      </c>
      <c r="B750" t="s">
        <v>957</v>
      </c>
      <c r="C750" s="25">
        <v>45082</v>
      </c>
      <c r="D750" t="s">
        <v>93</v>
      </c>
      <c r="E750" t="s">
        <v>57</v>
      </c>
      <c r="F750">
        <v>3</v>
      </c>
      <c r="G750" s="22">
        <v>9.5</v>
      </c>
      <c r="H750" s="22">
        <f t="shared" si="22"/>
        <v>28.5</v>
      </c>
      <c r="I750" t="s">
        <v>15</v>
      </c>
      <c r="J750">
        <v>29</v>
      </c>
      <c r="K750" s="29" t="str">
        <f t="shared" si="23"/>
        <v>Jun-2023</v>
      </c>
    </row>
    <row r="751" spans="1:11">
      <c r="A751" t="s">
        <v>962</v>
      </c>
      <c r="B751" t="s">
        <v>957</v>
      </c>
      <c r="C751" s="25">
        <v>45083</v>
      </c>
      <c r="D751" t="s">
        <v>63</v>
      </c>
      <c r="E751" t="s">
        <v>57</v>
      </c>
      <c r="F751">
        <v>1</v>
      </c>
      <c r="G751" s="22">
        <v>15</v>
      </c>
      <c r="H751" s="22">
        <f t="shared" si="22"/>
        <v>15</v>
      </c>
      <c r="I751" t="s">
        <v>15</v>
      </c>
      <c r="J751">
        <v>30</v>
      </c>
      <c r="K751" s="29" t="str">
        <f t="shared" si="23"/>
        <v>Jun-2023</v>
      </c>
    </row>
    <row r="752" spans="1:11">
      <c r="A752" t="s">
        <v>963</v>
      </c>
      <c r="B752" t="s">
        <v>957</v>
      </c>
      <c r="C752" s="25">
        <v>45084</v>
      </c>
      <c r="D752" t="s">
        <v>96</v>
      </c>
      <c r="E752" t="s">
        <v>57</v>
      </c>
      <c r="F752">
        <v>2</v>
      </c>
      <c r="G752" s="22">
        <v>25</v>
      </c>
      <c r="H752" s="22">
        <f t="shared" si="22"/>
        <v>50</v>
      </c>
      <c r="I752" t="s">
        <v>15</v>
      </c>
      <c r="J752">
        <v>31</v>
      </c>
      <c r="K752" s="29" t="str">
        <f t="shared" si="23"/>
        <v>Jun-2023</v>
      </c>
    </row>
    <row r="753" spans="1:11">
      <c r="A753" t="s">
        <v>964</v>
      </c>
      <c r="B753" t="s">
        <v>965</v>
      </c>
      <c r="C753" s="25">
        <v>45085</v>
      </c>
      <c r="D753" t="s">
        <v>13</v>
      </c>
      <c r="E753" t="s">
        <v>14</v>
      </c>
      <c r="F753">
        <v>1</v>
      </c>
      <c r="G753" s="22">
        <v>899.99</v>
      </c>
      <c r="H753" s="22">
        <f t="shared" si="22"/>
        <v>899.99</v>
      </c>
      <c r="I753" t="s">
        <v>19</v>
      </c>
      <c r="J753">
        <v>35</v>
      </c>
      <c r="K753" s="29" t="str">
        <f t="shared" si="23"/>
        <v>Jun-2023</v>
      </c>
    </row>
    <row r="754" spans="1:11">
      <c r="A754" t="s">
        <v>966</v>
      </c>
      <c r="B754" t="s">
        <v>965</v>
      </c>
      <c r="C754" s="25">
        <v>45086</v>
      </c>
      <c r="D754" t="s">
        <v>18</v>
      </c>
      <c r="E754" t="s">
        <v>14</v>
      </c>
      <c r="F754">
        <v>1</v>
      </c>
      <c r="G754" s="22">
        <v>799</v>
      </c>
      <c r="H754" s="22">
        <f t="shared" si="22"/>
        <v>799</v>
      </c>
      <c r="I754" t="s">
        <v>19</v>
      </c>
      <c r="J754">
        <v>36</v>
      </c>
      <c r="K754" s="29" t="str">
        <f t="shared" si="23"/>
        <v>Jun-2023</v>
      </c>
    </row>
    <row r="755" spans="1:11">
      <c r="A755" t="s">
        <v>967</v>
      </c>
      <c r="B755" t="s">
        <v>965</v>
      </c>
      <c r="C755" s="25">
        <v>45087</v>
      </c>
      <c r="D755" t="s">
        <v>22</v>
      </c>
      <c r="E755" t="s">
        <v>14</v>
      </c>
      <c r="F755">
        <v>1</v>
      </c>
      <c r="G755" s="22">
        <v>650</v>
      </c>
      <c r="H755" s="22">
        <f t="shared" si="22"/>
        <v>650</v>
      </c>
      <c r="I755" t="s">
        <v>19</v>
      </c>
      <c r="J755">
        <v>37</v>
      </c>
      <c r="K755" s="29" t="str">
        <f t="shared" si="23"/>
        <v>Jun-2023</v>
      </c>
    </row>
    <row r="756" spans="1:11">
      <c r="A756" t="s">
        <v>968</v>
      </c>
      <c r="B756" t="s">
        <v>965</v>
      </c>
      <c r="C756" s="25">
        <v>45088</v>
      </c>
      <c r="D756" t="s">
        <v>25</v>
      </c>
      <c r="E756" t="s">
        <v>14</v>
      </c>
      <c r="F756">
        <v>1</v>
      </c>
      <c r="G756" s="22">
        <v>950</v>
      </c>
      <c r="H756" s="22">
        <f t="shared" si="22"/>
        <v>950</v>
      </c>
      <c r="I756" t="s">
        <v>19</v>
      </c>
      <c r="J756">
        <v>38</v>
      </c>
      <c r="K756" s="29" t="str">
        <f t="shared" si="23"/>
        <v>Jun-2023</v>
      </c>
    </row>
    <row r="757" spans="1:11">
      <c r="A757" t="s">
        <v>969</v>
      </c>
      <c r="B757" t="s">
        <v>965</v>
      </c>
      <c r="C757" s="25">
        <v>45089</v>
      </c>
      <c r="D757" t="s">
        <v>28</v>
      </c>
      <c r="E757" t="s">
        <v>29</v>
      </c>
      <c r="F757">
        <v>1</v>
      </c>
      <c r="G757" s="22">
        <v>1299</v>
      </c>
      <c r="H757" s="22">
        <f t="shared" si="22"/>
        <v>1299</v>
      </c>
      <c r="I757" t="s">
        <v>19</v>
      </c>
      <c r="J757">
        <v>39</v>
      </c>
      <c r="K757" s="29" t="str">
        <f t="shared" si="23"/>
        <v>Jun-2023</v>
      </c>
    </row>
    <row r="758" spans="1:11">
      <c r="A758" t="s">
        <v>970</v>
      </c>
      <c r="B758" t="s">
        <v>965</v>
      </c>
      <c r="C758" s="25">
        <v>45090</v>
      </c>
      <c r="D758" t="s">
        <v>31</v>
      </c>
      <c r="E758" t="s">
        <v>29</v>
      </c>
      <c r="F758">
        <v>1</v>
      </c>
      <c r="G758" s="22">
        <v>999</v>
      </c>
      <c r="H758" s="22">
        <f t="shared" si="22"/>
        <v>999</v>
      </c>
      <c r="I758" t="s">
        <v>19</v>
      </c>
      <c r="J758">
        <v>40</v>
      </c>
      <c r="K758" s="29" t="str">
        <f t="shared" si="23"/>
        <v>Jun-2023</v>
      </c>
    </row>
    <row r="759" spans="1:11">
      <c r="A759" t="s">
        <v>971</v>
      </c>
      <c r="B759" t="s">
        <v>965</v>
      </c>
      <c r="C759" s="25">
        <v>45091</v>
      </c>
      <c r="D759" t="s">
        <v>34</v>
      </c>
      <c r="E759" t="s">
        <v>29</v>
      </c>
      <c r="F759">
        <v>1</v>
      </c>
      <c r="G759" s="22">
        <v>1100</v>
      </c>
      <c r="H759" s="22">
        <f t="shared" si="22"/>
        <v>1100</v>
      </c>
      <c r="I759" t="s">
        <v>19</v>
      </c>
      <c r="J759">
        <v>41</v>
      </c>
      <c r="K759" s="29" t="str">
        <f t="shared" si="23"/>
        <v>Jun-2023</v>
      </c>
    </row>
    <row r="760" spans="1:11">
      <c r="A760" t="s">
        <v>972</v>
      </c>
      <c r="B760" t="s">
        <v>965</v>
      </c>
      <c r="C760" s="25">
        <v>45092</v>
      </c>
      <c r="D760" t="s">
        <v>37</v>
      </c>
      <c r="E760" t="s">
        <v>38</v>
      </c>
      <c r="F760">
        <v>1</v>
      </c>
      <c r="G760" s="22">
        <v>249.99</v>
      </c>
      <c r="H760" s="22">
        <f t="shared" si="22"/>
        <v>249.99</v>
      </c>
      <c r="I760" t="s">
        <v>19</v>
      </c>
      <c r="J760">
        <v>42</v>
      </c>
      <c r="K760" s="29" t="str">
        <f t="shared" si="23"/>
        <v>Jun-2023</v>
      </c>
    </row>
    <row r="761" spans="1:11">
      <c r="A761" t="s">
        <v>973</v>
      </c>
      <c r="B761" t="s">
        <v>965</v>
      </c>
      <c r="C761" s="25">
        <v>45093</v>
      </c>
      <c r="D761" t="s">
        <v>41</v>
      </c>
      <c r="E761" t="s">
        <v>38</v>
      </c>
      <c r="F761">
        <v>1</v>
      </c>
      <c r="G761" s="22">
        <v>350</v>
      </c>
      <c r="H761" s="22">
        <f t="shared" si="22"/>
        <v>350</v>
      </c>
      <c r="I761" t="s">
        <v>19</v>
      </c>
      <c r="J761">
        <v>43</v>
      </c>
      <c r="K761" s="29" t="str">
        <f t="shared" si="23"/>
        <v>Jun-2023</v>
      </c>
    </row>
    <row r="762" spans="1:11">
      <c r="A762" t="s">
        <v>974</v>
      </c>
      <c r="B762" t="s">
        <v>965</v>
      </c>
      <c r="C762" s="25">
        <v>45094</v>
      </c>
      <c r="D762" t="s">
        <v>44</v>
      </c>
      <c r="E762" t="s">
        <v>45</v>
      </c>
      <c r="F762">
        <v>1</v>
      </c>
      <c r="G762" s="22">
        <v>149</v>
      </c>
      <c r="H762" s="22">
        <f t="shared" si="22"/>
        <v>149</v>
      </c>
      <c r="I762" t="s">
        <v>19</v>
      </c>
      <c r="J762">
        <v>44</v>
      </c>
      <c r="K762" s="29" t="str">
        <f t="shared" si="23"/>
        <v>Jun-2023</v>
      </c>
    </row>
    <row r="763" spans="1:11">
      <c r="A763" t="s">
        <v>975</v>
      </c>
      <c r="B763" t="s">
        <v>965</v>
      </c>
      <c r="C763" s="25">
        <v>45095</v>
      </c>
      <c r="D763" t="s">
        <v>47</v>
      </c>
      <c r="E763" t="s">
        <v>45</v>
      </c>
      <c r="F763">
        <v>2</v>
      </c>
      <c r="G763" s="22">
        <v>75</v>
      </c>
      <c r="H763" s="22">
        <f t="shared" si="22"/>
        <v>150</v>
      </c>
      <c r="I763" t="s">
        <v>19</v>
      </c>
      <c r="J763">
        <v>45</v>
      </c>
      <c r="K763" s="29" t="str">
        <f t="shared" si="23"/>
        <v>Jun-2023</v>
      </c>
    </row>
    <row r="764" spans="1:11">
      <c r="A764" t="s">
        <v>976</v>
      </c>
      <c r="B764" t="s">
        <v>965</v>
      </c>
      <c r="C764" s="25">
        <v>45096</v>
      </c>
      <c r="D764" t="s">
        <v>50</v>
      </c>
      <c r="E764" t="s">
        <v>45</v>
      </c>
      <c r="F764">
        <v>1</v>
      </c>
      <c r="G764" s="22">
        <v>199</v>
      </c>
      <c r="H764" s="22">
        <f t="shared" si="22"/>
        <v>199</v>
      </c>
      <c r="I764" t="s">
        <v>19</v>
      </c>
      <c r="J764">
        <v>35</v>
      </c>
      <c r="K764" s="29" t="str">
        <f t="shared" si="23"/>
        <v>Jun-2023</v>
      </c>
    </row>
    <row r="765" spans="1:11">
      <c r="A765" t="s">
        <v>977</v>
      </c>
      <c r="B765" t="s">
        <v>965</v>
      </c>
      <c r="C765" s="25">
        <v>45097</v>
      </c>
      <c r="D765" t="s">
        <v>53</v>
      </c>
      <c r="E765" t="s">
        <v>45</v>
      </c>
      <c r="F765">
        <v>1</v>
      </c>
      <c r="G765" s="22">
        <v>250</v>
      </c>
      <c r="H765" s="22">
        <f t="shared" si="22"/>
        <v>250</v>
      </c>
      <c r="I765" t="s">
        <v>19</v>
      </c>
      <c r="J765">
        <v>36</v>
      </c>
      <c r="K765" s="29" t="str">
        <f t="shared" si="23"/>
        <v>Jun-2023</v>
      </c>
    </row>
    <row r="766" spans="1:11">
      <c r="A766" t="s">
        <v>978</v>
      </c>
      <c r="B766" t="s">
        <v>965</v>
      </c>
      <c r="C766" s="25">
        <v>45098</v>
      </c>
      <c r="D766" t="s">
        <v>56</v>
      </c>
      <c r="E766" t="s">
        <v>57</v>
      </c>
      <c r="F766">
        <v>1</v>
      </c>
      <c r="G766" s="22">
        <v>19.99</v>
      </c>
      <c r="H766" s="22">
        <f t="shared" si="22"/>
        <v>19.99</v>
      </c>
      <c r="I766" t="s">
        <v>19</v>
      </c>
      <c r="J766">
        <v>37</v>
      </c>
      <c r="K766" s="29" t="str">
        <f t="shared" si="23"/>
        <v>Jun-2023</v>
      </c>
    </row>
    <row r="767" spans="1:11">
      <c r="A767" t="s">
        <v>979</v>
      </c>
      <c r="B767" t="s">
        <v>965</v>
      </c>
      <c r="C767" s="25">
        <v>45099</v>
      </c>
      <c r="D767" t="s">
        <v>60</v>
      </c>
      <c r="E767" t="s">
        <v>57</v>
      </c>
      <c r="F767">
        <v>2</v>
      </c>
      <c r="G767" s="22">
        <v>19.99</v>
      </c>
      <c r="H767" s="22">
        <f t="shared" si="22"/>
        <v>39.98</v>
      </c>
      <c r="I767" t="s">
        <v>19</v>
      </c>
      <c r="J767">
        <v>38</v>
      </c>
      <c r="K767" s="29" t="str">
        <f t="shared" si="23"/>
        <v>Jun-2023</v>
      </c>
    </row>
    <row r="768" spans="1:11">
      <c r="A768" t="s">
        <v>980</v>
      </c>
      <c r="B768" t="s">
        <v>965</v>
      </c>
      <c r="C768" s="25">
        <v>45100</v>
      </c>
      <c r="D768" t="s">
        <v>93</v>
      </c>
      <c r="E768" t="s">
        <v>57</v>
      </c>
      <c r="F768">
        <v>3</v>
      </c>
      <c r="G768" s="22">
        <v>9.5</v>
      </c>
      <c r="H768" s="22">
        <f t="shared" si="22"/>
        <v>28.5</v>
      </c>
      <c r="I768" t="s">
        <v>19</v>
      </c>
      <c r="J768">
        <v>39</v>
      </c>
      <c r="K768" s="29" t="str">
        <f t="shared" si="23"/>
        <v>Jun-2023</v>
      </c>
    </row>
    <row r="769" spans="1:11">
      <c r="A769" t="s">
        <v>981</v>
      </c>
      <c r="B769" t="s">
        <v>965</v>
      </c>
      <c r="C769" s="25">
        <v>45101</v>
      </c>
      <c r="D769" t="s">
        <v>63</v>
      </c>
      <c r="E769" t="s">
        <v>57</v>
      </c>
      <c r="F769">
        <v>1</v>
      </c>
      <c r="G769" s="22">
        <v>15</v>
      </c>
      <c r="H769" s="22">
        <f t="shared" si="22"/>
        <v>15</v>
      </c>
      <c r="I769" t="s">
        <v>19</v>
      </c>
      <c r="J769">
        <v>40</v>
      </c>
      <c r="K769" s="29" t="str">
        <f t="shared" si="23"/>
        <v>Jun-2023</v>
      </c>
    </row>
    <row r="770" spans="1:11">
      <c r="A770" t="s">
        <v>982</v>
      </c>
      <c r="B770" t="s">
        <v>965</v>
      </c>
      <c r="C770" s="25">
        <v>45102</v>
      </c>
      <c r="D770" t="s">
        <v>96</v>
      </c>
      <c r="E770" t="s">
        <v>57</v>
      </c>
      <c r="F770">
        <v>2</v>
      </c>
      <c r="G770" s="22">
        <v>25</v>
      </c>
      <c r="H770" s="22">
        <f t="shared" ref="H770:H833" si="24">F770*G770</f>
        <v>50</v>
      </c>
      <c r="I770" t="s">
        <v>19</v>
      </c>
      <c r="J770">
        <v>41</v>
      </c>
      <c r="K770" s="29" t="str">
        <f t="shared" ref="K770:K833" si="25">TEXT(C770,"mmm-yyyy")</f>
        <v>Jun-2023</v>
      </c>
    </row>
    <row r="771" spans="1:11">
      <c r="A771" t="s">
        <v>983</v>
      </c>
      <c r="B771" t="s">
        <v>984</v>
      </c>
      <c r="C771" s="25">
        <v>45103</v>
      </c>
      <c r="D771" t="s">
        <v>13</v>
      </c>
      <c r="E771" t="s">
        <v>14</v>
      </c>
      <c r="F771">
        <v>1</v>
      </c>
      <c r="G771" s="22">
        <v>899.99</v>
      </c>
      <c r="H771" s="22">
        <f t="shared" si="24"/>
        <v>899.99</v>
      </c>
      <c r="I771" t="s">
        <v>15</v>
      </c>
      <c r="J771">
        <v>50</v>
      </c>
      <c r="K771" s="29" t="str">
        <f t="shared" si="25"/>
        <v>Jun-2023</v>
      </c>
    </row>
    <row r="772" spans="1:11">
      <c r="A772" t="s">
        <v>985</v>
      </c>
      <c r="B772" t="s">
        <v>984</v>
      </c>
      <c r="C772" s="25">
        <v>45104</v>
      </c>
      <c r="D772" t="s">
        <v>18</v>
      </c>
      <c r="E772" t="s">
        <v>14</v>
      </c>
      <c r="F772">
        <v>1</v>
      </c>
      <c r="G772" s="22">
        <v>799</v>
      </c>
      <c r="H772" s="22">
        <f t="shared" si="24"/>
        <v>799</v>
      </c>
      <c r="I772" t="s">
        <v>15</v>
      </c>
      <c r="J772">
        <v>51</v>
      </c>
      <c r="K772" s="29" t="str">
        <f t="shared" si="25"/>
        <v>Jun-2023</v>
      </c>
    </row>
    <row r="773" spans="1:11">
      <c r="A773" t="s">
        <v>986</v>
      </c>
      <c r="B773" t="s">
        <v>984</v>
      </c>
      <c r="C773" s="25">
        <v>45105</v>
      </c>
      <c r="D773" t="s">
        <v>22</v>
      </c>
      <c r="E773" t="s">
        <v>14</v>
      </c>
      <c r="F773">
        <v>1</v>
      </c>
      <c r="G773" s="22">
        <v>650</v>
      </c>
      <c r="H773" s="22">
        <f t="shared" si="24"/>
        <v>650</v>
      </c>
      <c r="I773" t="s">
        <v>15</v>
      </c>
      <c r="J773">
        <v>52</v>
      </c>
      <c r="K773" s="29" t="str">
        <f t="shared" si="25"/>
        <v>Jun-2023</v>
      </c>
    </row>
    <row r="774" spans="1:11">
      <c r="A774" t="s">
        <v>987</v>
      </c>
      <c r="B774" t="s">
        <v>984</v>
      </c>
      <c r="C774" s="25">
        <v>45106</v>
      </c>
      <c r="D774" t="s">
        <v>25</v>
      </c>
      <c r="E774" t="s">
        <v>14</v>
      </c>
      <c r="F774">
        <v>1</v>
      </c>
      <c r="G774" s="22">
        <v>950</v>
      </c>
      <c r="H774" s="22">
        <f t="shared" si="24"/>
        <v>950</v>
      </c>
      <c r="I774" t="s">
        <v>15</v>
      </c>
      <c r="J774">
        <v>53</v>
      </c>
      <c r="K774" s="29" t="str">
        <f t="shared" si="25"/>
        <v>Jun-2023</v>
      </c>
    </row>
    <row r="775" spans="1:11">
      <c r="A775" t="s">
        <v>988</v>
      </c>
      <c r="B775" t="s">
        <v>984</v>
      </c>
      <c r="C775" s="25">
        <v>45107</v>
      </c>
      <c r="D775" t="s">
        <v>28</v>
      </c>
      <c r="E775" t="s">
        <v>29</v>
      </c>
      <c r="F775">
        <v>1</v>
      </c>
      <c r="G775" s="22">
        <v>1299</v>
      </c>
      <c r="H775" s="22">
        <f t="shared" si="24"/>
        <v>1299</v>
      </c>
      <c r="I775" t="s">
        <v>15</v>
      </c>
      <c r="J775">
        <v>54</v>
      </c>
      <c r="K775" s="29" t="str">
        <f t="shared" si="25"/>
        <v>Jun-2023</v>
      </c>
    </row>
    <row r="776" spans="1:11">
      <c r="A776" t="s">
        <v>989</v>
      </c>
      <c r="B776" t="s">
        <v>990</v>
      </c>
      <c r="C776" s="25">
        <v>45092</v>
      </c>
      <c r="D776" t="s">
        <v>13</v>
      </c>
      <c r="E776" t="s">
        <v>14</v>
      </c>
      <c r="F776">
        <v>1</v>
      </c>
      <c r="G776" s="22">
        <v>899.99</v>
      </c>
      <c r="H776" s="22">
        <f t="shared" si="24"/>
        <v>899.99</v>
      </c>
      <c r="I776" t="s">
        <v>15</v>
      </c>
      <c r="J776">
        <v>66</v>
      </c>
      <c r="K776" s="29" t="str">
        <f t="shared" si="25"/>
        <v>Jun-2023</v>
      </c>
    </row>
    <row r="777" spans="1:11">
      <c r="A777" t="s">
        <v>991</v>
      </c>
      <c r="B777" t="s">
        <v>992</v>
      </c>
      <c r="C777" s="25">
        <v>45078</v>
      </c>
      <c r="D777" t="s">
        <v>47</v>
      </c>
      <c r="E777" t="s">
        <v>45</v>
      </c>
      <c r="F777">
        <v>2</v>
      </c>
      <c r="G777" s="22">
        <v>75</v>
      </c>
      <c r="H777" s="22">
        <f t="shared" si="24"/>
        <v>150</v>
      </c>
      <c r="I777" t="s">
        <v>15</v>
      </c>
      <c r="J777">
        <v>22</v>
      </c>
      <c r="K777" s="29" t="str">
        <f t="shared" si="25"/>
        <v>Jun-2023</v>
      </c>
    </row>
    <row r="778" spans="1:11">
      <c r="A778" t="s">
        <v>993</v>
      </c>
      <c r="B778" t="s">
        <v>994</v>
      </c>
      <c r="C778" s="25">
        <v>45078</v>
      </c>
      <c r="D778" t="s">
        <v>13</v>
      </c>
      <c r="E778" t="s">
        <v>14</v>
      </c>
      <c r="F778">
        <v>1</v>
      </c>
      <c r="G778" s="22">
        <v>899.99</v>
      </c>
      <c r="H778" s="22">
        <f t="shared" si="24"/>
        <v>899.99</v>
      </c>
      <c r="I778" t="s">
        <v>15</v>
      </c>
      <c r="J778">
        <v>25</v>
      </c>
      <c r="K778" s="29" t="str">
        <f t="shared" si="25"/>
        <v>Jun-2023</v>
      </c>
    </row>
    <row r="779" spans="1:11">
      <c r="A779" t="s">
        <v>995</v>
      </c>
      <c r="B779" t="s">
        <v>994</v>
      </c>
      <c r="C779" s="25">
        <v>45079</v>
      </c>
      <c r="D779" t="s">
        <v>18</v>
      </c>
      <c r="E779" t="s">
        <v>14</v>
      </c>
      <c r="F779">
        <v>1</v>
      </c>
      <c r="G779" s="22">
        <v>799</v>
      </c>
      <c r="H779" s="22">
        <f t="shared" si="24"/>
        <v>799</v>
      </c>
      <c r="I779" t="s">
        <v>15</v>
      </c>
      <c r="J779">
        <v>26</v>
      </c>
      <c r="K779" s="29" t="str">
        <f t="shared" si="25"/>
        <v>Jun-2023</v>
      </c>
    </row>
    <row r="780" spans="1:11">
      <c r="A780" t="s">
        <v>996</v>
      </c>
      <c r="B780" t="s">
        <v>994</v>
      </c>
      <c r="C780" s="25">
        <v>45080</v>
      </c>
      <c r="D780" t="s">
        <v>22</v>
      </c>
      <c r="E780" t="s">
        <v>14</v>
      </c>
      <c r="F780">
        <v>1</v>
      </c>
      <c r="G780" s="22">
        <v>650</v>
      </c>
      <c r="H780" s="22">
        <f t="shared" si="24"/>
        <v>650</v>
      </c>
      <c r="I780" t="s">
        <v>15</v>
      </c>
      <c r="J780">
        <v>27</v>
      </c>
      <c r="K780" s="29" t="str">
        <f t="shared" si="25"/>
        <v>Jun-2023</v>
      </c>
    </row>
    <row r="781" spans="1:11">
      <c r="A781" t="s">
        <v>997</v>
      </c>
      <c r="B781" t="s">
        <v>994</v>
      </c>
      <c r="C781" s="25">
        <v>45081</v>
      </c>
      <c r="D781" t="s">
        <v>25</v>
      </c>
      <c r="E781" t="s">
        <v>14</v>
      </c>
      <c r="F781">
        <v>1</v>
      </c>
      <c r="G781" s="22">
        <v>950</v>
      </c>
      <c r="H781" s="22">
        <f t="shared" si="24"/>
        <v>950</v>
      </c>
      <c r="I781" t="s">
        <v>15</v>
      </c>
      <c r="J781">
        <v>28</v>
      </c>
      <c r="K781" s="29" t="str">
        <f t="shared" si="25"/>
        <v>Jun-2023</v>
      </c>
    </row>
    <row r="782" spans="1:11">
      <c r="A782" t="s">
        <v>998</v>
      </c>
      <c r="B782" t="s">
        <v>994</v>
      </c>
      <c r="C782" s="25">
        <v>45082</v>
      </c>
      <c r="D782" t="s">
        <v>28</v>
      </c>
      <c r="E782" t="s">
        <v>29</v>
      </c>
      <c r="F782">
        <v>1</v>
      </c>
      <c r="G782" s="22">
        <v>1299</v>
      </c>
      <c r="H782" s="22">
        <f t="shared" si="24"/>
        <v>1299</v>
      </c>
      <c r="I782" t="s">
        <v>15</v>
      </c>
      <c r="J782">
        <v>29</v>
      </c>
      <c r="K782" s="29" t="str">
        <f t="shared" si="25"/>
        <v>Jun-2023</v>
      </c>
    </row>
    <row r="783" spans="1:11">
      <c r="A783" t="s">
        <v>999</v>
      </c>
      <c r="B783" t="s">
        <v>994</v>
      </c>
      <c r="C783" s="25">
        <v>45083</v>
      </c>
      <c r="D783" t="s">
        <v>31</v>
      </c>
      <c r="E783" t="s">
        <v>29</v>
      </c>
      <c r="F783">
        <v>1</v>
      </c>
      <c r="G783" s="22">
        <v>999</v>
      </c>
      <c r="H783" s="22">
        <f t="shared" si="24"/>
        <v>999</v>
      </c>
      <c r="I783" t="s">
        <v>15</v>
      </c>
      <c r="J783">
        <v>30</v>
      </c>
      <c r="K783" s="29" t="str">
        <f t="shared" si="25"/>
        <v>Jun-2023</v>
      </c>
    </row>
    <row r="784" spans="1:11">
      <c r="A784" t="s">
        <v>1000</v>
      </c>
      <c r="B784" t="s">
        <v>994</v>
      </c>
      <c r="C784" s="25">
        <v>45084</v>
      </c>
      <c r="D784" t="s">
        <v>34</v>
      </c>
      <c r="E784" t="s">
        <v>29</v>
      </c>
      <c r="F784">
        <v>1</v>
      </c>
      <c r="G784" s="22">
        <v>1100</v>
      </c>
      <c r="H784" s="22">
        <f t="shared" si="24"/>
        <v>1100</v>
      </c>
      <c r="I784" t="s">
        <v>15</v>
      </c>
      <c r="J784">
        <v>31</v>
      </c>
      <c r="K784" s="29" t="str">
        <f t="shared" si="25"/>
        <v>Jun-2023</v>
      </c>
    </row>
    <row r="785" spans="1:11">
      <c r="A785" t="s">
        <v>1001</v>
      </c>
      <c r="B785" t="s">
        <v>994</v>
      </c>
      <c r="C785" s="25">
        <v>45085</v>
      </c>
      <c r="D785" t="s">
        <v>37</v>
      </c>
      <c r="E785" t="s">
        <v>38</v>
      </c>
      <c r="F785">
        <v>1</v>
      </c>
      <c r="G785" s="22">
        <v>249.99</v>
      </c>
      <c r="H785" s="22">
        <f t="shared" si="24"/>
        <v>249.99</v>
      </c>
      <c r="I785" t="s">
        <v>15</v>
      </c>
      <c r="J785">
        <v>32</v>
      </c>
      <c r="K785" s="29" t="str">
        <f t="shared" si="25"/>
        <v>Jun-2023</v>
      </c>
    </row>
    <row r="786" spans="1:11">
      <c r="A786" t="s">
        <v>1002</v>
      </c>
      <c r="B786" t="s">
        <v>994</v>
      </c>
      <c r="C786" s="25">
        <v>45086</v>
      </c>
      <c r="D786" t="s">
        <v>41</v>
      </c>
      <c r="E786" t="s">
        <v>38</v>
      </c>
      <c r="F786">
        <v>1</v>
      </c>
      <c r="G786" s="22">
        <v>350</v>
      </c>
      <c r="H786" s="22">
        <f t="shared" si="24"/>
        <v>350</v>
      </c>
      <c r="I786" t="s">
        <v>15</v>
      </c>
      <c r="J786">
        <v>33</v>
      </c>
      <c r="K786" s="29" t="str">
        <f t="shared" si="25"/>
        <v>Jun-2023</v>
      </c>
    </row>
    <row r="787" spans="1:11">
      <c r="A787" t="s">
        <v>1003</v>
      </c>
      <c r="B787" t="s">
        <v>994</v>
      </c>
      <c r="C787" s="25">
        <v>45087</v>
      </c>
      <c r="D787" t="s">
        <v>44</v>
      </c>
      <c r="E787" t="s">
        <v>45</v>
      </c>
      <c r="F787">
        <v>1</v>
      </c>
      <c r="G787" s="22">
        <v>149</v>
      </c>
      <c r="H787" s="22">
        <f t="shared" si="24"/>
        <v>149</v>
      </c>
      <c r="I787" t="s">
        <v>15</v>
      </c>
      <c r="J787">
        <v>34</v>
      </c>
      <c r="K787" s="29" t="str">
        <f t="shared" si="25"/>
        <v>Jun-2023</v>
      </c>
    </row>
    <row r="788" spans="1:11">
      <c r="A788" t="s">
        <v>1004</v>
      </c>
      <c r="B788" t="s">
        <v>994</v>
      </c>
      <c r="C788" s="25">
        <v>45088</v>
      </c>
      <c r="D788" t="s">
        <v>47</v>
      </c>
      <c r="E788" t="s">
        <v>45</v>
      </c>
      <c r="F788">
        <v>2</v>
      </c>
      <c r="G788" s="22">
        <v>75</v>
      </c>
      <c r="H788" s="22">
        <f t="shared" si="24"/>
        <v>150</v>
      </c>
      <c r="I788" t="s">
        <v>15</v>
      </c>
      <c r="J788">
        <v>25</v>
      </c>
      <c r="K788" s="29" t="str">
        <f t="shared" si="25"/>
        <v>Jun-2023</v>
      </c>
    </row>
    <row r="789" spans="1:11">
      <c r="A789" t="s">
        <v>1005</v>
      </c>
      <c r="B789" t="s">
        <v>994</v>
      </c>
      <c r="C789" s="25">
        <v>45089</v>
      </c>
      <c r="D789" t="s">
        <v>50</v>
      </c>
      <c r="E789" t="s">
        <v>45</v>
      </c>
      <c r="F789">
        <v>1</v>
      </c>
      <c r="G789" s="22">
        <v>199</v>
      </c>
      <c r="H789" s="22">
        <f t="shared" si="24"/>
        <v>199</v>
      </c>
      <c r="I789" t="s">
        <v>15</v>
      </c>
      <c r="J789">
        <v>26</v>
      </c>
      <c r="K789" s="29" t="str">
        <f t="shared" si="25"/>
        <v>Jun-2023</v>
      </c>
    </row>
    <row r="790" spans="1:11">
      <c r="A790" t="s">
        <v>1006</v>
      </c>
      <c r="B790" t="s">
        <v>994</v>
      </c>
      <c r="C790" s="25">
        <v>45090</v>
      </c>
      <c r="D790" t="s">
        <v>53</v>
      </c>
      <c r="E790" t="s">
        <v>45</v>
      </c>
      <c r="F790">
        <v>1</v>
      </c>
      <c r="G790" s="22">
        <v>250</v>
      </c>
      <c r="H790" s="22">
        <f t="shared" si="24"/>
        <v>250</v>
      </c>
      <c r="I790" t="s">
        <v>15</v>
      </c>
      <c r="J790">
        <v>27</v>
      </c>
      <c r="K790" s="29" t="str">
        <f t="shared" si="25"/>
        <v>Jun-2023</v>
      </c>
    </row>
    <row r="791" spans="1:11">
      <c r="A791" t="s">
        <v>1007</v>
      </c>
      <c r="B791" t="s">
        <v>994</v>
      </c>
      <c r="C791" s="25">
        <v>45091</v>
      </c>
      <c r="D791" t="s">
        <v>56</v>
      </c>
      <c r="E791" t="s">
        <v>57</v>
      </c>
      <c r="F791">
        <v>1</v>
      </c>
      <c r="G791" s="22">
        <v>19.99</v>
      </c>
      <c r="H791" s="22">
        <f t="shared" si="24"/>
        <v>19.99</v>
      </c>
      <c r="I791" t="s">
        <v>15</v>
      </c>
      <c r="J791">
        <v>28</v>
      </c>
      <c r="K791" s="29" t="str">
        <f t="shared" si="25"/>
        <v>Jun-2023</v>
      </c>
    </row>
    <row r="792" spans="1:11">
      <c r="A792" t="s">
        <v>1008</v>
      </c>
      <c r="B792" t="s">
        <v>994</v>
      </c>
      <c r="C792" s="25">
        <v>45092</v>
      </c>
      <c r="D792" t="s">
        <v>60</v>
      </c>
      <c r="E792" t="s">
        <v>57</v>
      </c>
      <c r="F792">
        <v>2</v>
      </c>
      <c r="G792" s="22">
        <v>19.99</v>
      </c>
      <c r="H792" s="22">
        <f t="shared" si="24"/>
        <v>39.98</v>
      </c>
      <c r="I792" t="s">
        <v>15</v>
      </c>
      <c r="J792">
        <v>29</v>
      </c>
      <c r="K792" s="29" t="str">
        <f t="shared" si="25"/>
        <v>Jun-2023</v>
      </c>
    </row>
    <row r="793" spans="1:11">
      <c r="A793" t="s">
        <v>1009</v>
      </c>
      <c r="B793" t="s">
        <v>994</v>
      </c>
      <c r="C793" s="25">
        <v>45093</v>
      </c>
      <c r="D793" t="s">
        <v>93</v>
      </c>
      <c r="E793" t="s">
        <v>57</v>
      </c>
      <c r="F793">
        <v>3</v>
      </c>
      <c r="G793" s="22">
        <v>9.5</v>
      </c>
      <c r="H793" s="22">
        <f t="shared" si="24"/>
        <v>28.5</v>
      </c>
      <c r="I793" t="s">
        <v>15</v>
      </c>
      <c r="J793">
        <v>30</v>
      </c>
      <c r="K793" s="29" t="str">
        <f t="shared" si="25"/>
        <v>Jun-2023</v>
      </c>
    </row>
    <row r="794" spans="1:11">
      <c r="A794" t="s">
        <v>1010</v>
      </c>
      <c r="B794" t="s">
        <v>994</v>
      </c>
      <c r="C794" s="25">
        <v>45094</v>
      </c>
      <c r="D794" t="s">
        <v>63</v>
      </c>
      <c r="E794" t="s">
        <v>57</v>
      </c>
      <c r="F794">
        <v>1</v>
      </c>
      <c r="G794" s="22">
        <v>15</v>
      </c>
      <c r="H794" s="22">
        <f t="shared" si="24"/>
        <v>15</v>
      </c>
      <c r="I794" t="s">
        <v>15</v>
      </c>
      <c r="J794">
        <v>31</v>
      </c>
      <c r="K794" s="29" t="str">
        <f t="shared" si="25"/>
        <v>Jun-2023</v>
      </c>
    </row>
    <row r="795" spans="1:11">
      <c r="A795" t="s">
        <v>1011</v>
      </c>
      <c r="B795" t="s">
        <v>994</v>
      </c>
      <c r="C795" s="25">
        <v>45095</v>
      </c>
      <c r="D795" t="s">
        <v>96</v>
      </c>
      <c r="E795" t="s">
        <v>57</v>
      </c>
      <c r="F795">
        <v>2</v>
      </c>
      <c r="G795" s="22">
        <v>25</v>
      </c>
      <c r="H795" s="22">
        <f t="shared" si="24"/>
        <v>50</v>
      </c>
      <c r="I795" t="s">
        <v>15</v>
      </c>
      <c r="J795">
        <v>32</v>
      </c>
      <c r="K795" s="29" t="str">
        <f t="shared" si="25"/>
        <v>Jun-2023</v>
      </c>
    </row>
    <row r="796" spans="1:11">
      <c r="A796" t="s">
        <v>1012</v>
      </c>
      <c r="B796" t="s">
        <v>1013</v>
      </c>
      <c r="C796" s="25">
        <v>45096</v>
      </c>
      <c r="D796" t="s">
        <v>13</v>
      </c>
      <c r="E796" t="s">
        <v>14</v>
      </c>
      <c r="F796">
        <v>1</v>
      </c>
      <c r="G796" s="22">
        <v>899.99</v>
      </c>
      <c r="H796" s="22">
        <f t="shared" si="24"/>
        <v>899.99</v>
      </c>
      <c r="I796" t="s">
        <v>19</v>
      </c>
      <c r="J796">
        <v>35</v>
      </c>
      <c r="K796" s="29" t="str">
        <f t="shared" si="25"/>
        <v>Jun-2023</v>
      </c>
    </row>
    <row r="797" spans="1:11">
      <c r="A797" t="s">
        <v>1014</v>
      </c>
      <c r="B797" t="s">
        <v>1013</v>
      </c>
      <c r="C797" s="25">
        <v>45097</v>
      </c>
      <c r="D797" t="s">
        <v>18</v>
      </c>
      <c r="E797" t="s">
        <v>14</v>
      </c>
      <c r="F797">
        <v>1</v>
      </c>
      <c r="G797" s="22">
        <v>799</v>
      </c>
      <c r="H797" s="22">
        <f t="shared" si="24"/>
        <v>799</v>
      </c>
      <c r="I797" t="s">
        <v>19</v>
      </c>
      <c r="J797">
        <v>36</v>
      </c>
      <c r="K797" s="29" t="str">
        <f t="shared" si="25"/>
        <v>Jun-2023</v>
      </c>
    </row>
    <row r="798" spans="1:11">
      <c r="A798" t="s">
        <v>1015</v>
      </c>
      <c r="B798" t="s">
        <v>1013</v>
      </c>
      <c r="C798" s="25">
        <v>45098</v>
      </c>
      <c r="D798" t="s">
        <v>22</v>
      </c>
      <c r="E798" t="s">
        <v>14</v>
      </c>
      <c r="F798">
        <v>1</v>
      </c>
      <c r="G798" s="22">
        <v>650</v>
      </c>
      <c r="H798" s="22">
        <f t="shared" si="24"/>
        <v>650</v>
      </c>
      <c r="I798" t="s">
        <v>19</v>
      </c>
      <c r="J798">
        <v>37</v>
      </c>
      <c r="K798" s="29" t="str">
        <f t="shared" si="25"/>
        <v>Jun-2023</v>
      </c>
    </row>
    <row r="799" spans="1:11">
      <c r="A799" t="s">
        <v>1016</v>
      </c>
      <c r="B799" t="s">
        <v>1013</v>
      </c>
      <c r="C799" s="25">
        <v>45099</v>
      </c>
      <c r="D799" t="s">
        <v>25</v>
      </c>
      <c r="E799" t="s">
        <v>14</v>
      </c>
      <c r="F799">
        <v>1</v>
      </c>
      <c r="G799" s="22">
        <v>950</v>
      </c>
      <c r="H799" s="22">
        <f t="shared" si="24"/>
        <v>950</v>
      </c>
      <c r="I799" t="s">
        <v>19</v>
      </c>
      <c r="J799">
        <v>38</v>
      </c>
      <c r="K799" s="29" t="str">
        <f t="shared" si="25"/>
        <v>Jun-2023</v>
      </c>
    </row>
    <row r="800" spans="1:11">
      <c r="A800" t="s">
        <v>1017</v>
      </c>
      <c r="B800" t="s">
        <v>1013</v>
      </c>
      <c r="C800" s="25">
        <v>45100</v>
      </c>
      <c r="D800" t="s">
        <v>28</v>
      </c>
      <c r="E800" t="s">
        <v>29</v>
      </c>
      <c r="F800">
        <v>1</v>
      </c>
      <c r="G800" s="22">
        <v>1299</v>
      </c>
      <c r="H800" s="22">
        <f t="shared" si="24"/>
        <v>1299</v>
      </c>
      <c r="I800" t="s">
        <v>19</v>
      </c>
      <c r="J800">
        <v>39</v>
      </c>
      <c r="K800" s="29" t="str">
        <f t="shared" si="25"/>
        <v>Jun-2023</v>
      </c>
    </row>
    <row r="801" spans="1:11">
      <c r="A801" t="s">
        <v>1018</v>
      </c>
      <c r="B801" t="s">
        <v>1013</v>
      </c>
      <c r="C801" s="25">
        <v>45101</v>
      </c>
      <c r="D801" t="s">
        <v>31</v>
      </c>
      <c r="E801" t="s">
        <v>29</v>
      </c>
      <c r="F801">
        <v>1</v>
      </c>
      <c r="G801" s="22">
        <v>999</v>
      </c>
      <c r="H801" s="22">
        <f t="shared" si="24"/>
        <v>999</v>
      </c>
      <c r="I801" t="s">
        <v>19</v>
      </c>
      <c r="J801">
        <v>40</v>
      </c>
      <c r="K801" s="29" t="str">
        <f t="shared" si="25"/>
        <v>Jun-2023</v>
      </c>
    </row>
    <row r="802" spans="1:11">
      <c r="A802" t="s">
        <v>1019</v>
      </c>
      <c r="B802" t="s">
        <v>1013</v>
      </c>
      <c r="C802" s="25">
        <v>45102</v>
      </c>
      <c r="D802" t="s">
        <v>34</v>
      </c>
      <c r="E802" t="s">
        <v>29</v>
      </c>
      <c r="F802">
        <v>1</v>
      </c>
      <c r="G802" s="22">
        <v>1100</v>
      </c>
      <c r="H802" s="22">
        <f t="shared" si="24"/>
        <v>1100</v>
      </c>
      <c r="I802" t="s">
        <v>19</v>
      </c>
      <c r="J802">
        <v>41</v>
      </c>
      <c r="K802" s="29" t="str">
        <f t="shared" si="25"/>
        <v>Jun-2023</v>
      </c>
    </row>
    <row r="803" spans="1:11">
      <c r="A803" t="s">
        <v>1020</v>
      </c>
      <c r="B803" t="s">
        <v>1013</v>
      </c>
      <c r="C803" s="25">
        <v>45103</v>
      </c>
      <c r="D803" t="s">
        <v>37</v>
      </c>
      <c r="E803" t="s">
        <v>38</v>
      </c>
      <c r="F803">
        <v>1</v>
      </c>
      <c r="G803" s="22">
        <v>249.99</v>
      </c>
      <c r="H803" s="22">
        <f t="shared" si="24"/>
        <v>249.99</v>
      </c>
      <c r="I803" t="s">
        <v>19</v>
      </c>
      <c r="J803">
        <v>42</v>
      </c>
      <c r="K803" s="29" t="str">
        <f t="shared" si="25"/>
        <v>Jun-2023</v>
      </c>
    </row>
    <row r="804" spans="1:11">
      <c r="A804" t="s">
        <v>1021</v>
      </c>
      <c r="B804" t="s">
        <v>1013</v>
      </c>
      <c r="C804" s="25">
        <v>45104</v>
      </c>
      <c r="D804" t="s">
        <v>41</v>
      </c>
      <c r="E804" t="s">
        <v>38</v>
      </c>
      <c r="F804">
        <v>1</v>
      </c>
      <c r="G804" s="22">
        <v>350</v>
      </c>
      <c r="H804" s="22">
        <f t="shared" si="24"/>
        <v>350</v>
      </c>
      <c r="I804" t="s">
        <v>19</v>
      </c>
      <c r="J804">
        <v>43</v>
      </c>
      <c r="K804" s="29" t="str">
        <f t="shared" si="25"/>
        <v>Jun-2023</v>
      </c>
    </row>
    <row r="805" spans="1:11">
      <c r="A805" t="s">
        <v>1022</v>
      </c>
      <c r="B805" t="s">
        <v>1013</v>
      </c>
      <c r="C805" s="25">
        <v>45105</v>
      </c>
      <c r="D805" t="s">
        <v>44</v>
      </c>
      <c r="E805" t="s">
        <v>45</v>
      </c>
      <c r="F805">
        <v>1</v>
      </c>
      <c r="G805" s="22">
        <v>149</v>
      </c>
      <c r="H805" s="22">
        <f t="shared" si="24"/>
        <v>149</v>
      </c>
      <c r="I805" t="s">
        <v>19</v>
      </c>
      <c r="J805">
        <v>44</v>
      </c>
      <c r="K805" s="29" t="str">
        <f t="shared" si="25"/>
        <v>Jun-2023</v>
      </c>
    </row>
    <row r="806" spans="1:11">
      <c r="A806" t="s">
        <v>1023</v>
      </c>
      <c r="B806" t="s">
        <v>1013</v>
      </c>
      <c r="C806" s="25">
        <v>45106</v>
      </c>
      <c r="D806" t="s">
        <v>47</v>
      </c>
      <c r="E806" t="s">
        <v>45</v>
      </c>
      <c r="F806">
        <v>2</v>
      </c>
      <c r="G806" s="22">
        <v>75</v>
      </c>
      <c r="H806" s="22">
        <f t="shared" si="24"/>
        <v>150</v>
      </c>
      <c r="I806" t="s">
        <v>19</v>
      </c>
      <c r="J806">
        <v>45</v>
      </c>
      <c r="K806" s="29" t="str">
        <f t="shared" si="25"/>
        <v>Jun-2023</v>
      </c>
    </row>
    <row r="807" spans="1:11">
      <c r="A807" t="s">
        <v>1024</v>
      </c>
      <c r="B807" t="s">
        <v>1013</v>
      </c>
      <c r="C807" s="25">
        <v>45107</v>
      </c>
      <c r="D807" t="s">
        <v>50</v>
      </c>
      <c r="E807" t="s">
        <v>45</v>
      </c>
      <c r="F807">
        <v>1</v>
      </c>
      <c r="G807" s="22">
        <v>199</v>
      </c>
      <c r="H807" s="22">
        <f t="shared" si="24"/>
        <v>199</v>
      </c>
      <c r="I807" t="s">
        <v>19</v>
      </c>
      <c r="J807">
        <v>35</v>
      </c>
      <c r="K807" s="29" t="str">
        <f t="shared" si="25"/>
        <v>Jun-2023</v>
      </c>
    </row>
    <row r="808" spans="1:11">
      <c r="A808" t="s">
        <v>1025</v>
      </c>
      <c r="B808" t="s">
        <v>12</v>
      </c>
      <c r="C808" s="25">
        <v>45444</v>
      </c>
      <c r="D808" t="s">
        <v>13</v>
      </c>
      <c r="E808" t="s">
        <v>14</v>
      </c>
      <c r="F808">
        <v>1</v>
      </c>
      <c r="G808" s="22">
        <v>899.99</v>
      </c>
      <c r="H808" s="22">
        <f t="shared" si="24"/>
        <v>899.99</v>
      </c>
      <c r="I808" t="s">
        <v>15</v>
      </c>
      <c r="J808">
        <v>25</v>
      </c>
      <c r="K808" s="29" t="str">
        <f t="shared" si="25"/>
        <v>Jun-2024</v>
      </c>
    </row>
    <row r="809" spans="1:11">
      <c r="A809" t="s">
        <v>1026</v>
      </c>
      <c r="B809" t="s">
        <v>17</v>
      </c>
      <c r="C809" s="25">
        <v>45446</v>
      </c>
      <c r="D809" t="s">
        <v>18</v>
      </c>
      <c r="E809" t="s">
        <v>14</v>
      </c>
      <c r="F809">
        <v>1</v>
      </c>
      <c r="G809" s="22">
        <v>799</v>
      </c>
      <c r="H809" s="22">
        <f t="shared" si="24"/>
        <v>799</v>
      </c>
      <c r="I809" t="s">
        <v>19</v>
      </c>
      <c r="J809">
        <v>39</v>
      </c>
      <c r="K809" s="29" t="str">
        <f t="shared" si="25"/>
        <v>Jun-2024</v>
      </c>
    </row>
    <row r="810" spans="1:11">
      <c r="A810" t="s">
        <v>1027</v>
      </c>
      <c r="B810" t="s">
        <v>21</v>
      </c>
      <c r="C810" s="25">
        <v>45448</v>
      </c>
      <c r="D810" t="s">
        <v>22</v>
      </c>
      <c r="E810" t="s">
        <v>14</v>
      </c>
      <c r="F810">
        <v>1</v>
      </c>
      <c r="G810" s="22">
        <v>650</v>
      </c>
      <c r="H810" s="22">
        <f t="shared" si="24"/>
        <v>650</v>
      </c>
      <c r="I810" t="s">
        <v>15</v>
      </c>
      <c r="J810">
        <v>52</v>
      </c>
      <c r="K810" s="29" t="str">
        <f t="shared" si="25"/>
        <v>Jun-2024</v>
      </c>
    </row>
    <row r="811" spans="1:11">
      <c r="A811" t="s">
        <v>1028</v>
      </c>
      <c r="B811" t="s">
        <v>24</v>
      </c>
      <c r="C811" s="25">
        <v>45450</v>
      </c>
      <c r="D811" t="s">
        <v>25</v>
      </c>
      <c r="E811" t="s">
        <v>14</v>
      </c>
      <c r="F811">
        <v>1</v>
      </c>
      <c r="G811" s="22">
        <v>950</v>
      </c>
      <c r="H811" s="22">
        <f t="shared" si="24"/>
        <v>950</v>
      </c>
      <c r="I811" t="s">
        <v>19</v>
      </c>
      <c r="J811">
        <v>24</v>
      </c>
      <c r="K811" s="29" t="str">
        <f t="shared" si="25"/>
        <v>Jun-2024</v>
      </c>
    </row>
    <row r="812" spans="1:11">
      <c r="A812" t="s">
        <v>1029</v>
      </c>
      <c r="B812" t="s">
        <v>27</v>
      </c>
      <c r="C812" s="25">
        <v>45452</v>
      </c>
      <c r="D812" t="s">
        <v>28</v>
      </c>
      <c r="E812" t="s">
        <v>29</v>
      </c>
      <c r="F812">
        <v>1</v>
      </c>
      <c r="G812" s="22">
        <v>1299</v>
      </c>
      <c r="H812" s="22">
        <f t="shared" si="24"/>
        <v>1299</v>
      </c>
      <c r="I812" t="s">
        <v>15</v>
      </c>
      <c r="J812">
        <v>43</v>
      </c>
      <c r="K812" s="29" t="str">
        <f t="shared" si="25"/>
        <v>Jun-2024</v>
      </c>
    </row>
    <row r="813" spans="1:11">
      <c r="A813" t="s">
        <v>1030</v>
      </c>
      <c r="B813" t="s">
        <v>12</v>
      </c>
      <c r="C813" s="25">
        <v>45454</v>
      </c>
      <c r="D813" t="s">
        <v>31</v>
      </c>
      <c r="E813" t="s">
        <v>29</v>
      </c>
      <c r="F813">
        <v>1</v>
      </c>
      <c r="G813" s="22">
        <v>999</v>
      </c>
      <c r="H813" s="22">
        <f t="shared" si="24"/>
        <v>999</v>
      </c>
      <c r="I813" t="s">
        <v>15</v>
      </c>
      <c r="J813">
        <v>32</v>
      </c>
      <c r="K813" s="29" t="str">
        <f t="shared" si="25"/>
        <v>Jun-2024</v>
      </c>
    </row>
    <row r="814" spans="1:11">
      <c r="A814" t="s">
        <v>1031</v>
      </c>
      <c r="B814" t="s">
        <v>33</v>
      </c>
      <c r="C814" s="25">
        <v>45456</v>
      </c>
      <c r="D814" t="s">
        <v>34</v>
      </c>
      <c r="E814" t="s">
        <v>29</v>
      </c>
      <c r="F814">
        <v>1</v>
      </c>
      <c r="G814" s="22">
        <v>1100</v>
      </c>
      <c r="H814" s="22">
        <f t="shared" si="24"/>
        <v>1100</v>
      </c>
      <c r="I814" t="s">
        <v>19</v>
      </c>
      <c r="J814">
        <v>66</v>
      </c>
      <c r="K814" s="29" t="str">
        <f t="shared" si="25"/>
        <v>Jun-2024</v>
      </c>
    </row>
    <row r="815" spans="1:11">
      <c r="A815" t="s">
        <v>1032</v>
      </c>
      <c r="B815" t="s">
        <v>36</v>
      </c>
      <c r="C815" s="25">
        <v>45458</v>
      </c>
      <c r="D815" t="s">
        <v>37</v>
      </c>
      <c r="E815" t="s">
        <v>38</v>
      </c>
      <c r="F815">
        <v>1</v>
      </c>
      <c r="G815" s="22">
        <v>249.99</v>
      </c>
      <c r="H815" s="22">
        <f t="shared" si="24"/>
        <v>249.99</v>
      </c>
      <c r="I815" t="s">
        <v>15</v>
      </c>
      <c r="J815">
        <v>28</v>
      </c>
      <c r="K815" s="29" t="str">
        <f t="shared" si="25"/>
        <v>Jun-2024</v>
      </c>
    </row>
    <row r="816" spans="1:11">
      <c r="A816" t="s">
        <v>1033</v>
      </c>
      <c r="B816" t="s">
        <v>40</v>
      </c>
      <c r="C816" s="25">
        <v>45460</v>
      </c>
      <c r="D816" t="s">
        <v>41</v>
      </c>
      <c r="E816" t="s">
        <v>38</v>
      </c>
      <c r="F816">
        <v>1</v>
      </c>
      <c r="G816" s="22">
        <v>350</v>
      </c>
      <c r="H816" s="22">
        <f t="shared" si="24"/>
        <v>350</v>
      </c>
      <c r="I816" t="s">
        <v>19</v>
      </c>
      <c r="J816">
        <v>54</v>
      </c>
      <c r="K816" s="29" t="str">
        <f t="shared" si="25"/>
        <v>Jun-2024</v>
      </c>
    </row>
    <row r="817" spans="1:11">
      <c r="A817" t="s">
        <v>1034</v>
      </c>
      <c r="B817" t="s">
        <v>43</v>
      </c>
      <c r="C817" s="25">
        <v>45462</v>
      </c>
      <c r="D817" t="s">
        <v>44</v>
      </c>
      <c r="E817" t="s">
        <v>45</v>
      </c>
      <c r="F817">
        <v>1</v>
      </c>
      <c r="G817" s="22">
        <v>149</v>
      </c>
      <c r="H817" s="22">
        <f t="shared" si="24"/>
        <v>149</v>
      </c>
      <c r="I817" t="s">
        <v>15</v>
      </c>
      <c r="J817">
        <v>47</v>
      </c>
      <c r="K817" s="29" t="str">
        <f t="shared" si="25"/>
        <v>Jun-2024</v>
      </c>
    </row>
    <row r="818" spans="1:11">
      <c r="A818" t="s">
        <v>1035</v>
      </c>
      <c r="B818" t="s">
        <v>12</v>
      </c>
      <c r="C818" s="25">
        <v>45464</v>
      </c>
      <c r="D818" t="s">
        <v>47</v>
      </c>
      <c r="E818" t="s">
        <v>45</v>
      </c>
      <c r="F818">
        <v>2</v>
      </c>
      <c r="G818" s="22">
        <v>75</v>
      </c>
      <c r="H818" s="22">
        <f t="shared" si="24"/>
        <v>150</v>
      </c>
      <c r="I818" t="s">
        <v>15</v>
      </c>
      <c r="J818">
        <v>30</v>
      </c>
      <c r="K818" s="29" t="str">
        <f t="shared" si="25"/>
        <v>Jun-2024</v>
      </c>
    </row>
    <row r="819" spans="1:11">
      <c r="A819" t="s">
        <v>1036</v>
      </c>
      <c r="B819" t="s">
        <v>49</v>
      </c>
      <c r="C819" s="25">
        <v>45466</v>
      </c>
      <c r="D819" t="s">
        <v>50</v>
      </c>
      <c r="E819" t="s">
        <v>45</v>
      </c>
      <c r="F819">
        <v>1</v>
      </c>
      <c r="G819" s="22">
        <v>199</v>
      </c>
      <c r="H819" s="22">
        <f t="shared" si="24"/>
        <v>199</v>
      </c>
      <c r="I819" t="s">
        <v>19</v>
      </c>
      <c r="J819">
        <v>18</v>
      </c>
      <c r="K819" s="29" t="str">
        <f t="shared" si="25"/>
        <v>Jun-2024</v>
      </c>
    </row>
    <row r="820" spans="1:11">
      <c r="A820" t="s">
        <v>1037</v>
      </c>
      <c r="B820" t="s">
        <v>52</v>
      </c>
      <c r="C820" s="25">
        <v>45468</v>
      </c>
      <c r="D820" t="s">
        <v>53</v>
      </c>
      <c r="E820" t="s">
        <v>45</v>
      </c>
      <c r="F820">
        <v>1</v>
      </c>
      <c r="G820" s="22">
        <v>250</v>
      </c>
      <c r="H820" s="22">
        <f t="shared" si="24"/>
        <v>250</v>
      </c>
      <c r="I820" t="s">
        <v>15</v>
      </c>
      <c r="J820">
        <v>72</v>
      </c>
      <c r="K820" s="29" t="str">
        <f t="shared" si="25"/>
        <v>Jun-2024</v>
      </c>
    </row>
    <row r="821" spans="1:11">
      <c r="A821" t="s">
        <v>1038</v>
      </c>
      <c r="B821" t="s">
        <v>55</v>
      </c>
      <c r="C821" s="25">
        <v>45470</v>
      </c>
      <c r="D821" t="s">
        <v>56</v>
      </c>
      <c r="E821" t="s">
        <v>57</v>
      </c>
      <c r="F821">
        <v>1</v>
      </c>
      <c r="G821" s="22">
        <v>19.99</v>
      </c>
      <c r="H821" s="22">
        <f t="shared" si="24"/>
        <v>19.99</v>
      </c>
      <c r="I821" t="s">
        <v>19</v>
      </c>
      <c r="J821">
        <v>67</v>
      </c>
      <c r="K821" s="29" t="str">
        <f t="shared" si="25"/>
        <v>Jun-2024</v>
      </c>
    </row>
    <row r="822" spans="1:11">
      <c r="A822" t="s">
        <v>1039</v>
      </c>
      <c r="B822" t="s">
        <v>1040</v>
      </c>
      <c r="C822" s="25">
        <v>45448</v>
      </c>
      <c r="D822" t="s">
        <v>56</v>
      </c>
      <c r="E822" t="s">
        <v>57</v>
      </c>
      <c r="F822">
        <v>1</v>
      </c>
      <c r="G822" s="22">
        <v>19.99</v>
      </c>
      <c r="H822" s="22">
        <f t="shared" si="24"/>
        <v>19.99</v>
      </c>
      <c r="I822" t="s">
        <v>15</v>
      </c>
      <c r="J822">
        <v>25</v>
      </c>
      <c r="K822" s="29" t="str">
        <f t="shared" si="25"/>
        <v>Jun-2024</v>
      </c>
    </row>
    <row r="823" spans="1:11">
      <c r="A823" t="s">
        <v>1041</v>
      </c>
      <c r="B823" t="s">
        <v>1042</v>
      </c>
      <c r="C823" s="25">
        <v>45453</v>
      </c>
      <c r="D823" t="s">
        <v>60</v>
      </c>
      <c r="E823" t="s">
        <v>57</v>
      </c>
      <c r="F823">
        <v>2</v>
      </c>
      <c r="G823" s="22">
        <v>19.99</v>
      </c>
      <c r="H823" s="22">
        <f t="shared" si="24"/>
        <v>39.98</v>
      </c>
      <c r="I823" t="s">
        <v>19</v>
      </c>
      <c r="J823">
        <v>35</v>
      </c>
      <c r="K823" s="29" t="str">
        <f t="shared" si="25"/>
        <v>Jun-2024</v>
      </c>
    </row>
    <row r="824" spans="1:11">
      <c r="A824" t="s">
        <v>1043</v>
      </c>
      <c r="B824" t="s">
        <v>1044</v>
      </c>
      <c r="C824" s="25">
        <v>45458</v>
      </c>
      <c r="D824" t="s">
        <v>93</v>
      </c>
      <c r="E824" t="s">
        <v>57</v>
      </c>
      <c r="F824">
        <v>3</v>
      </c>
      <c r="G824" s="22">
        <v>9.5</v>
      </c>
      <c r="H824" s="22">
        <f t="shared" si="24"/>
        <v>28.5</v>
      </c>
      <c r="I824" t="s">
        <v>15</v>
      </c>
      <c r="J824">
        <v>50</v>
      </c>
      <c r="K824" s="29" t="str">
        <f t="shared" si="25"/>
        <v>Jun-2024</v>
      </c>
    </row>
    <row r="825" spans="1:11">
      <c r="A825" t="s">
        <v>1045</v>
      </c>
      <c r="B825" t="s">
        <v>1046</v>
      </c>
      <c r="C825" s="25">
        <v>45463</v>
      </c>
      <c r="D825" t="s">
        <v>63</v>
      </c>
      <c r="E825" t="s">
        <v>57</v>
      </c>
      <c r="F825">
        <v>1</v>
      </c>
      <c r="G825" s="22">
        <v>15</v>
      </c>
      <c r="H825" s="22">
        <f t="shared" si="24"/>
        <v>15</v>
      </c>
      <c r="I825" t="s">
        <v>19</v>
      </c>
      <c r="J825">
        <v>65</v>
      </c>
      <c r="K825" s="29" t="str">
        <f t="shared" si="25"/>
        <v>Jun-2024</v>
      </c>
    </row>
    <row r="826" spans="1:11">
      <c r="A826" t="s">
        <v>1047</v>
      </c>
      <c r="B826" t="s">
        <v>1048</v>
      </c>
      <c r="C826" s="25">
        <v>45468</v>
      </c>
      <c r="D826" t="s">
        <v>96</v>
      </c>
      <c r="E826" t="s">
        <v>57</v>
      </c>
      <c r="F826">
        <v>2</v>
      </c>
      <c r="G826" s="22">
        <v>25</v>
      </c>
      <c r="H826" s="22">
        <f t="shared" si="24"/>
        <v>50</v>
      </c>
      <c r="I826" t="s">
        <v>15</v>
      </c>
      <c r="J826">
        <v>18</v>
      </c>
      <c r="K826" s="29" t="str">
        <f t="shared" si="25"/>
        <v>Jun-2024</v>
      </c>
    </row>
    <row r="827" spans="1:11">
      <c r="A827" t="s">
        <v>1049</v>
      </c>
      <c r="B827" t="s">
        <v>433</v>
      </c>
      <c r="C827" s="25">
        <v>45453</v>
      </c>
      <c r="D827" t="s">
        <v>63</v>
      </c>
      <c r="E827" t="s">
        <v>57</v>
      </c>
      <c r="F827">
        <v>1</v>
      </c>
      <c r="G827" s="22">
        <v>15</v>
      </c>
      <c r="H827" s="22">
        <f t="shared" si="24"/>
        <v>15</v>
      </c>
      <c r="I827" t="s">
        <v>15</v>
      </c>
      <c r="J827">
        <v>44</v>
      </c>
      <c r="K827" s="29" t="str">
        <f t="shared" si="25"/>
        <v>Jun-2024</v>
      </c>
    </row>
    <row r="828" spans="1:11">
      <c r="A828" t="s">
        <v>1050</v>
      </c>
      <c r="B828" t="s">
        <v>990</v>
      </c>
      <c r="C828" s="25">
        <v>45458</v>
      </c>
      <c r="D828" t="s">
        <v>18</v>
      </c>
      <c r="E828" t="s">
        <v>14</v>
      </c>
      <c r="F828">
        <v>1</v>
      </c>
      <c r="G828" s="22">
        <v>799</v>
      </c>
      <c r="H828" s="22">
        <f t="shared" si="24"/>
        <v>799</v>
      </c>
      <c r="I828" t="s">
        <v>15</v>
      </c>
      <c r="J828">
        <v>19</v>
      </c>
      <c r="K828" s="29" t="str">
        <f t="shared" si="25"/>
        <v>Jun-2024</v>
      </c>
    </row>
    <row r="829" spans="1:11">
      <c r="A829" t="s">
        <v>1051</v>
      </c>
      <c r="B829" t="s">
        <v>1052</v>
      </c>
      <c r="C829" s="25">
        <v>45444</v>
      </c>
      <c r="D829" t="s">
        <v>18</v>
      </c>
      <c r="E829" t="s">
        <v>14</v>
      </c>
      <c r="F829">
        <v>1</v>
      </c>
      <c r="G829" s="22">
        <v>799</v>
      </c>
      <c r="H829" s="22">
        <f t="shared" si="24"/>
        <v>799</v>
      </c>
      <c r="I829" t="s">
        <v>15</v>
      </c>
      <c r="J829">
        <v>51</v>
      </c>
      <c r="K829" s="29" t="str">
        <f t="shared" si="25"/>
        <v>Jun-2024</v>
      </c>
    </row>
    <row r="830" spans="1:11">
      <c r="A830" t="s">
        <v>1053</v>
      </c>
      <c r="B830" t="s">
        <v>992</v>
      </c>
      <c r="C830" s="25">
        <v>45444</v>
      </c>
      <c r="D830" t="s">
        <v>50</v>
      </c>
      <c r="E830" t="s">
        <v>45</v>
      </c>
      <c r="F830">
        <v>1</v>
      </c>
      <c r="G830" s="22">
        <v>199</v>
      </c>
      <c r="H830" s="22">
        <f t="shared" si="24"/>
        <v>199</v>
      </c>
      <c r="I830" t="s">
        <v>15</v>
      </c>
      <c r="J830">
        <v>23</v>
      </c>
      <c r="K830" s="29" t="str">
        <f t="shared" si="25"/>
        <v>Jun-2024</v>
      </c>
    </row>
    <row r="831" spans="1:11">
      <c r="A831" t="s">
        <v>1054</v>
      </c>
      <c r="B831" t="s">
        <v>12</v>
      </c>
      <c r="C831" s="25">
        <v>44986</v>
      </c>
      <c r="D831" t="s">
        <v>13</v>
      </c>
      <c r="E831" t="s">
        <v>14</v>
      </c>
      <c r="F831">
        <v>1</v>
      </c>
      <c r="G831" s="22">
        <v>899.99</v>
      </c>
      <c r="H831" s="22">
        <f t="shared" si="24"/>
        <v>899.99</v>
      </c>
      <c r="I831" t="s">
        <v>15</v>
      </c>
      <c r="J831">
        <v>25</v>
      </c>
      <c r="K831" s="29" t="str">
        <f t="shared" si="25"/>
        <v>Mar-2023</v>
      </c>
    </row>
    <row r="832" spans="1:11">
      <c r="A832" t="s">
        <v>1055</v>
      </c>
      <c r="B832" t="s">
        <v>17</v>
      </c>
      <c r="C832" s="25">
        <v>44988</v>
      </c>
      <c r="D832" t="s">
        <v>18</v>
      </c>
      <c r="E832" t="s">
        <v>14</v>
      </c>
      <c r="F832">
        <v>1</v>
      </c>
      <c r="G832" s="22">
        <v>799</v>
      </c>
      <c r="H832" s="22">
        <f t="shared" si="24"/>
        <v>799</v>
      </c>
      <c r="I832" t="s">
        <v>19</v>
      </c>
      <c r="J832">
        <v>39</v>
      </c>
      <c r="K832" s="29" t="str">
        <f t="shared" si="25"/>
        <v>Mar-2023</v>
      </c>
    </row>
    <row r="833" spans="1:11">
      <c r="A833" t="s">
        <v>1056</v>
      </c>
      <c r="B833" t="s">
        <v>21</v>
      </c>
      <c r="C833" s="25">
        <v>44990</v>
      </c>
      <c r="D833" t="s">
        <v>22</v>
      </c>
      <c r="E833" t="s">
        <v>14</v>
      </c>
      <c r="F833">
        <v>1</v>
      </c>
      <c r="G833" s="22">
        <v>650</v>
      </c>
      <c r="H833" s="22">
        <f t="shared" si="24"/>
        <v>650</v>
      </c>
      <c r="I833" t="s">
        <v>15</v>
      </c>
      <c r="J833">
        <v>56</v>
      </c>
      <c r="K833" s="29" t="str">
        <f t="shared" si="25"/>
        <v>Mar-2023</v>
      </c>
    </row>
    <row r="834" spans="1:11">
      <c r="A834" t="s">
        <v>1057</v>
      </c>
      <c r="B834" t="s">
        <v>24</v>
      </c>
      <c r="C834" s="25">
        <v>44992</v>
      </c>
      <c r="D834" t="s">
        <v>25</v>
      </c>
      <c r="E834" t="s">
        <v>14</v>
      </c>
      <c r="F834">
        <v>1</v>
      </c>
      <c r="G834" s="22">
        <v>950</v>
      </c>
      <c r="H834" s="22">
        <f t="shared" ref="H834:H897" si="26">F834*G834</f>
        <v>950</v>
      </c>
      <c r="I834" t="s">
        <v>19</v>
      </c>
      <c r="J834">
        <v>20</v>
      </c>
      <c r="K834" s="29" t="str">
        <f t="shared" ref="K834:K897" si="27">TEXT(C834,"mmm-yyyy")</f>
        <v>Mar-2023</v>
      </c>
    </row>
    <row r="835" spans="1:11">
      <c r="A835" t="s">
        <v>1058</v>
      </c>
      <c r="B835" t="s">
        <v>27</v>
      </c>
      <c r="C835" s="25">
        <v>44994</v>
      </c>
      <c r="D835" t="s">
        <v>28</v>
      </c>
      <c r="E835" t="s">
        <v>29</v>
      </c>
      <c r="F835">
        <v>1</v>
      </c>
      <c r="G835" s="22">
        <v>1299</v>
      </c>
      <c r="H835" s="22">
        <f t="shared" si="26"/>
        <v>1299</v>
      </c>
      <c r="I835" t="s">
        <v>15</v>
      </c>
      <c r="J835">
        <v>44</v>
      </c>
      <c r="K835" s="29" t="str">
        <f t="shared" si="27"/>
        <v>Mar-2023</v>
      </c>
    </row>
    <row r="836" spans="1:11">
      <c r="A836" t="s">
        <v>1059</v>
      </c>
      <c r="B836" t="s">
        <v>12</v>
      </c>
      <c r="C836" s="25">
        <v>44996</v>
      </c>
      <c r="D836" t="s">
        <v>31</v>
      </c>
      <c r="E836" t="s">
        <v>29</v>
      </c>
      <c r="F836">
        <v>1</v>
      </c>
      <c r="G836" s="22">
        <v>999</v>
      </c>
      <c r="H836" s="22">
        <f t="shared" si="26"/>
        <v>999</v>
      </c>
      <c r="I836" t="s">
        <v>15</v>
      </c>
      <c r="J836">
        <v>31</v>
      </c>
      <c r="K836" s="29" t="str">
        <f t="shared" si="27"/>
        <v>Mar-2023</v>
      </c>
    </row>
    <row r="837" spans="1:11">
      <c r="A837" t="s">
        <v>1060</v>
      </c>
      <c r="B837" t="s">
        <v>33</v>
      </c>
      <c r="C837" s="25">
        <v>44998</v>
      </c>
      <c r="D837" t="s">
        <v>34</v>
      </c>
      <c r="E837" t="s">
        <v>29</v>
      </c>
      <c r="F837">
        <v>1</v>
      </c>
      <c r="G837" s="22">
        <v>1100</v>
      </c>
      <c r="H837" s="22">
        <f t="shared" si="26"/>
        <v>1100</v>
      </c>
      <c r="I837" t="s">
        <v>19</v>
      </c>
      <c r="J837">
        <v>65</v>
      </c>
      <c r="K837" s="29" t="str">
        <f t="shared" si="27"/>
        <v>Mar-2023</v>
      </c>
    </row>
    <row r="838" spans="1:11">
      <c r="A838" t="s">
        <v>1061</v>
      </c>
      <c r="B838" t="s">
        <v>36</v>
      </c>
      <c r="C838" s="25">
        <v>45000</v>
      </c>
      <c r="D838" t="s">
        <v>37</v>
      </c>
      <c r="E838" t="s">
        <v>38</v>
      </c>
      <c r="F838">
        <v>1</v>
      </c>
      <c r="G838" s="22">
        <v>249.99</v>
      </c>
      <c r="H838" s="22">
        <f t="shared" si="26"/>
        <v>249.99</v>
      </c>
      <c r="I838" t="s">
        <v>15</v>
      </c>
      <c r="J838">
        <v>29</v>
      </c>
      <c r="K838" s="29" t="str">
        <f t="shared" si="27"/>
        <v>Mar-2023</v>
      </c>
    </row>
    <row r="839" spans="1:11">
      <c r="A839" t="s">
        <v>1062</v>
      </c>
      <c r="B839" t="s">
        <v>40</v>
      </c>
      <c r="C839" s="25">
        <v>45002</v>
      </c>
      <c r="D839" t="s">
        <v>41</v>
      </c>
      <c r="E839" t="s">
        <v>38</v>
      </c>
      <c r="F839">
        <v>1</v>
      </c>
      <c r="G839" s="22">
        <v>350</v>
      </c>
      <c r="H839" s="22">
        <f t="shared" si="26"/>
        <v>350</v>
      </c>
      <c r="I839" t="s">
        <v>19</v>
      </c>
      <c r="J839">
        <v>54</v>
      </c>
      <c r="K839" s="29" t="str">
        <f t="shared" si="27"/>
        <v>Mar-2023</v>
      </c>
    </row>
    <row r="840" spans="1:11">
      <c r="A840" t="s">
        <v>1063</v>
      </c>
      <c r="B840" t="s">
        <v>43</v>
      </c>
      <c r="C840" s="25">
        <v>45004</v>
      </c>
      <c r="D840" t="s">
        <v>44</v>
      </c>
      <c r="E840" t="s">
        <v>45</v>
      </c>
      <c r="F840">
        <v>1</v>
      </c>
      <c r="G840" s="22">
        <v>149</v>
      </c>
      <c r="H840" s="22">
        <f t="shared" si="26"/>
        <v>149</v>
      </c>
      <c r="I840" t="s">
        <v>15</v>
      </c>
      <c r="J840">
        <v>46</v>
      </c>
      <c r="K840" s="29" t="str">
        <f t="shared" si="27"/>
        <v>Mar-2023</v>
      </c>
    </row>
    <row r="841" spans="1:11">
      <c r="A841" t="s">
        <v>1064</v>
      </c>
      <c r="B841" t="s">
        <v>12</v>
      </c>
      <c r="C841" s="25">
        <v>45006</v>
      </c>
      <c r="D841" t="s">
        <v>47</v>
      </c>
      <c r="E841" t="s">
        <v>45</v>
      </c>
      <c r="F841">
        <v>2</v>
      </c>
      <c r="G841" s="22">
        <v>75</v>
      </c>
      <c r="H841" s="22">
        <f t="shared" si="26"/>
        <v>150</v>
      </c>
      <c r="I841" t="s">
        <v>15</v>
      </c>
      <c r="J841">
        <v>26</v>
      </c>
      <c r="K841" s="29" t="str">
        <f t="shared" si="27"/>
        <v>Mar-2023</v>
      </c>
    </row>
    <row r="842" spans="1:11">
      <c r="A842" t="s">
        <v>1065</v>
      </c>
      <c r="B842" t="s">
        <v>49</v>
      </c>
      <c r="C842" s="25">
        <v>45008</v>
      </c>
      <c r="D842" t="s">
        <v>50</v>
      </c>
      <c r="E842" t="s">
        <v>45</v>
      </c>
      <c r="F842">
        <v>1</v>
      </c>
      <c r="G842" s="22">
        <v>199</v>
      </c>
      <c r="H842" s="22">
        <f t="shared" si="26"/>
        <v>199</v>
      </c>
      <c r="I842" t="s">
        <v>19</v>
      </c>
      <c r="J842">
        <v>18</v>
      </c>
      <c r="K842" s="29" t="str">
        <f t="shared" si="27"/>
        <v>Mar-2023</v>
      </c>
    </row>
    <row r="843" spans="1:11">
      <c r="A843" t="s">
        <v>1066</v>
      </c>
      <c r="B843" t="s">
        <v>52</v>
      </c>
      <c r="C843" s="25">
        <v>45010</v>
      </c>
      <c r="D843" t="s">
        <v>53</v>
      </c>
      <c r="E843" t="s">
        <v>45</v>
      </c>
      <c r="F843">
        <v>1</v>
      </c>
      <c r="G843" s="22">
        <v>250</v>
      </c>
      <c r="H843" s="22">
        <f t="shared" si="26"/>
        <v>250</v>
      </c>
      <c r="I843" t="s">
        <v>15</v>
      </c>
      <c r="J843">
        <v>72</v>
      </c>
      <c r="K843" s="29" t="str">
        <f t="shared" si="27"/>
        <v>Mar-2023</v>
      </c>
    </row>
    <row r="844" spans="1:11">
      <c r="A844" t="s">
        <v>1067</v>
      </c>
      <c r="B844" t="s">
        <v>55</v>
      </c>
      <c r="C844" s="25">
        <v>45012</v>
      </c>
      <c r="D844" t="s">
        <v>56</v>
      </c>
      <c r="E844" t="s">
        <v>57</v>
      </c>
      <c r="F844">
        <v>1</v>
      </c>
      <c r="G844" s="22">
        <v>19.99</v>
      </c>
      <c r="H844" s="22">
        <f t="shared" si="26"/>
        <v>19.99</v>
      </c>
      <c r="I844" t="s">
        <v>19</v>
      </c>
      <c r="J844">
        <v>67</v>
      </c>
      <c r="K844" s="29" t="str">
        <f t="shared" si="27"/>
        <v>Mar-2023</v>
      </c>
    </row>
    <row r="845" spans="1:11">
      <c r="A845" t="s">
        <v>1068</v>
      </c>
      <c r="B845" t="s">
        <v>59</v>
      </c>
      <c r="C845" s="25">
        <v>44995</v>
      </c>
      <c r="D845" t="s">
        <v>13</v>
      </c>
      <c r="E845" t="s">
        <v>14</v>
      </c>
      <c r="F845">
        <v>1</v>
      </c>
      <c r="G845" s="22">
        <v>899.99</v>
      </c>
      <c r="H845" s="22">
        <f t="shared" si="26"/>
        <v>899.99</v>
      </c>
      <c r="I845" t="s">
        <v>15</v>
      </c>
      <c r="J845">
        <v>33</v>
      </c>
      <c r="K845" s="29" t="str">
        <f t="shared" si="27"/>
        <v>Mar-2023</v>
      </c>
    </row>
    <row r="846" spans="1:11">
      <c r="A846" t="s">
        <v>1069</v>
      </c>
      <c r="B846" t="s">
        <v>62</v>
      </c>
      <c r="C846" s="25">
        <v>44986</v>
      </c>
      <c r="D846" t="s">
        <v>25</v>
      </c>
      <c r="E846" t="s">
        <v>14</v>
      </c>
      <c r="F846">
        <v>1</v>
      </c>
      <c r="G846" s="22">
        <v>950</v>
      </c>
      <c r="H846" s="22">
        <f t="shared" si="26"/>
        <v>950</v>
      </c>
      <c r="I846" t="s">
        <v>19</v>
      </c>
      <c r="J846">
        <v>25</v>
      </c>
      <c r="K846" s="29" t="str">
        <f t="shared" si="27"/>
        <v>Mar-2023</v>
      </c>
    </row>
    <row r="847" spans="1:11">
      <c r="A847" t="s">
        <v>1070</v>
      </c>
      <c r="B847" t="s">
        <v>296</v>
      </c>
      <c r="C847" s="25">
        <v>45000</v>
      </c>
      <c r="D847" t="s">
        <v>31</v>
      </c>
      <c r="E847" t="s">
        <v>29</v>
      </c>
      <c r="F847">
        <v>1</v>
      </c>
      <c r="G847" s="22">
        <v>999</v>
      </c>
      <c r="H847" s="22">
        <f t="shared" si="26"/>
        <v>999</v>
      </c>
      <c r="I847" t="s">
        <v>15</v>
      </c>
      <c r="J847">
        <v>41</v>
      </c>
      <c r="K847" s="29" t="str">
        <f t="shared" si="27"/>
        <v>Mar-2023</v>
      </c>
    </row>
    <row r="848" spans="1:11">
      <c r="A848" t="s">
        <v>1071</v>
      </c>
      <c r="B848" t="s">
        <v>1072</v>
      </c>
      <c r="C848" s="25">
        <v>44986</v>
      </c>
      <c r="D848" t="s">
        <v>37</v>
      </c>
      <c r="E848" t="s">
        <v>38</v>
      </c>
      <c r="F848">
        <v>1</v>
      </c>
      <c r="G848" s="22">
        <v>249.99</v>
      </c>
      <c r="H848" s="22">
        <f t="shared" si="26"/>
        <v>249.99</v>
      </c>
      <c r="I848" t="s">
        <v>19</v>
      </c>
      <c r="J848">
        <v>65</v>
      </c>
      <c r="K848" s="29" t="str">
        <f t="shared" si="27"/>
        <v>Mar-2023</v>
      </c>
    </row>
    <row r="849" spans="1:11">
      <c r="A849" t="s">
        <v>1073</v>
      </c>
      <c r="B849" t="s">
        <v>600</v>
      </c>
      <c r="C849" s="25">
        <v>44986</v>
      </c>
      <c r="D849" t="s">
        <v>18</v>
      </c>
      <c r="E849" t="s">
        <v>14</v>
      </c>
      <c r="F849">
        <v>1</v>
      </c>
      <c r="G849" s="22">
        <v>799</v>
      </c>
      <c r="H849" s="22">
        <f t="shared" si="26"/>
        <v>799</v>
      </c>
      <c r="I849" t="s">
        <v>19</v>
      </c>
      <c r="J849">
        <v>31</v>
      </c>
      <c r="K849" s="29" t="str">
        <f t="shared" si="27"/>
        <v>Mar-2023</v>
      </c>
    </row>
    <row r="850" spans="1:11">
      <c r="A850" t="s">
        <v>1074</v>
      </c>
      <c r="B850" t="s">
        <v>1075</v>
      </c>
      <c r="C850" s="25">
        <v>44986</v>
      </c>
      <c r="D850" t="s">
        <v>44</v>
      </c>
      <c r="E850" t="s">
        <v>45</v>
      </c>
      <c r="F850">
        <v>1</v>
      </c>
      <c r="G850" s="22">
        <v>149</v>
      </c>
      <c r="H850" s="22">
        <f t="shared" si="26"/>
        <v>149</v>
      </c>
      <c r="I850" t="s">
        <v>19</v>
      </c>
      <c r="J850">
        <v>18</v>
      </c>
      <c r="K850" s="29" t="str">
        <f t="shared" si="27"/>
        <v>Mar-2023</v>
      </c>
    </row>
    <row r="851" spans="1:11">
      <c r="A851" t="s">
        <v>1076</v>
      </c>
      <c r="B851" t="s">
        <v>1075</v>
      </c>
      <c r="C851" s="25">
        <v>44987</v>
      </c>
      <c r="D851" t="s">
        <v>47</v>
      </c>
      <c r="E851" t="s">
        <v>45</v>
      </c>
      <c r="F851">
        <v>2</v>
      </c>
      <c r="G851" s="22">
        <v>75</v>
      </c>
      <c r="H851" s="22">
        <f t="shared" si="26"/>
        <v>150</v>
      </c>
      <c r="I851" t="s">
        <v>19</v>
      </c>
      <c r="J851">
        <v>19</v>
      </c>
      <c r="K851" s="29" t="str">
        <f t="shared" si="27"/>
        <v>Mar-2023</v>
      </c>
    </row>
    <row r="852" spans="1:11">
      <c r="A852" t="s">
        <v>1077</v>
      </c>
      <c r="B852" t="s">
        <v>1075</v>
      </c>
      <c r="C852" s="25">
        <v>44988</v>
      </c>
      <c r="D852" t="s">
        <v>50</v>
      </c>
      <c r="E852" t="s">
        <v>45</v>
      </c>
      <c r="F852">
        <v>1</v>
      </c>
      <c r="G852" s="22">
        <v>199</v>
      </c>
      <c r="H852" s="22">
        <f t="shared" si="26"/>
        <v>199</v>
      </c>
      <c r="I852" t="s">
        <v>19</v>
      </c>
      <c r="J852">
        <v>20</v>
      </c>
      <c r="K852" s="29" t="str">
        <f t="shared" si="27"/>
        <v>Mar-2023</v>
      </c>
    </row>
    <row r="853" spans="1:11">
      <c r="A853" t="s">
        <v>1078</v>
      </c>
      <c r="B853" t="s">
        <v>1075</v>
      </c>
      <c r="C853" s="25">
        <v>44989</v>
      </c>
      <c r="D853" t="s">
        <v>53</v>
      </c>
      <c r="E853" t="s">
        <v>45</v>
      </c>
      <c r="F853">
        <v>1</v>
      </c>
      <c r="G853" s="22">
        <v>250</v>
      </c>
      <c r="H853" s="22">
        <f t="shared" si="26"/>
        <v>250</v>
      </c>
      <c r="I853" t="s">
        <v>19</v>
      </c>
      <c r="J853">
        <v>21</v>
      </c>
      <c r="K853" s="29" t="str">
        <f t="shared" si="27"/>
        <v>Mar-2023</v>
      </c>
    </row>
    <row r="854" spans="1:11">
      <c r="A854" t="s">
        <v>1079</v>
      </c>
      <c r="B854" t="s">
        <v>1075</v>
      </c>
      <c r="C854" s="25">
        <v>44990</v>
      </c>
      <c r="D854" t="s">
        <v>56</v>
      </c>
      <c r="E854" t="s">
        <v>57</v>
      </c>
      <c r="F854">
        <v>1</v>
      </c>
      <c r="G854" s="22">
        <v>19.99</v>
      </c>
      <c r="H854" s="22">
        <f t="shared" si="26"/>
        <v>19.99</v>
      </c>
      <c r="I854" t="s">
        <v>19</v>
      </c>
      <c r="J854">
        <v>22</v>
      </c>
      <c r="K854" s="29" t="str">
        <f t="shared" si="27"/>
        <v>Mar-2023</v>
      </c>
    </row>
    <row r="855" spans="1:11">
      <c r="A855" t="s">
        <v>1080</v>
      </c>
      <c r="B855" t="s">
        <v>1075</v>
      </c>
      <c r="C855" s="25">
        <v>44991</v>
      </c>
      <c r="D855" t="s">
        <v>60</v>
      </c>
      <c r="E855" t="s">
        <v>57</v>
      </c>
      <c r="F855">
        <v>2</v>
      </c>
      <c r="G855" s="22">
        <v>19.99</v>
      </c>
      <c r="H855" s="22">
        <f t="shared" si="26"/>
        <v>39.98</v>
      </c>
      <c r="I855" t="s">
        <v>19</v>
      </c>
      <c r="J855">
        <v>23</v>
      </c>
      <c r="K855" s="29" t="str">
        <f t="shared" si="27"/>
        <v>Mar-2023</v>
      </c>
    </row>
    <row r="856" spans="1:11">
      <c r="A856" t="s">
        <v>1081</v>
      </c>
      <c r="B856" t="s">
        <v>1075</v>
      </c>
      <c r="C856" s="25">
        <v>44992</v>
      </c>
      <c r="D856" t="s">
        <v>93</v>
      </c>
      <c r="E856" t="s">
        <v>57</v>
      </c>
      <c r="F856">
        <v>3</v>
      </c>
      <c r="G856" s="22">
        <v>9.5</v>
      </c>
      <c r="H856" s="22">
        <f t="shared" si="26"/>
        <v>28.5</v>
      </c>
      <c r="I856" t="s">
        <v>19</v>
      </c>
      <c r="J856">
        <v>24</v>
      </c>
      <c r="K856" s="29" t="str">
        <f t="shared" si="27"/>
        <v>Mar-2023</v>
      </c>
    </row>
    <row r="857" spans="1:11">
      <c r="A857" t="s">
        <v>1082</v>
      </c>
      <c r="B857" t="s">
        <v>1075</v>
      </c>
      <c r="C857" s="25">
        <v>44993</v>
      </c>
      <c r="D857" t="s">
        <v>63</v>
      </c>
      <c r="E857" t="s">
        <v>57</v>
      </c>
      <c r="F857">
        <v>1</v>
      </c>
      <c r="G857" s="22">
        <v>15</v>
      </c>
      <c r="H857" s="22">
        <f t="shared" si="26"/>
        <v>15</v>
      </c>
      <c r="I857" t="s">
        <v>19</v>
      </c>
      <c r="J857">
        <v>18</v>
      </c>
      <c r="K857" s="29" t="str">
        <f t="shared" si="27"/>
        <v>Mar-2023</v>
      </c>
    </row>
    <row r="858" spans="1:11">
      <c r="A858" t="s">
        <v>1083</v>
      </c>
      <c r="B858" t="s">
        <v>1075</v>
      </c>
      <c r="C858" s="25">
        <v>44994</v>
      </c>
      <c r="D858" t="s">
        <v>96</v>
      </c>
      <c r="E858" t="s">
        <v>57</v>
      </c>
      <c r="F858">
        <v>2</v>
      </c>
      <c r="G858" s="22">
        <v>25</v>
      </c>
      <c r="H858" s="22">
        <f t="shared" si="26"/>
        <v>50</v>
      </c>
      <c r="I858" t="s">
        <v>19</v>
      </c>
      <c r="J858">
        <v>19</v>
      </c>
      <c r="K858" s="29" t="str">
        <f t="shared" si="27"/>
        <v>Mar-2023</v>
      </c>
    </row>
    <row r="859" spans="1:11">
      <c r="A859" t="s">
        <v>1084</v>
      </c>
      <c r="B859" t="s">
        <v>1085</v>
      </c>
      <c r="C859" s="25">
        <v>44995</v>
      </c>
      <c r="D859" t="s">
        <v>13</v>
      </c>
      <c r="E859" t="s">
        <v>14</v>
      </c>
      <c r="F859">
        <v>1</v>
      </c>
      <c r="G859" s="22">
        <v>899.99</v>
      </c>
      <c r="H859" s="22">
        <f t="shared" si="26"/>
        <v>899.99</v>
      </c>
      <c r="I859" t="s">
        <v>15</v>
      </c>
      <c r="J859">
        <v>25</v>
      </c>
      <c r="K859" s="29" t="str">
        <f t="shared" si="27"/>
        <v>Mar-2023</v>
      </c>
    </row>
    <row r="860" spans="1:11">
      <c r="A860" t="s">
        <v>1086</v>
      </c>
      <c r="B860" t="s">
        <v>1085</v>
      </c>
      <c r="C860" s="25">
        <v>44996</v>
      </c>
      <c r="D860" t="s">
        <v>18</v>
      </c>
      <c r="E860" t="s">
        <v>14</v>
      </c>
      <c r="F860">
        <v>1</v>
      </c>
      <c r="G860" s="22">
        <v>799</v>
      </c>
      <c r="H860" s="22">
        <f t="shared" si="26"/>
        <v>799</v>
      </c>
      <c r="I860" t="s">
        <v>15</v>
      </c>
      <c r="J860">
        <v>26</v>
      </c>
      <c r="K860" s="29" t="str">
        <f t="shared" si="27"/>
        <v>Mar-2023</v>
      </c>
    </row>
    <row r="861" spans="1:11">
      <c r="A861" t="s">
        <v>1087</v>
      </c>
      <c r="B861" t="s">
        <v>1085</v>
      </c>
      <c r="C861" s="25">
        <v>44997</v>
      </c>
      <c r="D861" t="s">
        <v>22</v>
      </c>
      <c r="E861" t="s">
        <v>14</v>
      </c>
      <c r="F861">
        <v>1</v>
      </c>
      <c r="G861" s="22">
        <v>650</v>
      </c>
      <c r="H861" s="22">
        <f t="shared" si="26"/>
        <v>650</v>
      </c>
      <c r="I861" t="s">
        <v>15</v>
      </c>
      <c r="J861">
        <v>27</v>
      </c>
      <c r="K861" s="29" t="str">
        <f t="shared" si="27"/>
        <v>Mar-2023</v>
      </c>
    </row>
    <row r="862" spans="1:11">
      <c r="A862" t="s">
        <v>1088</v>
      </c>
      <c r="B862" t="s">
        <v>1085</v>
      </c>
      <c r="C862" s="25">
        <v>44998</v>
      </c>
      <c r="D862" t="s">
        <v>25</v>
      </c>
      <c r="E862" t="s">
        <v>14</v>
      </c>
      <c r="F862">
        <v>1</v>
      </c>
      <c r="G862" s="22">
        <v>950</v>
      </c>
      <c r="H862" s="22">
        <f t="shared" si="26"/>
        <v>950</v>
      </c>
      <c r="I862" t="s">
        <v>15</v>
      </c>
      <c r="J862">
        <v>28</v>
      </c>
      <c r="K862" s="29" t="str">
        <f t="shared" si="27"/>
        <v>Mar-2023</v>
      </c>
    </row>
    <row r="863" spans="1:11">
      <c r="A863" t="s">
        <v>1089</v>
      </c>
      <c r="B863" t="s">
        <v>1085</v>
      </c>
      <c r="C863" s="25">
        <v>44999</v>
      </c>
      <c r="D863" t="s">
        <v>28</v>
      </c>
      <c r="E863" t="s">
        <v>29</v>
      </c>
      <c r="F863">
        <v>1</v>
      </c>
      <c r="G863" s="22">
        <v>1299</v>
      </c>
      <c r="H863" s="22">
        <f t="shared" si="26"/>
        <v>1299</v>
      </c>
      <c r="I863" t="s">
        <v>15</v>
      </c>
      <c r="J863">
        <v>29</v>
      </c>
      <c r="K863" s="29" t="str">
        <f t="shared" si="27"/>
        <v>Mar-2023</v>
      </c>
    </row>
    <row r="864" spans="1:11">
      <c r="A864" t="s">
        <v>1090</v>
      </c>
      <c r="B864" t="s">
        <v>1085</v>
      </c>
      <c r="C864" s="25">
        <v>45000</v>
      </c>
      <c r="D864" t="s">
        <v>31</v>
      </c>
      <c r="E864" t="s">
        <v>29</v>
      </c>
      <c r="F864">
        <v>1</v>
      </c>
      <c r="G864" s="22">
        <v>999</v>
      </c>
      <c r="H864" s="22">
        <f t="shared" si="26"/>
        <v>999</v>
      </c>
      <c r="I864" t="s">
        <v>15</v>
      </c>
      <c r="J864">
        <v>30</v>
      </c>
      <c r="K864" s="29" t="str">
        <f t="shared" si="27"/>
        <v>Mar-2023</v>
      </c>
    </row>
    <row r="865" spans="1:11">
      <c r="A865" t="s">
        <v>1091</v>
      </c>
      <c r="B865" t="s">
        <v>1085</v>
      </c>
      <c r="C865" s="25">
        <v>45001</v>
      </c>
      <c r="D865" t="s">
        <v>34</v>
      </c>
      <c r="E865" t="s">
        <v>29</v>
      </c>
      <c r="F865">
        <v>1</v>
      </c>
      <c r="G865" s="22">
        <v>1100</v>
      </c>
      <c r="H865" s="22">
        <f t="shared" si="26"/>
        <v>1100</v>
      </c>
      <c r="I865" t="s">
        <v>15</v>
      </c>
      <c r="J865">
        <v>31</v>
      </c>
      <c r="K865" s="29" t="str">
        <f t="shared" si="27"/>
        <v>Mar-2023</v>
      </c>
    </row>
    <row r="866" spans="1:11">
      <c r="A866" t="s">
        <v>1092</v>
      </c>
      <c r="B866" t="s">
        <v>1085</v>
      </c>
      <c r="C866" s="25">
        <v>45002</v>
      </c>
      <c r="D866" t="s">
        <v>37</v>
      </c>
      <c r="E866" t="s">
        <v>38</v>
      </c>
      <c r="F866">
        <v>1</v>
      </c>
      <c r="G866" s="22">
        <v>249.99</v>
      </c>
      <c r="H866" s="22">
        <f t="shared" si="26"/>
        <v>249.99</v>
      </c>
      <c r="I866" t="s">
        <v>15</v>
      </c>
      <c r="J866">
        <v>32</v>
      </c>
      <c r="K866" s="29" t="str">
        <f t="shared" si="27"/>
        <v>Mar-2023</v>
      </c>
    </row>
    <row r="867" spans="1:11">
      <c r="A867" t="s">
        <v>1093</v>
      </c>
      <c r="B867" t="s">
        <v>1085</v>
      </c>
      <c r="C867" s="25">
        <v>45003</v>
      </c>
      <c r="D867" t="s">
        <v>41</v>
      </c>
      <c r="E867" t="s">
        <v>38</v>
      </c>
      <c r="F867">
        <v>1</v>
      </c>
      <c r="G867" s="22">
        <v>350</v>
      </c>
      <c r="H867" s="22">
        <f t="shared" si="26"/>
        <v>350</v>
      </c>
      <c r="I867" t="s">
        <v>15</v>
      </c>
      <c r="J867">
        <v>33</v>
      </c>
      <c r="K867" s="29" t="str">
        <f t="shared" si="27"/>
        <v>Mar-2023</v>
      </c>
    </row>
    <row r="868" spans="1:11">
      <c r="A868" t="s">
        <v>1094</v>
      </c>
      <c r="B868" t="s">
        <v>1085</v>
      </c>
      <c r="C868" s="25">
        <v>45004</v>
      </c>
      <c r="D868" t="s">
        <v>44</v>
      </c>
      <c r="E868" t="s">
        <v>45</v>
      </c>
      <c r="F868">
        <v>1</v>
      </c>
      <c r="G868" s="22">
        <v>149</v>
      </c>
      <c r="H868" s="22">
        <f t="shared" si="26"/>
        <v>149</v>
      </c>
      <c r="I868" t="s">
        <v>15</v>
      </c>
      <c r="J868">
        <v>34</v>
      </c>
      <c r="K868" s="29" t="str">
        <f t="shared" si="27"/>
        <v>Mar-2023</v>
      </c>
    </row>
    <row r="869" spans="1:11">
      <c r="A869" t="s">
        <v>1095</v>
      </c>
      <c r="B869" t="s">
        <v>1085</v>
      </c>
      <c r="C869" s="25">
        <v>45005</v>
      </c>
      <c r="D869" t="s">
        <v>47</v>
      </c>
      <c r="E869" t="s">
        <v>45</v>
      </c>
      <c r="F869">
        <v>2</v>
      </c>
      <c r="G869" s="22">
        <v>75</v>
      </c>
      <c r="H869" s="22">
        <f t="shared" si="26"/>
        <v>150</v>
      </c>
      <c r="I869" t="s">
        <v>15</v>
      </c>
      <c r="J869">
        <v>25</v>
      </c>
      <c r="K869" s="29" t="str">
        <f t="shared" si="27"/>
        <v>Mar-2023</v>
      </c>
    </row>
    <row r="870" spans="1:11">
      <c r="A870" t="s">
        <v>1096</v>
      </c>
      <c r="B870" t="s">
        <v>1085</v>
      </c>
      <c r="C870" s="25">
        <v>45006</v>
      </c>
      <c r="D870" t="s">
        <v>50</v>
      </c>
      <c r="E870" t="s">
        <v>45</v>
      </c>
      <c r="F870">
        <v>1</v>
      </c>
      <c r="G870" s="22">
        <v>199</v>
      </c>
      <c r="H870" s="22">
        <f t="shared" si="26"/>
        <v>199</v>
      </c>
      <c r="I870" t="s">
        <v>15</v>
      </c>
      <c r="J870">
        <v>26</v>
      </c>
      <c r="K870" s="29" t="str">
        <f t="shared" si="27"/>
        <v>Mar-2023</v>
      </c>
    </row>
    <row r="871" spans="1:11">
      <c r="A871" t="s">
        <v>1097</v>
      </c>
      <c r="B871" t="s">
        <v>1085</v>
      </c>
      <c r="C871" s="25">
        <v>45007</v>
      </c>
      <c r="D871" t="s">
        <v>53</v>
      </c>
      <c r="E871" t="s">
        <v>45</v>
      </c>
      <c r="F871">
        <v>1</v>
      </c>
      <c r="G871" s="22">
        <v>250</v>
      </c>
      <c r="H871" s="22">
        <f t="shared" si="26"/>
        <v>250</v>
      </c>
      <c r="I871" t="s">
        <v>15</v>
      </c>
      <c r="J871">
        <v>27</v>
      </c>
      <c r="K871" s="29" t="str">
        <f t="shared" si="27"/>
        <v>Mar-2023</v>
      </c>
    </row>
    <row r="872" spans="1:11">
      <c r="A872" t="s">
        <v>1098</v>
      </c>
      <c r="B872" t="s">
        <v>1085</v>
      </c>
      <c r="C872" s="25">
        <v>45008</v>
      </c>
      <c r="D872" t="s">
        <v>56</v>
      </c>
      <c r="E872" t="s">
        <v>57</v>
      </c>
      <c r="F872">
        <v>1</v>
      </c>
      <c r="G872" s="22">
        <v>19.99</v>
      </c>
      <c r="H872" s="22">
        <f t="shared" si="26"/>
        <v>19.99</v>
      </c>
      <c r="I872" t="s">
        <v>15</v>
      </c>
      <c r="J872">
        <v>28</v>
      </c>
      <c r="K872" s="29" t="str">
        <f t="shared" si="27"/>
        <v>Mar-2023</v>
      </c>
    </row>
    <row r="873" spans="1:11">
      <c r="A873" t="s">
        <v>1099</v>
      </c>
      <c r="B873" t="s">
        <v>1085</v>
      </c>
      <c r="C873" s="25">
        <v>45009</v>
      </c>
      <c r="D873" t="s">
        <v>60</v>
      </c>
      <c r="E873" t="s">
        <v>57</v>
      </c>
      <c r="F873">
        <v>2</v>
      </c>
      <c r="G873" s="22">
        <v>19.99</v>
      </c>
      <c r="H873" s="22">
        <f t="shared" si="26"/>
        <v>39.98</v>
      </c>
      <c r="I873" t="s">
        <v>15</v>
      </c>
      <c r="J873">
        <v>29</v>
      </c>
      <c r="K873" s="29" t="str">
        <f t="shared" si="27"/>
        <v>Mar-2023</v>
      </c>
    </row>
    <row r="874" spans="1:11">
      <c r="A874" t="s">
        <v>1100</v>
      </c>
      <c r="B874" t="s">
        <v>1085</v>
      </c>
      <c r="C874" s="25">
        <v>45010</v>
      </c>
      <c r="D874" t="s">
        <v>93</v>
      </c>
      <c r="E874" t="s">
        <v>57</v>
      </c>
      <c r="F874">
        <v>3</v>
      </c>
      <c r="G874" s="22">
        <v>9.5</v>
      </c>
      <c r="H874" s="22">
        <f t="shared" si="26"/>
        <v>28.5</v>
      </c>
      <c r="I874" t="s">
        <v>15</v>
      </c>
      <c r="J874">
        <v>30</v>
      </c>
      <c r="K874" s="29" t="str">
        <f t="shared" si="27"/>
        <v>Mar-2023</v>
      </c>
    </row>
    <row r="875" spans="1:11">
      <c r="A875" t="s">
        <v>1101</v>
      </c>
      <c r="B875" t="s">
        <v>1085</v>
      </c>
      <c r="C875" s="25">
        <v>45011</v>
      </c>
      <c r="D875" t="s">
        <v>63</v>
      </c>
      <c r="E875" t="s">
        <v>57</v>
      </c>
      <c r="F875">
        <v>1</v>
      </c>
      <c r="G875" s="22">
        <v>15</v>
      </c>
      <c r="H875" s="22">
        <f t="shared" si="26"/>
        <v>15</v>
      </c>
      <c r="I875" t="s">
        <v>15</v>
      </c>
      <c r="J875">
        <v>31</v>
      </c>
      <c r="K875" s="29" t="str">
        <f t="shared" si="27"/>
        <v>Mar-2023</v>
      </c>
    </row>
    <row r="876" spans="1:11">
      <c r="A876" t="s">
        <v>1102</v>
      </c>
      <c r="B876" t="s">
        <v>1085</v>
      </c>
      <c r="C876" s="25">
        <v>45012</v>
      </c>
      <c r="D876" t="s">
        <v>96</v>
      </c>
      <c r="E876" t="s">
        <v>57</v>
      </c>
      <c r="F876">
        <v>2</v>
      </c>
      <c r="G876" s="22">
        <v>25</v>
      </c>
      <c r="H876" s="22">
        <f t="shared" si="26"/>
        <v>50</v>
      </c>
      <c r="I876" t="s">
        <v>15</v>
      </c>
      <c r="J876">
        <v>32</v>
      </c>
      <c r="K876" s="29" t="str">
        <f t="shared" si="27"/>
        <v>Mar-2023</v>
      </c>
    </row>
    <row r="877" spans="1:11">
      <c r="A877" t="s">
        <v>1103</v>
      </c>
      <c r="B877" t="s">
        <v>1104</v>
      </c>
      <c r="C877" s="25">
        <v>45013</v>
      </c>
      <c r="D877" t="s">
        <v>13</v>
      </c>
      <c r="E877" t="s">
        <v>14</v>
      </c>
      <c r="F877">
        <v>1</v>
      </c>
      <c r="G877" s="22">
        <v>899.99</v>
      </c>
      <c r="H877" s="22">
        <f t="shared" si="26"/>
        <v>899.99</v>
      </c>
      <c r="I877" t="s">
        <v>19</v>
      </c>
      <c r="J877">
        <v>35</v>
      </c>
      <c r="K877" s="29" t="str">
        <f t="shared" si="27"/>
        <v>Mar-2023</v>
      </c>
    </row>
    <row r="878" spans="1:11">
      <c r="A878" t="s">
        <v>1105</v>
      </c>
      <c r="B878" t="s">
        <v>1104</v>
      </c>
      <c r="C878" s="25">
        <v>45014</v>
      </c>
      <c r="D878" t="s">
        <v>18</v>
      </c>
      <c r="E878" t="s">
        <v>14</v>
      </c>
      <c r="F878">
        <v>1</v>
      </c>
      <c r="G878" s="22">
        <v>799</v>
      </c>
      <c r="H878" s="22">
        <f t="shared" si="26"/>
        <v>799</v>
      </c>
      <c r="I878" t="s">
        <v>19</v>
      </c>
      <c r="J878">
        <v>36</v>
      </c>
      <c r="K878" s="29" t="str">
        <f t="shared" si="27"/>
        <v>Mar-2023</v>
      </c>
    </row>
    <row r="879" spans="1:11">
      <c r="A879" t="s">
        <v>1106</v>
      </c>
      <c r="B879" t="s">
        <v>1104</v>
      </c>
      <c r="C879" s="25">
        <v>45015</v>
      </c>
      <c r="D879" t="s">
        <v>22</v>
      </c>
      <c r="E879" t="s">
        <v>14</v>
      </c>
      <c r="F879">
        <v>1</v>
      </c>
      <c r="G879" s="22">
        <v>650</v>
      </c>
      <c r="H879" s="22">
        <f t="shared" si="26"/>
        <v>650</v>
      </c>
      <c r="I879" t="s">
        <v>19</v>
      </c>
      <c r="J879">
        <v>37</v>
      </c>
      <c r="K879" s="29" t="str">
        <f t="shared" si="27"/>
        <v>Mar-2023</v>
      </c>
    </row>
    <row r="880" spans="1:11">
      <c r="A880" t="s">
        <v>1107</v>
      </c>
      <c r="B880" t="s">
        <v>1104</v>
      </c>
      <c r="C880" s="25">
        <v>45016</v>
      </c>
      <c r="D880" t="s">
        <v>25</v>
      </c>
      <c r="E880" t="s">
        <v>14</v>
      </c>
      <c r="F880">
        <v>1</v>
      </c>
      <c r="G880" s="22">
        <v>950</v>
      </c>
      <c r="H880" s="22">
        <f t="shared" si="26"/>
        <v>950</v>
      </c>
      <c r="I880" t="s">
        <v>19</v>
      </c>
      <c r="J880">
        <v>38</v>
      </c>
      <c r="K880" s="29" t="str">
        <f t="shared" si="27"/>
        <v>Mar-2023</v>
      </c>
    </row>
    <row r="881" spans="1:11">
      <c r="A881" t="s">
        <v>1108</v>
      </c>
      <c r="B881" t="s">
        <v>466</v>
      </c>
      <c r="C881" s="25">
        <v>44986</v>
      </c>
      <c r="D881" t="s">
        <v>53</v>
      </c>
      <c r="E881" t="s">
        <v>45</v>
      </c>
      <c r="F881">
        <v>1</v>
      </c>
      <c r="G881" s="22">
        <v>250</v>
      </c>
      <c r="H881" s="22">
        <f t="shared" si="26"/>
        <v>250</v>
      </c>
      <c r="I881" t="s">
        <v>19</v>
      </c>
      <c r="J881">
        <v>68</v>
      </c>
      <c r="K881" s="29" t="str">
        <f t="shared" si="27"/>
        <v>Mar-2023</v>
      </c>
    </row>
    <row r="882" spans="1:11">
      <c r="A882" t="s">
        <v>1109</v>
      </c>
      <c r="B882" t="s">
        <v>466</v>
      </c>
      <c r="C882" s="25">
        <v>44991</v>
      </c>
      <c r="D882" t="s">
        <v>56</v>
      </c>
      <c r="E882" t="s">
        <v>57</v>
      </c>
      <c r="F882">
        <v>1</v>
      </c>
      <c r="G882" s="22">
        <v>19.99</v>
      </c>
      <c r="H882" s="22">
        <f t="shared" si="26"/>
        <v>19.99</v>
      </c>
      <c r="I882" t="s">
        <v>19</v>
      </c>
      <c r="J882">
        <v>69</v>
      </c>
      <c r="K882" s="29" t="str">
        <f t="shared" si="27"/>
        <v>Mar-2023</v>
      </c>
    </row>
    <row r="883" spans="1:11">
      <c r="A883" t="s">
        <v>1110</v>
      </c>
      <c r="B883" t="s">
        <v>466</v>
      </c>
      <c r="C883" s="25">
        <v>44996</v>
      </c>
      <c r="D883" t="s">
        <v>60</v>
      </c>
      <c r="E883" t="s">
        <v>57</v>
      </c>
      <c r="F883">
        <v>2</v>
      </c>
      <c r="G883" s="22">
        <v>19.99</v>
      </c>
      <c r="H883" s="22">
        <f t="shared" si="26"/>
        <v>39.98</v>
      </c>
      <c r="I883" t="s">
        <v>19</v>
      </c>
      <c r="J883">
        <v>70</v>
      </c>
      <c r="K883" s="29" t="str">
        <f t="shared" si="27"/>
        <v>Mar-2023</v>
      </c>
    </row>
    <row r="884" spans="1:11">
      <c r="A884" t="s">
        <v>1111</v>
      </c>
      <c r="B884" t="s">
        <v>466</v>
      </c>
      <c r="C884" s="25">
        <v>45001</v>
      </c>
      <c r="D884" t="s">
        <v>93</v>
      </c>
      <c r="E884" t="s">
        <v>57</v>
      </c>
      <c r="F884">
        <v>3</v>
      </c>
      <c r="G884" s="22">
        <v>9.5</v>
      </c>
      <c r="H884" s="22">
        <f t="shared" si="26"/>
        <v>28.5</v>
      </c>
      <c r="I884" t="s">
        <v>19</v>
      </c>
      <c r="J884">
        <v>71</v>
      </c>
      <c r="K884" s="29" t="str">
        <f t="shared" si="27"/>
        <v>Mar-2023</v>
      </c>
    </row>
    <row r="885" spans="1:11">
      <c r="A885" t="s">
        <v>1112</v>
      </c>
      <c r="B885" t="s">
        <v>466</v>
      </c>
      <c r="C885" s="25">
        <v>45006</v>
      </c>
      <c r="D885" t="s">
        <v>63</v>
      </c>
      <c r="E885" t="s">
        <v>57</v>
      </c>
      <c r="F885">
        <v>1</v>
      </c>
      <c r="G885" s="22">
        <v>15</v>
      </c>
      <c r="H885" s="22">
        <f t="shared" si="26"/>
        <v>15</v>
      </c>
      <c r="I885" t="s">
        <v>19</v>
      </c>
      <c r="J885">
        <v>72</v>
      </c>
      <c r="K885" s="29" t="str">
        <f t="shared" si="27"/>
        <v>Mar-2023</v>
      </c>
    </row>
    <row r="886" spans="1:11">
      <c r="A886" t="s">
        <v>1113</v>
      </c>
      <c r="B886" t="s">
        <v>466</v>
      </c>
      <c r="C886" s="25">
        <v>45011</v>
      </c>
      <c r="D886" t="s">
        <v>96</v>
      </c>
      <c r="E886" t="s">
        <v>57</v>
      </c>
      <c r="F886">
        <v>2</v>
      </c>
      <c r="G886" s="22">
        <v>25</v>
      </c>
      <c r="H886" s="22">
        <f t="shared" si="26"/>
        <v>50</v>
      </c>
      <c r="I886" t="s">
        <v>19</v>
      </c>
      <c r="J886">
        <v>73</v>
      </c>
      <c r="K886" s="29" t="str">
        <f t="shared" si="27"/>
        <v>Mar-2023</v>
      </c>
    </row>
    <row r="887" spans="1:11">
      <c r="A887" t="s">
        <v>1114</v>
      </c>
      <c r="B887" t="s">
        <v>1115</v>
      </c>
      <c r="C887" s="25">
        <v>44986</v>
      </c>
      <c r="D887" t="s">
        <v>28</v>
      </c>
      <c r="E887" t="s">
        <v>29</v>
      </c>
      <c r="F887">
        <v>1</v>
      </c>
      <c r="G887" s="22">
        <v>1299</v>
      </c>
      <c r="H887" s="22">
        <f t="shared" si="26"/>
        <v>1299</v>
      </c>
      <c r="I887" t="s">
        <v>15</v>
      </c>
      <c r="J887">
        <v>23</v>
      </c>
      <c r="K887" s="29" t="str">
        <f t="shared" si="27"/>
        <v>Mar-2023</v>
      </c>
    </row>
    <row r="888" spans="1:11">
      <c r="A888" t="s">
        <v>1116</v>
      </c>
      <c r="B888" t="s">
        <v>1117</v>
      </c>
      <c r="C888" s="25">
        <v>44986</v>
      </c>
      <c r="D888" t="s">
        <v>63</v>
      </c>
      <c r="E888" t="s">
        <v>57</v>
      </c>
      <c r="F888">
        <v>1</v>
      </c>
      <c r="G888" s="22">
        <v>15</v>
      </c>
      <c r="H888" s="22">
        <f t="shared" si="26"/>
        <v>15</v>
      </c>
      <c r="I888" t="s">
        <v>19</v>
      </c>
      <c r="J888">
        <v>65</v>
      </c>
      <c r="K888" s="29" t="str">
        <f t="shared" si="27"/>
        <v>Mar-2023</v>
      </c>
    </row>
    <row r="889" spans="1:11">
      <c r="A889" t="s">
        <v>1118</v>
      </c>
      <c r="B889" t="s">
        <v>1117</v>
      </c>
      <c r="C889" s="25">
        <v>44987</v>
      </c>
      <c r="D889" t="s">
        <v>96</v>
      </c>
      <c r="E889" t="s">
        <v>57</v>
      </c>
      <c r="F889">
        <v>2</v>
      </c>
      <c r="G889" s="22">
        <v>25</v>
      </c>
      <c r="H889" s="22">
        <f t="shared" si="26"/>
        <v>50</v>
      </c>
      <c r="I889" t="s">
        <v>19</v>
      </c>
      <c r="J889">
        <v>66</v>
      </c>
      <c r="K889" s="29" t="str">
        <f t="shared" si="27"/>
        <v>Mar-2023</v>
      </c>
    </row>
    <row r="890" spans="1:11">
      <c r="A890" t="s">
        <v>1119</v>
      </c>
      <c r="B890" t="s">
        <v>1117</v>
      </c>
      <c r="C890" s="25">
        <v>44988</v>
      </c>
      <c r="D890" t="s">
        <v>13</v>
      </c>
      <c r="E890" t="s">
        <v>14</v>
      </c>
      <c r="F890">
        <v>1</v>
      </c>
      <c r="G890" s="22">
        <v>899.99</v>
      </c>
      <c r="H890" s="22">
        <f t="shared" si="26"/>
        <v>899.99</v>
      </c>
      <c r="I890" t="s">
        <v>19</v>
      </c>
      <c r="J890">
        <v>67</v>
      </c>
      <c r="K890" s="29" t="str">
        <f t="shared" si="27"/>
        <v>Mar-2023</v>
      </c>
    </row>
    <row r="891" spans="1:11">
      <c r="A891" t="s">
        <v>1120</v>
      </c>
      <c r="B891" t="s">
        <v>1117</v>
      </c>
      <c r="C891" s="25">
        <v>44989</v>
      </c>
      <c r="D891" t="s">
        <v>18</v>
      </c>
      <c r="E891" t="s">
        <v>14</v>
      </c>
      <c r="F891">
        <v>1</v>
      </c>
      <c r="G891" s="22">
        <v>799</v>
      </c>
      <c r="H891" s="22">
        <f t="shared" si="26"/>
        <v>799</v>
      </c>
      <c r="I891" t="s">
        <v>19</v>
      </c>
      <c r="J891">
        <v>68</v>
      </c>
      <c r="K891" s="29" t="str">
        <f t="shared" si="27"/>
        <v>Mar-2023</v>
      </c>
    </row>
    <row r="892" spans="1:11">
      <c r="A892" t="s">
        <v>1121</v>
      </c>
      <c r="B892" t="s">
        <v>1117</v>
      </c>
      <c r="C892" s="25">
        <v>44990</v>
      </c>
      <c r="D892" t="s">
        <v>22</v>
      </c>
      <c r="E892" t="s">
        <v>14</v>
      </c>
      <c r="F892">
        <v>1</v>
      </c>
      <c r="G892" s="22">
        <v>650</v>
      </c>
      <c r="H892" s="22">
        <f t="shared" si="26"/>
        <v>650</v>
      </c>
      <c r="I892" t="s">
        <v>19</v>
      </c>
      <c r="J892">
        <v>69</v>
      </c>
      <c r="K892" s="29" t="str">
        <f t="shared" si="27"/>
        <v>Mar-2023</v>
      </c>
    </row>
    <row r="893" spans="1:11">
      <c r="A893" t="s">
        <v>1122</v>
      </c>
      <c r="B893" t="s">
        <v>1117</v>
      </c>
      <c r="C893" s="25">
        <v>44991</v>
      </c>
      <c r="D893" t="s">
        <v>25</v>
      </c>
      <c r="E893" t="s">
        <v>14</v>
      </c>
      <c r="F893">
        <v>1</v>
      </c>
      <c r="G893" s="22">
        <v>950</v>
      </c>
      <c r="H893" s="22">
        <f t="shared" si="26"/>
        <v>950</v>
      </c>
      <c r="I893" t="s">
        <v>19</v>
      </c>
      <c r="J893">
        <v>70</v>
      </c>
      <c r="K893" s="29" t="str">
        <f t="shared" si="27"/>
        <v>Mar-2023</v>
      </c>
    </row>
    <row r="894" spans="1:11">
      <c r="A894" t="s">
        <v>1123</v>
      </c>
      <c r="B894" t="s">
        <v>1117</v>
      </c>
      <c r="C894" s="25">
        <v>44992</v>
      </c>
      <c r="D894" t="s">
        <v>28</v>
      </c>
      <c r="E894" t="s">
        <v>29</v>
      </c>
      <c r="F894">
        <v>1</v>
      </c>
      <c r="G894" s="22">
        <v>1299</v>
      </c>
      <c r="H894" s="22">
        <f t="shared" si="26"/>
        <v>1299</v>
      </c>
      <c r="I894" t="s">
        <v>19</v>
      </c>
      <c r="J894">
        <v>71</v>
      </c>
      <c r="K894" s="29" t="str">
        <f t="shared" si="27"/>
        <v>Mar-2023</v>
      </c>
    </row>
    <row r="895" spans="1:11">
      <c r="A895" t="s">
        <v>1124</v>
      </c>
      <c r="B895" t="s">
        <v>1117</v>
      </c>
      <c r="C895" s="25">
        <v>44993</v>
      </c>
      <c r="D895" t="s">
        <v>31</v>
      </c>
      <c r="E895" t="s">
        <v>29</v>
      </c>
      <c r="F895">
        <v>1</v>
      </c>
      <c r="G895" s="22">
        <v>999</v>
      </c>
      <c r="H895" s="22">
        <f t="shared" si="26"/>
        <v>999</v>
      </c>
      <c r="I895" t="s">
        <v>19</v>
      </c>
      <c r="J895">
        <v>72</v>
      </c>
      <c r="K895" s="29" t="str">
        <f t="shared" si="27"/>
        <v>Mar-2023</v>
      </c>
    </row>
    <row r="896" spans="1:11">
      <c r="A896" t="s">
        <v>1125</v>
      </c>
      <c r="B896" t="s">
        <v>1117</v>
      </c>
      <c r="C896" s="25">
        <v>44994</v>
      </c>
      <c r="D896" t="s">
        <v>34</v>
      </c>
      <c r="E896" t="s">
        <v>29</v>
      </c>
      <c r="F896">
        <v>1</v>
      </c>
      <c r="G896" s="22">
        <v>1100</v>
      </c>
      <c r="H896" s="22">
        <f t="shared" si="26"/>
        <v>1100</v>
      </c>
      <c r="I896" t="s">
        <v>19</v>
      </c>
      <c r="J896">
        <v>73</v>
      </c>
      <c r="K896" s="29" t="str">
        <f t="shared" si="27"/>
        <v>Mar-2023</v>
      </c>
    </row>
    <row r="897" spans="1:11">
      <c r="A897" t="s">
        <v>1126</v>
      </c>
      <c r="B897" t="s">
        <v>1117</v>
      </c>
      <c r="C897" s="25">
        <v>44995</v>
      </c>
      <c r="D897" t="s">
        <v>37</v>
      </c>
      <c r="E897" t="s">
        <v>38</v>
      </c>
      <c r="F897">
        <v>1</v>
      </c>
      <c r="G897" s="22">
        <v>249.99</v>
      </c>
      <c r="H897" s="22">
        <f t="shared" si="26"/>
        <v>249.99</v>
      </c>
      <c r="I897" t="s">
        <v>19</v>
      </c>
      <c r="J897">
        <v>74</v>
      </c>
      <c r="K897" s="29" t="str">
        <f t="shared" si="27"/>
        <v>Mar-2023</v>
      </c>
    </row>
    <row r="898" spans="1:11">
      <c r="A898" t="s">
        <v>1127</v>
      </c>
      <c r="B898" t="s">
        <v>1117</v>
      </c>
      <c r="C898" s="25">
        <v>44996</v>
      </c>
      <c r="D898" t="s">
        <v>41</v>
      </c>
      <c r="E898" t="s">
        <v>38</v>
      </c>
      <c r="F898">
        <v>1</v>
      </c>
      <c r="G898" s="22">
        <v>350</v>
      </c>
      <c r="H898" s="22">
        <f t="shared" ref="H898:H961" si="28">F898*G898</f>
        <v>350</v>
      </c>
      <c r="I898" t="s">
        <v>19</v>
      </c>
      <c r="J898">
        <v>75</v>
      </c>
      <c r="K898" s="29" t="str">
        <f t="shared" ref="K898:K961" si="29">TEXT(C898,"mmm-yyyy")</f>
        <v>Mar-2023</v>
      </c>
    </row>
    <row r="899" spans="1:11">
      <c r="A899" t="s">
        <v>1128</v>
      </c>
      <c r="B899" t="s">
        <v>1117</v>
      </c>
      <c r="C899" s="25">
        <v>44997</v>
      </c>
      <c r="D899" t="s">
        <v>44</v>
      </c>
      <c r="E899" t="s">
        <v>45</v>
      </c>
      <c r="F899">
        <v>1</v>
      </c>
      <c r="G899" s="22">
        <v>149</v>
      </c>
      <c r="H899" s="22">
        <f t="shared" si="28"/>
        <v>149</v>
      </c>
      <c r="I899" t="s">
        <v>19</v>
      </c>
      <c r="J899">
        <v>65</v>
      </c>
      <c r="K899" s="29" t="str">
        <f t="shared" si="29"/>
        <v>Mar-2023</v>
      </c>
    </row>
    <row r="900" spans="1:11">
      <c r="A900" t="s">
        <v>1129</v>
      </c>
      <c r="B900" t="s">
        <v>1117</v>
      </c>
      <c r="C900" s="25">
        <v>44998</v>
      </c>
      <c r="D900" t="s">
        <v>47</v>
      </c>
      <c r="E900" t="s">
        <v>45</v>
      </c>
      <c r="F900">
        <v>2</v>
      </c>
      <c r="G900" s="22">
        <v>75</v>
      </c>
      <c r="H900" s="22">
        <f t="shared" si="28"/>
        <v>150</v>
      </c>
      <c r="I900" t="s">
        <v>19</v>
      </c>
      <c r="J900">
        <v>66</v>
      </c>
      <c r="K900" s="29" t="str">
        <f t="shared" si="29"/>
        <v>Mar-2023</v>
      </c>
    </row>
    <row r="901" spans="1:11">
      <c r="A901" t="s">
        <v>1130</v>
      </c>
      <c r="B901" t="s">
        <v>1117</v>
      </c>
      <c r="C901" s="25">
        <v>44999</v>
      </c>
      <c r="D901" t="s">
        <v>50</v>
      </c>
      <c r="E901" t="s">
        <v>45</v>
      </c>
      <c r="F901">
        <v>1</v>
      </c>
      <c r="G901" s="22">
        <v>199</v>
      </c>
      <c r="H901" s="22">
        <f t="shared" si="28"/>
        <v>199</v>
      </c>
      <c r="I901" t="s">
        <v>19</v>
      </c>
      <c r="J901">
        <v>67</v>
      </c>
      <c r="K901" s="29" t="str">
        <f t="shared" si="29"/>
        <v>Mar-2023</v>
      </c>
    </row>
    <row r="902" spans="1:11">
      <c r="A902" t="s">
        <v>1131</v>
      </c>
      <c r="B902" t="s">
        <v>1117</v>
      </c>
      <c r="C902" s="25">
        <v>45000</v>
      </c>
      <c r="D902" t="s">
        <v>53</v>
      </c>
      <c r="E902" t="s">
        <v>45</v>
      </c>
      <c r="F902">
        <v>1</v>
      </c>
      <c r="G902" s="22">
        <v>250</v>
      </c>
      <c r="H902" s="22">
        <f t="shared" si="28"/>
        <v>250</v>
      </c>
      <c r="I902" t="s">
        <v>19</v>
      </c>
      <c r="J902">
        <v>68</v>
      </c>
      <c r="K902" s="29" t="str">
        <f t="shared" si="29"/>
        <v>Mar-2023</v>
      </c>
    </row>
    <row r="903" spans="1:11">
      <c r="A903" t="s">
        <v>1132</v>
      </c>
      <c r="B903" t="s">
        <v>1117</v>
      </c>
      <c r="C903" s="25">
        <v>45001</v>
      </c>
      <c r="D903" t="s">
        <v>56</v>
      </c>
      <c r="E903" t="s">
        <v>57</v>
      </c>
      <c r="F903">
        <v>1</v>
      </c>
      <c r="G903" s="22">
        <v>19.99</v>
      </c>
      <c r="H903" s="22">
        <f t="shared" si="28"/>
        <v>19.99</v>
      </c>
      <c r="I903" t="s">
        <v>19</v>
      </c>
      <c r="J903">
        <v>69</v>
      </c>
      <c r="K903" s="29" t="str">
        <f t="shared" si="29"/>
        <v>Mar-2023</v>
      </c>
    </row>
    <row r="904" spans="1:11">
      <c r="A904" t="s">
        <v>1133</v>
      </c>
      <c r="B904" t="s">
        <v>1117</v>
      </c>
      <c r="C904" s="25">
        <v>45002</v>
      </c>
      <c r="D904" t="s">
        <v>60</v>
      </c>
      <c r="E904" t="s">
        <v>57</v>
      </c>
      <c r="F904">
        <v>2</v>
      </c>
      <c r="G904" s="22">
        <v>19.99</v>
      </c>
      <c r="H904" s="22">
        <f t="shared" si="28"/>
        <v>39.98</v>
      </c>
      <c r="I904" t="s">
        <v>19</v>
      </c>
      <c r="J904">
        <v>70</v>
      </c>
      <c r="K904" s="29" t="str">
        <f t="shared" si="29"/>
        <v>Mar-2023</v>
      </c>
    </row>
    <row r="905" spans="1:11">
      <c r="A905" t="s">
        <v>1134</v>
      </c>
      <c r="B905" t="s">
        <v>1117</v>
      </c>
      <c r="C905" s="25">
        <v>45003</v>
      </c>
      <c r="D905" t="s">
        <v>93</v>
      </c>
      <c r="E905" t="s">
        <v>57</v>
      </c>
      <c r="F905">
        <v>3</v>
      </c>
      <c r="G905" s="22">
        <v>9.5</v>
      </c>
      <c r="H905" s="22">
        <f t="shared" si="28"/>
        <v>28.5</v>
      </c>
      <c r="I905" t="s">
        <v>19</v>
      </c>
      <c r="J905">
        <v>71</v>
      </c>
      <c r="K905" s="29" t="str">
        <f t="shared" si="29"/>
        <v>Mar-2023</v>
      </c>
    </row>
    <row r="906" spans="1:11">
      <c r="A906" t="s">
        <v>1135</v>
      </c>
      <c r="B906" t="s">
        <v>1117</v>
      </c>
      <c r="C906" s="25">
        <v>45004</v>
      </c>
      <c r="D906" t="s">
        <v>63</v>
      </c>
      <c r="E906" t="s">
        <v>57</v>
      </c>
      <c r="F906">
        <v>1</v>
      </c>
      <c r="G906" s="22">
        <v>15</v>
      </c>
      <c r="H906" s="22">
        <f t="shared" si="28"/>
        <v>15</v>
      </c>
      <c r="I906" t="s">
        <v>19</v>
      </c>
      <c r="J906">
        <v>72</v>
      </c>
      <c r="K906" s="29" t="str">
        <f t="shared" si="29"/>
        <v>Mar-2023</v>
      </c>
    </row>
    <row r="907" spans="1:11">
      <c r="A907" t="s">
        <v>1136</v>
      </c>
      <c r="B907" t="s">
        <v>1117</v>
      </c>
      <c r="C907" s="25">
        <v>45005</v>
      </c>
      <c r="D907" t="s">
        <v>96</v>
      </c>
      <c r="E907" t="s">
        <v>57</v>
      </c>
      <c r="F907">
        <v>2</v>
      </c>
      <c r="G907" s="22">
        <v>25</v>
      </c>
      <c r="H907" s="22">
        <f t="shared" si="28"/>
        <v>50</v>
      </c>
      <c r="I907" t="s">
        <v>19</v>
      </c>
      <c r="J907">
        <v>73</v>
      </c>
      <c r="K907" s="29" t="str">
        <f t="shared" si="29"/>
        <v>Mar-2023</v>
      </c>
    </row>
    <row r="908" spans="1:11">
      <c r="A908" t="s">
        <v>1137</v>
      </c>
      <c r="B908" t="s">
        <v>1138</v>
      </c>
      <c r="C908" s="25">
        <v>45006</v>
      </c>
      <c r="D908" t="s">
        <v>13</v>
      </c>
      <c r="E908" t="s">
        <v>14</v>
      </c>
      <c r="F908">
        <v>1</v>
      </c>
      <c r="G908" s="22">
        <v>899.99</v>
      </c>
      <c r="H908" s="22">
        <f t="shared" si="28"/>
        <v>899.99</v>
      </c>
      <c r="I908" t="s">
        <v>15</v>
      </c>
      <c r="J908">
        <v>18</v>
      </c>
      <c r="K908" s="29" t="str">
        <f t="shared" si="29"/>
        <v>Mar-2023</v>
      </c>
    </row>
    <row r="909" spans="1:11">
      <c r="A909" t="s">
        <v>1139</v>
      </c>
      <c r="B909" t="s">
        <v>1138</v>
      </c>
      <c r="C909" s="25">
        <v>45007</v>
      </c>
      <c r="D909" t="s">
        <v>18</v>
      </c>
      <c r="E909" t="s">
        <v>14</v>
      </c>
      <c r="F909">
        <v>1</v>
      </c>
      <c r="G909" s="22">
        <v>799</v>
      </c>
      <c r="H909" s="22">
        <f t="shared" si="28"/>
        <v>799</v>
      </c>
      <c r="I909" t="s">
        <v>15</v>
      </c>
      <c r="J909">
        <v>19</v>
      </c>
      <c r="K909" s="29" t="str">
        <f t="shared" si="29"/>
        <v>Mar-2023</v>
      </c>
    </row>
    <row r="910" spans="1:11">
      <c r="A910" t="s">
        <v>1140</v>
      </c>
      <c r="B910" t="s">
        <v>1138</v>
      </c>
      <c r="C910" s="25">
        <v>45008</v>
      </c>
      <c r="D910" t="s">
        <v>22</v>
      </c>
      <c r="E910" t="s">
        <v>14</v>
      </c>
      <c r="F910">
        <v>1</v>
      </c>
      <c r="G910" s="22">
        <v>650</v>
      </c>
      <c r="H910" s="22">
        <f t="shared" si="28"/>
        <v>650</v>
      </c>
      <c r="I910" t="s">
        <v>15</v>
      </c>
      <c r="J910">
        <v>20</v>
      </c>
      <c r="K910" s="29" t="str">
        <f t="shared" si="29"/>
        <v>Mar-2023</v>
      </c>
    </row>
    <row r="911" spans="1:11">
      <c r="A911" t="s">
        <v>1141</v>
      </c>
      <c r="B911" t="s">
        <v>1138</v>
      </c>
      <c r="C911" s="25">
        <v>45009</v>
      </c>
      <c r="D911" t="s">
        <v>25</v>
      </c>
      <c r="E911" t="s">
        <v>14</v>
      </c>
      <c r="F911">
        <v>1</v>
      </c>
      <c r="G911" s="22">
        <v>950</v>
      </c>
      <c r="H911" s="22">
        <f t="shared" si="28"/>
        <v>950</v>
      </c>
      <c r="I911" t="s">
        <v>15</v>
      </c>
      <c r="J911">
        <v>21</v>
      </c>
      <c r="K911" s="29" t="str">
        <f t="shared" si="29"/>
        <v>Mar-2023</v>
      </c>
    </row>
    <row r="912" spans="1:11">
      <c r="A912" t="s">
        <v>1142</v>
      </c>
      <c r="B912" t="s">
        <v>1138</v>
      </c>
      <c r="C912" s="25">
        <v>45010</v>
      </c>
      <c r="D912" t="s">
        <v>28</v>
      </c>
      <c r="E912" t="s">
        <v>29</v>
      </c>
      <c r="F912">
        <v>1</v>
      </c>
      <c r="G912" s="22">
        <v>1299</v>
      </c>
      <c r="H912" s="22">
        <f t="shared" si="28"/>
        <v>1299</v>
      </c>
      <c r="I912" t="s">
        <v>15</v>
      </c>
      <c r="J912">
        <v>22</v>
      </c>
      <c r="K912" s="29" t="str">
        <f t="shared" si="29"/>
        <v>Mar-2023</v>
      </c>
    </row>
    <row r="913" spans="1:11">
      <c r="A913" t="s">
        <v>1143</v>
      </c>
      <c r="B913" t="s">
        <v>1138</v>
      </c>
      <c r="C913" s="25">
        <v>45011</v>
      </c>
      <c r="D913" t="s">
        <v>31</v>
      </c>
      <c r="E913" t="s">
        <v>29</v>
      </c>
      <c r="F913">
        <v>1</v>
      </c>
      <c r="G913" s="22">
        <v>999</v>
      </c>
      <c r="H913" s="22">
        <f t="shared" si="28"/>
        <v>999</v>
      </c>
      <c r="I913" t="s">
        <v>15</v>
      </c>
      <c r="J913">
        <v>23</v>
      </c>
      <c r="K913" s="29" t="str">
        <f t="shared" si="29"/>
        <v>Mar-2023</v>
      </c>
    </row>
    <row r="914" spans="1:11">
      <c r="A914" t="s">
        <v>1144</v>
      </c>
      <c r="B914" t="s">
        <v>1138</v>
      </c>
      <c r="C914" s="25">
        <v>45012</v>
      </c>
      <c r="D914" t="s">
        <v>34</v>
      </c>
      <c r="E914" t="s">
        <v>29</v>
      </c>
      <c r="F914">
        <v>1</v>
      </c>
      <c r="G914" s="22">
        <v>1100</v>
      </c>
      <c r="H914" s="22">
        <f t="shared" si="28"/>
        <v>1100</v>
      </c>
      <c r="I914" t="s">
        <v>15</v>
      </c>
      <c r="J914">
        <v>24</v>
      </c>
      <c r="K914" s="29" t="str">
        <f t="shared" si="29"/>
        <v>Mar-2023</v>
      </c>
    </row>
    <row r="915" spans="1:11">
      <c r="A915" t="s">
        <v>1145</v>
      </c>
      <c r="B915" t="s">
        <v>1138</v>
      </c>
      <c r="C915" s="25">
        <v>45013</v>
      </c>
      <c r="D915" t="s">
        <v>37</v>
      </c>
      <c r="E915" t="s">
        <v>38</v>
      </c>
      <c r="F915">
        <v>1</v>
      </c>
      <c r="G915" s="22">
        <v>249.99</v>
      </c>
      <c r="H915" s="22">
        <f t="shared" si="28"/>
        <v>249.99</v>
      </c>
      <c r="I915" t="s">
        <v>15</v>
      </c>
      <c r="J915">
        <v>18</v>
      </c>
      <c r="K915" s="29" t="str">
        <f t="shared" si="29"/>
        <v>Mar-2023</v>
      </c>
    </row>
    <row r="916" spans="1:11">
      <c r="A916" t="s">
        <v>1146</v>
      </c>
      <c r="B916" t="s">
        <v>1138</v>
      </c>
      <c r="C916" s="25">
        <v>45014</v>
      </c>
      <c r="D916" t="s">
        <v>41</v>
      </c>
      <c r="E916" t="s">
        <v>38</v>
      </c>
      <c r="F916">
        <v>1</v>
      </c>
      <c r="G916" s="22">
        <v>350</v>
      </c>
      <c r="H916" s="22">
        <f t="shared" si="28"/>
        <v>350</v>
      </c>
      <c r="I916" t="s">
        <v>15</v>
      </c>
      <c r="J916">
        <v>19</v>
      </c>
      <c r="K916" s="29" t="str">
        <f t="shared" si="29"/>
        <v>Mar-2023</v>
      </c>
    </row>
    <row r="917" spans="1:11">
      <c r="A917" t="s">
        <v>1147</v>
      </c>
      <c r="B917" t="s">
        <v>1138</v>
      </c>
      <c r="C917" s="25">
        <v>45015</v>
      </c>
      <c r="D917" t="s">
        <v>44</v>
      </c>
      <c r="E917" t="s">
        <v>45</v>
      </c>
      <c r="F917">
        <v>1</v>
      </c>
      <c r="G917" s="22">
        <v>149</v>
      </c>
      <c r="H917" s="22">
        <f t="shared" si="28"/>
        <v>149</v>
      </c>
      <c r="I917" t="s">
        <v>15</v>
      </c>
      <c r="J917">
        <v>20</v>
      </c>
      <c r="K917" s="29" t="str">
        <f t="shared" si="29"/>
        <v>Mar-2023</v>
      </c>
    </row>
    <row r="918" spans="1:11">
      <c r="A918" t="s">
        <v>1148</v>
      </c>
      <c r="B918" t="s">
        <v>1138</v>
      </c>
      <c r="C918" s="25">
        <v>45016</v>
      </c>
      <c r="D918" t="s">
        <v>47</v>
      </c>
      <c r="E918" t="s">
        <v>45</v>
      </c>
      <c r="F918">
        <v>2</v>
      </c>
      <c r="G918" s="22">
        <v>75</v>
      </c>
      <c r="H918" s="22">
        <f t="shared" si="28"/>
        <v>150</v>
      </c>
      <c r="I918" t="s">
        <v>15</v>
      </c>
      <c r="J918">
        <v>21</v>
      </c>
      <c r="K918" s="29" t="str">
        <f t="shared" si="29"/>
        <v>Mar-2023</v>
      </c>
    </row>
    <row r="919" spans="1:11">
      <c r="A919" t="s">
        <v>1149</v>
      </c>
      <c r="B919" t="s">
        <v>12</v>
      </c>
      <c r="C919" s="25">
        <v>45352</v>
      </c>
      <c r="D919" t="s">
        <v>13</v>
      </c>
      <c r="E919" t="s">
        <v>14</v>
      </c>
      <c r="F919">
        <v>1</v>
      </c>
      <c r="G919" s="22">
        <v>899.99</v>
      </c>
      <c r="H919" s="22">
        <f t="shared" si="28"/>
        <v>899.99</v>
      </c>
      <c r="I919" t="s">
        <v>15</v>
      </c>
      <c r="J919">
        <v>25</v>
      </c>
      <c r="K919" s="29" t="str">
        <f t="shared" si="29"/>
        <v>Mar-2024</v>
      </c>
    </row>
    <row r="920" spans="1:11">
      <c r="A920" t="s">
        <v>1150</v>
      </c>
      <c r="B920" t="s">
        <v>17</v>
      </c>
      <c r="C920" s="25">
        <v>45354</v>
      </c>
      <c r="D920" t="s">
        <v>18</v>
      </c>
      <c r="E920" t="s">
        <v>14</v>
      </c>
      <c r="F920">
        <v>1</v>
      </c>
      <c r="G920" s="22">
        <v>799</v>
      </c>
      <c r="H920" s="22">
        <f t="shared" si="28"/>
        <v>799</v>
      </c>
      <c r="I920" t="s">
        <v>19</v>
      </c>
      <c r="J920">
        <v>39</v>
      </c>
      <c r="K920" s="29" t="str">
        <f t="shared" si="29"/>
        <v>Mar-2024</v>
      </c>
    </row>
    <row r="921" spans="1:11">
      <c r="A921" t="s">
        <v>1151</v>
      </c>
      <c r="B921" t="s">
        <v>21</v>
      </c>
      <c r="C921" s="25">
        <v>45356</v>
      </c>
      <c r="D921" t="s">
        <v>22</v>
      </c>
      <c r="E921" t="s">
        <v>14</v>
      </c>
      <c r="F921">
        <v>1</v>
      </c>
      <c r="G921" s="22">
        <v>650</v>
      </c>
      <c r="H921" s="22">
        <f t="shared" si="28"/>
        <v>650</v>
      </c>
      <c r="I921" t="s">
        <v>15</v>
      </c>
      <c r="J921">
        <v>52</v>
      </c>
      <c r="K921" s="29" t="str">
        <f t="shared" si="29"/>
        <v>Mar-2024</v>
      </c>
    </row>
    <row r="922" spans="1:11">
      <c r="A922" t="s">
        <v>1152</v>
      </c>
      <c r="B922" t="s">
        <v>24</v>
      </c>
      <c r="C922" s="25">
        <v>45358</v>
      </c>
      <c r="D922" t="s">
        <v>25</v>
      </c>
      <c r="E922" t="s">
        <v>14</v>
      </c>
      <c r="F922">
        <v>1</v>
      </c>
      <c r="G922" s="22">
        <v>950</v>
      </c>
      <c r="H922" s="22">
        <f t="shared" si="28"/>
        <v>950</v>
      </c>
      <c r="I922" t="s">
        <v>19</v>
      </c>
      <c r="J922">
        <v>24</v>
      </c>
      <c r="K922" s="29" t="str">
        <f t="shared" si="29"/>
        <v>Mar-2024</v>
      </c>
    </row>
    <row r="923" spans="1:11">
      <c r="A923" t="s">
        <v>1153</v>
      </c>
      <c r="B923" t="s">
        <v>27</v>
      </c>
      <c r="C923" s="25">
        <v>45360</v>
      </c>
      <c r="D923" t="s">
        <v>28</v>
      </c>
      <c r="E923" t="s">
        <v>29</v>
      </c>
      <c r="F923">
        <v>1</v>
      </c>
      <c r="G923" s="22">
        <v>1299</v>
      </c>
      <c r="H923" s="22">
        <f t="shared" si="28"/>
        <v>1299</v>
      </c>
      <c r="I923" t="s">
        <v>15</v>
      </c>
      <c r="J923">
        <v>43</v>
      </c>
      <c r="K923" s="29" t="str">
        <f t="shared" si="29"/>
        <v>Mar-2024</v>
      </c>
    </row>
    <row r="924" spans="1:11">
      <c r="A924" t="s">
        <v>1154</v>
      </c>
      <c r="B924" t="s">
        <v>12</v>
      </c>
      <c r="C924" s="25">
        <v>45362</v>
      </c>
      <c r="D924" t="s">
        <v>31</v>
      </c>
      <c r="E924" t="s">
        <v>29</v>
      </c>
      <c r="F924">
        <v>1</v>
      </c>
      <c r="G924" s="22">
        <v>999</v>
      </c>
      <c r="H924" s="22">
        <f t="shared" si="28"/>
        <v>999</v>
      </c>
      <c r="I924" t="s">
        <v>15</v>
      </c>
      <c r="J924">
        <v>32</v>
      </c>
      <c r="K924" s="29" t="str">
        <f t="shared" si="29"/>
        <v>Mar-2024</v>
      </c>
    </row>
    <row r="925" spans="1:11">
      <c r="A925" t="s">
        <v>1155</v>
      </c>
      <c r="B925" t="s">
        <v>33</v>
      </c>
      <c r="C925" s="25">
        <v>45364</v>
      </c>
      <c r="D925" t="s">
        <v>34</v>
      </c>
      <c r="E925" t="s">
        <v>29</v>
      </c>
      <c r="F925">
        <v>1</v>
      </c>
      <c r="G925" s="22">
        <v>1100</v>
      </c>
      <c r="H925" s="22">
        <f t="shared" si="28"/>
        <v>1100</v>
      </c>
      <c r="I925" t="s">
        <v>19</v>
      </c>
      <c r="J925">
        <v>66</v>
      </c>
      <c r="K925" s="29" t="str">
        <f t="shared" si="29"/>
        <v>Mar-2024</v>
      </c>
    </row>
    <row r="926" spans="1:11">
      <c r="A926" t="s">
        <v>1156</v>
      </c>
      <c r="B926" t="s">
        <v>36</v>
      </c>
      <c r="C926" s="25">
        <v>45366</v>
      </c>
      <c r="D926" t="s">
        <v>37</v>
      </c>
      <c r="E926" t="s">
        <v>38</v>
      </c>
      <c r="F926">
        <v>1</v>
      </c>
      <c r="G926" s="22">
        <v>249.99</v>
      </c>
      <c r="H926" s="22">
        <f t="shared" si="28"/>
        <v>249.99</v>
      </c>
      <c r="I926" t="s">
        <v>15</v>
      </c>
      <c r="J926">
        <v>28</v>
      </c>
      <c r="K926" s="29" t="str">
        <f t="shared" si="29"/>
        <v>Mar-2024</v>
      </c>
    </row>
    <row r="927" spans="1:11">
      <c r="A927" t="s">
        <v>1157</v>
      </c>
      <c r="B927" t="s">
        <v>40</v>
      </c>
      <c r="C927" s="25">
        <v>45368</v>
      </c>
      <c r="D927" t="s">
        <v>41</v>
      </c>
      <c r="E927" t="s">
        <v>38</v>
      </c>
      <c r="F927">
        <v>1</v>
      </c>
      <c r="G927" s="22">
        <v>350</v>
      </c>
      <c r="H927" s="22">
        <f t="shared" si="28"/>
        <v>350</v>
      </c>
      <c r="I927" t="s">
        <v>19</v>
      </c>
      <c r="J927">
        <v>54</v>
      </c>
      <c r="K927" s="29" t="str">
        <f t="shared" si="29"/>
        <v>Mar-2024</v>
      </c>
    </row>
    <row r="928" spans="1:11">
      <c r="A928" t="s">
        <v>1158</v>
      </c>
      <c r="B928" t="s">
        <v>43</v>
      </c>
      <c r="C928" s="25">
        <v>45370</v>
      </c>
      <c r="D928" t="s">
        <v>44</v>
      </c>
      <c r="E928" t="s">
        <v>45</v>
      </c>
      <c r="F928">
        <v>1</v>
      </c>
      <c r="G928" s="22">
        <v>149</v>
      </c>
      <c r="H928" s="22">
        <f t="shared" si="28"/>
        <v>149</v>
      </c>
      <c r="I928" t="s">
        <v>15</v>
      </c>
      <c r="J928">
        <v>47</v>
      </c>
      <c r="K928" s="29" t="str">
        <f t="shared" si="29"/>
        <v>Mar-2024</v>
      </c>
    </row>
    <row r="929" spans="1:11">
      <c r="A929" t="s">
        <v>1159</v>
      </c>
      <c r="B929" t="s">
        <v>12</v>
      </c>
      <c r="C929" s="25">
        <v>45372</v>
      </c>
      <c r="D929" t="s">
        <v>47</v>
      </c>
      <c r="E929" t="s">
        <v>45</v>
      </c>
      <c r="F929">
        <v>2</v>
      </c>
      <c r="G929" s="22">
        <v>75</v>
      </c>
      <c r="H929" s="22">
        <f t="shared" si="28"/>
        <v>150</v>
      </c>
      <c r="I929" t="s">
        <v>15</v>
      </c>
      <c r="J929">
        <v>30</v>
      </c>
      <c r="K929" s="29" t="str">
        <f t="shared" si="29"/>
        <v>Mar-2024</v>
      </c>
    </row>
    <row r="930" spans="1:11">
      <c r="A930" t="s">
        <v>1160</v>
      </c>
      <c r="B930" t="s">
        <v>49</v>
      </c>
      <c r="C930" s="25">
        <v>45374</v>
      </c>
      <c r="D930" t="s">
        <v>50</v>
      </c>
      <c r="E930" t="s">
        <v>45</v>
      </c>
      <c r="F930">
        <v>1</v>
      </c>
      <c r="G930" s="22">
        <v>199</v>
      </c>
      <c r="H930" s="22">
        <f t="shared" si="28"/>
        <v>199</v>
      </c>
      <c r="I930" t="s">
        <v>19</v>
      </c>
      <c r="J930">
        <v>18</v>
      </c>
      <c r="K930" s="29" t="str">
        <f t="shared" si="29"/>
        <v>Mar-2024</v>
      </c>
    </row>
    <row r="931" spans="1:11">
      <c r="A931" t="s">
        <v>1161</v>
      </c>
      <c r="B931" t="s">
        <v>52</v>
      </c>
      <c r="C931" s="25">
        <v>45376</v>
      </c>
      <c r="D931" t="s">
        <v>53</v>
      </c>
      <c r="E931" t="s">
        <v>45</v>
      </c>
      <c r="F931">
        <v>1</v>
      </c>
      <c r="G931" s="22">
        <v>250</v>
      </c>
      <c r="H931" s="22">
        <f t="shared" si="28"/>
        <v>250</v>
      </c>
      <c r="I931" t="s">
        <v>15</v>
      </c>
      <c r="J931">
        <v>72</v>
      </c>
      <c r="K931" s="29" t="str">
        <f t="shared" si="29"/>
        <v>Mar-2024</v>
      </c>
    </row>
    <row r="932" spans="1:11">
      <c r="A932" t="s">
        <v>1162</v>
      </c>
      <c r="B932" t="s">
        <v>55</v>
      </c>
      <c r="C932" s="25">
        <v>45378</v>
      </c>
      <c r="D932" t="s">
        <v>56</v>
      </c>
      <c r="E932" t="s">
        <v>57</v>
      </c>
      <c r="F932">
        <v>1</v>
      </c>
      <c r="G932" s="22">
        <v>19.99</v>
      </c>
      <c r="H932" s="22">
        <f t="shared" si="28"/>
        <v>19.99</v>
      </c>
      <c r="I932" t="s">
        <v>19</v>
      </c>
      <c r="J932">
        <v>67</v>
      </c>
      <c r="K932" s="29" t="str">
        <f t="shared" si="29"/>
        <v>Mar-2024</v>
      </c>
    </row>
    <row r="933" spans="1:11">
      <c r="A933" t="s">
        <v>1163</v>
      </c>
      <c r="B933" t="s">
        <v>164</v>
      </c>
      <c r="C933" s="25">
        <v>45371</v>
      </c>
      <c r="D933" t="s">
        <v>22</v>
      </c>
      <c r="E933" t="s">
        <v>14</v>
      </c>
      <c r="F933">
        <v>1</v>
      </c>
      <c r="G933" s="22">
        <v>650</v>
      </c>
      <c r="H933" s="22">
        <f t="shared" si="28"/>
        <v>650</v>
      </c>
      <c r="I933" t="s">
        <v>15</v>
      </c>
      <c r="J933">
        <v>67</v>
      </c>
      <c r="K933" s="29" t="str">
        <f t="shared" si="29"/>
        <v>Mar-2024</v>
      </c>
    </row>
    <row r="934" spans="1:11">
      <c r="A934" t="s">
        <v>1164</v>
      </c>
      <c r="B934" t="s">
        <v>1165</v>
      </c>
      <c r="C934" s="25">
        <v>45352</v>
      </c>
      <c r="D934" t="s">
        <v>13</v>
      </c>
      <c r="E934" t="s">
        <v>14</v>
      </c>
      <c r="F934">
        <v>1</v>
      </c>
      <c r="G934" s="22">
        <v>899.99</v>
      </c>
      <c r="H934" s="22">
        <f t="shared" si="28"/>
        <v>899.99</v>
      </c>
      <c r="I934" t="s">
        <v>15</v>
      </c>
      <c r="J934">
        <v>25</v>
      </c>
      <c r="K934" s="29" t="str">
        <f t="shared" si="29"/>
        <v>Mar-2024</v>
      </c>
    </row>
    <row r="935" spans="1:11">
      <c r="A935" t="s">
        <v>1166</v>
      </c>
      <c r="B935" t="s">
        <v>1072</v>
      </c>
      <c r="C935" s="25">
        <v>45352</v>
      </c>
      <c r="D935" t="s">
        <v>41</v>
      </c>
      <c r="E935" t="s">
        <v>38</v>
      </c>
      <c r="F935">
        <v>1</v>
      </c>
      <c r="G935" s="22">
        <v>350</v>
      </c>
      <c r="H935" s="22">
        <f t="shared" si="28"/>
        <v>350</v>
      </c>
      <c r="I935" t="s">
        <v>15</v>
      </c>
      <c r="J935">
        <v>18</v>
      </c>
      <c r="K935" s="29" t="str">
        <f t="shared" si="29"/>
        <v>Mar-2024</v>
      </c>
    </row>
    <row r="936" spans="1:11">
      <c r="A936" t="s">
        <v>1167</v>
      </c>
      <c r="B936" t="s">
        <v>519</v>
      </c>
      <c r="C936" s="25">
        <v>45366</v>
      </c>
      <c r="D936" t="s">
        <v>22</v>
      </c>
      <c r="E936" t="s">
        <v>14</v>
      </c>
      <c r="F936">
        <v>1</v>
      </c>
      <c r="G936" s="22">
        <v>650</v>
      </c>
      <c r="H936" s="22">
        <f t="shared" si="28"/>
        <v>650</v>
      </c>
      <c r="I936" t="s">
        <v>19</v>
      </c>
      <c r="J936">
        <v>25</v>
      </c>
      <c r="K936" s="29" t="str">
        <f t="shared" si="29"/>
        <v>Mar-2024</v>
      </c>
    </row>
    <row r="937" spans="1:11">
      <c r="A937" t="s">
        <v>1168</v>
      </c>
      <c r="B937" t="s">
        <v>521</v>
      </c>
      <c r="C937" s="25">
        <v>45371</v>
      </c>
      <c r="D937" t="s">
        <v>31</v>
      </c>
      <c r="E937" t="s">
        <v>29</v>
      </c>
      <c r="F937">
        <v>1</v>
      </c>
      <c r="G937" s="22">
        <v>999</v>
      </c>
      <c r="H937" s="22">
        <f t="shared" si="28"/>
        <v>999</v>
      </c>
      <c r="I937" t="s">
        <v>15</v>
      </c>
      <c r="J937">
        <v>65</v>
      </c>
      <c r="K937" s="29" t="str">
        <f t="shared" si="29"/>
        <v>Mar-2024</v>
      </c>
    </row>
    <row r="938" spans="1:11">
      <c r="A938" t="s">
        <v>1169</v>
      </c>
      <c r="B938" t="s">
        <v>523</v>
      </c>
      <c r="C938" s="25">
        <v>45376</v>
      </c>
      <c r="D938" t="s">
        <v>41</v>
      </c>
      <c r="E938" t="s">
        <v>38</v>
      </c>
      <c r="F938">
        <v>1</v>
      </c>
      <c r="G938" s="22">
        <v>350</v>
      </c>
      <c r="H938" s="22">
        <f t="shared" si="28"/>
        <v>350</v>
      </c>
      <c r="I938" t="s">
        <v>19</v>
      </c>
      <c r="J938">
        <v>35</v>
      </c>
      <c r="K938" s="29" t="str">
        <f t="shared" si="29"/>
        <v>Mar-2024</v>
      </c>
    </row>
    <row r="939" spans="1:11">
      <c r="A939" t="s">
        <v>1170</v>
      </c>
      <c r="B939" t="s">
        <v>525</v>
      </c>
      <c r="C939" s="25">
        <v>45381</v>
      </c>
      <c r="D939" t="s">
        <v>50</v>
      </c>
      <c r="E939" t="s">
        <v>45</v>
      </c>
      <c r="F939">
        <v>1</v>
      </c>
      <c r="G939" s="22">
        <v>199</v>
      </c>
      <c r="H939" s="22">
        <f t="shared" si="28"/>
        <v>199</v>
      </c>
      <c r="I939" t="s">
        <v>15</v>
      </c>
      <c r="J939">
        <v>18</v>
      </c>
      <c r="K939" s="29" t="str">
        <f t="shared" si="29"/>
        <v>Mar-2024</v>
      </c>
    </row>
    <row r="940" spans="1:11">
      <c r="A940" t="s">
        <v>1171</v>
      </c>
      <c r="B940" t="s">
        <v>1172</v>
      </c>
      <c r="C940" s="25">
        <v>45356</v>
      </c>
      <c r="D940" t="s">
        <v>56</v>
      </c>
      <c r="E940" t="s">
        <v>57</v>
      </c>
      <c r="F940">
        <v>1</v>
      </c>
      <c r="G940" s="22">
        <v>19.99</v>
      </c>
      <c r="H940" s="22">
        <f t="shared" si="28"/>
        <v>19.99</v>
      </c>
      <c r="I940" t="s">
        <v>15</v>
      </c>
      <c r="J940">
        <v>50</v>
      </c>
      <c r="K940" s="29" t="str">
        <f t="shared" si="29"/>
        <v>Mar-2024</v>
      </c>
    </row>
    <row r="941" spans="1:11">
      <c r="A941" t="s">
        <v>1173</v>
      </c>
      <c r="B941" t="s">
        <v>1174</v>
      </c>
      <c r="C941" s="25">
        <v>45361</v>
      </c>
      <c r="D941" t="s">
        <v>60</v>
      </c>
      <c r="E941" t="s">
        <v>57</v>
      </c>
      <c r="F941">
        <v>2</v>
      </c>
      <c r="G941" s="22">
        <v>19.99</v>
      </c>
      <c r="H941" s="22">
        <f t="shared" si="28"/>
        <v>39.98</v>
      </c>
      <c r="I941" t="s">
        <v>19</v>
      </c>
      <c r="J941">
        <v>65</v>
      </c>
      <c r="K941" s="29" t="str">
        <f t="shared" si="29"/>
        <v>Mar-2024</v>
      </c>
    </row>
    <row r="942" spans="1:11">
      <c r="A942" t="s">
        <v>1175</v>
      </c>
      <c r="B942" t="s">
        <v>1176</v>
      </c>
      <c r="C942" s="25">
        <v>45366</v>
      </c>
      <c r="D942" t="s">
        <v>93</v>
      </c>
      <c r="E942" t="s">
        <v>57</v>
      </c>
      <c r="F942">
        <v>3</v>
      </c>
      <c r="G942" s="22">
        <v>9.5</v>
      </c>
      <c r="H942" s="22">
        <f t="shared" si="28"/>
        <v>28.5</v>
      </c>
      <c r="I942" t="s">
        <v>15</v>
      </c>
      <c r="J942">
        <v>18</v>
      </c>
      <c r="K942" s="29" t="str">
        <f t="shared" si="29"/>
        <v>Mar-2024</v>
      </c>
    </row>
    <row r="943" spans="1:11">
      <c r="A943" t="s">
        <v>1177</v>
      </c>
      <c r="B943" t="s">
        <v>1178</v>
      </c>
      <c r="C943" s="25">
        <v>45371</v>
      </c>
      <c r="D943" t="s">
        <v>63</v>
      </c>
      <c r="E943" t="s">
        <v>57</v>
      </c>
      <c r="F943">
        <v>1</v>
      </c>
      <c r="G943" s="22">
        <v>15</v>
      </c>
      <c r="H943" s="22">
        <f t="shared" si="28"/>
        <v>15</v>
      </c>
      <c r="I943" t="s">
        <v>19</v>
      </c>
      <c r="J943">
        <v>25</v>
      </c>
      <c r="K943" s="29" t="str">
        <f t="shared" si="29"/>
        <v>Mar-2024</v>
      </c>
    </row>
    <row r="944" spans="1:11">
      <c r="A944" t="s">
        <v>1179</v>
      </c>
      <c r="B944" t="s">
        <v>1180</v>
      </c>
      <c r="C944" s="25">
        <v>45376</v>
      </c>
      <c r="D944" t="s">
        <v>96</v>
      </c>
      <c r="E944" t="s">
        <v>57</v>
      </c>
      <c r="F944">
        <v>2</v>
      </c>
      <c r="G944" s="22">
        <v>25</v>
      </c>
      <c r="H944" s="22">
        <f t="shared" si="28"/>
        <v>50</v>
      </c>
      <c r="I944" t="s">
        <v>15</v>
      </c>
      <c r="J944">
        <v>35</v>
      </c>
      <c r="K944" s="29" t="str">
        <f t="shared" si="29"/>
        <v>Mar-2024</v>
      </c>
    </row>
    <row r="945" spans="1:11">
      <c r="A945" t="s">
        <v>1181</v>
      </c>
      <c r="B945" t="s">
        <v>600</v>
      </c>
      <c r="C945" s="25">
        <v>45352</v>
      </c>
      <c r="D945" t="s">
        <v>37</v>
      </c>
      <c r="E945" t="s">
        <v>38</v>
      </c>
      <c r="F945">
        <v>1</v>
      </c>
      <c r="G945" s="22">
        <v>249.99</v>
      </c>
      <c r="H945" s="22">
        <f t="shared" si="28"/>
        <v>249.99</v>
      </c>
      <c r="I945" t="s">
        <v>19</v>
      </c>
      <c r="J945">
        <v>32</v>
      </c>
      <c r="K945" s="29" t="str">
        <f t="shared" si="29"/>
        <v>Mar-2024</v>
      </c>
    </row>
    <row r="946" spans="1:11">
      <c r="A946" t="s">
        <v>1182</v>
      </c>
      <c r="B946" t="s">
        <v>1183</v>
      </c>
      <c r="C946" s="25">
        <v>45352</v>
      </c>
      <c r="D946" t="s">
        <v>63</v>
      </c>
      <c r="E946" t="s">
        <v>57</v>
      </c>
      <c r="F946">
        <v>1</v>
      </c>
      <c r="G946" s="22">
        <v>15</v>
      </c>
      <c r="H946" s="22">
        <f t="shared" si="28"/>
        <v>15</v>
      </c>
      <c r="I946" t="s">
        <v>19</v>
      </c>
      <c r="J946">
        <v>19</v>
      </c>
      <c r="K946" s="29" t="str">
        <f t="shared" si="29"/>
        <v>Mar-2024</v>
      </c>
    </row>
    <row r="947" spans="1:11">
      <c r="A947" t="s">
        <v>1184</v>
      </c>
      <c r="B947" t="s">
        <v>1115</v>
      </c>
      <c r="C947" s="25">
        <v>45352</v>
      </c>
      <c r="D947" t="s">
        <v>31</v>
      </c>
      <c r="E947" t="s">
        <v>29</v>
      </c>
      <c r="F947">
        <v>1</v>
      </c>
      <c r="G947" s="22">
        <v>999</v>
      </c>
      <c r="H947" s="22">
        <f t="shared" si="28"/>
        <v>999</v>
      </c>
      <c r="I947" t="s">
        <v>15</v>
      </c>
      <c r="J947">
        <v>24</v>
      </c>
      <c r="K947" s="29" t="str">
        <f t="shared" si="29"/>
        <v>Mar-2024</v>
      </c>
    </row>
    <row r="948" spans="1:11">
      <c r="A948" t="s">
        <v>1185</v>
      </c>
      <c r="B948" t="s">
        <v>12</v>
      </c>
      <c r="C948" s="25">
        <v>45047</v>
      </c>
      <c r="D948" t="s">
        <v>13</v>
      </c>
      <c r="E948" t="s">
        <v>14</v>
      </c>
      <c r="F948">
        <v>1</v>
      </c>
      <c r="G948" s="22">
        <v>899.99</v>
      </c>
      <c r="H948" s="22">
        <f t="shared" si="28"/>
        <v>899.99</v>
      </c>
      <c r="I948" t="s">
        <v>15</v>
      </c>
      <c r="J948">
        <v>26</v>
      </c>
      <c r="K948" s="29" t="str">
        <f t="shared" si="29"/>
        <v>May-2023</v>
      </c>
    </row>
    <row r="949" spans="1:11">
      <c r="A949" t="s">
        <v>1186</v>
      </c>
      <c r="B949" t="s">
        <v>17</v>
      </c>
      <c r="C949" s="25">
        <v>45049</v>
      </c>
      <c r="D949" t="s">
        <v>18</v>
      </c>
      <c r="E949" t="s">
        <v>14</v>
      </c>
      <c r="F949">
        <v>1</v>
      </c>
      <c r="G949" s="22">
        <v>799</v>
      </c>
      <c r="H949" s="22">
        <f t="shared" si="28"/>
        <v>799</v>
      </c>
      <c r="I949" t="s">
        <v>19</v>
      </c>
      <c r="J949">
        <v>41</v>
      </c>
      <c r="K949" s="29" t="str">
        <f t="shared" si="29"/>
        <v>May-2023</v>
      </c>
    </row>
    <row r="950" spans="1:11">
      <c r="A950" t="s">
        <v>1187</v>
      </c>
      <c r="B950" t="s">
        <v>21</v>
      </c>
      <c r="C950" s="25">
        <v>45051</v>
      </c>
      <c r="D950" t="s">
        <v>22</v>
      </c>
      <c r="E950" t="s">
        <v>14</v>
      </c>
      <c r="F950">
        <v>1</v>
      </c>
      <c r="G950" s="22">
        <v>650</v>
      </c>
      <c r="H950" s="22">
        <f t="shared" si="28"/>
        <v>650</v>
      </c>
      <c r="I950" t="s">
        <v>15</v>
      </c>
      <c r="J950">
        <v>55</v>
      </c>
      <c r="K950" s="29" t="str">
        <f t="shared" si="29"/>
        <v>May-2023</v>
      </c>
    </row>
    <row r="951" spans="1:11">
      <c r="A951" t="s">
        <v>1188</v>
      </c>
      <c r="B951" t="s">
        <v>24</v>
      </c>
      <c r="C951" s="25">
        <v>45053</v>
      </c>
      <c r="D951" t="s">
        <v>25</v>
      </c>
      <c r="E951" t="s">
        <v>14</v>
      </c>
      <c r="F951">
        <v>1</v>
      </c>
      <c r="G951" s="22">
        <v>950</v>
      </c>
      <c r="H951" s="22">
        <f t="shared" si="28"/>
        <v>950</v>
      </c>
      <c r="I951" t="s">
        <v>19</v>
      </c>
      <c r="J951">
        <v>19</v>
      </c>
      <c r="K951" s="29" t="str">
        <f t="shared" si="29"/>
        <v>May-2023</v>
      </c>
    </row>
    <row r="952" spans="1:11">
      <c r="A952" t="s">
        <v>1189</v>
      </c>
      <c r="B952" t="s">
        <v>27</v>
      </c>
      <c r="C952" s="25">
        <v>45055</v>
      </c>
      <c r="D952" t="s">
        <v>28</v>
      </c>
      <c r="E952" t="s">
        <v>29</v>
      </c>
      <c r="F952">
        <v>1</v>
      </c>
      <c r="G952" s="22">
        <v>1299</v>
      </c>
      <c r="H952" s="22">
        <f t="shared" si="28"/>
        <v>1299</v>
      </c>
      <c r="I952" t="s">
        <v>15</v>
      </c>
      <c r="J952">
        <v>43</v>
      </c>
      <c r="K952" s="29" t="str">
        <f t="shared" si="29"/>
        <v>May-2023</v>
      </c>
    </row>
    <row r="953" spans="1:11">
      <c r="A953" t="s">
        <v>1190</v>
      </c>
      <c r="B953" t="s">
        <v>12</v>
      </c>
      <c r="C953" s="25">
        <v>45057</v>
      </c>
      <c r="D953" t="s">
        <v>31</v>
      </c>
      <c r="E953" t="s">
        <v>29</v>
      </c>
      <c r="F953">
        <v>1</v>
      </c>
      <c r="G953" s="22">
        <v>999</v>
      </c>
      <c r="H953" s="22">
        <f t="shared" si="28"/>
        <v>999</v>
      </c>
      <c r="I953" t="s">
        <v>15</v>
      </c>
      <c r="J953">
        <v>32</v>
      </c>
      <c r="K953" s="29" t="str">
        <f t="shared" si="29"/>
        <v>May-2023</v>
      </c>
    </row>
    <row r="954" spans="1:11">
      <c r="A954" t="s">
        <v>1191</v>
      </c>
      <c r="B954" t="s">
        <v>33</v>
      </c>
      <c r="C954" s="25">
        <v>45059</v>
      </c>
      <c r="D954" t="s">
        <v>34</v>
      </c>
      <c r="E954" t="s">
        <v>29</v>
      </c>
      <c r="F954">
        <v>1</v>
      </c>
      <c r="G954" s="22">
        <v>1100</v>
      </c>
      <c r="H954" s="22">
        <f t="shared" si="28"/>
        <v>1100</v>
      </c>
      <c r="I954" t="s">
        <v>19</v>
      </c>
      <c r="J954">
        <v>67</v>
      </c>
      <c r="K954" s="29" t="str">
        <f t="shared" si="29"/>
        <v>May-2023</v>
      </c>
    </row>
    <row r="955" spans="1:11">
      <c r="A955" t="s">
        <v>1192</v>
      </c>
      <c r="B955" t="s">
        <v>36</v>
      </c>
      <c r="C955" s="25">
        <v>45061</v>
      </c>
      <c r="D955" t="s">
        <v>37</v>
      </c>
      <c r="E955" t="s">
        <v>38</v>
      </c>
      <c r="F955">
        <v>1</v>
      </c>
      <c r="G955" s="22">
        <v>249.99</v>
      </c>
      <c r="H955" s="22">
        <f t="shared" si="28"/>
        <v>249.99</v>
      </c>
      <c r="I955" t="s">
        <v>15</v>
      </c>
      <c r="J955">
        <v>28</v>
      </c>
      <c r="K955" s="29" t="str">
        <f t="shared" si="29"/>
        <v>May-2023</v>
      </c>
    </row>
    <row r="956" spans="1:11">
      <c r="A956" t="s">
        <v>1193</v>
      </c>
      <c r="B956" t="s">
        <v>40</v>
      </c>
      <c r="C956" s="25">
        <v>45063</v>
      </c>
      <c r="D956" t="s">
        <v>41</v>
      </c>
      <c r="E956" t="s">
        <v>38</v>
      </c>
      <c r="F956">
        <v>1</v>
      </c>
      <c r="G956" s="22">
        <v>350</v>
      </c>
      <c r="H956" s="22">
        <f t="shared" si="28"/>
        <v>350</v>
      </c>
      <c r="I956" t="s">
        <v>19</v>
      </c>
      <c r="J956">
        <v>52</v>
      </c>
      <c r="K956" s="29" t="str">
        <f t="shared" si="29"/>
        <v>May-2023</v>
      </c>
    </row>
    <row r="957" spans="1:11">
      <c r="A957" t="s">
        <v>1194</v>
      </c>
      <c r="B957" t="s">
        <v>43</v>
      </c>
      <c r="C957" s="25">
        <v>45065</v>
      </c>
      <c r="D957" t="s">
        <v>44</v>
      </c>
      <c r="E957" t="s">
        <v>45</v>
      </c>
      <c r="F957">
        <v>1</v>
      </c>
      <c r="G957" s="22">
        <v>149</v>
      </c>
      <c r="H957" s="22">
        <f t="shared" si="28"/>
        <v>149</v>
      </c>
      <c r="I957" t="s">
        <v>15</v>
      </c>
      <c r="J957">
        <v>47</v>
      </c>
      <c r="K957" s="29" t="str">
        <f t="shared" si="29"/>
        <v>May-2023</v>
      </c>
    </row>
    <row r="958" spans="1:11">
      <c r="A958" t="s">
        <v>1195</v>
      </c>
      <c r="B958" t="s">
        <v>12</v>
      </c>
      <c r="C958" s="25">
        <v>45067</v>
      </c>
      <c r="D958" t="s">
        <v>47</v>
      </c>
      <c r="E958" t="s">
        <v>45</v>
      </c>
      <c r="F958">
        <v>2</v>
      </c>
      <c r="G958" s="22">
        <v>75</v>
      </c>
      <c r="H958" s="22">
        <f t="shared" si="28"/>
        <v>150</v>
      </c>
      <c r="I958" t="s">
        <v>15</v>
      </c>
      <c r="J958">
        <v>30</v>
      </c>
      <c r="K958" s="29" t="str">
        <f t="shared" si="29"/>
        <v>May-2023</v>
      </c>
    </row>
    <row r="959" spans="1:11">
      <c r="A959" t="s">
        <v>1196</v>
      </c>
      <c r="B959" t="s">
        <v>49</v>
      </c>
      <c r="C959" s="25">
        <v>45069</v>
      </c>
      <c r="D959" t="s">
        <v>50</v>
      </c>
      <c r="E959" t="s">
        <v>45</v>
      </c>
      <c r="F959">
        <v>1</v>
      </c>
      <c r="G959" s="22">
        <v>199</v>
      </c>
      <c r="H959" s="22">
        <f t="shared" si="28"/>
        <v>199</v>
      </c>
      <c r="I959" t="s">
        <v>19</v>
      </c>
      <c r="J959">
        <v>20</v>
      </c>
      <c r="K959" s="29" t="str">
        <f t="shared" si="29"/>
        <v>May-2023</v>
      </c>
    </row>
    <row r="960" spans="1:11">
      <c r="A960" t="s">
        <v>1197</v>
      </c>
      <c r="B960" t="s">
        <v>52</v>
      </c>
      <c r="C960" s="25">
        <v>45071</v>
      </c>
      <c r="D960" t="s">
        <v>53</v>
      </c>
      <c r="E960" t="s">
        <v>45</v>
      </c>
      <c r="F960">
        <v>1</v>
      </c>
      <c r="G960" s="22">
        <v>250</v>
      </c>
      <c r="H960" s="22">
        <f t="shared" si="28"/>
        <v>250</v>
      </c>
      <c r="I960" t="s">
        <v>15</v>
      </c>
      <c r="J960">
        <v>65</v>
      </c>
      <c r="K960" s="29" t="str">
        <f t="shared" si="29"/>
        <v>May-2023</v>
      </c>
    </row>
    <row r="961" spans="1:11">
      <c r="A961" t="s">
        <v>1198</v>
      </c>
      <c r="B961" t="s">
        <v>55</v>
      </c>
      <c r="C961" s="25">
        <v>45073</v>
      </c>
      <c r="D961" t="s">
        <v>56</v>
      </c>
      <c r="E961" t="s">
        <v>57</v>
      </c>
      <c r="F961">
        <v>2</v>
      </c>
      <c r="G961" s="22">
        <v>19.99</v>
      </c>
      <c r="H961" s="22">
        <f t="shared" si="28"/>
        <v>39.98</v>
      </c>
      <c r="I961" t="s">
        <v>19</v>
      </c>
      <c r="J961">
        <v>66</v>
      </c>
      <c r="K961" s="29" t="str">
        <f t="shared" si="29"/>
        <v>May-2023</v>
      </c>
    </row>
    <row r="962" spans="1:11">
      <c r="A962" t="s">
        <v>1199</v>
      </c>
      <c r="B962" t="s">
        <v>1200</v>
      </c>
      <c r="C962" s="25">
        <v>45047</v>
      </c>
      <c r="D962" t="s">
        <v>44</v>
      </c>
      <c r="E962" t="s">
        <v>45</v>
      </c>
      <c r="F962">
        <v>1</v>
      </c>
      <c r="G962" s="22">
        <v>149</v>
      </c>
      <c r="H962" s="22">
        <f t="shared" ref="H962:H1025" si="30">F962*G962</f>
        <v>149</v>
      </c>
      <c r="I962" t="s">
        <v>15</v>
      </c>
      <c r="J962">
        <v>59</v>
      </c>
      <c r="K962" s="29" t="str">
        <f t="shared" ref="K962:K1025" si="31">TEXT(C962,"mmm-yyyy")</f>
        <v>May-2023</v>
      </c>
    </row>
    <row r="963" spans="1:11">
      <c r="A963" t="s">
        <v>1201</v>
      </c>
      <c r="B963" t="s">
        <v>62</v>
      </c>
      <c r="C963" s="25">
        <v>45047</v>
      </c>
      <c r="D963" t="s">
        <v>50</v>
      </c>
      <c r="E963" t="s">
        <v>45</v>
      </c>
      <c r="F963">
        <v>1</v>
      </c>
      <c r="G963" s="22">
        <v>199</v>
      </c>
      <c r="H963" s="22">
        <f t="shared" si="30"/>
        <v>199</v>
      </c>
      <c r="I963" t="s">
        <v>19</v>
      </c>
      <c r="J963">
        <v>29</v>
      </c>
      <c r="K963" s="29" t="str">
        <f t="shared" si="31"/>
        <v>May-2023</v>
      </c>
    </row>
    <row r="964" spans="1:11">
      <c r="A964" t="s">
        <v>1202</v>
      </c>
      <c r="B964" t="s">
        <v>296</v>
      </c>
      <c r="C964" s="25">
        <v>45066</v>
      </c>
      <c r="D964" t="s">
        <v>34</v>
      </c>
      <c r="E964" t="s">
        <v>29</v>
      </c>
      <c r="F964">
        <v>1</v>
      </c>
      <c r="G964" s="22">
        <v>1100</v>
      </c>
      <c r="H964" s="22">
        <f t="shared" si="30"/>
        <v>1100</v>
      </c>
      <c r="I964" t="s">
        <v>15</v>
      </c>
      <c r="J964">
        <v>42</v>
      </c>
      <c r="K964" s="29" t="str">
        <f t="shared" si="31"/>
        <v>May-2023</v>
      </c>
    </row>
    <row r="965" spans="1:11">
      <c r="A965" t="s">
        <v>1203</v>
      </c>
      <c r="B965" t="s">
        <v>1204</v>
      </c>
      <c r="C965" s="25">
        <v>45047</v>
      </c>
      <c r="D965" t="s">
        <v>44</v>
      </c>
      <c r="E965" t="s">
        <v>45</v>
      </c>
      <c r="F965">
        <v>1</v>
      </c>
      <c r="G965" s="22">
        <v>149</v>
      </c>
      <c r="H965" s="22">
        <f t="shared" si="30"/>
        <v>149</v>
      </c>
      <c r="I965" t="s">
        <v>19</v>
      </c>
      <c r="J965">
        <v>25</v>
      </c>
      <c r="K965" s="29" t="str">
        <f t="shared" si="31"/>
        <v>May-2023</v>
      </c>
    </row>
    <row r="966" spans="1:11">
      <c r="A966" t="s">
        <v>1205</v>
      </c>
      <c r="B966" t="s">
        <v>1206</v>
      </c>
      <c r="C966" s="25">
        <v>45051</v>
      </c>
      <c r="D966" t="s">
        <v>37</v>
      </c>
      <c r="E966" t="s">
        <v>38</v>
      </c>
      <c r="F966">
        <v>1</v>
      </c>
      <c r="G966" s="22">
        <v>249.99</v>
      </c>
      <c r="H966" s="22">
        <f t="shared" si="30"/>
        <v>249.99</v>
      </c>
      <c r="I966" t="s">
        <v>15</v>
      </c>
      <c r="J966">
        <v>50</v>
      </c>
      <c r="K966" s="29" t="str">
        <f t="shared" si="31"/>
        <v>May-2023</v>
      </c>
    </row>
    <row r="967" spans="1:11">
      <c r="A967" t="s">
        <v>1207</v>
      </c>
      <c r="B967" t="s">
        <v>1208</v>
      </c>
      <c r="C967" s="25">
        <v>45056</v>
      </c>
      <c r="D967" t="s">
        <v>41</v>
      </c>
      <c r="E967" t="s">
        <v>38</v>
      </c>
      <c r="F967">
        <v>1</v>
      </c>
      <c r="G967" s="22">
        <v>350</v>
      </c>
      <c r="H967" s="22">
        <f t="shared" si="30"/>
        <v>350</v>
      </c>
      <c r="I967" t="s">
        <v>19</v>
      </c>
      <c r="J967">
        <v>65</v>
      </c>
      <c r="K967" s="29" t="str">
        <f t="shared" si="31"/>
        <v>May-2023</v>
      </c>
    </row>
    <row r="968" spans="1:11">
      <c r="A968" t="s">
        <v>1209</v>
      </c>
      <c r="B968" t="s">
        <v>1210</v>
      </c>
      <c r="C968" s="25">
        <v>45061</v>
      </c>
      <c r="D968" t="s">
        <v>44</v>
      </c>
      <c r="E968" t="s">
        <v>45</v>
      </c>
      <c r="F968">
        <v>1</v>
      </c>
      <c r="G968" s="22">
        <v>149</v>
      </c>
      <c r="H968" s="22">
        <f t="shared" si="30"/>
        <v>149</v>
      </c>
      <c r="I968" t="s">
        <v>15</v>
      </c>
      <c r="J968">
        <v>18</v>
      </c>
      <c r="K968" s="29" t="str">
        <f t="shared" si="31"/>
        <v>May-2023</v>
      </c>
    </row>
    <row r="969" spans="1:11">
      <c r="A969" t="s">
        <v>1211</v>
      </c>
      <c r="B969" t="s">
        <v>1212</v>
      </c>
      <c r="C969" s="25">
        <v>45066</v>
      </c>
      <c r="D969" t="s">
        <v>47</v>
      </c>
      <c r="E969" t="s">
        <v>45</v>
      </c>
      <c r="F969">
        <v>2</v>
      </c>
      <c r="G969" s="22">
        <v>75</v>
      </c>
      <c r="H969" s="22">
        <f t="shared" si="30"/>
        <v>150</v>
      </c>
      <c r="I969" t="s">
        <v>19</v>
      </c>
      <c r="J969">
        <v>25</v>
      </c>
      <c r="K969" s="29" t="str">
        <f t="shared" si="31"/>
        <v>May-2023</v>
      </c>
    </row>
    <row r="970" spans="1:11">
      <c r="A970" t="s">
        <v>1213</v>
      </c>
      <c r="B970" t="s">
        <v>1214</v>
      </c>
      <c r="C970" s="25">
        <v>45071</v>
      </c>
      <c r="D970" t="s">
        <v>50</v>
      </c>
      <c r="E970" t="s">
        <v>45</v>
      </c>
      <c r="F970">
        <v>1</v>
      </c>
      <c r="G970" s="22">
        <v>199</v>
      </c>
      <c r="H970" s="22">
        <f t="shared" si="30"/>
        <v>199</v>
      </c>
      <c r="I970" t="s">
        <v>15</v>
      </c>
      <c r="J970">
        <v>35</v>
      </c>
      <c r="K970" s="29" t="str">
        <f t="shared" si="31"/>
        <v>May-2023</v>
      </c>
    </row>
    <row r="971" spans="1:11">
      <c r="A971" t="s">
        <v>1215</v>
      </c>
      <c r="B971" t="s">
        <v>1216</v>
      </c>
      <c r="C971" s="25">
        <v>45076</v>
      </c>
      <c r="D971" t="s">
        <v>53</v>
      </c>
      <c r="E971" t="s">
        <v>45</v>
      </c>
      <c r="F971">
        <v>1</v>
      </c>
      <c r="G971" s="22">
        <v>250</v>
      </c>
      <c r="H971" s="22">
        <f t="shared" si="30"/>
        <v>250</v>
      </c>
      <c r="I971" t="s">
        <v>19</v>
      </c>
      <c r="J971">
        <v>50</v>
      </c>
      <c r="K971" s="29" t="str">
        <f t="shared" si="31"/>
        <v>May-2023</v>
      </c>
    </row>
    <row r="972" spans="1:11">
      <c r="A972" t="s">
        <v>1217</v>
      </c>
      <c r="B972" t="s">
        <v>600</v>
      </c>
      <c r="C972" s="25">
        <v>45047</v>
      </c>
      <c r="D972" t="s">
        <v>22</v>
      </c>
      <c r="E972" t="s">
        <v>14</v>
      </c>
      <c r="F972">
        <v>1</v>
      </c>
      <c r="G972" s="22">
        <v>650</v>
      </c>
      <c r="H972" s="22">
        <f t="shared" si="30"/>
        <v>650</v>
      </c>
      <c r="I972" t="s">
        <v>19</v>
      </c>
      <c r="J972">
        <v>32</v>
      </c>
      <c r="K972" s="29" t="str">
        <f t="shared" si="31"/>
        <v>May-2023</v>
      </c>
    </row>
    <row r="973" spans="1:11">
      <c r="A973" t="s">
        <v>1218</v>
      </c>
      <c r="B973" t="s">
        <v>1219</v>
      </c>
      <c r="C973" s="25">
        <v>45047</v>
      </c>
      <c r="D973" t="s">
        <v>63</v>
      </c>
      <c r="E973" t="s">
        <v>57</v>
      </c>
      <c r="F973">
        <v>1</v>
      </c>
      <c r="G973" s="22">
        <v>15</v>
      </c>
      <c r="H973" s="22">
        <f t="shared" si="30"/>
        <v>15</v>
      </c>
      <c r="I973" t="s">
        <v>15</v>
      </c>
      <c r="J973">
        <v>65</v>
      </c>
      <c r="K973" s="29" t="str">
        <f t="shared" si="31"/>
        <v>May-2023</v>
      </c>
    </row>
    <row r="974" spans="1:11">
      <c r="A974" t="s">
        <v>1220</v>
      </c>
      <c r="B974" t="s">
        <v>1219</v>
      </c>
      <c r="C974" s="25">
        <v>45048</v>
      </c>
      <c r="D974" t="s">
        <v>96</v>
      </c>
      <c r="E974" t="s">
        <v>57</v>
      </c>
      <c r="F974">
        <v>2</v>
      </c>
      <c r="G974" s="22">
        <v>25</v>
      </c>
      <c r="H974" s="22">
        <f t="shared" si="30"/>
        <v>50</v>
      </c>
      <c r="I974" t="s">
        <v>15</v>
      </c>
      <c r="J974">
        <v>66</v>
      </c>
      <c r="K974" s="29" t="str">
        <f t="shared" si="31"/>
        <v>May-2023</v>
      </c>
    </row>
    <row r="975" spans="1:11">
      <c r="A975" t="s">
        <v>1221</v>
      </c>
      <c r="B975" t="s">
        <v>1219</v>
      </c>
      <c r="C975" s="25">
        <v>45049</v>
      </c>
      <c r="D975" t="s">
        <v>13</v>
      </c>
      <c r="E975" t="s">
        <v>14</v>
      </c>
      <c r="F975">
        <v>1</v>
      </c>
      <c r="G975" s="22">
        <v>899.99</v>
      </c>
      <c r="H975" s="22">
        <f t="shared" si="30"/>
        <v>899.99</v>
      </c>
      <c r="I975" t="s">
        <v>15</v>
      </c>
      <c r="J975">
        <v>67</v>
      </c>
      <c r="K975" s="29" t="str">
        <f t="shared" si="31"/>
        <v>May-2023</v>
      </c>
    </row>
    <row r="976" spans="1:11">
      <c r="A976" t="s">
        <v>1222</v>
      </c>
      <c r="B976" t="s">
        <v>1219</v>
      </c>
      <c r="C976" s="25">
        <v>45050</v>
      </c>
      <c r="D976" t="s">
        <v>18</v>
      </c>
      <c r="E976" t="s">
        <v>14</v>
      </c>
      <c r="F976">
        <v>1</v>
      </c>
      <c r="G976" s="22">
        <v>799</v>
      </c>
      <c r="H976" s="22">
        <f t="shared" si="30"/>
        <v>799</v>
      </c>
      <c r="I976" t="s">
        <v>15</v>
      </c>
      <c r="J976">
        <v>68</v>
      </c>
      <c r="K976" s="29" t="str">
        <f t="shared" si="31"/>
        <v>May-2023</v>
      </c>
    </row>
    <row r="977" spans="1:11">
      <c r="A977" t="s">
        <v>1223</v>
      </c>
      <c r="B977" t="s">
        <v>1219</v>
      </c>
      <c r="C977" s="25">
        <v>45051</v>
      </c>
      <c r="D977" t="s">
        <v>22</v>
      </c>
      <c r="E977" t="s">
        <v>14</v>
      </c>
      <c r="F977">
        <v>1</v>
      </c>
      <c r="G977" s="22">
        <v>650</v>
      </c>
      <c r="H977" s="22">
        <f t="shared" si="30"/>
        <v>650</v>
      </c>
      <c r="I977" t="s">
        <v>15</v>
      </c>
      <c r="J977">
        <v>69</v>
      </c>
      <c r="K977" s="29" t="str">
        <f t="shared" si="31"/>
        <v>May-2023</v>
      </c>
    </row>
    <row r="978" spans="1:11">
      <c r="A978" t="s">
        <v>1224</v>
      </c>
      <c r="B978" t="s">
        <v>1219</v>
      </c>
      <c r="C978" s="25">
        <v>45052</v>
      </c>
      <c r="D978" t="s">
        <v>25</v>
      </c>
      <c r="E978" t="s">
        <v>14</v>
      </c>
      <c r="F978">
        <v>1</v>
      </c>
      <c r="G978" s="22">
        <v>950</v>
      </c>
      <c r="H978" s="22">
        <f t="shared" si="30"/>
        <v>950</v>
      </c>
      <c r="I978" t="s">
        <v>15</v>
      </c>
      <c r="J978">
        <v>70</v>
      </c>
      <c r="K978" s="29" t="str">
        <f t="shared" si="31"/>
        <v>May-2023</v>
      </c>
    </row>
    <row r="979" spans="1:11">
      <c r="A979" t="s">
        <v>1225</v>
      </c>
      <c r="B979" t="s">
        <v>1219</v>
      </c>
      <c r="C979" s="25">
        <v>45053</v>
      </c>
      <c r="D979" t="s">
        <v>28</v>
      </c>
      <c r="E979" t="s">
        <v>29</v>
      </c>
      <c r="F979">
        <v>1</v>
      </c>
      <c r="G979" s="22">
        <v>1299</v>
      </c>
      <c r="H979" s="22">
        <f t="shared" si="30"/>
        <v>1299</v>
      </c>
      <c r="I979" t="s">
        <v>15</v>
      </c>
      <c r="J979">
        <v>71</v>
      </c>
      <c r="K979" s="29" t="str">
        <f t="shared" si="31"/>
        <v>May-2023</v>
      </c>
    </row>
    <row r="980" spans="1:11">
      <c r="A980" t="s">
        <v>1226</v>
      </c>
      <c r="B980" t="s">
        <v>1219</v>
      </c>
      <c r="C980" s="25">
        <v>45054</v>
      </c>
      <c r="D980" t="s">
        <v>31</v>
      </c>
      <c r="E980" t="s">
        <v>29</v>
      </c>
      <c r="F980">
        <v>1</v>
      </c>
      <c r="G980" s="22">
        <v>999</v>
      </c>
      <c r="H980" s="22">
        <f t="shared" si="30"/>
        <v>999</v>
      </c>
      <c r="I980" t="s">
        <v>15</v>
      </c>
      <c r="J980">
        <v>72</v>
      </c>
      <c r="K980" s="29" t="str">
        <f t="shared" si="31"/>
        <v>May-2023</v>
      </c>
    </row>
    <row r="981" spans="1:11">
      <c r="A981" t="s">
        <v>1227</v>
      </c>
      <c r="B981" t="s">
        <v>1219</v>
      </c>
      <c r="C981" s="25">
        <v>45055</v>
      </c>
      <c r="D981" t="s">
        <v>34</v>
      </c>
      <c r="E981" t="s">
        <v>29</v>
      </c>
      <c r="F981">
        <v>1</v>
      </c>
      <c r="G981" s="22">
        <v>1100</v>
      </c>
      <c r="H981" s="22">
        <f t="shared" si="30"/>
        <v>1100</v>
      </c>
      <c r="I981" t="s">
        <v>15</v>
      </c>
      <c r="J981">
        <v>73</v>
      </c>
      <c r="K981" s="29" t="str">
        <f t="shared" si="31"/>
        <v>May-2023</v>
      </c>
    </row>
    <row r="982" spans="1:11">
      <c r="A982" t="s">
        <v>1228</v>
      </c>
      <c r="B982" t="s">
        <v>1219</v>
      </c>
      <c r="C982" s="25">
        <v>45056</v>
      </c>
      <c r="D982" t="s">
        <v>37</v>
      </c>
      <c r="E982" t="s">
        <v>38</v>
      </c>
      <c r="F982">
        <v>1</v>
      </c>
      <c r="G982" s="22">
        <v>249.99</v>
      </c>
      <c r="H982" s="22">
        <f t="shared" si="30"/>
        <v>249.99</v>
      </c>
      <c r="I982" t="s">
        <v>15</v>
      </c>
      <c r="J982">
        <v>74</v>
      </c>
      <c r="K982" s="29" t="str">
        <f t="shared" si="31"/>
        <v>May-2023</v>
      </c>
    </row>
    <row r="983" spans="1:11">
      <c r="A983" t="s">
        <v>1229</v>
      </c>
      <c r="B983" t="s">
        <v>1219</v>
      </c>
      <c r="C983" s="25">
        <v>45057</v>
      </c>
      <c r="D983" t="s">
        <v>41</v>
      </c>
      <c r="E983" t="s">
        <v>38</v>
      </c>
      <c r="F983">
        <v>1</v>
      </c>
      <c r="G983" s="22">
        <v>350</v>
      </c>
      <c r="H983" s="22">
        <f t="shared" si="30"/>
        <v>350</v>
      </c>
      <c r="I983" t="s">
        <v>15</v>
      </c>
      <c r="J983">
        <v>75</v>
      </c>
      <c r="K983" s="29" t="str">
        <f t="shared" si="31"/>
        <v>May-2023</v>
      </c>
    </row>
    <row r="984" spans="1:11">
      <c r="A984" t="s">
        <v>1230</v>
      </c>
      <c r="B984" t="s">
        <v>1219</v>
      </c>
      <c r="C984" s="25">
        <v>45058</v>
      </c>
      <c r="D984" t="s">
        <v>44</v>
      </c>
      <c r="E984" t="s">
        <v>45</v>
      </c>
      <c r="F984">
        <v>1</v>
      </c>
      <c r="G984" s="22">
        <v>149</v>
      </c>
      <c r="H984" s="22">
        <f t="shared" si="30"/>
        <v>149</v>
      </c>
      <c r="I984" t="s">
        <v>15</v>
      </c>
      <c r="J984">
        <v>65</v>
      </c>
      <c r="K984" s="29" t="str">
        <f t="shared" si="31"/>
        <v>May-2023</v>
      </c>
    </row>
    <row r="985" spans="1:11">
      <c r="A985" t="s">
        <v>1231</v>
      </c>
      <c r="B985" t="s">
        <v>1219</v>
      </c>
      <c r="C985" s="25">
        <v>45059</v>
      </c>
      <c r="D985" t="s">
        <v>47</v>
      </c>
      <c r="E985" t="s">
        <v>45</v>
      </c>
      <c r="F985">
        <v>2</v>
      </c>
      <c r="G985" s="22">
        <v>75</v>
      </c>
      <c r="H985" s="22">
        <f t="shared" si="30"/>
        <v>150</v>
      </c>
      <c r="I985" t="s">
        <v>15</v>
      </c>
      <c r="J985">
        <v>66</v>
      </c>
      <c r="K985" s="29" t="str">
        <f t="shared" si="31"/>
        <v>May-2023</v>
      </c>
    </row>
    <row r="986" spans="1:11">
      <c r="A986" t="s">
        <v>1232</v>
      </c>
      <c r="B986" t="s">
        <v>1219</v>
      </c>
      <c r="C986" s="25">
        <v>45060</v>
      </c>
      <c r="D986" t="s">
        <v>50</v>
      </c>
      <c r="E986" t="s">
        <v>45</v>
      </c>
      <c r="F986">
        <v>1</v>
      </c>
      <c r="G986" s="22">
        <v>199</v>
      </c>
      <c r="H986" s="22">
        <f t="shared" si="30"/>
        <v>199</v>
      </c>
      <c r="I986" t="s">
        <v>15</v>
      </c>
      <c r="J986">
        <v>67</v>
      </c>
      <c r="K986" s="29" t="str">
        <f t="shared" si="31"/>
        <v>May-2023</v>
      </c>
    </row>
    <row r="987" spans="1:11">
      <c r="A987" t="s">
        <v>1233</v>
      </c>
      <c r="B987" t="s">
        <v>1219</v>
      </c>
      <c r="C987" s="25">
        <v>45061</v>
      </c>
      <c r="D987" t="s">
        <v>53</v>
      </c>
      <c r="E987" t="s">
        <v>45</v>
      </c>
      <c r="F987">
        <v>1</v>
      </c>
      <c r="G987" s="22">
        <v>250</v>
      </c>
      <c r="H987" s="22">
        <f t="shared" si="30"/>
        <v>250</v>
      </c>
      <c r="I987" t="s">
        <v>15</v>
      </c>
      <c r="J987">
        <v>68</v>
      </c>
      <c r="K987" s="29" t="str">
        <f t="shared" si="31"/>
        <v>May-2023</v>
      </c>
    </row>
    <row r="988" spans="1:11">
      <c r="A988" t="s">
        <v>1234</v>
      </c>
      <c r="B988" t="s">
        <v>1219</v>
      </c>
      <c r="C988" s="25">
        <v>45062</v>
      </c>
      <c r="D988" t="s">
        <v>56</v>
      </c>
      <c r="E988" t="s">
        <v>57</v>
      </c>
      <c r="F988">
        <v>1</v>
      </c>
      <c r="G988" s="22">
        <v>19.99</v>
      </c>
      <c r="H988" s="22">
        <f t="shared" si="30"/>
        <v>19.99</v>
      </c>
      <c r="I988" t="s">
        <v>15</v>
      </c>
      <c r="J988">
        <v>69</v>
      </c>
      <c r="K988" s="29" t="str">
        <f t="shared" si="31"/>
        <v>May-2023</v>
      </c>
    </row>
    <row r="989" spans="1:11">
      <c r="A989" t="s">
        <v>1235</v>
      </c>
      <c r="B989" t="s">
        <v>1219</v>
      </c>
      <c r="C989" s="25">
        <v>45063</v>
      </c>
      <c r="D989" t="s">
        <v>60</v>
      </c>
      <c r="E989" t="s">
        <v>57</v>
      </c>
      <c r="F989">
        <v>2</v>
      </c>
      <c r="G989" s="22">
        <v>19.99</v>
      </c>
      <c r="H989" s="22">
        <f t="shared" si="30"/>
        <v>39.98</v>
      </c>
      <c r="I989" t="s">
        <v>15</v>
      </c>
      <c r="J989">
        <v>70</v>
      </c>
      <c r="K989" s="29" t="str">
        <f t="shared" si="31"/>
        <v>May-2023</v>
      </c>
    </row>
    <row r="990" spans="1:11">
      <c r="A990" t="s">
        <v>1236</v>
      </c>
      <c r="B990" t="s">
        <v>1219</v>
      </c>
      <c r="C990" s="25">
        <v>45064</v>
      </c>
      <c r="D990" t="s">
        <v>93</v>
      </c>
      <c r="E990" t="s">
        <v>57</v>
      </c>
      <c r="F990">
        <v>3</v>
      </c>
      <c r="G990" s="22">
        <v>9.5</v>
      </c>
      <c r="H990" s="22">
        <f t="shared" si="30"/>
        <v>28.5</v>
      </c>
      <c r="I990" t="s">
        <v>15</v>
      </c>
      <c r="J990">
        <v>71</v>
      </c>
      <c r="K990" s="29" t="str">
        <f t="shared" si="31"/>
        <v>May-2023</v>
      </c>
    </row>
    <row r="991" spans="1:11">
      <c r="A991" t="s">
        <v>1237</v>
      </c>
      <c r="B991" t="s">
        <v>1219</v>
      </c>
      <c r="C991" s="25">
        <v>45065</v>
      </c>
      <c r="D991" t="s">
        <v>63</v>
      </c>
      <c r="E991" t="s">
        <v>57</v>
      </c>
      <c r="F991">
        <v>1</v>
      </c>
      <c r="G991" s="22">
        <v>15</v>
      </c>
      <c r="H991" s="22">
        <f t="shared" si="30"/>
        <v>15</v>
      </c>
      <c r="I991" t="s">
        <v>15</v>
      </c>
      <c r="J991">
        <v>72</v>
      </c>
      <c r="K991" s="29" t="str">
        <f t="shared" si="31"/>
        <v>May-2023</v>
      </c>
    </row>
    <row r="992" spans="1:11">
      <c r="A992" t="s">
        <v>1238</v>
      </c>
      <c r="B992" t="s">
        <v>1219</v>
      </c>
      <c r="C992" s="25">
        <v>45066</v>
      </c>
      <c r="D992" t="s">
        <v>96</v>
      </c>
      <c r="E992" t="s">
        <v>57</v>
      </c>
      <c r="F992">
        <v>2</v>
      </c>
      <c r="G992" s="22">
        <v>25</v>
      </c>
      <c r="H992" s="22">
        <f t="shared" si="30"/>
        <v>50</v>
      </c>
      <c r="I992" t="s">
        <v>15</v>
      </c>
      <c r="J992">
        <v>73</v>
      </c>
      <c r="K992" s="29" t="str">
        <f t="shared" si="31"/>
        <v>May-2023</v>
      </c>
    </row>
    <row r="993" spans="1:11">
      <c r="A993" t="s">
        <v>1239</v>
      </c>
      <c r="B993" t="s">
        <v>1240</v>
      </c>
      <c r="C993" s="25">
        <v>45067</v>
      </c>
      <c r="D993" t="s">
        <v>13</v>
      </c>
      <c r="E993" t="s">
        <v>14</v>
      </c>
      <c r="F993">
        <v>1</v>
      </c>
      <c r="G993" s="22">
        <v>899.99</v>
      </c>
      <c r="H993" s="22">
        <f t="shared" si="30"/>
        <v>899.99</v>
      </c>
      <c r="I993" t="s">
        <v>19</v>
      </c>
      <c r="J993">
        <v>18</v>
      </c>
      <c r="K993" s="29" t="str">
        <f t="shared" si="31"/>
        <v>May-2023</v>
      </c>
    </row>
    <row r="994" spans="1:11">
      <c r="A994" t="s">
        <v>1241</v>
      </c>
      <c r="B994" t="s">
        <v>1240</v>
      </c>
      <c r="C994" s="25">
        <v>45068</v>
      </c>
      <c r="D994" t="s">
        <v>18</v>
      </c>
      <c r="E994" t="s">
        <v>14</v>
      </c>
      <c r="F994">
        <v>1</v>
      </c>
      <c r="G994" s="22">
        <v>799</v>
      </c>
      <c r="H994" s="22">
        <f t="shared" si="30"/>
        <v>799</v>
      </c>
      <c r="I994" t="s">
        <v>19</v>
      </c>
      <c r="J994">
        <v>19</v>
      </c>
      <c r="K994" s="29" t="str">
        <f t="shared" si="31"/>
        <v>May-2023</v>
      </c>
    </row>
    <row r="995" spans="1:11">
      <c r="A995" t="s">
        <v>1242</v>
      </c>
      <c r="B995" t="s">
        <v>1240</v>
      </c>
      <c r="C995" s="25">
        <v>45069</v>
      </c>
      <c r="D995" t="s">
        <v>22</v>
      </c>
      <c r="E995" t="s">
        <v>14</v>
      </c>
      <c r="F995">
        <v>1</v>
      </c>
      <c r="G995" s="22">
        <v>650</v>
      </c>
      <c r="H995" s="22">
        <f t="shared" si="30"/>
        <v>650</v>
      </c>
      <c r="I995" t="s">
        <v>19</v>
      </c>
      <c r="J995">
        <v>20</v>
      </c>
      <c r="K995" s="29" t="str">
        <f t="shared" si="31"/>
        <v>May-2023</v>
      </c>
    </row>
    <row r="996" spans="1:11">
      <c r="A996" t="s">
        <v>1243</v>
      </c>
      <c r="B996" t="s">
        <v>1240</v>
      </c>
      <c r="C996" s="25">
        <v>45070</v>
      </c>
      <c r="D996" t="s">
        <v>25</v>
      </c>
      <c r="E996" t="s">
        <v>14</v>
      </c>
      <c r="F996">
        <v>1</v>
      </c>
      <c r="G996" s="22">
        <v>950</v>
      </c>
      <c r="H996" s="22">
        <f t="shared" si="30"/>
        <v>950</v>
      </c>
      <c r="I996" t="s">
        <v>19</v>
      </c>
      <c r="J996">
        <v>21</v>
      </c>
      <c r="K996" s="29" t="str">
        <f t="shared" si="31"/>
        <v>May-2023</v>
      </c>
    </row>
    <row r="997" spans="1:11">
      <c r="A997" t="s">
        <v>1244</v>
      </c>
      <c r="B997" t="s">
        <v>1240</v>
      </c>
      <c r="C997" s="25">
        <v>45071</v>
      </c>
      <c r="D997" t="s">
        <v>28</v>
      </c>
      <c r="E997" t="s">
        <v>29</v>
      </c>
      <c r="F997">
        <v>1</v>
      </c>
      <c r="G997" s="22">
        <v>1299</v>
      </c>
      <c r="H997" s="22">
        <f t="shared" si="30"/>
        <v>1299</v>
      </c>
      <c r="I997" t="s">
        <v>19</v>
      </c>
      <c r="J997">
        <v>22</v>
      </c>
      <c r="K997" s="29" t="str">
        <f t="shared" si="31"/>
        <v>May-2023</v>
      </c>
    </row>
    <row r="998" spans="1:11">
      <c r="A998" t="s">
        <v>1245</v>
      </c>
      <c r="B998" t="s">
        <v>1240</v>
      </c>
      <c r="C998" s="25">
        <v>45072</v>
      </c>
      <c r="D998" t="s">
        <v>31</v>
      </c>
      <c r="E998" t="s">
        <v>29</v>
      </c>
      <c r="F998">
        <v>1</v>
      </c>
      <c r="G998" s="22">
        <v>999</v>
      </c>
      <c r="H998" s="22">
        <f t="shared" si="30"/>
        <v>999</v>
      </c>
      <c r="I998" t="s">
        <v>19</v>
      </c>
      <c r="J998">
        <v>23</v>
      </c>
      <c r="K998" s="29" t="str">
        <f t="shared" si="31"/>
        <v>May-2023</v>
      </c>
    </row>
    <row r="999" spans="1:11">
      <c r="A999" t="s">
        <v>1246</v>
      </c>
      <c r="B999" t="s">
        <v>1240</v>
      </c>
      <c r="C999" s="25">
        <v>45073</v>
      </c>
      <c r="D999" t="s">
        <v>34</v>
      </c>
      <c r="E999" t="s">
        <v>29</v>
      </c>
      <c r="F999">
        <v>1</v>
      </c>
      <c r="G999" s="22">
        <v>1100</v>
      </c>
      <c r="H999" s="22">
        <f t="shared" si="30"/>
        <v>1100</v>
      </c>
      <c r="I999" t="s">
        <v>19</v>
      </c>
      <c r="J999">
        <v>24</v>
      </c>
      <c r="K999" s="29" t="str">
        <f t="shared" si="31"/>
        <v>May-2023</v>
      </c>
    </row>
    <row r="1000" spans="1:11">
      <c r="A1000" t="s">
        <v>1247</v>
      </c>
      <c r="B1000" t="s">
        <v>1240</v>
      </c>
      <c r="C1000" s="25">
        <v>45074</v>
      </c>
      <c r="D1000" t="s">
        <v>37</v>
      </c>
      <c r="E1000" t="s">
        <v>38</v>
      </c>
      <c r="F1000">
        <v>1</v>
      </c>
      <c r="G1000" s="22">
        <v>249.99</v>
      </c>
      <c r="H1000" s="22">
        <f t="shared" si="30"/>
        <v>249.99</v>
      </c>
      <c r="I1000" t="s">
        <v>19</v>
      </c>
      <c r="J1000">
        <v>18</v>
      </c>
      <c r="K1000" s="29" t="str">
        <f t="shared" si="31"/>
        <v>May-2023</v>
      </c>
    </row>
    <row r="1001" spans="1:11">
      <c r="A1001" t="s">
        <v>1248</v>
      </c>
      <c r="B1001" t="s">
        <v>1240</v>
      </c>
      <c r="C1001" s="25">
        <v>45075</v>
      </c>
      <c r="D1001" t="s">
        <v>41</v>
      </c>
      <c r="E1001" t="s">
        <v>38</v>
      </c>
      <c r="F1001">
        <v>1</v>
      </c>
      <c r="G1001" s="22">
        <v>350</v>
      </c>
      <c r="H1001" s="22">
        <f t="shared" si="30"/>
        <v>350</v>
      </c>
      <c r="I1001" t="s">
        <v>19</v>
      </c>
      <c r="J1001">
        <v>19</v>
      </c>
      <c r="K1001" s="29" t="str">
        <f t="shared" si="31"/>
        <v>May-2023</v>
      </c>
    </row>
    <row r="1002" spans="1:11">
      <c r="A1002" t="s">
        <v>1249</v>
      </c>
      <c r="B1002" t="s">
        <v>1240</v>
      </c>
      <c r="C1002" s="25">
        <v>45076</v>
      </c>
      <c r="D1002" t="s">
        <v>44</v>
      </c>
      <c r="E1002" t="s">
        <v>45</v>
      </c>
      <c r="F1002">
        <v>1</v>
      </c>
      <c r="G1002" s="22">
        <v>149</v>
      </c>
      <c r="H1002" s="22">
        <f t="shared" si="30"/>
        <v>149</v>
      </c>
      <c r="I1002" t="s">
        <v>19</v>
      </c>
      <c r="J1002">
        <v>20</v>
      </c>
      <c r="K1002" s="29" t="str">
        <f t="shared" si="31"/>
        <v>May-2023</v>
      </c>
    </row>
    <row r="1003" spans="1:11">
      <c r="A1003" t="s">
        <v>1250</v>
      </c>
      <c r="B1003" t="s">
        <v>1240</v>
      </c>
      <c r="C1003" s="25">
        <v>45077</v>
      </c>
      <c r="D1003" t="s">
        <v>47</v>
      </c>
      <c r="E1003" t="s">
        <v>45</v>
      </c>
      <c r="F1003">
        <v>2</v>
      </c>
      <c r="G1003" s="22">
        <v>75</v>
      </c>
      <c r="H1003" s="22">
        <f t="shared" si="30"/>
        <v>150</v>
      </c>
      <c r="I1003" t="s">
        <v>19</v>
      </c>
      <c r="J1003">
        <v>21</v>
      </c>
      <c r="K1003" s="29" t="str">
        <f t="shared" si="31"/>
        <v>May-2023</v>
      </c>
    </row>
    <row r="1004" spans="1:11">
      <c r="A1004" t="s">
        <v>1251</v>
      </c>
      <c r="B1004" t="s">
        <v>1252</v>
      </c>
      <c r="C1004" s="25">
        <v>45047</v>
      </c>
      <c r="D1004" t="s">
        <v>41</v>
      </c>
      <c r="E1004" t="s">
        <v>38</v>
      </c>
      <c r="F1004">
        <v>1</v>
      </c>
      <c r="G1004" s="22">
        <v>350</v>
      </c>
      <c r="H1004" s="22">
        <f t="shared" si="30"/>
        <v>350</v>
      </c>
      <c r="I1004" t="s">
        <v>15</v>
      </c>
      <c r="J1004">
        <v>20</v>
      </c>
      <c r="K1004" s="29" t="str">
        <f t="shared" si="31"/>
        <v>May-2023</v>
      </c>
    </row>
    <row r="1005" spans="1:11">
      <c r="A1005" t="s">
        <v>1253</v>
      </c>
      <c r="B1005" t="s">
        <v>1254</v>
      </c>
      <c r="C1005" s="25">
        <v>45047</v>
      </c>
      <c r="D1005" t="s">
        <v>31</v>
      </c>
      <c r="E1005" t="s">
        <v>29</v>
      </c>
      <c r="F1005">
        <v>1</v>
      </c>
      <c r="G1005" s="22">
        <v>999</v>
      </c>
      <c r="H1005" s="22">
        <f t="shared" si="30"/>
        <v>999</v>
      </c>
      <c r="I1005" t="s">
        <v>15</v>
      </c>
      <c r="J1005">
        <v>65</v>
      </c>
      <c r="K1005" s="29" t="str">
        <f t="shared" si="31"/>
        <v>May-2023</v>
      </c>
    </row>
    <row r="1006" spans="1:11">
      <c r="A1006" t="s">
        <v>1255</v>
      </c>
      <c r="B1006" t="s">
        <v>1254</v>
      </c>
      <c r="C1006" s="25">
        <v>45048</v>
      </c>
      <c r="D1006" t="s">
        <v>34</v>
      </c>
      <c r="E1006" t="s">
        <v>29</v>
      </c>
      <c r="F1006">
        <v>1</v>
      </c>
      <c r="G1006" s="22">
        <v>1100</v>
      </c>
      <c r="H1006" s="22">
        <f t="shared" si="30"/>
        <v>1100</v>
      </c>
      <c r="I1006" t="s">
        <v>15</v>
      </c>
      <c r="J1006">
        <v>66</v>
      </c>
      <c r="K1006" s="29" t="str">
        <f t="shared" si="31"/>
        <v>May-2023</v>
      </c>
    </row>
    <row r="1007" spans="1:11">
      <c r="A1007" t="s">
        <v>1256</v>
      </c>
      <c r="B1007" t="s">
        <v>1254</v>
      </c>
      <c r="C1007" s="25">
        <v>45049</v>
      </c>
      <c r="D1007" t="s">
        <v>37</v>
      </c>
      <c r="E1007" t="s">
        <v>38</v>
      </c>
      <c r="F1007">
        <v>1</v>
      </c>
      <c r="G1007" s="22">
        <v>249.99</v>
      </c>
      <c r="H1007" s="22">
        <f t="shared" si="30"/>
        <v>249.99</v>
      </c>
      <c r="I1007" t="s">
        <v>15</v>
      </c>
      <c r="J1007">
        <v>67</v>
      </c>
      <c r="K1007" s="29" t="str">
        <f t="shared" si="31"/>
        <v>May-2023</v>
      </c>
    </row>
    <row r="1008" spans="1:11">
      <c r="A1008" t="s">
        <v>1257</v>
      </c>
      <c r="B1008" t="s">
        <v>1254</v>
      </c>
      <c r="C1008" s="25">
        <v>45050</v>
      </c>
      <c r="D1008" t="s">
        <v>41</v>
      </c>
      <c r="E1008" t="s">
        <v>38</v>
      </c>
      <c r="F1008">
        <v>1</v>
      </c>
      <c r="G1008" s="22">
        <v>350</v>
      </c>
      <c r="H1008" s="22">
        <f t="shared" si="30"/>
        <v>350</v>
      </c>
      <c r="I1008" t="s">
        <v>15</v>
      </c>
      <c r="J1008">
        <v>68</v>
      </c>
      <c r="K1008" s="29" t="str">
        <f t="shared" si="31"/>
        <v>May-2023</v>
      </c>
    </row>
    <row r="1009" spans="1:11">
      <c r="A1009" t="s">
        <v>1258</v>
      </c>
      <c r="B1009" t="s">
        <v>1254</v>
      </c>
      <c r="C1009" s="25">
        <v>45051</v>
      </c>
      <c r="D1009" t="s">
        <v>44</v>
      </c>
      <c r="E1009" t="s">
        <v>45</v>
      </c>
      <c r="F1009">
        <v>1</v>
      </c>
      <c r="G1009" s="22">
        <v>149</v>
      </c>
      <c r="H1009" s="22">
        <f t="shared" si="30"/>
        <v>149</v>
      </c>
      <c r="I1009" t="s">
        <v>15</v>
      </c>
      <c r="J1009">
        <v>69</v>
      </c>
      <c r="K1009" s="29" t="str">
        <f t="shared" si="31"/>
        <v>May-2023</v>
      </c>
    </row>
    <row r="1010" spans="1:11">
      <c r="A1010" t="s">
        <v>1259</v>
      </c>
      <c r="B1010" t="s">
        <v>1254</v>
      </c>
      <c r="C1010" s="25">
        <v>45052</v>
      </c>
      <c r="D1010" t="s">
        <v>47</v>
      </c>
      <c r="E1010" t="s">
        <v>45</v>
      </c>
      <c r="F1010">
        <v>2</v>
      </c>
      <c r="G1010" s="22">
        <v>75</v>
      </c>
      <c r="H1010" s="22">
        <f t="shared" si="30"/>
        <v>150</v>
      </c>
      <c r="I1010" t="s">
        <v>15</v>
      </c>
      <c r="J1010">
        <v>70</v>
      </c>
      <c r="K1010" s="29" t="str">
        <f t="shared" si="31"/>
        <v>May-2023</v>
      </c>
    </row>
    <row r="1011" spans="1:11">
      <c r="A1011" t="s">
        <v>1260</v>
      </c>
      <c r="B1011" t="s">
        <v>1254</v>
      </c>
      <c r="C1011" s="25">
        <v>45053</v>
      </c>
      <c r="D1011" t="s">
        <v>50</v>
      </c>
      <c r="E1011" t="s">
        <v>45</v>
      </c>
      <c r="F1011">
        <v>1</v>
      </c>
      <c r="G1011" s="22">
        <v>199</v>
      </c>
      <c r="H1011" s="22">
        <f t="shared" si="30"/>
        <v>199</v>
      </c>
      <c r="I1011" t="s">
        <v>15</v>
      </c>
      <c r="J1011">
        <v>71</v>
      </c>
      <c r="K1011" s="29" t="str">
        <f t="shared" si="31"/>
        <v>May-2023</v>
      </c>
    </row>
    <row r="1012" spans="1:11">
      <c r="A1012" t="s">
        <v>1261</v>
      </c>
      <c r="B1012" t="s">
        <v>1254</v>
      </c>
      <c r="C1012" s="25">
        <v>45054</v>
      </c>
      <c r="D1012" t="s">
        <v>53</v>
      </c>
      <c r="E1012" t="s">
        <v>45</v>
      </c>
      <c r="F1012">
        <v>1</v>
      </c>
      <c r="G1012" s="22">
        <v>250</v>
      </c>
      <c r="H1012" s="22">
        <f t="shared" si="30"/>
        <v>250</v>
      </c>
      <c r="I1012" t="s">
        <v>15</v>
      </c>
      <c r="J1012">
        <v>72</v>
      </c>
      <c r="K1012" s="29" t="str">
        <f t="shared" si="31"/>
        <v>May-2023</v>
      </c>
    </row>
    <row r="1013" spans="1:11">
      <c r="A1013" t="s">
        <v>1262</v>
      </c>
      <c r="B1013" t="s">
        <v>1254</v>
      </c>
      <c r="C1013" s="25">
        <v>45055</v>
      </c>
      <c r="D1013" t="s">
        <v>56</v>
      </c>
      <c r="E1013" t="s">
        <v>57</v>
      </c>
      <c r="F1013">
        <v>1</v>
      </c>
      <c r="G1013" s="22">
        <v>19.99</v>
      </c>
      <c r="H1013" s="22">
        <f t="shared" si="30"/>
        <v>19.99</v>
      </c>
      <c r="I1013" t="s">
        <v>15</v>
      </c>
      <c r="J1013">
        <v>73</v>
      </c>
      <c r="K1013" s="29" t="str">
        <f t="shared" si="31"/>
        <v>May-2023</v>
      </c>
    </row>
    <row r="1014" spans="1:11">
      <c r="A1014" t="s">
        <v>1263</v>
      </c>
      <c r="B1014" t="s">
        <v>1254</v>
      </c>
      <c r="C1014" s="25">
        <v>45056</v>
      </c>
      <c r="D1014" t="s">
        <v>60</v>
      </c>
      <c r="E1014" t="s">
        <v>57</v>
      </c>
      <c r="F1014">
        <v>2</v>
      </c>
      <c r="G1014" s="22">
        <v>19.99</v>
      </c>
      <c r="H1014" s="22">
        <f t="shared" si="30"/>
        <v>39.98</v>
      </c>
      <c r="I1014" t="s">
        <v>15</v>
      </c>
      <c r="J1014">
        <v>74</v>
      </c>
      <c r="K1014" s="29" t="str">
        <f t="shared" si="31"/>
        <v>May-2023</v>
      </c>
    </row>
    <row r="1015" spans="1:11">
      <c r="A1015" t="s">
        <v>1264</v>
      </c>
      <c r="B1015" t="s">
        <v>1254</v>
      </c>
      <c r="C1015" s="25">
        <v>45057</v>
      </c>
      <c r="D1015" t="s">
        <v>93</v>
      </c>
      <c r="E1015" t="s">
        <v>57</v>
      </c>
      <c r="F1015">
        <v>3</v>
      </c>
      <c r="G1015" s="22">
        <v>9.5</v>
      </c>
      <c r="H1015" s="22">
        <f t="shared" si="30"/>
        <v>28.5</v>
      </c>
      <c r="I1015" t="s">
        <v>15</v>
      </c>
      <c r="J1015">
        <v>75</v>
      </c>
      <c r="K1015" s="29" t="str">
        <f t="shared" si="31"/>
        <v>May-2023</v>
      </c>
    </row>
    <row r="1016" spans="1:11">
      <c r="A1016" t="s">
        <v>1265</v>
      </c>
      <c r="B1016" t="s">
        <v>1254</v>
      </c>
      <c r="C1016" s="25">
        <v>45058</v>
      </c>
      <c r="D1016" t="s">
        <v>63</v>
      </c>
      <c r="E1016" t="s">
        <v>57</v>
      </c>
      <c r="F1016">
        <v>1</v>
      </c>
      <c r="G1016" s="22">
        <v>15</v>
      </c>
      <c r="H1016" s="22">
        <f t="shared" si="30"/>
        <v>15</v>
      </c>
      <c r="I1016" t="s">
        <v>15</v>
      </c>
      <c r="J1016">
        <v>65</v>
      </c>
      <c r="K1016" s="29" t="str">
        <f t="shared" si="31"/>
        <v>May-2023</v>
      </c>
    </row>
    <row r="1017" spans="1:11">
      <c r="A1017" t="s">
        <v>1266</v>
      </c>
      <c r="B1017" t="s">
        <v>1254</v>
      </c>
      <c r="C1017" s="25">
        <v>45059</v>
      </c>
      <c r="D1017" t="s">
        <v>96</v>
      </c>
      <c r="E1017" t="s">
        <v>57</v>
      </c>
      <c r="F1017">
        <v>2</v>
      </c>
      <c r="G1017" s="22">
        <v>25</v>
      </c>
      <c r="H1017" s="22">
        <f t="shared" si="30"/>
        <v>50</v>
      </c>
      <c r="I1017" t="s">
        <v>15</v>
      </c>
      <c r="J1017">
        <v>66</v>
      </c>
      <c r="K1017" s="29" t="str">
        <f t="shared" si="31"/>
        <v>May-2023</v>
      </c>
    </row>
    <row r="1018" spans="1:11">
      <c r="A1018" t="s">
        <v>1267</v>
      </c>
      <c r="B1018" t="s">
        <v>1268</v>
      </c>
      <c r="C1018" s="25">
        <v>45060</v>
      </c>
      <c r="D1018" t="s">
        <v>13</v>
      </c>
      <c r="E1018" t="s">
        <v>14</v>
      </c>
      <c r="F1018">
        <v>1</v>
      </c>
      <c r="G1018" s="22">
        <v>899.99</v>
      </c>
      <c r="H1018" s="22">
        <f t="shared" si="30"/>
        <v>899.99</v>
      </c>
      <c r="I1018" t="s">
        <v>19</v>
      </c>
      <c r="J1018">
        <v>18</v>
      </c>
      <c r="K1018" s="29" t="str">
        <f t="shared" si="31"/>
        <v>May-2023</v>
      </c>
    </row>
    <row r="1019" spans="1:11">
      <c r="A1019" t="s">
        <v>1269</v>
      </c>
      <c r="B1019" t="s">
        <v>1268</v>
      </c>
      <c r="C1019" s="25">
        <v>45061</v>
      </c>
      <c r="D1019" t="s">
        <v>18</v>
      </c>
      <c r="E1019" t="s">
        <v>14</v>
      </c>
      <c r="F1019">
        <v>1</v>
      </c>
      <c r="G1019" s="22">
        <v>799</v>
      </c>
      <c r="H1019" s="22">
        <f t="shared" si="30"/>
        <v>799</v>
      </c>
      <c r="I1019" t="s">
        <v>19</v>
      </c>
      <c r="J1019">
        <v>19</v>
      </c>
      <c r="K1019" s="29" t="str">
        <f t="shared" si="31"/>
        <v>May-2023</v>
      </c>
    </row>
    <row r="1020" spans="1:11">
      <c r="A1020" t="s">
        <v>1270</v>
      </c>
      <c r="B1020" t="s">
        <v>1268</v>
      </c>
      <c r="C1020" s="25">
        <v>45062</v>
      </c>
      <c r="D1020" t="s">
        <v>22</v>
      </c>
      <c r="E1020" t="s">
        <v>14</v>
      </c>
      <c r="F1020">
        <v>1</v>
      </c>
      <c r="G1020" s="22">
        <v>650</v>
      </c>
      <c r="H1020" s="22">
        <f t="shared" si="30"/>
        <v>650</v>
      </c>
      <c r="I1020" t="s">
        <v>19</v>
      </c>
      <c r="J1020">
        <v>20</v>
      </c>
      <c r="K1020" s="29" t="str">
        <f t="shared" si="31"/>
        <v>May-2023</v>
      </c>
    </row>
    <row r="1021" spans="1:11">
      <c r="A1021" t="s">
        <v>1271</v>
      </c>
      <c r="B1021" t="s">
        <v>1268</v>
      </c>
      <c r="C1021" s="25">
        <v>45063</v>
      </c>
      <c r="D1021" t="s">
        <v>25</v>
      </c>
      <c r="E1021" t="s">
        <v>14</v>
      </c>
      <c r="F1021">
        <v>1</v>
      </c>
      <c r="G1021" s="22">
        <v>950</v>
      </c>
      <c r="H1021" s="22">
        <f t="shared" si="30"/>
        <v>950</v>
      </c>
      <c r="I1021" t="s">
        <v>19</v>
      </c>
      <c r="J1021">
        <v>21</v>
      </c>
      <c r="K1021" s="29" t="str">
        <f t="shared" si="31"/>
        <v>May-2023</v>
      </c>
    </row>
    <row r="1022" spans="1:11">
      <c r="A1022" t="s">
        <v>1272</v>
      </c>
      <c r="B1022" t="s">
        <v>1268</v>
      </c>
      <c r="C1022" s="25">
        <v>45064</v>
      </c>
      <c r="D1022" t="s">
        <v>28</v>
      </c>
      <c r="E1022" t="s">
        <v>29</v>
      </c>
      <c r="F1022">
        <v>1</v>
      </c>
      <c r="G1022" s="22">
        <v>1299</v>
      </c>
      <c r="H1022" s="22">
        <f t="shared" si="30"/>
        <v>1299</v>
      </c>
      <c r="I1022" t="s">
        <v>19</v>
      </c>
      <c r="J1022">
        <v>22</v>
      </c>
      <c r="K1022" s="29" t="str">
        <f t="shared" si="31"/>
        <v>May-2023</v>
      </c>
    </row>
    <row r="1023" spans="1:11">
      <c r="A1023" t="s">
        <v>1273</v>
      </c>
      <c r="B1023" t="s">
        <v>1268</v>
      </c>
      <c r="C1023" s="25">
        <v>45065</v>
      </c>
      <c r="D1023" t="s">
        <v>31</v>
      </c>
      <c r="E1023" t="s">
        <v>29</v>
      </c>
      <c r="F1023">
        <v>1</v>
      </c>
      <c r="G1023" s="22">
        <v>999</v>
      </c>
      <c r="H1023" s="22">
        <f t="shared" si="30"/>
        <v>999</v>
      </c>
      <c r="I1023" t="s">
        <v>19</v>
      </c>
      <c r="J1023">
        <v>23</v>
      </c>
      <c r="K1023" s="29" t="str">
        <f t="shared" si="31"/>
        <v>May-2023</v>
      </c>
    </row>
    <row r="1024" spans="1:11">
      <c r="A1024" t="s">
        <v>1274</v>
      </c>
      <c r="B1024" t="s">
        <v>1268</v>
      </c>
      <c r="C1024" s="25">
        <v>45066</v>
      </c>
      <c r="D1024" t="s">
        <v>34</v>
      </c>
      <c r="E1024" t="s">
        <v>29</v>
      </c>
      <c r="F1024">
        <v>1</v>
      </c>
      <c r="G1024" s="22">
        <v>1100</v>
      </c>
      <c r="H1024" s="22">
        <f t="shared" si="30"/>
        <v>1100</v>
      </c>
      <c r="I1024" t="s">
        <v>19</v>
      </c>
      <c r="J1024">
        <v>24</v>
      </c>
      <c r="K1024" s="29" t="str">
        <f t="shared" si="31"/>
        <v>May-2023</v>
      </c>
    </row>
    <row r="1025" spans="1:11">
      <c r="A1025" t="s">
        <v>1275</v>
      </c>
      <c r="B1025" t="s">
        <v>1268</v>
      </c>
      <c r="C1025" s="25">
        <v>45067</v>
      </c>
      <c r="D1025" t="s">
        <v>37</v>
      </c>
      <c r="E1025" t="s">
        <v>38</v>
      </c>
      <c r="F1025">
        <v>1</v>
      </c>
      <c r="G1025" s="22">
        <v>249.99</v>
      </c>
      <c r="H1025" s="22">
        <f t="shared" si="30"/>
        <v>249.99</v>
      </c>
      <c r="I1025" t="s">
        <v>19</v>
      </c>
      <c r="J1025">
        <v>18</v>
      </c>
      <c r="K1025" s="29" t="str">
        <f t="shared" si="31"/>
        <v>May-2023</v>
      </c>
    </row>
    <row r="1026" spans="1:11">
      <c r="A1026" t="s">
        <v>1276</v>
      </c>
      <c r="B1026" t="s">
        <v>1268</v>
      </c>
      <c r="C1026" s="25">
        <v>45068</v>
      </c>
      <c r="D1026" t="s">
        <v>41</v>
      </c>
      <c r="E1026" t="s">
        <v>38</v>
      </c>
      <c r="F1026">
        <v>1</v>
      </c>
      <c r="G1026" s="22">
        <v>350</v>
      </c>
      <c r="H1026" s="22">
        <f t="shared" ref="H1026:H1089" si="32">F1026*G1026</f>
        <v>350</v>
      </c>
      <c r="I1026" t="s">
        <v>19</v>
      </c>
      <c r="J1026">
        <v>19</v>
      </c>
      <c r="K1026" s="29" t="str">
        <f t="shared" ref="K1026:K1089" si="33">TEXT(C1026,"mmm-yyyy")</f>
        <v>May-2023</v>
      </c>
    </row>
    <row r="1027" spans="1:11">
      <c r="A1027" t="s">
        <v>1277</v>
      </c>
      <c r="B1027" t="s">
        <v>1268</v>
      </c>
      <c r="C1027" s="25">
        <v>45069</v>
      </c>
      <c r="D1027" t="s">
        <v>44</v>
      </c>
      <c r="E1027" t="s">
        <v>45</v>
      </c>
      <c r="F1027">
        <v>1</v>
      </c>
      <c r="G1027" s="22">
        <v>149</v>
      </c>
      <c r="H1027" s="22">
        <f t="shared" si="32"/>
        <v>149</v>
      </c>
      <c r="I1027" t="s">
        <v>19</v>
      </c>
      <c r="J1027">
        <v>20</v>
      </c>
      <c r="K1027" s="29" t="str">
        <f t="shared" si="33"/>
        <v>May-2023</v>
      </c>
    </row>
    <row r="1028" spans="1:11">
      <c r="A1028" t="s">
        <v>1278</v>
      </c>
      <c r="B1028" t="s">
        <v>1268</v>
      </c>
      <c r="C1028" s="25">
        <v>45070</v>
      </c>
      <c r="D1028" t="s">
        <v>47</v>
      </c>
      <c r="E1028" t="s">
        <v>45</v>
      </c>
      <c r="F1028">
        <v>2</v>
      </c>
      <c r="G1028" s="22">
        <v>75</v>
      </c>
      <c r="H1028" s="22">
        <f t="shared" si="32"/>
        <v>150</v>
      </c>
      <c r="I1028" t="s">
        <v>19</v>
      </c>
      <c r="J1028">
        <v>21</v>
      </c>
      <c r="K1028" s="29" t="str">
        <f t="shared" si="33"/>
        <v>May-2023</v>
      </c>
    </row>
    <row r="1029" spans="1:11">
      <c r="A1029" t="s">
        <v>1279</v>
      </c>
      <c r="B1029" t="s">
        <v>1268</v>
      </c>
      <c r="C1029" s="25">
        <v>45071</v>
      </c>
      <c r="D1029" t="s">
        <v>50</v>
      </c>
      <c r="E1029" t="s">
        <v>45</v>
      </c>
      <c r="F1029">
        <v>1</v>
      </c>
      <c r="G1029" s="22">
        <v>199</v>
      </c>
      <c r="H1029" s="22">
        <f t="shared" si="32"/>
        <v>199</v>
      </c>
      <c r="I1029" t="s">
        <v>19</v>
      </c>
      <c r="J1029">
        <v>22</v>
      </c>
      <c r="K1029" s="29" t="str">
        <f t="shared" si="33"/>
        <v>May-2023</v>
      </c>
    </row>
    <row r="1030" spans="1:11">
      <c r="A1030" t="s">
        <v>1280</v>
      </c>
      <c r="B1030" t="s">
        <v>1268</v>
      </c>
      <c r="C1030" s="25">
        <v>45072</v>
      </c>
      <c r="D1030" t="s">
        <v>53</v>
      </c>
      <c r="E1030" t="s">
        <v>45</v>
      </c>
      <c r="F1030">
        <v>1</v>
      </c>
      <c r="G1030" s="22">
        <v>250</v>
      </c>
      <c r="H1030" s="22">
        <f t="shared" si="32"/>
        <v>250</v>
      </c>
      <c r="I1030" t="s">
        <v>19</v>
      </c>
      <c r="J1030">
        <v>23</v>
      </c>
      <c r="K1030" s="29" t="str">
        <f t="shared" si="33"/>
        <v>May-2023</v>
      </c>
    </row>
    <row r="1031" spans="1:11">
      <c r="A1031" t="s">
        <v>1281</v>
      </c>
      <c r="B1031" t="s">
        <v>1268</v>
      </c>
      <c r="C1031" s="25">
        <v>45073</v>
      </c>
      <c r="D1031" t="s">
        <v>56</v>
      </c>
      <c r="E1031" t="s">
        <v>57</v>
      </c>
      <c r="F1031">
        <v>1</v>
      </c>
      <c r="G1031" s="22">
        <v>19.99</v>
      </c>
      <c r="H1031" s="22">
        <f t="shared" si="32"/>
        <v>19.99</v>
      </c>
      <c r="I1031" t="s">
        <v>19</v>
      </c>
      <c r="J1031">
        <v>24</v>
      </c>
      <c r="K1031" s="29" t="str">
        <f t="shared" si="33"/>
        <v>May-2023</v>
      </c>
    </row>
    <row r="1032" spans="1:11">
      <c r="A1032" t="s">
        <v>1282</v>
      </c>
      <c r="B1032" t="s">
        <v>1268</v>
      </c>
      <c r="C1032" s="25">
        <v>45074</v>
      </c>
      <c r="D1032" t="s">
        <v>60</v>
      </c>
      <c r="E1032" t="s">
        <v>57</v>
      </c>
      <c r="F1032">
        <v>2</v>
      </c>
      <c r="G1032" s="22">
        <v>19.99</v>
      </c>
      <c r="H1032" s="22">
        <f t="shared" si="32"/>
        <v>39.98</v>
      </c>
      <c r="I1032" t="s">
        <v>19</v>
      </c>
      <c r="J1032">
        <v>18</v>
      </c>
      <c r="K1032" s="29" t="str">
        <f t="shared" si="33"/>
        <v>May-2023</v>
      </c>
    </row>
    <row r="1033" spans="1:11">
      <c r="A1033" t="s">
        <v>1283</v>
      </c>
      <c r="B1033" t="s">
        <v>1268</v>
      </c>
      <c r="C1033" s="25">
        <v>45075</v>
      </c>
      <c r="D1033" t="s">
        <v>93</v>
      </c>
      <c r="E1033" t="s">
        <v>57</v>
      </c>
      <c r="F1033">
        <v>3</v>
      </c>
      <c r="G1033" s="22">
        <v>9.5</v>
      </c>
      <c r="H1033" s="22">
        <f t="shared" si="32"/>
        <v>28.5</v>
      </c>
      <c r="I1033" t="s">
        <v>19</v>
      </c>
      <c r="J1033">
        <v>19</v>
      </c>
      <c r="K1033" s="29" t="str">
        <f t="shared" si="33"/>
        <v>May-2023</v>
      </c>
    </row>
    <row r="1034" spans="1:11">
      <c r="A1034" t="s">
        <v>1284</v>
      </c>
      <c r="B1034" t="s">
        <v>1268</v>
      </c>
      <c r="C1034" s="25">
        <v>45076</v>
      </c>
      <c r="D1034" t="s">
        <v>63</v>
      </c>
      <c r="E1034" t="s">
        <v>57</v>
      </c>
      <c r="F1034">
        <v>1</v>
      </c>
      <c r="G1034" s="22">
        <v>15</v>
      </c>
      <c r="H1034" s="22">
        <f t="shared" si="32"/>
        <v>15</v>
      </c>
      <c r="I1034" t="s">
        <v>19</v>
      </c>
      <c r="J1034">
        <v>20</v>
      </c>
      <c r="K1034" s="29" t="str">
        <f t="shared" si="33"/>
        <v>May-2023</v>
      </c>
    </row>
    <row r="1035" spans="1:11">
      <c r="A1035" t="s">
        <v>1285</v>
      </c>
      <c r="B1035" t="s">
        <v>1268</v>
      </c>
      <c r="C1035" s="25">
        <v>45077</v>
      </c>
      <c r="D1035" t="s">
        <v>96</v>
      </c>
      <c r="E1035" t="s">
        <v>57</v>
      </c>
      <c r="F1035">
        <v>2</v>
      </c>
      <c r="G1035" s="22">
        <v>25</v>
      </c>
      <c r="H1035" s="22">
        <f t="shared" si="32"/>
        <v>50</v>
      </c>
      <c r="I1035" t="s">
        <v>19</v>
      </c>
      <c r="J1035">
        <v>21</v>
      </c>
      <c r="K1035" s="29" t="str">
        <f t="shared" si="33"/>
        <v>May-2023</v>
      </c>
    </row>
    <row r="1036" spans="1:11">
      <c r="A1036" t="s">
        <v>1286</v>
      </c>
      <c r="B1036" t="s">
        <v>12</v>
      </c>
      <c r="C1036" s="25">
        <v>45413</v>
      </c>
      <c r="D1036" t="s">
        <v>13</v>
      </c>
      <c r="E1036" t="s">
        <v>14</v>
      </c>
      <c r="F1036">
        <v>1</v>
      </c>
      <c r="G1036" s="22">
        <v>899.99</v>
      </c>
      <c r="H1036" s="22">
        <f t="shared" si="32"/>
        <v>899.99</v>
      </c>
      <c r="I1036" t="s">
        <v>15</v>
      </c>
      <c r="J1036">
        <v>25</v>
      </c>
      <c r="K1036" s="29" t="str">
        <f t="shared" si="33"/>
        <v>May-2024</v>
      </c>
    </row>
    <row r="1037" spans="1:11">
      <c r="A1037" t="s">
        <v>1287</v>
      </c>
      <c r="B1037" t="s">
        <v>17</v>
      </c>
      <c r="C1037" s="25">
        <v>45415</v>
      </c>
      <c r="D1037" t="s">
        <v>18</v>
      </c>
      <c r="E1037" t="s">
        <v>14</v>
      </c>
      <c r="F1037">
        <v>1</v>
      </c>
      <c r="G1037" s="22">
        <v>799</v>
      </c>
      <c r="H1037" s="22">
        <f t="shared" si="32"/>
        <v>799</v>
      </c>
      <c r="I1037" t="s">
        <v>19</v>
      </c>
      <c r="J1037">
        <v>42</v>
      </c>
      <c r="K1037" s="29" t="str">
        <f t="shared" si="33"/>
        <v>May-2024</v>
      </c>
    </row>
    <row r="1038" spans="1:11">
      <c r="A1038" t="s">
        <v>1288</v>
      </c>
      <c r="B1038" t="s">
        <v>21</v>
      </c>
      <c r="C1038" s="25">
        <v>45417</v>
      </c>
      <c r="D1038" t="s">
        <v>22</v>
      </c>
      <c r="E1038" t="s">
        <v>14</v>
      </c>
      <c r="F1038">
        <v>1</v>
      </c>
      <c r="G1038" s="22">
        <v>650</v>
      </c>
      <c r="H1038" s="22">
        <f t="shared" si="32"/>
        <v>650</v>
      </c>
      <c r="I1038" t="s">
        <v>15</v>
      </c>
      <c r="J1038">
        <v>57</v>
      </c>
      <c r="K1038" s="29" t="str">
        <f t="shared" si="33"/>
        <v>May-2024</v>
      </c>
    </row>
    <row r="1039" spans="1:11">
      <c r="A1039" t="s">
        <v>1289</v>
      </c>
      <c r="B1039" t="s">
        <v>24</v>
      </c>
      <c r="C1039" s="25">
        <v>45419</v>
      </c>
      <c r="D1039" t="s">
        <v>25</v>
      </c>
      <c r="E1039" t="s">
        <v>14</v>
      </c>
      <c r="F1039">
        <v>1</v>
      </c>
      <c r="G1039" s="22">
        <v>950</v>
      </c>
      <c r="H1039" s="22">
        <f t="shared" si="32"/>
        <v>950</v>
      </c>
      <c r="I1039" t="s">
        <v>19</v>
      </c>
      <c r="J1039">
        <v>20</v>
      </c>
      <c r="K1039" s="29" t="str">
        <f t="shared" si="33"/>
        <v>May-2024</v>
      </c>
    </row>
    <row r="1040" spans="1:11">
      <c r="A1040" t="s">
        <v>1290</v>
      </c>
      <c r="B1040" t="s">
        <v>27</v>
      </c>
      <c r="C1040" s="25">
        <v>45421</v>
      </c>
      <c r="D1040" t="s">
        <v>28</v>
      </c>
      <c r="E1040" t="s">
        <v>29</v>
      </c>
      <c r="F1040">
        <v>1</v>
      </c>
      <c r="G1040" s="22">
        <v>1299</v>
      </c>
      <c r="H1040" s="22">
        <f t="shared" si="32"/>
        <v>1299</v>
      </c>
      <c r="I1040" t="s">
        <v>15</v>
      </c>
      <c r="J1040">
        <v>45</v>
      </c>
      <c r="K1040" s="29" t="str">
        <f t="shared" si="33"/>
        <v>May-2024</v>
      </c>
    </row>
    <row r="1041" spans="1:11">
      <c r="A1041" t="s">
        <v>1291</v>
      </c>
      <c r="B1041" t="s">
        <v>12</v>
      </c>
      <c r="C1041" s="25">
        <v>45423</v>
      </c>
      <c r="D1041" t="s">
        <v>31</v>
      </c>
      <c r="E1041" t="s">
        <v>29</v>
      </c>
      <c r="F1041">
        <v>1</v>
      </c>
      <c r="G1041" s="22">
        <v>999</v>
      </c>
      <c r="H1041" s="22">
        <f t="shared" si="32"/>
        <v>999</v>
      </c>
      <c r="I1041" t="s">
        <v>15</v>
      </c>
      <c r="J1041">
        <v>30</v>
      </c>
      <c r="K1041" s="29" t="str">
        <f t="shared" si="33"/>
        <v>May-2024</v>
      </c>
    </row>
    <row r="1042" spans="1:11">
      <c r="A1042" t="s">
        <v>1292</v>
      </c>
      <c r="B1042" t="s">
        <v>33</v>
      </c>
      <c r="C1042" s="25">
        <v>45425</v>
      </c>
      <c r="D1042" t="s">
        <v>34</v>
      </c>
      <c r="E1042" t="s">
        <v>29</v>
      </c>
      <c r="F1042">
        <v>1</v>
      </c>
      <c r="G1042" s="22">
        <v>1100</v>
      </c>
      <c r="H1042" s="22">
        <f t="shared" si="32"/>
        <v>1100</v>
      </c>
      <c r="I1042" t="s">
        <v>19</v>
      </c>
      <c r="J1042">
        <v>67</v>
      </c>
      <c r="K1042" s="29" t="str">
        <f t="shared" si="33"/>
        <v>May-2024</v>
      </c>
    </row>
    <row r="1043" spans="1:11">
      <c r="A1043" t="s">
        <v>1293</v>
      </c>
      <c r="B1043" t="s">
        <v>36</v>
      </c>
      <c r="C1043" s="25">
        <v>45427</v>
      </c>
      <c r="D1043" t="s">
        <v>37</v>
      </c>
      <c r="E1043" t="s">
        <v>38</v>
      </c>
      <c r="F1043">
        <v>1</v>
      </c>
      <c r="G1043" s="22">
        <v>249.99</v>
      </c>
      <c r="H1043" s="22">
        <f t="shared" si="32"/>
        <v>249.99</v>
      </c>
      <c r="I1043" t="s">
        <v>15</v>
      </c>
      <c r="J1043">
        <v>26</v>
      </c>
      <c r="K1043" s="29" t="str">
        <f t="shared" si="33"/>
        <v>May-2024</v>
      </c>
    </row>
    <row r="1044" spans="1:11">
      <c r="A1044" t="s">
        <v>1294</v>
      </c>
      <c r="B1044" t="s">
        <v>40</v>
      </c>
      <c r="C1044" s="25">
        <v>45429</v>
      </c>
      <c r="D1044" t="s">
        <v>41</v>
      </c>
      <c r="E1044" t="s">
        <v>38</v>
      </c>
      <c r="F1044">
        <v>1</v>
      </c>
      <c r="G1044" s="22">
        <v>350</v>
      </c>
      <c r="H1044" s="22">
        <f t="shared" si="32"/>
        <v>350</v>
      </c>
      <c r="I1044" t="s">
        <v>19</v>
      </c>
      <c r="J1044">
        <v>53</v>
      </c>
      <c r="K1044" s="29" t="str">
        <f t="shared" si="33"/>
        <v>May-2024</v>
      </c>
    </row>
    <row r="1045" spans="1:11">
      <c r="A1045" t="s">
        <v>1295</v>
      </c>
      <c r="B1045" t="s">
        <v>43</v>
      </c>
      <c r="C1045" s="25">
        <v>45431</v>
      </c>
      <c r="D1045" t="s">
        <v>44</v>
      </c>
      <c r="E1045" t="s">
        <v>45</v>
      </c>
      <c r="F1045">
        <v>1</v>
      </c>
      <c r="G1045" s="22">
        <v>149</v>
      </c>
      <c r="H1045" s="22">
        <f t="shared" si="32"/>
        <v>149</v>
      </c>
      <c r="I1045" t="s">
        <v>15</v>
      </c>
      <c r="J1045">
        <v>38</v>
      </c>
      <c r="K1045" s="29" t="str">
        <f t="shared" si="33"/>
        <v>May-2024</v>
      </c>
    </row>
    <row r="1046" spans="1:11">
      <c r="A1046" t="s">
        <v>1296</v>
      </c>
      <c r="B1046" t="s">
        <v>12</v>
      </c>
      <c r="C1046" s="25">
        <v>45433</v>
      </c>
      <c r="D1046" t="s">
        <v>47</v>
      </c>
      <c r="E1046" t="s">
        <v>45</v>
      </c>
      <c r="F1046">
        <v>2</v>
      </c>
      <c r="G1046" s="22">
        <v>75</v>
      </c>
      <c r="H1046" s="22">
        <f t="shared" si="32"/>
        <v>150</v>
      </c>
      <c r="I1046" t="s">
        <v>15</v>
      </c>
      <c r="J1046">
        <v>31</v>
      </c>
      <c r="K1046" s="29" t="str">
        <f t="shared" si="33"/>
        <v>May-2024</v>
      </c>
    </row>
    <row r="1047" spans="1:11">
      <c r="A1047" t="s">
        <v>1297</v>
      </c>
      <c r="B1047" t="s">
        <v>49</v>
      </c>
      <c r="C1047" s="25">
        <v>45435</v>
      </c>
      <c r="D1047" t="s">
        <v>50</v>
      </c>
      <c r="E1047" t="s">
        <v>45</v>
      </c>
      <c r="F1047">
        <v>1</v>
      </c>
      <c r="G1047" s="22">
        <v>199</v>
      </c>
      <c r="H1047" s="22">
        <f t="shared" si="32"/>
        <v>199</v>
      </c>
      <c r="I1047" t="s">
        <v>19</v>
      </c>
      <c r="J1047">
        <v>22</v>
      </c>
      <c r="K1047" s="29" t="str">
        <f t="shared" si="33"/>
        <v>May-2024</v>
      </c>
    </row>
    <row r="1048" spans="1:11">
      <c r="A1048" t="s">
        <v>1298</v>
      </c>
      <c r="B1048" t="s">
        <v>52</v>
      </c>
      <c r="C1048" s="25">
        <v>45437</v>
      </c>
      <c r="D1048" t="s">
        <v>53</v>
      </c>
      <c r="E1048" t="s">
        <v>45</v>
      </c>
      <c r="F1048">
        <v>1</v>
      </c>
      <c r="G1048" s="22">
        <v>250</v>
      </c>
      <c r="H1048" s="22">
        <f t="shared" si="32"/>
        <v>250</v>
      </c>
      <c r="I1048" t="s">
        <v>15</v>
      </c>
      <c r="J1048">
        <v>69</v>
      </c>
      <c r="K1048" s="29" t="str">
        <f t="shared" si="33"/>
        <v>May-2024</v>
      </c>
    </row>
    <row r="1049" spans="1:11">
      <c r="A1049" t="s">
        <v>1299</v>
      </c>
      <c r="B1049" t="s">
        <v>55</v>
      </c>
      <c r="C1049" s="25">
        <v>45439</v>
      </c>
      <c r="D1049" t="s">
        <v>56</v>
      </c>
      <c r="E1049" t="s">
        <v>57</v>
      </c>
      <c r="F1049">
        <v>1</v>
      </c>
      <c r="G1049" s="22">
        <v>19.99</v>
      </c>
      <c r="H1049" s="22">
        <f t="shared" si="32"/>
        <v>19.99</v>
      </c>
      <c r="I1049" t="s">
        <v>19</v>
      </c>
      <c r="J1049">
        <v>71</v>
      </c>
      <c r="K1049" s="29" t="str">
        <f t="shared" si="33"/>
        <v>May-2024</v>
      </c>
    </row>
    <row r="1050" spans="1:11">
      <c r="A1050" t="s">
        <v>1300</v>
      </c>
      <c r="B1050" t="s">
        <v>164</v>
      </c>
      <c r="C1050" s="25">
        <v>45442</v>
      </c>
      <c r="D1050" t="s">
        <v>28</v>
      </c>
      <c r="E1050" t="s">
        <v>29</v>
      </c>
      <c r="F1050">
        <v>1</v>
      </c>
      <c r="G1050" s="22">
        <v>1299</v>
      </c>
      <c r="H1050" s="22">
        <f t="shared" si="32"/>
        <v>1299</v>
      </c>
      <c r="I1050" t="s">
        <v>15</v>
      </c>
      <c r="J1050">
        <v>69</v>
      </c>
      <c r="K1050" s="29" t="str">
        <f t="shared" si="33"/>
        <v>May-2024</v>
      </c>
    </row>
    <row r="1051" spans="1:11">
      <c r="A1051" t="s">
        <v>1301</v>
      </c>
      <c r="B1051" t="s">
        <v>1302</v>
      </c>
      <c r="C1051" s="25">
        <v>45427</v>
      </c>
      <c r="D1051" t="s">
        <v>18</v>
      </c>
      <c r="E1051" t="s">
        <v>14</v>
      </c>
      <c r="F1051">
        <v>1</v>
      </c>
      <c r="G1051" s="22">
        <v>799</v>
      </c>
      <c r="H1051" s="22">
        <f t="shared" si="32"/>
        <v>799</v>
      </c>
      <c r="I1051" t="s">
        <v>19</v>
      </c>
      <c r="J1051">
        <v>35</v>
      </c>
      <c r="K1051" s="29" t="str">
        <f t="shared" si="33"/>
        <v>May-2024</v>
      </c>
    </row>
    <row r="1052" spans="1:11">
      <c r="A1052" t="s">
        <v>1303</v>
      </c>
      <c r="B1052" t="s">
        <v>1204</v>
      </c>
      <c r="C1052" s="25">
        <v>45413</v>
      </c>
      <c r="D1052" t="s">
        <v>47</v>
      </c>
      <c r="E1052" t="s">
        <v>45</v>
      </c>
      <c r="F1052">
        <v>2</v>
      </c>
      <c r="G1052" s="22">
        <v>75</v>
      </c>
      <c r="H1052" s="22">
        <f t="shared" si="32"/>
        <v>150</v>
      </c>
      <c r="I1052" t="s">
        <v>15</v>
      </c>
      <c r="J1052">
        <v>35</v>
      </c>
      <c r="K1052" s="29" t="str">
        <f t="shared" si="33"/>
        <v>May-2024</v>
      </c>
    </row>
    <row r="1053" spans="1:11">
      <c r="A1053" t="s">
        <v>1304</v>
      </c>
      <c r="B1053" t="s">
        <v>1305</v>
      </c>
      <c r="C1053" s="25">
        <v>45417</v>
      </c>
      <c r="D1053" t="s">
        <v>37</v>
      </c>
      <c r="E1053" t="s">
        <v>38</v>
      </c>
      <c r="F1053">
        <v>1</v>
      </c>
      <c r="G1053" s="22">
        <v>249.99</v>
      </c>
      <c r="H1053" s="22">
        <f t="shared" si="32"/>
        <v>249.99</v>
      </c>
      <c r="I1053" t="s">
        <v>15</v>
      </c>
      <c r="J1053">
        <v>18</v>
      </c>
      <c r="K1053" s="29" t="str">
        <f t="shared" si="33"/>
        <v>May-2024</v>
      </c>
    </row>
    <row r="1054" spans="1:11">
      <c r="A1054" t="s">
        <v>1306</v>
      </c>
      <c r="B1054" t="s">
        <v>1307</v>
      </c>
      <c r="C1054" s="25">
        <v>45422</v>
      </c>
      <c r="D1054" t="s">
        <v>41</v>
      </c>
      <c r="E1054" t="s">
        <v>38</v>
      </c>
      <c r="F1054">
        <v>1</v>
      </c>
      <c r="G1054" s="22">
        <v>350</v>
      </c>
      <c r="H1054" s="22">
        <f t="shared" si="32"/>
        <v>350</v>
      </c>
      <c r="I1054" t="s">
        <v>19</v>
      </c>
      <c r="J1054">
        <v>25</v>
      </c>
      <c r="K1054" s="29" t="str">
        <f t="shared" si="33"/>
        <v>May-2024</v>
      </c>
    </row>
    <row r="1055" spans="1:11">
      <c r="A1055" t="s">
        <v>1308</v>
      </c>
      <c r="B1055" t="s">
        <v>1309</v>
      </c>
      <c r="C1055" s="25">
        <v>45427</v>
      </c>
      <c r="D1055" t="s">
        <v>44</v>
      </c>
      <c r="E1055" t="s">
        <v>45</v>
      </c>
      <c r="F1055">
        <v>1</v>
      </c>
      <c r="G1055" s="22">
        <v>149</v>
      </c>
      <c r="H1055" s="22">
        <f t="shared" si="32"/>
        <v>149</v>
      </c>
      <c r="I1055" t="s">
        <v>15</v>
      </c>
      <c r="J1055">
        <v>35</v>
      </c>
      <c r="K1055" s="29" t="str">
        <f t="shared" si="33"/>
        <v>May-2024</v>
      </c>
    </row>
    <row r="1056" spans="1:11">
      <c r="A1056" t="s">
        <v>1310</v>
      </c>
      <c r="B1056" t="s">
        <v>1311</v>
      </c>
      <c r="C1056" s="25">
        <v>45432</v>
      </c>
      <c r="D1056" t="s">
        <v>47</v>
      </c>
      <c r="E1056" t="s">
        <v>45</v>
      </c>
      <c r="F1056">
        <v>2</v>
      </c>
      <c r="G1056" s="22">
        <v>75</v>
      </c>
      <c r="H1056" s="22">
        <f t="shared" si="32"/>
        <v>150</v>
      </c>
      <c r="I1056" t="s">
        <v>19</v>
      </c>
      <c r="J1056">
        <v>50</v>
      </c>
      <c r="K1056" s="29" t="str">
        <f t="shared" si="33"/>
        <v>May-2024</v>
      </c>
    </row>
    <row r="1057" spans="1:11">
      <c r="A1057" t="s">
        <v>1312</v>
      </c>
      <c r="B1057" t="s">
        <v>1313</v>
      </c>
      <c r="C1057" s="25">
        <v>45437</v>
      </c>
      <c r="D1057" t="s">
        <v>50</v>
      </c>
      <c r="E1057" t="s">
        <v>45</v>
      </c>
      <c r="F1057">
        <v>1</v>
      </c>
      <c r="G1057" s="22">
        <v>199</v>
      </c>
      <c r="H1057" s="22">
        <f t="shared" si="32"/>
        <v>199</v>
      </c>
      <c r="I1057" t="s">
        <v>15</v>
      </c>
      <c r="J1057">
        <v>65</v>
      </c>
      <c r="K1057" s="29" t="str">
        <f t="shared" si="33"/>
        <v>May-2024</v>
      </c>
    </row>
    <row r="1058" spans="1:11">
      <c r="A1058" t="s">
        <v>1314</v>
      </c>
      <c r="B1058" t="s">
        <v>1315</v>
      </c>
      <c r="C1058" s="25">
        <v>45442</v>
      </c>
      <c r="D1058" t="s">
        <v>53</v>
      </c>
      <c r="E1058" t="s">
        <v>45</v>
      </c>
      <c r="F1058">
        <v>1</v>
      </c>
      <c r="G1058" s="22">
        <v>250</v>
      </c>
      <c r="H1058" s="22">
        <f t="shared" si="32"/>
        <v>250</v>
      </c>
      <c r="I1058" t="s">
        <v>19</v>
      </c>
      <c r="J1058">
        <v>18</v>
      </c>
      <c r="K1058" s="29" t="str">
        <f t="shared" si="33"/>
        <v>May-2024</v>
      </c>
    </row>
    <row r="1059" spans="1:11">
      <c r="A1059" t="s">
        <v>1316</v>
      </c>
      <c r="B1059" t="s">
        <v>600</v>
      </c>
      <c r="C1059" s="25">
        <v>45413</v>
      </c>
      <c r="D1059" t="s">
        <v>41</v>
      </c>
      <c r="E1059" t="s">
        <v>38</v>
      </c>
      <c r="F1059">
        <v>1</v>
      </c>
      <c r="G1059" s="22">
        <v>350</v>
      </c>
      <c r="H1059" s="22">
        <f t="shared" si="32"/>
        <v>350</v>
      </c>
      <c r="I1059" t="s">
        <v>19</v>
      </c>
      <c r="J1059">
        <v>33</v>
      </c>
      <c r="K1059" s="29" t="str">
        <f t="shared" si="33"/>
        <v>May-2024</v>
      </c>
    </row>
    <row r="1060" spans="1:11">
      <c r="A1060" t="s">
        <v>1317</v>
      </c>
      <c r="B1060" t="s">
        <v>1318</v>
      </c>
      <c r="C1060" s="25">
        <v>45413</v>
      </c>
      <c r="D1060" t="s">
        <v>13</v>
      </c>
      <c r="E1060" t="s">
        <v>14</v>
      </c>
      <c r="F1060">
        <v>1</v>
      </c>
      <c r="G1060" s="22">
        <v>899.99</v>
      </c>
      <c r="H1060" s="22">
        <f t="shared" si="32"/>
        <v>899.99</v>
      </c>
      <c r="I1060" t="s">
        <v>19</v>
      </c>
      <c r="J1060">
        <v>36</v>
      </c>
      <c r="K1060" s="29" t="str">
        <f t="shared" si="33"/>
        <v>May-2024</v>
      </c>
    </row>
    <row r="1061" spans="1:11">
      <c r="A1061" t="s">
        <v>1319</v>
      </c>
      <c r="B1061" t="s">
        <v>1252</v>
      </c>
      <c r="C1061" s="25">
        <v>45413</v>
      </c>
      <c r="D1061" t="s">
        <v>44</v>
      </c>
      <c r="E1061" t="s">
        <v>45</v>
      </c>
      <c r="F1061">
        <v>1</v>
      </c>
      <c r="G1061" s="22">
        <v>149</v>
      </c>
      <c r="H1061" s="22">
        <f t="shared" si="32"/>
        <v>149</v>
      </c>
      <c r="I1061" t="s">
        <v>15</v>
      </c>
      <c r="J1061">
        <v>21</v>
      </c>
      <c r="K1061" s="29" t="str">
        <f t="shared" si="33"/>
        <v>May-2024</v>
      </c>
    </row>
    <row r="1062" spans="1:11">
      <c r="A1062" t="s">
        <v>1320</v>
      </c>
      <c r="B1062" t="s">
        <v>12</v>
      </c>
      <c r="C1062" s="25">
        <v>45231</v>
      </c>
      <c r="D1062" t="s">
        <v>13</v>
      </c>
      <c r="E1062" t="s">
        <v>14</v>
      </c>
      <c r="F1062">
        <v>1</v>
      </c>
      <c r="G1062" s="22">
        <v>899.99</v>
      </c>
      <c r="H1062" s="22">
        <f t="shared" si="32"/>
        <v>899.99</v>
      </c>
      <c r="I1062" t="s">
        <v>15</v>
      </c>
      <c r="J1062">
        <v>25</v>
      </c>
      <c r="K1062" s="29" t="str">
        <f t="shared" si="33"/>
        <v>Nov-2023</v>
      </c>
    </row>
    <row r="1063" spans="1:11">
      <c r="A1063" t="s">
        <v>1321</v>
      </c>
      <c r="B1063" t="s">
        <v>17</v>
      </c>
      <c r="C1063" s="25">
        <v>45233</v>
      </c>
      <c r="D1063" t="s">
        <v>18</v>
      </c>
      <c r="E1063" t="s">
        <v>14</v>
      </c>
      <c r="F1063">
        <v>1</v>
      </c>
      <c r="G1063" s="22">
        <v>799</v>
      </c>
      <c r="H1063" s="22">
        <f t="shared" si="32"/>
        <v>799</v>
      </c>
      <c r="I1063" t="s">
        <v>19</v>
      </c>
      <c r="J1063">
        <v>42</v>
      </c>
      <c r="K1063" s="29" t="str">
        <f t="shared" si="33"/>
        <v>Nov-2023</v>
      </c>
    </row>
    <row r="1064" spans="1:11">
      <c r="A1064" t="s">
        <v>1322</v>
      </c>
      <c r="B1064" t="s">
        <v>21</v>
      </c>
      <c r="C1064" s="25">
        <v>45235</v>
      </c>
      <c r="D1064" t="s">
        <v>22</v>
      </c>
      <c r="E1064" t="s">
        <v>14</v>
      </c>
      <c r="F1064">
        <v>1</v>
      </c>
      <c r="G1064" s="22">
        <v>650</v>
      </c>
      <c r="H1064" s="22">
        <f t="shared" si="32"/>
        <v>650</v>
      </c>
      <c r="I1064" t="s">
        <v>15</v>
      </c>
      <c r="J1064">
        <v>57</v>
      </c>
      <c r="K1064" s="29" t="str">
        <f t="shared" si="33"/>
        <v>Nov-2023</v>
      </c>
    </row>
    <row r="1065" spans="1:11">
      <c r="A1065" t="s">
        <v>1323</v>
      </c>
      <c r="B1065" t="s">
        <v>24</v>
      </c>
      <c r="C1065" s="25">
        <v>45237</v>
      </c>
      <c r="D1065" t="s">
        <v>25</v>
      </c>
      <c r="E1065" t="s">
        <v>14</v>
      </c>
      <c r="F1065">
        <v>1</v>
      </c>
      <c r="G1065" s="22">
        <v>950</v>
      </c>
      <c r="H1065" s="22">
        <f t="shared" si="32"/>
        <v>950</v>
      </c>
      <c r="I1065" t="s">
        <v>19</v>
      </c>
      <c r="J1065">
        <v>20</v>
      </c>
      <c r="K1065" s="29" t="str">
        <f t="shared" si="33"/>
        <v>Nov-2023</v>
      </c>
    </row>
    <row r="1066" spans="1:11">
      <c r="A1066" t="s">
        <v>1324</v>
      </c>
      <c r="B1066" t="s">
        <v>27</v>
      </c>
      <c r="C1066" s="25">
        <v>45239</v>
      </c>
      <c r="D1066" t="s">
        <v>28</v>
      </c>
      <c r="E1066" t="s">
        <v>29</v>
      </c>
      <c r="F1066">
        <v>1</v>
      </c>
      <c r="G1066" s="22">
        <v>1299</v>
      </c>
      <c r="H1066" s="22">
        <f t="shared" si="32"/>
        <v>1299</v>
      </c>
      <c r="I1066" t="s">
        <v>15</v>
      </c>
      <c r="J1066">
        <v>45</v>
      </c>
      <c r="K1066" s="29" t="str">
        <f t="shared" si="33"/>
        <v>Nov-2023</v>
      </c>
    </row>
    <row r="1067" spans="1:11">
      <c r="A1067" t="s">
        <v>1325</v>
      </c>
      <c r="B1067" t="s">
        <v>12</v>
      </c>
      <c r="C1067" s="25">
        <v>45241</v>
      </c>
      <c r="D1067" t="s">
        <v>31</v>
      </c>
      <c r="E1067" t="s">
        <v>29</v>
      </c>
      <c r="F1067">
        <v>1</v>
      </c>
      <c r="G1067" s="22">
        <v>999</v>
      </c>
      <c r="H1067" s="22">
        <f t="shared" si="32"/>
        <v>999</v>
      </c>
      <c r="I1067" t="s">
        <v>15</v>
      </c>
      <c r="J1067">
        <v>30</v>
      </c>
      <c r="K1067" s="29" t="str">
        <f t="shared" si="33"/>
        <v>Nov-2023</v>
      </c>
    </row>
    <row r="1068" spans="1:11">
      <c r="A1068" t="s">
        <v>1326</v>
      </c>
      <c r="B1068" t="s">
        <v>33</v>
      </c>
      <c r="C1068" s="25">
        <v>45243</v>
      </c>
      <c r="D1068" t="s">
        <v>34</v>
      </c>
      <c r="E1068" t="s">
        <v>29</v>
      </c>
      <c r="F1068">
        <v>1</v>
      </c>
      <c r="G1068" s="22">
        <v>1100</v>
      </c>
      <c r="H1068" s="22">
        <f t="shared" si="32"/>
        <v>1100</v>
      </c>
      <c r="I1068" t="s">
        <v>19</v>
      </c>
      <c r="J1068">
        <v>67</v>
      </c>
      <c r="K1068" s="29" t="str">
        <f t="shared" si="33"/>
        <v>Nov-2023</v>
      </c>
    </row>
    <row r="1069" spans="1:11">
      <c r="A1069" t="s">
        <v>1327</v>
      </c>
      <c r="B1069" t="s">
        <v>36</v>
      </c>
      <c r="C1069" s="25">
        <v>45245</v>
      </c>
      <c r="D1069" t="s">
        <v>37</v>
      </c>
      <c r="E1069" t="s">
        <v>38</v>
      </c>
      <c r="F1069">
        <v>1</v>
      </c>
      <c r="G1069" s="22">
        <v>249.99</v>
      </c>
      <c r="H1069" s="22">
        <f t="shared" si="32"/>
        <v>249.99</v>
      </c>
      <c r="I1069" t="s">
        <v>15</v>
      </c>
      <c r="J1069">
        <v>26</v>
      </c>
      <c r="K1069" s="29" t="str">
        <f t="shared" si="33"/>
        <v>Nov-2023</v>
      </c>
    </row>
    <row r="1070" spans="1:11">
      <c r="A1070" t="s">
        <v>1328</v>
      </c>
      <c r="B1070" t="s">
        <v>40</v>
      </c>
      <c r="C1070" s="25">
        <v>45247</v>
      </c>
      <c r="D1070" t="s">
        <v>41</v>
      </c>
      <c r="E1070" t="s">
        <v>38</v>
      </c>
      <c r="F1070">
        <v>1</v>
      </c>
      <c r="G1070" s="22">
        <v>350</v>
      </c>
      <c r="H1070" s="22">
        <f t="shared" si="32"/>
        <v>350</v>
      </c>
      <c r="I1070" t="s">
        <v>19</v>
      </c>
      <c r="J1070">
        <v>53</v>
      </c>
      <c r="K1070" s="29" t="str">
        <f t="shared" si="33"/>
        <v>Nov-2023</v>
      </c>
    </row>
    <row r="1071" spans="1:11">
      <c r="A1071" t="s">
        <v>1329</v>
      </c>
      <c r="B1071" t="s">
        <v>43</v>
      </c>
      <c r="C1071" s="25">
        <v>45249</v>
      </c>
      <c r="D1071" t="s">
        <v>44</v>
      </c>
      <c r="E1071" t="s">
        <v>45</v>
      </c>
      <c r="F1071">
        <v>1</v>
      </c>
      <c r="G1071" s="22">
        <v>149</v>
      </c>
      <c r="H1071" s="22">
        <f t="shared" si="32"/>
        <v>149</v>
      </c>
      <c r="I1071" t="s">
        <v>15</v>
      </c>
      <c r="J1071">
        <v>38</v>
      </c>
      <c r="K1071" s="29" t="str">
        <f t="shared" si="33"/>
        <v>Nov-2023</v>
      </c>
    </row>
    <row r="1072" spans="1:11">
      <c r="A1072" t="s">
        <v>1330</v>
      </c>
      <c r="B1072" t="s">
        <v>12</v>
      </c>
      <c r="C1072" s="25">
        <v>45251</v>
      </c>
      <c r="D1072" t="s">
        <v>47</v>
      </c>
      <c r="E1072" t="s">
        <v>45</v>
      </c>
      <c r="F1072">
        <v>2</v>
      </c>
      <c r="G1072" s="22">
        <v>75</v>
      </c>
      <c r="H1072" s="22">
        <f t="shared" si="32"/>
        <v>150</v>
      </c>
      <c r="I1072" t="s">
        <v>15</v>
      </c>
      <c r="J1072">
        <v>31</v>
      </c>
      <c r="K1072" s="29" t="str">
        <f t="shared" si="33"/>
        <v>Nov-2023</v>
      </c>
    </row>
    <row r="1073" spans="1:11">
      <c r="A1073" t="s">
        <v>1331</v>
      </c>
      <c r="B1073" t="s">
        <v>49</v>
      </c>
      <c r="C1073" s="25">
        <v>45253</v>
      </c>
      <c r="D1073" t="s">
        <v>50</v>
      </c>
      <c r="E1073" t="s">
        <v>45</v>
      </c>
      <c r="F1073">
        <v>1</v>
      </c>
      <c r="G1073" s="22">
        <v>199</v>
      </c>
      <c r="H1073" s="22">
        <f t="shared" si="32"/>
        <v>199</v>
      </c>
      <c r="I1073" t="s">
        <v>19</v>
      </c>
      <c r="J1073">
        <v>22</v>
      </c>
      <c r="K1073" s="29" t="str">
        <f t="shared" si="33"/>
        <v>Nov-2023</v>
      </c>
    </row>
    <row r="1074" spans="1:11">
      <c r="A1074" t="s">
        <v>1332</v>
      </c>
      <c r="B1074" t="s">
        <v>52</v>
      </c>
      <c r="C1074" s="25">
        <v>45255</v>
      </c>
      <c r="D1074" t="s">
        <v>53</v>
      </c>
      <c r="E1074" t="s">
        <v>45</v>
      </c>
      <c r="F1074">
        <v>1</v>
      </c>
      <c r="G1074" s="22">
        <v>250</v>
      </c>
      <c r="H1074" s="22">
        <f t="shared" si="32"/>
        <v>250</v>
      </c>
      <c r="I1074" t="s">
        <v>15</v>
      </c>
      <c r="J1074">
        <v>69</v>
      </c>
      <c r="K1074" s="29" t="str">
        <f t="shared" si="33"/>
        <v>Nov-2023</v>
      </c>
    </row>
    <row r="1075" spans="1:11">
      <c r="A1075" t="s">
        <v>1333</v>
      </c>
      <c r="B1075" t="s">
        <v>55</v>
      </c>
      <c r="C1075" s="25">
        <v>45257</v>
      </c>
      <c r="D1075" t="s">
        <v>56</v>
      </c>
      <c r="E1075" t="s">
        <v>57</v>
      </c>
      <c r="F1075">
        <v>1</v>
      </c>
      <c r="G1075" s="22">
        <v>19.99</v>
      </c>
      <c r="H1075" s="22">
        <f t="shared" si="32"/>
        <v>19.99</v>
      </c>
      <c r="I1075" t="s">
        <v>19</v>
      </c>
      <c r="J1075">
        <v>71</v>
      </c>
      <c r="K1075" s="29" t="str">
        <f t="shared" si="33"/>
        <v>Nov-2023</v>
      </c>
    </row>
    <row r="1076" spans="1:11">
      <c r="A1076" t="s">
        <v>1334</v>
      </c>
      <c r="B1076" t="s">
        <v>1335</v>
      </c>
      <c r="C1076" s="25">
        <v>45250</v>
      </c>
      <c r="D1076" t="s">
        <v>22</v>
      </c>
      <c r="E1076" t="s">
        <v>14</v>
      </c>
      <c r="F1076">
        <v>1</v>
      </c>
      <c r="G1076" s="22">
        <v>650</v>
      </c>
      <c r="H1076" s="22">
        <f t="shared" si="32"/>
        <v>650</v>
      </c>
      <c r="I1076" t="s">
        <v>15</v>
      </c>
      <c r="J1076">
        <v>70</v>
      </c>
      <c r="K1076" s="29" t="str">
        <f t="shared" si="33"/>
        <v>Nov-2023</v>
      </c>
    </row>
    <row r="1077" spans="1:11">
      <c r="A1077" t="s">
        <v>1336</v>
      </c>
      <c r="B1077" t="s">
        <v>62</v>
      </c>
      <c r="C1077" s="25">
        <v>45231</v>
      </c>
      <c r="D1077" t="s">
        <v>22</v>
      </c>
      <c r="E1077" t="s">
        <v>14</v>
      </c>
      <c r="F1077">
        <v>1</v>
      </c>
      <c r="G1077" s="22">
        <v>650</v>
      </c>
      <c r="H1077" s="22">
        <f t="shared" si="32"/>
        <v>650</v>
      </c>
      <c r="I1077" t="s">
        <v>19</v>
      </c>
      <c r="J1077">
        <v>30</v>
      </c>
      <c r="K1077" s="29" t="str">
        <f t="shared" si="33"/>
        <v>Nov-2023</v>
      </c>
    </row>
    <row r="1078" spans="1:11">
      <c r="A1078" t="s">
        <v>1337</v>
      </c>
      <c r="B1078" t="s">
        <v>1338</v>
      </c>
      <c r="C1078" s="25">
        <v>45231</v>
      </c>
      <c r="D1078" t="s">
        <v>93</v>
      </c>
      <c r="E1078" t="s">
        <v>57</v>
      </c>
      <c r="F1078">
        <v>3</v>
      </c>
      <c r="G1078" s="22">
        <v>9.5</v>
      </c>
      <c r="H1078" s="22">
        <f t="shared" si="32"/>
        <v>28.5</v>
      </c>
      <c r="I1078" t="s">
        <v>19</v>
      </c>
      <c r="J1078">
        <v>35</v>
      </c>
      <c r="K1078" s="29" t="str">
        <f t="shared" si="33"/>
        <v>Nov-2023</v>
      </c>
    </row>
    <row r="1079" spans="1:11">
      <c r="A1079" t="s">
        <v>1339</v>
      </c>
      <c r="B1079" t="s">
        <v>1340</v>
      </c>
      <c r="C1079" s="25">
        <v>45235</v>
      </c>
      <c r="D1079" t="s">
        <v>37</v>
      </c>
      <c r="E1079" t="s">
        <v>38</v>
      </c>
      <c r="F1079">
        <v>1</v>
      </c>
      <c r="G1079" s="22">
        <v>249.99</v>
      </c>
      <c r="H1079" s="22">
        <f t="shared" si="32"/>
        <v>249.99</v>
      </c>
      <c r="I1079" t="s">
        <v>15</v>
      </c>
      <c r="J1079">
        <v>65</v>
      </c>
      <c r="K1079" s="29" t="str">
        <f t="shared" si="33"/>
        <v>Nov-2023</v>
      </c>
    </row>
    <row r="1080" spans="1:11">
      <c r="A1080" t="s">
        <v>1341</v>
      </c>
      <c r="B1080" t="s">
        <v>1342</v>
      </c>
      <c r="C1080" s="25">
        <v>45240</v>
      </c>
      <c r="D1080" t="s">
        <v>41</v>
      </c>
      <c r="E1080" t="s">
        <v>38</v>
      </c>
      <c r="F1080">
        <v>1</v>
      </c>
      <c r="G1080" s="22">
        <v>350</v>
      </c>
      <c r="H1080" s="22">
        <f t="shared" si="32"/>
        <v>350</v>
      </c>
      <c r="I1080" t="s">
        <v>19</v>
      </c>
      <c r="J1080">
        <v>18</v>
      </c>
      <c r="K1080" s="29" t="str">
        <f t="shared" si="33"/>
        <v>Nov-2023</v>
      </c>
    </row>
    <row r="1081" spans="1:11">
      <c r="A1081" t="s">
        <v>1343</v>
      </c>
      <c r="B1081" t="s">
        <v>1344</v>
      </c>
      <c r="C1081" s="25">
        <v>45245</v>
      </c>
      <c r="D1081" t="s">
        <v>44</v>
      </c>
      <c r="E1081" t="s">
        <v>45</v>
      </c>
      <c r="F1081">
        <v>1</v>
      </c>
      <c r="G1081" s="22">
        <v>149</v>
      </c>
      <c r="H1081" s="22">
        <f t="shared" si="32"/>
        <v>149</v>
      </c>
      <c r="I1081" t="s">
        <v>15</v>
      </c>
      <c r="J1081">
        <v>25</v>
      </c>
      <c r="K1081" s="29" t="str">
        <f t="shared" si="33"/>
        <v>Nov-2023</v>
      </c>
    </row>
    <row r="1082" spans="1:11">
      <c r="A1082" t="s">
        <v>1345</v>
      </c>
      <c r="B1082" t="s">
        <v>1346</v>
      </c>
      <c r="C1082" s="25">
        <v>45250</v>
      </c>
      <c r="D1082" t="s">
        <v>47</v>
      </c>
      <c r="E1082" t="s">
        <v>45</v>
      </c>
      <c r="F1082">
        <v>2</v>
      </c>
      <c r="G1082" s="22">
        <v>75</v>
      </c>
      <c r="H1082" s="22">
        <f t="shared" si="32"/>
        <v>150</v>
      </c>
      <c r="I1082" t="s">
        <v>19</v>
      </c>
      <c r="J1082">
        <v>35</v>
      </c>
      <c r="K1082" s="29" t="str">
        <f t="shared" si="33"/>
        <v>Nov-2023</v>
      </c>
    </row>
    <row r="1083" spans="1:11">
      <c r="A1083" t="s">
        <v>1347</v>
      </c>
      <c r="B1083" t="s">
        <v>1348</v>
      </c>
      <c r="C1083" s="25">
        <v>45255</v>
      </c>
      <c r="D1083" t="s">
        <v>50</v>
      </c>
      <c r="E1083" t="s">
        <v>45</v>
      </c>
      <c r="F1083">
        <v>1</v>
      </c>
      <c r="G1083" s="22">
        <v>199</v>
      </c>
      <c r="H1083" s="22">
        <f t="shared" si="32"/>
        <v>199</v>
      </c>
      <c r="I1083" t="s">
        <v>15</v>
      </c>
      <c r="J1083">
        <v>50</v>
      </c>
      <c r="K1083" s="29" t="str">
        <f t="shared" si="33"/>
        <v>Nov-2023</v>
      </c>
    </row>
    <row r="1084" spans="1:11">
      <c r="A1084" t="s">
        <v>1349</v>
      </c>
      <c r="B1084" t="s">
        <v>1350</v>
      </c>
      <c r="C1084" s="25">
        <v>45260</v>
      </c>
      <c r="D1084" t="s">
        <v>53</v>
      </c>
      <c r="E1084" t="s">
        <v>45</v>
      </c>
      <c r="F1084">
        <v>1</v>
      </c>
      <c r="G1084" s="22">
        <v>250</v>
      </c>
      <c r="H1084" s="22">
        <f t="shared" si="32"/>
        <v>250</v>
      </c>
      <c r="I1084" t="s">
        <v>19</v>
      </c>
      <c r="J1084">
        <v>65</v>
      </c>
      <c r="K1084" s="29" t="str">
        <f t="shared" si="33"/>
        <v>Nov-2023</v>
      </c>
    </row>
    <row r="1085" spans="1:11">
      <c r="A1085" t="s">
        <v>1351</v>
      </c>
      <c r="B1085" t="s">
        <v>600</v>
      </c>
      <c r="C1085" s="25">
        <v>45231</v>
      </c>
      <c r="D1085" t="s">
        <v>31</v>
      </c>
      <c r="E1085" t="s">
        <v>29</v>
      </c>
      <c r="F1085">
        <v>1</v>
      </c>
      <c r="G1085" s="22">
        <v>999</v>
      </c>
      <c r="H1085" s="22">
        <f t="shared" si="32"/>
        <v>999</v>
      </c>
      <c r="I1085" t="s">
        <v>19</v>
      </c>
      <c r="J1085">
        <v>30</v>
      </c>
      <c r="K1085" s="29" t="str">
        <f t="shared" si="33"/>
        <v>Nov-2023</v>
      </c>
    </row>
    <row r="1086" spans="1:11">
      <c r="A1086" t="s">
        <v>1352</v>
      </c>
      <c r="B1086" t="s">
        <v>1353</v>
      </c>
      <c r="C1086" s="25">
        <v>45231</v>
      </c>
      <c r="D1086" t="s">
        <v>22</v>
      </c>
      <c r="E1086" t="s">
        <v>14</v>
      </c>
      <c r="F1086">
        <v>1</v>
      </c>
      <c r="G1086" s="22">
        <v>650</v>
      </c>
      <c r="H1086" s="22">
        <f t="shared" si="32"/>
        <v>650</v>
      </c>
      <c r="I1086" t="s">
        <v>15</v>
      </c>
      <c r="J1086">
        <v>27</v>
      </c>
      <c r="K1086" s="29" t="str">
        <f t="shared" si="33"/>
        <v>Nov-2023</v>
      </c>
    </row>
    <row r="1087" spans="1:11">
      <c r="A1087" t="s">
        <v>1354</v>
      </c>
      <c r="B1087" t="s">
        <v>1353</v>
      </c>
      <c r="C1087" s="25">
        <v>45232</v>
      </c>
      <c r="D1087" t="s">
        <v>25</v>
      </c>
      <c r="E1087" t="s">
        <v>14</v>
      </c>
      <c r="F1087">
        <v>1</v>
      </c>
      <c r="G1087" s="22">
        <v>950</v>
      </c>
      <c r="H1087" s="22">
        <f t="shared" si="32"/>
        <v>950</v>
      </c>
      <c r="I1087" t="s">
        <v>15</v>
      </c>
      <c r="J1087">
        <v>28</v>
      </c>
      <c r="K1087" s="29" t="str">
        <f t="shared" si="33"/>
        <v>Nov-2023</v>
      </c>
    </row>
    <row r="1088" spans="1:11">
      <c r="A1088" t="s">
        <v>1355</v>
      </c>
      <c r="B1088" t="s">
        <v>1353</v>
      </c>
      <c r="C1088" s="25">
        <v>45233</v>
      </c>
      <c r="D1088" t="s">
        <v>28</v>
      </c>
      <c r="E1088" t="s">
        <v>29</v>
      </c>
      <c r="F1088">
        <v>1</v>
      </c>
      <c r="G1088" s="22">
        <v>1299</v>
      </c>
      <c r="H1088" s="22">
        <f t="shared" si="32"/>
        <v>1299</v>
      </c>
      <c r="I1088" t="s">
        <v>15</v>
      </c>
      <c r="J1088">
        <v>29</v>
      </c>
      <c r="K1088" s="29" t="str">
        <f t="shared" si="33"/>
        <v>Nov-2023</v>
      </c>
    </row>
    <row r="1089" spans="1:11">
      <c r="A1089" t="s">
        <v>1356</v>
      </c>
      <c r="B1089" t="s">
        <v>1353</v>
      </c>
      <c r="C1089" s="25">
        <v>45234</v>
      </c>
      <c r="D1089" t="s">
        <v>31</v>
      </c>
      <c r="E1089" t="s">
        <v>29</v>
      </c>
      <c r="F1089">
        <v>1</v>
      </c>
      <c r="G1089" s="22">
        <v>999</v>
      </c>
      <c r="H1089" s="22">
        <f t="shared" si="32"/>
        <v>999</v>
      </c>
      <c r="I1089" t="s">
        <v>15</v>
      </c>
      <c r="J1089">
        <v>30</v>
      </c>
      <c r="K1089" s="29" t="str">
        <f t="shared" si="33"/>
        <v>Nov-2023</v>
      </c>
    </row>
    <row r="1090" spans="1:11">
      <c r="A1090" t="s">
        <v>1357</v>
      </c>
      <c r="B1090" t="s">
        <v>1353</v>
      </c>
      <c r="C1090" s="25">
        <v>45235</v>
      </c>
      <c r="D1090" t="s">
        <v>34</v>
      </c>
      <c r="E1090" t="s">
        <v>29</v>
      </c>
      <c r="F1090">
        <v>1</v>
      </c>
      <c r="G1090" s="22">
        <v>1100</v>
      </c>
      <c r="H1090" s="22">
        <f t="shared" ref="H1090:H1153" si="34">F1090*G1090</f>
        <v>1100</v>
      </c>
      <c r="I1090" t="s">
        <v>15</v>
      </c>
      <c r="J1090">
        <v>31</v>
      </c>
      <c r="K1090" s="29" t="str">
        <f t="shared" ref="K1090:K1153" si="35">TEXT(C1090,"mmm-yyyy")</f>
        <v>Nov-2023</v>
      </c>
    </row>
    <row r="1091" spans="1:11">
      <c r="A1091" t="s">
        <v>1358</v>
      </c>
      <c r="B1091" t="s">
        <v>1353</v>
      </c>
      <c r="C1091" s="25">
        <v>45236</v>
      </c>
      <c r="D1091" t="s">
        <v>37</v>
      </c>
      <c r="E1091" t="s">
        <v>38</v>
      </c>
      <c r="F1091">
        <v>1</v>
      </c>
      <c r="G1091" s="22">
        <v>249.99</v>
      </c>
      <c r="H1091" s="22">
        <f t="shared" si="34"/>
        <v>249.99</v>
      </c>
      <c r="I1091" t="s">
        <v>15</v>
      </c>
      <c r="J1091">
        <v>32</v>
      </c>
      <c r="K1091" s="29" t="str">
        <f t="shared" si="35"/>
        <v>Nov-2023</v>
      </c>
    </row>
    <row r="1092" spans="1:11">
      <c r="A1092" t="s">
        <v>1359</v>
      </c>
      <c r="B1092" t="s">
        <v>1353</v>
      </c>
      <c r="C1092" s="25">
        <v>45237</v>
      </c>
      <c r="D1092" t="s">
        <v>41</v>
      </c>
      <c r="E1092" t="s">
        <v>38</v>
      </c>
      <c r="F1092">
        <v>1</v>
      </c>
      <c r="G1092" s="22">
        <v>350</v>
      </c>
      <c r="H1092" s="22">
        <f t="shared" si="34"/>
        <v>350</v>
      </c>
      <c r="I1092" t="s">
        <v>15</v>
      </c>
      <c r="J1092">
        <v>33</v>
      </c>
      <c r="K1092" s="29" t="str">
        <f t="shared" si="35"/>
        <v>Nov-2023</v>
      </c>
    </row>
    <row r="1093" spans="1:11">
      <c r="A1093" t="s">
        <v>1360</v>
      </c>
      <c r="B1093" t="s">
        <v>1353</v>
      </c>
      <c r="C1093" s="25">
        <v>45238</v>
      </c>
      <c r="D1093" t="s">
        <v>44</v>
      </c>
      <c r="E1093" t="s">
        <v>45</v>
      </c>
      <c r="F1093">
        <v>1</v>
      </c>
      <c r="G1093" s="22">
        <v>149</v>
      </c>
      <c r="H1093" s="22">
        <f t="shared" si="34"/>
        <v>149</v>
      </c>
      <c r="I1093" t="s">
        <v>15</v>
      </c>
      <c r="J1093">
        <v>34</v>
      </c>
      <c r="K1093" s="29" t="str">
        <f t="shared" si="35"/>
        <v>Nov-2023</v>
      </c>
    </row>
    <row r="1094" spans="1:11">
      <c r="A1094" t="s">
        <v>1361</v>
      </c>
      <c r="B1094" t="s">
        <v>1353</v>
      </c>
      <c r="C1094" s="25">
        <v>45239</v>
      </c>
      <c r="D1094" t="s">
        <v>47</v>
      </c>
      <c r="E1094" t="s">
        <v>45</v>
      </c>
      <c r="F1094">
        <v>2</v>
      </c>
      <c r="G1094" s="22">
        <v>75</v>
      </c>
      <c r="H1094" s="22">
        <f t="shared" si="34"/>
        <v>150</v>
      </c>
      <c r="I1094" t="s">
        <v>15</v>
      </c>
      <c r="J1094">
        <v>25</v>
      </c>
      <c r="K1094" s="29" t="str">
        <f t="shared" si="35"/>
        <v>Nov-2023</v>
      </c>
    </row>
    <row r="1095" spans="1:11">
      <c r="A1095" t="s">
        <v>1362</v>
      </c>
      <c r="B1095" t="s">
        <v>1353</v>
      </c>
      <c r="C1095" s="25">
        <v>45240</v>
      </c>
      <c r="D1095" t="s">
        <v>50</v>
      </c>
      <c r="E1095" t="s">
        <v>45</v>
      </c>
      <c r="F1095">
        <v>1</v>
      </c>
      <c r="G1095" s="22">
        <v>199</v>
      </c>
      <c r="H1095" s="22">
        <f t="shared" si="34"/>
        <v>199</v>
      </c>
      <c r="I1095" t="s">
        <v>15</v>
      </c>
      <c r="J1095">
        <v>26</v>
      </c>
      <c r="K1095" s="29" t="str">
        <f t="shared" si="35"/>
        <v>Nov-2023</v>
      </c>
    </row>
    <row r="1096" spans="1:11">
      <c r="A1096" t="s">
        <v>1363</v>
      </c>
      <c r="B1096" t="s">
        <v>1353</v>
      </c>
      <c r="C1096" s="25">
        <v>45241</v>
      </c>
      <c r="D1096" t="s">
        <v>53</v>
      </c>
      <c r="E1096" t="s">
        <v>45</v>
      </c>
      <c r="F1096">
        <v>1</v>
      </c>
      <c r="G1096" s="22">
        <v>250</v>
      </c>
      <c r="H1096" s="22">
        <f t="shared" si="34"/>
        <v>250</v>
      </c>
      <c r="I1096" t="s">
        <v>15</v>
      </c>
      <c r="J1096">
        <v>27</v>
      </c>
      <c r="K1096" s="29" t="str">
        <f t="shared" si="35"/>
        <v>Nov-2023</v>
      </c>
    </row>
    <row r="1097" spans="1:11">
      <c r="A1097" t="s">
        <v>1364</v>
      </c>
      <c r="B1097" t="s">
        <v>1353</v>
      </c>
      <c r="C1097" s="25">
        <v>45242</v>
      </c>
      <c r="D1097" t="s">
        <v>56</v>
      </c>
      <c r="E1097" t="s">
        <v>57</v>
      </c>
      <c r="F1097">
        <v>1</v>
      </c>
      <c r="G1097" s="22">
        <v>19.99</v>
      </c>
      <c r="H1097" s="22">
        <f t="shared" si="34"/>
        <v>19.99</v>
      </c>
      <c r="I1097" t="s">
        <v>15</v>
      </c>
      <c r="J1097">
        <v>28</v>
      </c>
      <c r="K1097" s="29" t="str">
        <f t="shared" si="35"/>
        <v>Nov-2023</v>
      </c>
    </row>
    <row r="1098" spans="1:11">
      <c r="A1098" t="s">
        <v>1365</v>
      </c>
      <c r="B1098" t="s">
        <v>1353</v>
      </c>
      <c r="C1098" s="25">
        <v>45243</v>
      </c>
      <c r="D1098" t="s">
        <v>60</v>
      </c>
      <c r="E1098" t="s">
        <v>57</v>
      </c>
      <c r="F1098">
        <v>2</v>
      </c>
      <c r="G1098" s="22">
        <v>19.99</v>
      </c>
      <c r="H1098" s="22">
        <f t="shared" si="34"/>
        <v>39.98</v>
      </c>
      <c r="I1098" t="s">
        <v>15</v>
      </c>
      <c r="J1098">
        <v>29</v>
      </c>
      <c r="K1098" s="29" t="str">
        <f t="shared" si="35"/>
        <v>Nov-2023</v>
      </c>
    </row>
    <row r="1099" spans="1:11">
      <c r="A1099" t="s">
        <v>1366</v>
      </c>
      <c r="B1099" t="s">
        <v>1353</v>
      </c>
      <c r="C1099" s="25">
        <v>45244</v>
      </c>
      <c r="D1099" t="s">
        <v>93</v>
      </c>
      <c r="E1099" t="s">
        <v>57</v>
      </c>
      <c r="F1099">
        <v>3</v>
      </c>
      <c r="G1099" s="22">
        <v>9.5</v>
      </c>
      <c r="H1099" s="22">
        <f t="shared" si="34"/>
        <v>28.5</v>
      </c>
      <c r="I1099" t="s">
        <v>15</v>
      </c>
      <c r="J1099">
        <v>30</v>
      </c>
      <c r="K1099" s="29" t="str">
        <f t="shared" si="35"/>
        <v>Nov-2023</v>
      </c>
    </row>
    <row r="1100" spans="1:11">
      <c r="A1100" t="s">
        <v>1367</v>
      </c>
      <c r="B1100" t="s">
        <v>1353</v>
      </c>
      <c r="C1100" s="25">
        <v>45245</v>
      </c>
      <c r="D1100" t="s">
        <v>63</v>
      </c>
      <c r="E1100" t="s">
        <v>57</v>
      </c>
      <c r="F1100">
        <v>1</v>
      </c>
      <c r="G1100" s="22">
        <v>15</v>
      </c>
      <c r="H1100" s="22">
        <f t="shared" si="34"/>
        <v>15</v>
      </c>
      <c r="I1100" t="s">
        <v>15</v>
      </c>
      <c r="J1100">
        <v>31</v>
      </c>
      <c r="K1100" s="29" t="str">
        <f t="shared" si="35"/>
        <v>Nov-2023</v>
      </c>
    </row>
    <row r="1101" spans="1:11">
      <c r="A1101" t="s">
        <v>1368</v>
      </c>
      <c r="B1101" t="s">
        <v>1353</v>
      </c>
      <c r="C1101" s="25">
        <v>45246</v>
      </c>
      <c r="D1101" t="s">
        <v>96</v>
      </c>
      <c r="E1101" t="s">
        <v>57</v>
      </c>
      <c r="F1101">
        <v>2</v>
      </c>
      <c r="G1101" s="22">
        <v>25</v>
      </c>
      <c r="H1101" s="22">
        <f t="shared" si="34"/>
        <v>50</v>
      </c>
      <c r="I1101" t="s">
        <v>15</v>
      </c>
      <c r="J1101">
        <v>32</v>
      </c>
      <c r="K1101" s="29" t="str">
        <f t="shared" si="35"/>
        <v>Nov-2023</v>
      </c>
    </row>
    <row r="1102" spans="1:11">
      <c r="A1102" t="s">
        <v>1369</v>
      </c>
      <c r="B1102" t="s">
        <v>1370</v>
      </c>
      <c r="C1102" s="25">
        <v>45247</v>
      </c>
      <c r="D1102" t="s">
        <v>13</v>
      </c>
      <c r="E1102" t="s">
        <v>14</v>
      </c>
      <c r="F1102">
        <v>1</v>
      </c>
      <c r="G1102" s="22">
        <v>899.99</v>
      </c>
      <c r="H1102" s="22">
        <f t="shared" si="34"/>
        <v>899.99</v>
      </c>
      <c r="I1102" t="s">
        <v>19</v>
      </c>
      <c r="J1102">
        <v>35</v>
      </c>
      <c r="K1102" s="29" t="str">
        <f t="shared" si="35"/>
        <v>Nov-2023</v>
      </c>
    </row>
    <row r="1103" spans="1:11">
      <c r="A1103" t="s">
        <v>1371</v>
      </c>
      <c r="B1103" t="s">
        <v>1370</v>
      </c>
      <c r="C1103" s="25">
        <v>45248</v>
      </c>
      <c r="D1103" t="s">
        <v>18</v>
      </c>
      <c r="E1103" t="s">
        <v>14</v>
      </c>
      <c r="F1103">
        <v>1</v>
      </c>
      <c r="G1103" s="22">
        <v>799</v>
      </c>
      <c r="H1103" s="22">
        <f t="shared" si="34"/>
        <v>799</v>
      </c>
      <c r="I1103" t="s">
        <v>19</v>
      </c>
      <c r="J1103">
        <v>36</v>
      </c>
      <c r="K1103" s="29" t="str">
        <f t="shared" si="35"/>
        <v>Nov-2023</v>
      </c>
    </row>
    <row r="1104" spans="1:11">
      <c r="A1104" t="s">
        <v>1372</v>
      </c>
      <c r="B1104" t="s">
        <v>1370</v>
      </c>
      <c r="C1104" s="25">
        <v>45249</v>
      </c>
      <c r="D1104" t="s">
        <v>22</v>
      </c>
      <c r="E1104" t="s">
        <v>14</v>
      </c>
      <c r="F1104">
        <v>1</v>
      </c>
      <c r="G1104" s="22">
        <v>650</v>
      </c>
      <c r="H1104" s="22">
        <f t="shared" si="34"/>
        <v>650</v>
      </c>
      <c r="I1104" t="s">
        <v>19</v>
      </c>
      <c r="J1104">
        <v>37</v>
      </c>
      <c r="K1104" s="29" t="str">
        <f t="shared" si="35"/>
        <v>Nov-2023</v>
      </c>
    </row>
    <row r="1105" spans="1:11">
      <c r="A1105" t="s">
        <v>1373</v>
      </c>
      <c r="B1105" t="s">
        <v>1370</v>
      </c>
      <c r="C1105" s="25">
        <v>45250</v>
      </c>
      <c r="D1105" t="s">
        <v>25</v>
      </c>
      <c r="E1105" t="s">
        <v>14</v>
      </c>
      <c r="F1105">
        <v>1</v>
      </c>
      <c r="G1105" s="22">
        <v>950</v>
      </c>
      <c r="H1105" s="22">
        <f t="shared" si="34"/>
        <v>950</v>
      </c>
      <c r="I1105" t="s">
        <v>19</v>
      </c>
      <c r="J1105">
        <v>38</v>
      </c>
      <c r="K1105" s="29" t="str">
        <f t="shared" si="35"/>
        <v>Nov-2023</v>
      </c>
    </row>
    <row r="1106" spans="1:11">
      <c r="A1106" t="s">
        <v>1374</v>
      </c>
      <c r="B1106" t="s">
        <v>1370</v>
      </c>
      <c r="C1106" s="25">
        <v>45251</v>
      </c>
      <c r="D1106" t="s">
        <v>28</v>
      </c>
      <c r="E1106" t="s">
        <v>29</v>
      </c>
      <c r="F1106">
        <v>1</v>
      </c>
      <c r="G1106" s="22">
        <v>1299</v>
      </c>
      <c r="H1106" s="22">
        <f t="shared" si="34"/>
        <v>1299</v>
      </c>
      <c r="I1106" t="s">
        <v>19</v>
      </c>
      <c r="J1106">
        <v>39</v>
      </c>
      <c r="K1106" s="29" t="str">
        <f t="shared" si="35"/>
        <v>Nov-2023</v>
      </c>
    </row>
    <row r="1107" spans="1:11">
      <c r="A1107" t="s">
        <v>1375</v>
      </c>
      <c r="B1107" t="s">
        <v>1370</v>
      </c>
      <c r="C1107" s="25">
        <v>45252</v>
      </c>
      <c r="D1107" t="s">
        <v>31</v>
      </c>
      <c r="E1107" t="s">
        <v>29</v>
      </c>
      <c r="F1107">
        <v>1</v>
      </c>
      <c r="G1107" s="22">
        <v>999</v>
      </c>
      <c r="H1107" s="22">
        <f t="shared" si="34"/>
        <v>999</v>
      </c>
      <c r="I1107" t="s">
        <v>19</v>
      </c>
      <c r="J1107">
        <v>40</v>
      </c>
      <c r="K1107" s="29" t="str">
        <f t="shared" si="35"/>
        <v>Nov-2023</v>
      </c>
    </row>
    <row r="1108" spans="1:11">
      <c r="A1108" t="s">
        <v>1376</v>
      </c>
      <c r="B1108" t="s">
        <v>1370</v>
      </c>
      <c r="C1108" s="25">
        <v>45253</v>
      </c>
      <c r="D1108" t="s">
        <v>34</v>
      </c>
      <c r="E1108" t="s">
        <v>29</v>
      </c>
      <c r="F1108">
        <v>1</v>
      </c>
      <c r="G1108" s="22">
        <v>1100</v>
      </c>
      <c r="H1108" s="22">
        <f t="shared" si="34"/>
        <v>1100</v>
      </c>
      <c r="I1108" t="s">
        <v>19</v>
      </c>
      <c r="J1108">
        <v>41</v>
      </c>
      <c r="K1108" s="29" t="str">
        <f t="shared" si="35"/>
        <v>Nov-2023</v>
      </c>
    </row>
    <row r="1109" spans="1:11">
      <c r="A1109" t="s">
        <v>1377</v>
      </c>
      <c r="B1109" t="s">
        <v>1370</v>
      </c>
      <c r="C1109" s="25">
        <v>45254</v>
      </c>
      <c r="D1109" t="s">
        <v>37</v>
      </c>
      <c r="E1109" t="s">
        <v>38</v>
      </c>
      <c r="F1109">
        <v>1</v>
      </c>
      <c r="G1109" s="22">
        <v>249.99</v>
      </c>
      <c r="H1109" s="22">
        <f t="shared" si="34"/>
        <v>249.99</v>
      </c>
      <c r="I1109" t="s">
        <v>19</v>
      </c>
      <c r="J1109">
        <v>42</v>
      </c>
      <c r="K1109" s="29" t="str">
        <f t="shared" si="35"/>
        <v>Nov-2023</v>
      </c>
    </row>
    <row r="1110" spans="1:11">
      <c r="A1110" t="s">
        <v>1378</v>
      </c>
      <c r="B1110" t="s">
        <v>1370</v>
      </c>
      <c r="C1110" s="25">
        <v>45255</v>
      </c>
      <c r="D1110" t="s">
        <v>41</v>
      </c>
      <c r="E1110" t="s">
        <v>38</v>
      </c>
      <c r="F1110">
        <v>1</v>
      </c>
      <c r="G1110" s="22">
        <v>350</v>
      </c>
      <c r="H1110" s="22">
        <f t="shared" si="34"/>
        <v>350</v>
      </c>
      <c r="I1110" t="s">
        <v>19</v>
      </c>
      <c r="J1110">
        <v>43</v>
      </c>
      <c r="K1110" s="29" t="str">
        <f t="shared" si="35"/>
        <v>Nov-2023</v>
      </c>
    </row>
    <row r="1111" spans="1:11">
      <c r="A1111" t="s">
        <v>1379</v>
      </c>
      <c r="B1111" t="s">
        <v>1370</v>
      </c>
      <c r="C1111" s="25">
        <v>45256</v>
      </c>
      <c r="D1111" t="s">
        <v>44</v>
      </c>
      <c r="E1111" t="s">
        <v>45</v>
      </c>
      <c r="F1111">
        <v>1</v>
      </c>
      <c r="G1111" s="22">
        <v>149</v>
      </c>
      <c r="H1111" s="22">
        <f t="shared" si="34"/>
        <v>149</v>
      </c>
      <c r="I1111" t="s">
        <v>19</v>
      </c>
      <c r="J1111">
        <v>44</v>
      </c>
      <c r="K1111" s="29" t="str">
        <f t="shared" si="35"/>
        <v>Nov-2023</v>
      </c>
    </row>
    <row r="1112" spans="1:11">
      <c r="A1112" t="s">
        <v>1380</v>
      </c>
      <c r="B1112" t="s">
        <v>1370</v>
      </c>
      <c r="C1112" s="25">
        <v>45257</v>
      </c>
      <c r="D1112" t="s">
        <v>47</v>
      </c>
      <c r="E1112" t="s">
        <v>45</v>
      </c>
      <c r="F1112">
        <v>2</v>
      </c>
      <c r="G1112" s="22">
        <v>75</v>
      </c>
      <c r="H1112" s="22">
        <f t="shared" si="34"/>
        <v>150</v>
      </c>
      <c r="I1112" t="s">
        <v>19</v>
      </c>
      <c r="J1112">
        <v>45</v>
      </c>
      <c r="K1112" s="29" t="str">
        <f t="shared" si="35"/>
        <v>Nov-2023</v>
      </c>
    </row>
    <row r="1113" spans="1:11">
      <c r="A1113" t="s">
        <v>1381</v>
      </c>
      <c r="B1113" t="s">
        <v>1370</v>
      </c>
      <c r="C1113" s="25">
        <v>45258</v>
      </c>
      <c r="D1113" t="s">
        <v>50</v>
      </c>
      <c r="E1113" t="s">
        <v>45</v>
      </c>
      <c r="F1113">
        <v>1</v>
      </c>
      <c r="G1113" s="22">
        <v>199</v>
      </c>
      <c r="H1113" s="22">
        <f t="shared" si="34"/>
        <v>199</v>
      </c>
      <c r="I1113" t="s">
        <v>19</v>
      </c>
      <c r="J1113">
        <v>35</v>
      </c>
      <c r="K1113" s="29" t="str">
        <f t="shared" si="35"/>
        <v>Nov-2023</v>
      </c>
    </row>
    <row r="1114" spans="1:11">
      <c r="A1114" t="s">
        <v>1382</v>
      </c>
      <c r="B1114" t="s">
        <v>1370</v>
      </c>
      <c r="C1114" s="25">
        <v>45259</v>
      </c>
      <c r="D1114" t="s">
        <v>53</v>
      </c>
      <c r="E1114" t="s">
        <v>45</v>
      </c>
      <c r="F1114">
        <v>1</v>
      </c>
      <c r="G1114" s="22">
        <v>250</v>
      </c>
      <c r="H1114" s="22">
        <f t="shared" si="34"/>
        <v>250</v>
      </c>
      <c r="I1114" t="s">
        <v>19</v>
      </c>
      <c r="J1114">
        <v>36</v>
      </c>
      <c r="K1114" s="29" t="str">
        <f t="shared" si="35"/>
        <v>Nov-2023</v>
      </c>
    </row>
    <row r="1115" spans="1:11">
      <c r="A1115" t="s">
        <v>1383</v>
      </c>
      <c r="B1115" t="s">
        <v>1370</v>
      </c>
      <c r="C1115" s="25">
        <v>45260</v>
      </c>
      <c r="D1115" t="s">
        <v>56</v>
      </c>
      <c r="E1115" t="s">
        <v>57</v>
      </c>
      <c r="F1115">
        <v>1</v>
      </c>
      <c r="G1115" s="22">
        <v>19.99</v>
      </c>
      <c r="H1115" s="22">
        <f t="shared" si="34"/>
        <v>19.99</v>
      </c>
      <c r="I1115" t="s">
        <v>19</v>
      </c>
      <c r="J1115">
        <v>37</v>
      </c>
      <c r="K1115" s="29" t="str">
        <f t="shared" si="35"/>
        <v>Nov-2023</v>
      </c>
    </row>
    <row r="1116" spans="1:11">
      <c r="A1116" t="s">
        <v>1384</v>
      </c>
      <c r="B1116" t="s">
        <v>1385</v>
      </c>
      <c r="C1116" s="25">
        <v>45235</v>
      </c>
      <c r="D1116" t="s">
        <v>47</v>
      </c>
      <c r="E1116" t="s">
        <v>45</v>
      </c>
      <c r="F1116">
        <v>2</v>
      </c>
      <c r="G1116" s="22">
        <v>75</v>
      </c>
      <c r="H1116" s="22">
        <f t="shared" si="34"/>
        <v>150</v>
      </c>
      <c r="I1116" t="s">
        <v>19</v>
      </c>
      <c r="J1116">
        <v>66</v>
      </c>
      <c r="K1116" s="29" t="str">
        <f t="shared" si="35"/>
        <v>Nov-2023</v>
      </c>
    </row>
    <row r="1117" spans="1:11">
      <c r="A1117" t="s">
        <v>1386</v>
      </c>
      <c r="B1117" t="s">
        <v>1387</v>
      </c>
      <c r="C1117" s="25">
        <v>45231</v>
      </c>
      <c r="D1117" t="s">
        <v>22</v>
      </c>
      <c r="E1117" t="s">
        <v>14</v>
      </c>
      <c r="F1117">
        <v>1</v>
      </c>
      <c r="G1117" s="22">
        <v>650</v>
      </c>
      <c r="H1117" s="22">
        <f t="shared" si="34"/>
        <v>650</v>
      </c>
      <c r="I1117" t="s">
        <v>15</v>
      </c>
      <c r="J1117">
        <v>18</v>
      </c>
      <c r="K1117" s="29" t="str">
        <f t="shared" si="35"/>
        <v>Nov-2023</v>
      </c>
    </row>
    <row r="1118" spans="1:11">
      <c r="A1118" t="s">
        <v>1388</v>
      </c>
      <c r="B1118" t="s">
        <v>12</v>
      </c>
      <c r="C1118" s="25">
        <v>45597</v>
      </c>
      <c r="D1118" t="s">
        <v>13</v>
      </c>
      <c r="E1118" t="s">
        <v>14</v>
      </c>
      <c r="F1118">
        <v>1</v>
      </c>
      <c r="G1118" s="22">
        <v>899.99</v>
      </c>
      <c r="H1118" s="22">
        <f t="shared" si="34"/>
        <v>899.99</v>
      </c>
      <c r="I1118" t="s">
        <v>15</v>
      </c>
      <c r="J1118">
        <v>25</v>
      </c>
      <c r="K1118" s="29" t="str">
        <f t="shared" si="35"/>
        <v>Nov-2024</v>
      </c>
    </row>
    <row r="1119" spans="1:11">
      <c r="A1119" t="s">
        <v>1389</v>
      </c>
      <c r="B1119" t="s">
        <v>17</v>
      </c>
      <c r="C1119" s="25">
        <v>45599</v>
      </c>
      <c r="D1119" t="s">
        <v>18</v>
      </c>
      <c r="E1119" t="s">
        <v>14</v>
      </c>
      <c r="F1119">
        <v>1</v>
      </c>
      <c r="G1119" s="22">
        <v>799</v>
      </c>
      <c r="H1119" s="22">
        <f t="shared" si="34"/>
        <v>799</v>
      </c>
      <c r="I1119" t="s">
        <v>19</v>
      </c>
      <c r="J1119">
        <v>42</v>
      </c>
      <c r="K1119" s="29" t="str">
        <f t="shared" si="35"/>
        <v>Nov-2024</v>
      </c>
    </row>
    <row r="1120" spans="1:11">
      <c r="A1120" t="s">
        <v>1390</v>
      </c>
      <c r="B1120" t="s">
        <v>21</v>
      </c>
      <c r="C1120" s="25">
        <v>45601</v>
      </c>
      <c r="D1120" t="s">
        <v>22</v>
      </c>
      <c r="E1120" t="s">
        <v>14</v>
      </c>
      <c r="F1120">
        <v>1</v>
      </c>
      <c r="G1120" s="22">
        <v>650</v>
      </c>
      <c r="H1120" s="22">
        <f t="shared" si="34"/>
        <v>650</v>
      </c>
      <c r="I1120" t="s">
        <v>15</v>
      </c>
      <c r="J1120">
        <v>57</v>
      </c>
      <c r="K1120" s="29" t="str">
        <f t="shared" si="35"/>
        <v>Nov-2024</v>
      </c>
    </row>
    <row r="1121" spans="1:11">
      <c r="A1121" t="s">
        <v>1391</v>
      </c>
      <c r="B1121" t="s">
        <v>24</v>
      </c>
      <c r="C1121" s="25">
        <v>45603</v>
      </c>
      <c r="D1121" t="s">
        <v>25</v>
      </c>
      <c r="E1121" t="s">
        <v>14</v>
      </c>
      <c r="F1121">
        <v>1</v>
      </c>
      <c r="G1121" s="22">
        <v>950</v>
      </c>
      <c r="H1121" s="22">
        <f t="shared" si="34"/>
        <v>950</v>
      </c>
      <c r="I1121" t="s">
        <v>19</v>
      </c>
      <c r="J1121">
        <v>20</v>
      </c>
      <c r="K1121" s="29" t="str">
        <f t="shared" si="35"/>
        <v>Nov-2024</v>
      </c>
    </row>
    <row r="1122" spans="1:11">
      <c r="A1122" t="s">
        <v>1392</v>
      </c>
      <c r="B1122" t="s">
        <v>27</v>
      </c>
      <c r="C1122" s="25">
        <v>45605</v>
      </c>
      <c r="D1122" t="s">
        <v>28</v>
      </c>
      <c r="E1122" t="s">
        <v>29</v>
      </c>
      <c r="F1122">
        <v>1</v>
      </c>
      <c r="G1122" s="22">
        <v>1299</v>
      </c>
      <c r="H1122" s="22">
        <f t="shared" si="34"/>
        <v>1299</v>
      </c>
      <c r="I1122" t="s">
        <v>15</v>
      </c>
      <c r="J1122">
        <v>45</v>
      </c>
      <c r="K1122" s="29" t="str">
        <f t="shared" si="35"/>
        <v>Nov-2024</v>
      </c>
    </row>
    <row r="1123" spans="1:11">
      <c r="A1123" t="s">
        <v>1393</v>
      </c>
      <c r="B1123" t="s">
        <v>12</v>
      </c>
      <c r="C1123" s="25">
        <v>45607</v>
      </c>
      <c r="D1123" t="s">
        <v>31</v>
      </c>
      <c r="E1123" t="s">
        <v>29</v>
      </c>
      <c r="F1123">
        <v>1</v>
      </c>
      <c r="G1123" s="22">
        <v>999</v>
      </c>
      <c r="H1123" s="22">
        <f t="shared" si="34"/>
        <v>999</v>
      </c>
      <c r="I1123" t="s">
        <v>15</v>
      </c>
      <c r="J1123">
        <v>30</v>
      </c>
      <c r="K1123" s="29" t="str">
        <f t="shared" si="35"/>
        <v>Nov-2024</v>
      </c>
    </row>
    <row r="1124" spans="1:11">
      <c r="A1124" t="s">
        <v>1394</v>
      </c>
      <c r="B1124" t="s">
        <v>33</v>
      </c>
      <c r="C1124" s="25">
        <v>45609</v>
      </c>
      <c r="D1124" t="s">
        <v>34</v>
      </c>
      <c r="E1124" t="s">
        <v>29</v>
      </c>
      <c r="F1124">
        <v>1</v>
      </c>
      <c r="G1124" s="22">
        <v>1100</v>
      </c>
      <c r="H1124" s="22">
        <f t="shared" si="34"/>
        <v>1100</v>
      </c>
      <c r="I1124" t="s">
        <v>19</v>
      </c>
      <c r="J1124">
        <v>67</v>
      </c>
      <c r="K1124" s="29" t="str">
        <f t="shared" si="35"/>
        <v>Nov-2024</v>
      </c>
    </row>
    <row r="1125" spans="1:11">
      <c r="A1125" t="s">
        <v>1395</v>
      </c>
      <c r="B1125" t="s">
        <v>36</v>
      </c>
      <c r="C1125" s="25">
        <v>45611</v>
      </c>
      <c r="D1125" t="s">
        <v>37</v>
      </c>
      <c r="E1125" t="s">
        <v>38</v>
      </c>
      <c r="F1125">
        <v>1</v>
      </c>
      <c r="G1125" s="22">
        <v>249.99</v>
      </c>
      <c r="H1125" s="22">
        <f t="shared" si="34"/>
        <v>249.99</v>
      </c>
      <c r="I1125" t="s">
        <v>15</v>
      </c>
      <c r="J1125">
        <v>26</v>
      </c>
      <c r="K1125" s="29" t="str">
        <f t="shared" si="35"/>
        <v>Nov-2024</v>
      </c>
    </row>
    <row r="1126" spans="1:11">
      <c r="A1126" t="s">
        <v>1396</v>
      </c>
      <c r="B1126" t="s">
        <v>40</v>
      </c>
      <c r="C1126" s="25">
        <v>45613</v>
      </c>
      <c r="D1126" t="s">
        <v>41</v>
      </c>
      <c r="E1126" t="s">
        <v>38</v>
      </c>
      <c r="F1126">
        <v>1</v>
      </c>
      <c r="G1126" s="22">
        <v>350</v>
      </c>
      <c r="H1126" s="22">
        <f t="shared" si="34"/>
        <v>350</v>
      </c>
      <c r="I1126" t="s">
        <v>19</v>
      </c>
      <c r="J1126">
        <v>53</v>
      </c>
      <c r="K1126" s="29" t="str">
        <f t="shared" si="35"/>
        <v>Nov-2024</v>
      </c>
    </row>
    <row r="1127" spans="1:11">
      <c r="A1127" t="s">
        <v>1397</v>
      </c>
      <c r="B1127" t="s">
        <v>43</v>
      </c>
      <c r="C1127" s="25">
        <v>45615</v>
      </c>
      <c r="D1127" t="s">
        <v>44</v>
      </c>
      <c r="E1127" t="s">
        <v>45</v>
      </c>
      <c r="F1127">
        <v>1</v>
      </c>
      <c r="G1127" s="22">
        <v>149</v>
      </c>
      <c r="H1127" s="22">
        <f t="shared" si="34"/>
        <v>149</v>
      </c>
      <c r="I1127" t="s">
        <v>15</v>
      </c>
      <c r="J1127">
        <v>38</v>
      </c>
      <c r="K1127" s="29" t="str">
        <f t="shared" si="35"/>
        <v>Nov-2024</v>
      </c>
    </row>
    <row r="1128" spans="1:11">
      <c r="A1128" t="s">
        <v>1398</v>
      </c>
      <c r="B1128" t="s">
        <v>12</v>
      </c>
      <c r="C1128" s="25">
        <v>45617</v>
      </c>
      <c r="D1128" t="s">
        <v>47</v>
      </c>
      <c r="E1128" t="s">
        <v>45</v>
      </c>
      <c r="F1128">
        <v>2</v>
      </c>
      <c r="G1128" s="22">
        <v>75</v>
      </c>
      <c r="H1128" s="22">
        <f t="shared" si="34"/>
        <v>150</v>
      </c>
      <c r="I1128" t="s">
        <v>15</v>
      </c>
      <c r="J1128">
        <v>31</v>
      </c>
      <c r="K1128" s="29" t="str">
        <f t="shared" si="35"/>
        <v>Nov-2024</v>
      </c>
    </row>
    <row r="1129" spans="1:11">
      <c r="A1129" t="s">
        <v>1399</v>
      </c>
      <c r="B1129" t="s">
        <v>49</v>
      </c>
      <c r="C1129" s="25">
        <v>45619</v>
      </c>
      <c r="D1129" t="s">
        <v>50</v>
      </c>
      <c r="E1129" t="s">
        <v>45</v>
      </c>
      <c r="F1129">
        <v>1</v>
      </c>
      <c r="G1129" s="22">
        <v>199</v>
      </c>
      <c r="H1129" s="22">
        <f t="shared" si="34"/>
        <v>199</v>
      </c>
      <c r="I1129" t="s">
        <v>19</v>
      </c>
      <c r="J1129">
        <v>22</v>
      </c>
      <c r="K1129" s="29" t="str">
        <f t="shared" si="35"/>
        <v>Nov-2024</v>
      </c>
    </row>
    <row r="1130" spans="1:11">
      <c r="A1130" t="s">
        <v>1400</v>
      </c>
      <c r="B1130" t="s">
        <v>52</v>
      </c>
      <c r="C1130" s="25">
        <v>45621</v>
      </c>
      <c r="D1130" t="s">
        <v>53</v>
      </c>
      <c r="E1130" t="s">
        <v>45</v>
      </c>
      <c r="F1130">
        <v>1</v>
      </c>
      <c r="G1130" s="22">
        <v>250</v>
      </c>
      <c r="H1130" s="22">
        <f t="shared" si="34"/>
        <v>250</v>
      </c>
      <c r="I1130" t="s">
        <v>15</v>
      </c>
      <c r="J1130">
        <v>69</v>
      </c>
      <c r="K1130" s="29" t="str">
        <f t="shared" si="35"/>
        <v>Nov-2024</v>
      </c>
    </row>
    <row r="1131" spans="1:11">
      <c r="A1131" t="s">
        <v>1401</v>
      </c>
      <c r="B1131" t="s">
        <v>55</v>
      </c>
      <c r="C1131" s="25">
        <v>45623</v>
      </c>
      <c r="D1131" t="s">
        <v>56</v>
      </c>
      <c r="E1131" t="s">
        <v>57</v>
      </c>
      <c r="F1131">
        <v>1</v>
      </c>
      <c r="G1131" s="22">
        <v>19.99</v>
      </c>
      <c r="H1131" s="22">
        <f t="shared" si="34"/>
        <v>19.99</v>
      </c>
      <c r="I1131" t="s">
        <v>19</v>
      </c>
      <c r="J1131">
        <v>71</v>
      </c>
      <c r="K1131" s="29" t="str">
        <f t="shared" si="35"/>
        <v>Nov-2024</v>
      </c>
    </row>
    <row r="1132" spans="1:11">
      <c r="A1132" t="s">
        <v>1402</v>
      </c>
      <c r="B1132" t="s">
        <v>164</v>
      </c>
      <c r="C1132" s="25">
        <v>45621</v>
      </c>
      <c r="D1132" t="s">
        <v>44</v>
      </c>
      <c r="E1132" t="s">
        <v>45</v>
      </c>
      <c r="F1132">
        <v>1</v>
      </c>
      <c r="G1132" s="22">
        <v>149</v>
      </c>
      <c r="H1132" s="22">
        <f t="shared" si="34"/>
        <v>149</v>
      </c>
      <c r="I1132" t="s">
        <v>15</v>
      </c>
      <c r="J1132">
        <v>74</v>
      </c>
      <c r="K1132" s="29" t="str">
        <f t="shared" si="35"/>
        <v>Nov-2024</v>
      </c>
    </row>
    <row r="1133" spans="1:11">
      <c r="A1133" t="s">
        <v>1403</v>
      </c>
      <c r="B1133" t="s">
        <v>1404</v>
      </c>
      <c r="C1133" s="25">
        <v>45606</v>
      </c>
      <c r="D1133" t="s">
        <v>28</v>
      </c>
      <c r="E1133" t="s">
        <v>29</v>
      </c>
      <c r="F1133">
        <v>1</v>
      </c>
      <c r="G1133" s="22">
        <v>1299</v>
      </c>
      <c r="H1133" s="22">
        <f t="shared" si="34"/>
        <v>1299</v>
      </c>
      <c r="I1133" t="s">
        <v>15</v>
      </c>
      <c r="J1133">
        <v>35</v>
      </c>
      <c r="K1133" s="29" t="str">
        <f t="shared" si="35"/>
        <v>Nov-2024</v>
      </c>
    </row>
    <row r="1134" spans="1:11">
      <c r="A1134" t="s">
        <v>1405</v>
      </c>
      <c r="B1134" t="s">
        <v>1338</v>
      </c>
      <c r="C1134" s="25">
        <v>45597</v>
      </c>
      <c r="D1134" t="s">
        <v>63</v>
      </c>
      <c r="E1134" t="s">
        <v>57</v>
      </c>
      <c r="F1134">
        <v>1</v>
      </c>
      <c r="G1134" s="22">
        <v>15</v>
      </c>
      <c r="H1134" s="22">
        <f t="shared" si="34"/>
        <v>15</v>
      </c>
      <c r="I1134" t="s">
        <v>15</v>
      </c>
      <c r="J1134">
        <v>50</v>
      </c>
      <c r="K1134" s="29" t="str">
        <f t="shared" si="35"/>
        <v>Nov-2024</v>
      </c>
    </row>
    <row r="1135" spans="1:11">
      <c r="A1135" t="s">
        <v>1406</v>
      </c>
      <c r="B1135" t="s">
        <v>1407</v>
      </c>
      <c r="C1135" s="25">
        <v>45601</v>
      </c>
      <c r="D1135" t="s">
        <v>37</v>
      </c>
      <c r="E1135" t="s">
        <v>38</v>
      </c>
      <c r="F1135">
        <v>1</v>
      </c>
      <c r="G1135" s="22">
        <v>249.99</v>
      </c>
      <c r="H1135" s="22">
        <f t="shared" si="34"/>
        <v>249.99</v>
      </c>
      <c r="I1135" t="s">
        <v>15</v>
      </c>
      <c r="J1135">
        <v>25</v>
      </c>
      <c r="K1135" s="29" t="str">
        <f t="shared" si="35"/>
        <v>Nov-2024</v>
      </c>
    </row>
    <row r="1136" spans="1:11">
      <c r="A1136" t="s">
        <v>1408</v>
      </c>
      <c r="B1136" t="s">
        <v>1409</v>
      </c>
      <c r="C1136" s="25">
        <v>45606</v>
      </c>
      <c r="D1136" t="s">
        <v>41</v>
      </c>
      <c r="E1136" t="s">
        <v>38</v>
      </c>
      <c r="F1136">
        <v>1</v>
      </c>
      <c r="G1136" s="22">
        <v>350</v>
      </c>
      <c r="H1136" s="22">
        <f t="shared" si="34"/>
        <v>350</v>
      </c>
      <c r="I1136" t="s">
        <v>19</v>
      </c>
      <c r="J1136">
        <v>35</v>
      </c>
      <c r="K1136" s="29" t="str">
        <f t="shared" si="35"/>
        <v>Nov-2024</v>
      </c>
    </row>
    <row r="1137" spans="1:11">
      <c r="A1137" t="s">
        <v>1410</v>
      </c>
      <c r="B1137" t="s">
        <v>1411</v>
      </c>
      <c r="C1137" s="25">
        <v>45611</v>
      </c>
      <c r="D1137" t="s">
        <v>44</v>
      </c>
      <c r="E1137" t="s">
        <v>45</v>
      </c>
      <c r="F1137">
        <v>1</v>
      </c>
      <c r="G1137" s="22">
        <v>149</v>
      </c>
      <c r="H1137" s="22">
        <f t="shared" si="34"/>
        <v>149</v>
      </c>
      <c r="I1137" t="s">
        <v>15</v>
      </c>
      <c r="J1137">
        <v>50</v>
      </c>
      <c r="K1137" s="29" t="str">
        <f t="shared" si="35"/>
        <v>Nov-2024</v>
      </c>
    </row>
    <row r="1138" spans="1:11">
      <c r="A1138" t="s">
        <v>1412</v>
      </c>
      <c r="B1138" t="s">
        <v>1413</v>
      </c>
      <c r="C1138" s="25">
        <v>45616</v>
      </c>
      <c r="D1138" t="s">
        <v>47</v>
      </c>
      <c r="E1138" t="s">
        <v>45</v>
      </c>
      <c r="F1138">
        <v>2</v>
      </c>
      <c r="G1138" s="22">
        <v>75</v>
      </c>
      <c r="H1138" s="22">
        <f t="shared" si="34"/>
        <v>150</v>
      </c>
      <c r="I1138" t="s">
        <v>19</v>
      </c>
      <c r="J1138">
        <v>65</v>
      </c>
      <c r="K1138" s="29" t="str">
        <f t="shared" si="35"/>
        <v>Nov-2024</v>
      </c>
    </row>
    <row r="1139" spans="1:11">
      <c r="A1139" t="s">
        <v>1414</v>
      </c>
      <c r="B1139" t="s">
        <v>1415</v>
      </c>
      <c r="C1139" s="25">
        <v>45621</v>
      </c>
      <c r="D1139" t="s">
        <v>50</v>
      </c>
      <c r="E1139" t="s">
        <v>45</v>
      </c>
      <c r="F1139">
        <v>1</v>
      </c>
      <c r="G1139" s="22">
        <v>199</v>
      </c>
      <c r="H1139" s="22">
        <f t="shared" si="34"/>
        <v>199</v>
      </c>
      <c r="I1139" t="s">
        <v>15</v>
      </c>
      <c r="J1139">
        <v>18</v>
      </c>
      <c r="K1139" s="29" t="str">
        <f t="shared" si="35"/>
        <v>Nov-2024</v>
      </c>
    </row>
    <row r="1140" spans="1:11">
      <c r="A1140" t="s">
        <v>1416</v>
      </c>
      <c r="B1140" t="s">
        <v>1417</v>
      </c>
      <c r="C1140" s="25">
        <v>45626</v>
      </c>
      <c r="D1140" t="s">
        <v>53</v>
      </c>
      <c r="E1140" t="s">
        <v>45</v>
      </c>
      <c r="F1140">
        <v>1</v>
      </c>
      <c r="G1140" s="22">
        <v>250</v>
      </c>
      <c r="H1140" s="22">
        <f t="shared" si="34"/>
        <v>250</v>
      </c>
      <c r="I1140" t="s">
        <v>19</v>
      </c>
      <c r="J1140">
        <v>25</v>
      </c>
      <c r="K1140" s="29" t="str">
        <f t="shared" si="35"/>
        <v>Nov-2024</v>
      </c>
    </row>
    <row r="1141" spans="1:11">
      <c r="A1141" t="s">
        <v>1418</v>
      </c>
      <c r="B1141" t="s">
        <v>600</v>
      </c>
      <c r="C1141" s="25">
        <v>45597</v>
      </c>
      <c r="D1141" t="s">
        <v>50</v>
      </c>
      <c r="E1141" t="s">
        <v>45</v>
      </c>
      <c r="F1141">
        <v>1</v>
      </c>
      <c r="G1141" s="22">
        <v>199</v>
      </c>
      <c r="H1141" s="22">
        <f t="shared" si="34"/>
        <v>199</v>
      </c>
      <c r="I1141" t="s">
        <v>19</v>
      </c>
      <c r="J1141">
        <v>31</v>
      </c>
      <c r="K1141" s="29" t="str">
        <f t="shared" si="35"/>
        <v>Nov-2024</v>
      </c>
    </row>
    <row r="1142" spans="1:11">
      <c r="A1142" t="s">
        <v>1419</v>
      </c>
      <c r="B1142" t="s">
        <v>1385</v>
      </c>
      <c r="C1142" s="25">
        <v>45601</v>
      </c>
      <c r="D1142" t="s">
        <v>50</v>
      </c>
      <c r="E1142" t="s">
        <v>45</v>
      </c>
      <c r="F1142">
        <v>1</v>
      </c>
      <c r="G1142" s="22">
        <v>199</v>
      </c>
      <c r="H1142" s="22">
        <f t="shared" si="34"/>
        <v>199</v>
      </c>
      <c r="I1142" t="s">
        <v>19</v>
      </c>
      <c r="J1142">
        <v>19</v>
      </c>
      <c r="K1142" s="29" t="str">
        <f t="shared" si="35"/>
        <v>Nov-2024</v>
      </c>
    </row>
    <row r="1143" spans="1:11">
      <c r="A1143" t="s">
        <v>1420</v>
      </c>
      <c r="B1143" t="s">
        <v>1421</v>
      </c>
      <c r="C1143" s="25">
        <v>45597</v>
      </c>
      <c r="D1143" t="s">
        <v>34</v>
      </c>
      <c r="E1143" t="s">
        <v>29</v>
      </c>
      <c r="F1143">
        <v>1</v>
      </c>
      <c r="G1143" s="22">
        <v>1100</v>
      </c>
      <c r="H1143" s="22">
        <f t="shared" si="34"/>
        <v>1100</v>
      </c>
      <c r="I1143" t="s">
        <v>19</v>
      </c>
      <c r="J1143">
        <v>51</v>
      </c>
      <c r="K1143" s="29" t="str">
        <f t="shared" si="35"/>
        <v>Nov-2024</v>
      </c>
    </row>
    <row r="1144" spans="1:11">
      <c r="A1144" t="s">
        <v>1422</v>
      </c>
      <c r="B1144" t="s">
        <v>1387</v>
      </c>
      <c r="C1144" s="25">
        <v>45597</v>
      </c>
      <c r="D1144" t="s">
        <v>25</v>
      </c>
      <c r="E1144" t="s">
        <v>14</v>
      </c>
      <c r="F1144">
        <v>1</v>
      </c>
      <c r="G1144" s="22">
        <v>950</v>
      </c>
      <c r="H1144" s="22">
        <f t="shared" si="34"/>
        <v>950</v>
      </c>
      <c r="I1144" t="s">
        <v>15</v>
      </c>
      <c r="J1144">
        <v>19</v>
      </c>
      <c r="K1144" s="29" t="str">
        <f t="shared" si="35"/>
        <v>Nov-2024</v>
      </c>
    </row>
    <row r="1145" spans="1:11">
      <c r="A1145" t="s">
        <v>1423</v>
      </c>
      <c r="B1145" t="s">
        <v>12</v>
      </c>
      <c r="C1145" s="25">
        <v>45200</v>
      </c>
      <c r="D1145" t="s">
        <v>13</v>
      </c>
      <c r="E1145" t="s">
        <v>14</v>
      </c>
      <c r="F1145">
        <v>1</v>
      </c>
      <c r="G1145" s="22">
        <v>899.99</v>
      </c>
      <c r="H1145" s="22">
        <f t="shared" si="34"/>
        <v>899.99</v>
      </c>
      <c r="I1145" t="s">
        <v>15</v>
      </c>
      <c r="J1145">
        <v>26</v>
      </c>
      <c r="K1145" s="29" t="str">
        <f t="shared" si="35"/>
        <v>Oct-2023</v>
      </c>
    </row>
    <row r="1146" spans="1:11">
      <c r="A1146" t="s">
        <v>1424</v>
      </c>
      <c r="B1146" t="s">
        <v>17</v>
      </c>
      <c r="C1146" s="25">
        <v>45202</v>
      </c>
      <c r="D1146" t="s">
        <v>18</v>
      </c>
      <c r="E1146" t="s">
        <v>14</v>
      </c>
      <c r="F1146">
        <v>1</v>
      </c>
      <c r="G1146" s="22">
        <v>799</v>
      </c>
      <c r="H1146" s="22">
        <f t="shared" si="34"/>
        <v>799</v>
      </c>
      <c r="I1146" t="s">
        <v>19</v>
      </c>
      <c r="J1146">
        <v>41</v>
      </c>
      <c r="K1146" s="29" t="str">
        <f t="shared" si="35"/>
        <v>Oct-2023</v>
      </c>
    </row>
    <row r="1147" spans="1:11">
      <c r="A1147" t="s">
        <v>1425</v>
      </c>
      <c r="B1147" t="s">
        <v>21</v>
      </c>
      <c r="C1147" s="25">
        <v>45204</v>
      </c>
      <c r="D1147" t="s">
        <v>22</v>
      </c>
      <c r="E1147" t="s">
        <v>14</v>
      </c>
      <c r="F1147">
        <v>1</v>
      </c>
      <c r="G1147" s="22">
        <v>650</v>
      </c>
      <c r="H1147" s="22">
        <f t="shared" si="34"/>
        <v>650</v>
      </c>
      <c r="I1147" t="s">
        <v>15</v>
      </c>
      <c r="J1147">
        <v>55</v>
      </c>
      <c r="K1147" s="29" t="str">
        <f t="shared" si="35"/>
        <v>Oct-2023</v>
      </c>
    </row>
    <row r="1148" spans="1:11">
      <c r="A1148" t="s">
        <v>1426</v>
      </c>
      <c r="B1148" t="s">
        <v>24</v>
      </c>
      <c r="C1148" s="25">
        <v>45206</v>
      </c>
      <c r="D1148" t="s">
        <v>25</v>
      </c>
      <c r="E1148" t="s">
        <v>14</v>
      </c>
      <c r="F1148">
        <v>1</v>
      </c>
      <c r="G1148" s="22">
        <v>950</v>
      </c>
      <c r="H1148" s="22">
        <f t="shared" si="34"/>
        <v>950</v>
      </c>
      <c r="I1148" t="s">
        <v>19</v>
      </c>
      <c r="J1148">
        <v>19</v>
      </c>
      <c r="K1148" s="29" t="str">
        <f t="shared" si="35"/>
        <v>Oct-2023</v>
      </c>
    </row>
    <row r="1149" spans="1:11">
      <c r="A1149" t="s">
        <v>1427</v>
      </c>
      <c r="B1149" t="s">
        <v>27</v>
      </c>
      <c r="C1149" s="25">
        <v>45208</v>
      </c>
      <c r="D1149" t="s">
        <v>28</v>
      </c>
      <c r="E1149" t="s">
        <v>29</v>
      </c>
      <c r="F1149">
        <v>1</v>
      </c>
      <c r="G1149" s="22">
        <v>1299</v>
      </c>
      <c r="H1149" s="22">
        <f t="shared" si="34"/>
        <v>1299</v>
      </c>
      <c r="I1149" t="s">
        <v>15</v>
      </c>
      <c r="J1149">
        <v>40</v>
      </c>
      <c r="K1149" s="29" t="str">
        <f t="shared" si="35"/>
        <v>Oct-2023</v>
      </c>
    </row>
    <row r="1150" spans="1:11">
      <c r="A1150" t="s">
        <v>1428</v>
      </c>
      <c r="B1150" t="s">
        <v>12</v>
      </c>
      <c r="C1150" s="25">
        <v>45210</v>
      </c>
      <c r="D1150" t="s">
        <v>31</v>
      </c>
      <c r="E1150" t="s">
        <v>29</v>
      </c>
      <c r="F1150">
        <v>1</v>
      </c>
      <c r="G1150" s="22">
        <v>999</v>
      </c>
      <c r="H1150" s="22">
        <f t="shared" si="34"/>
        <v>999</v>
      </c>
      <c r="I1150" t="s">
        <v>15</v>
      </c>
      <c r="J1150">
        <v>27</v>
      </c>
      <c r="K1150" s="29" t="str">
        <f t="shared" si="35"/>
        <v>Oct-2023</v>
      </c>
    </row>
    <row r="1151" spans="1:11">
      <c r="A1151" t="s">
        <v>1429</v>
      </c>
      <c r="B1151" t="s">
        <v>33</v>
      </c>
      <c r="C1151" s="25">
        <v>45212</v>
      </c>
      <c r="D1151" t="s">
        <v>34</v>
      </c>
      <c r="E1151" t="s">
        <v>29</v>
      </c>
      <c r="F1151">
        <v>1</v>
      </c>
      <c r="G1151" s="22">
        <v>1100</v>
      </c>
      <c r="H1151" s="22">
        <f t="shared" si="34"/>
        <v>1100</v>
      </c>
      <c r="I1151" t="s">
        <v>19</v>
      </c>
      <c r="J1151">
        <v>65</v>
      </c>
      <c r="K1151" s="29" t="str">
        <f t="shared" si="35"/>
        <v>Oct-2023</v>
      </c>
    </row>
    <row r="1152" spans="1:11">
      <c r="A1152" t="s">
        <v>1430</v>
      </c>
      <c r="B1152" t="s">
        <v>36</v>
      </c>
      <c r="C1152" s="25">
        <v>45214</v>
      </c>
      <c r="D1152" t="s">
        <v>37</v>
      </c>
      <c r="E1152" t="s">
        <v>38</v>
      </c>
      <c r="F1152">
        <v>1</v>
      </c>
      <c r="G1152" s="22">
        <v>249.99</v>
      </c>
      <c r="H1152" s="22">
        <f t="shared" si="34"/>
        <v>249.99</v>
      </c>
      <c r="I1152" t="s">
        <v>15</v>
      </c>
      <c r="J1152">
        <v>33</v>
      </c>
      <c r="K1152" s="29" t="str">
        <f t="shared" si="35"/>
        <v>Oct-2023</v>
      </c>
    </row>
    <row r="1153" spans="1:11">
      <c r="A1153" t="s">
        <v>1431</v>
      </c>
      <c r="B1153" t="s">
        <v>40</v>
      </c>
      <c r="C1153" s="25">
        <v>45216</v>
      </c>
      <c r="D1153" t="s">
        <v>41</v>
      </c>
      <c r="E1153" t="s">
        <v>38</v>
      </c>
      <c r="F1153">
        <v>1</v>
      </c>
      <c r="G1153" s="22">
        <v>350</v>
      </c>
      <c r="H1153" s="22">
        <f t="shared" si="34"/>
        <v>350</v>
      </c>
      <c r="I1153" t="s">
        <v>19</v>
      </c>
      <c r="J1153">
        <v>58</v>
      </c>
      <c r="K1153" s="29" t="str">
        <f t="shared" si="35"/>
        <v>Oct-2023</v>
      </c>
    </row>
    <row r="1154" spans="1:11">
      <c r="A1154" t="s">
        <v>1432</v>
      </c>
      <c r="B1154" t="s">
        <v>43</v>
      </c>
      <c r="C1154" s="25">
        <v>45218</v>
      </c>
      <c r="D1154" t="s">
        <v>44</v>
      </c>
      <c r="E1154" t="s">
        <v>45</v>
      </c>
      <c r="F1154">
        <v>1</v>
      </c>
      <c r="G1154" s="22">
        <v>149</v>
      </c>
      <c r="H1154" s="22">
        <f t="shared" ref="H1154:H1217" si="36">F1154*G1154</f>
        <v>149</v>
      </c>
      <c r="I1154" t="s">
        <v>15</v>
      </c>
      <c r="J1154">
        <v>37</v>
      </c>
      <c r="K1154" s="29" t="str">
        <f t="shared" ref="K1154:K1217" si="37">TEXT(C1154,"mmm-yyyy")</f>
        <v>Oct-2023</v>
      </c>
    </row>
    <row r="1155" spans="1:11">
      <c r="A1155" t="s">
        <v>1433</v>
      </c>
      <c r="B1155" t="s">
        <v>12</v>
      </c>
      <c r="C1155" s="25">
        <v>45220</v>
      </c>
      <c r="D1155" t="s">
        <v>47</v>
      </c>
      <c r="E1155" t="s">
        <v>45</v>
      </c>
      <c r="F1155">
        <v>2</v>
      </c>
      <c r="G1155" s="22">
        <v>75</v>
      </c>
      <c r="H1155" s="22">
        <f t="shared" si="36"/>
        <v>150</v>
      </c>
      <c r="I1155" t="s">
        <v>15</v>
      </c>
      <c r="J1155">
        <v>29</v>
      </c>
      <c r="K1155" s="29" t="str">
        <f t="shared" si="37"/>
        <v>Oct-2023</v>
      </c>
    </row>
    <row r="1156" spans="1:11">
      <c r="A1156" t="s">
        <v>1434</v>
      </c>
      <c r="B1156" t="s">
        <v>49</v>
      </c>
      <c r="C1156" s="25">
        <v>45222</v>
      </c>
      <c r="D1156" t="s">
        <v>50</v>
      </c>
      <c r="E1156" t="s">
        <v>45</v>
      </c>
      <c r="F1156">
        <v>1</v>
      </c>
      <c r="G1156" s="22">
        <v>199</v>
      </c>
      <c r="H1156" s="22">
        <f t="shared" si="36"/>
        <v>199</v>
      </c>
      <c r="I1156" t="s">
        <v>19</v>
      </c>
      <c r="J1156">
        <v>24</v>
      </c>
      <c r="K1156" s="29" t="str">
        <f t="shared" si="37"/>
        <v>Oct-2023</v>
      </c>
    </row>
    <row r="1157" spans="1:11">
      <c r="A1157" t="s">
        <v>1435</v>
      </c>
      <c r="B1157" t="s">
        <v>52</v>
      </c>
      <c r="C1157" s="25">
        <v>45224</v>
      </c>
      <c r="D1157" t="s">
        <v>53</v>
      </c>
      <c r="E1157" t="s">
        <v>45</v>
      </c>
      <c r="F1157">
        <v>1</v>
      </c>
      <c r="G1157" s="22">
        <v>250</v>
      </c>
      <c r="H1157" s="22">
        <f t="shared" si="36"/>
        <v>250</v>
      </c>
      <c r="I1157" t="s">
        <v>15</v>
      </c>
      <c r="J1157">
        <v>68</v>
      </c>
      <c r="K1157" s="29" t="str">
        <f t="shared" si="37"/>
        <v>Oct-2023</v>
      </c>
    </row>
    <row r="1158" spans="1:11">
      <c r="A1158" t="s">
        <v>1436</v>
      </c>
      <c r="B1158" t="s">
        <v>55</v>
      </c>
      <c r="C1158" s="25">
        <v>45226</v>
      </c>
      <c r="D1158" t="s">
        <v>56</v>
      </c>
      <c r="E1158" t="s">
        <v>57</v>
      </c>
      <c r="F1158">
        <v>1</v>
      </c>
      <c r="G1158" s="22">
        <v>19.99</v>
      </c>
      <c r="H1158" s="22">
        <f t="shared" si="36"/>
        <v>19.99</v>
      </c>
      <c r="I1158" t="s">
        <v>19</v>
      </c>
      <c r="J1158">
        <v>70</v>
      </c>
      <c r="K1158" s="29" t="str">
        <f t="shared" si="37"/>
        <v>Oct-2023</v>
      </c>
    </row>
    <row r="1159" spans="1:11">
      <c r="A1159" t="s">
        <v>1437</v>
      </c>
      <c r="B1159" t="s">
        <v>62</v>
      </c>
      <c r="C1159" s="25">
        <v>45200</v>
      </c>
      <c r="D1159" t="s">
        <v>18</v>
      </c>
      <c r="E1159" t="s">
        <v>14</v>
      </c>
      <c r="F1159">
        <v>1</v>
      </c>
      <c r="G1159" s="22">
        <v>799</v>
      </c>
      <c r="H1159" s="22">
        <f t="shared" si="36"/>
        <v>799</v>
      </c>
      <c r="I1159" t="s">
        <v>19</v>
      </c>
      <c r="J1159">
        <v>29</v>
      </c>
      <c r="K1159" s="29" t="str">
        <f t="shared" si="37"/>
        <v>Oct-2023</v>
      </c>
    </row>
    <row r="1160" spans="1:11">
      <c r="A1160" t="s">
        <v>1438</v>
      </c>
      <c r="B1160" t="s">
        <v>65</v>
      </c>
      <c r="C1160" s="25">
        <v>45200</v>
      </c>
      <c r="D1160" t="s">
        <v>60</v>
      </c>
      <c r="E1160" t="s">
        <v>57</v>
      </c>
      <c r="F1160">
        <v>2</v>
      </c>
      <c r="G1160" s="22">
        <v>19.99</v>
      </c>
      <c r="H1160" s="22">
        <f t="shared" si="36"/>
        <v>39.98</v>
      </c>
      <c r="I1160" t="s">
        <v>19</v>
      </c>
      <c r="J1160">
        <v>54</v>
      </c>
      <c r="K1160" s="29" t="str">
        <f t="shared" si="37"/>
        <v>Oct-2023</v>
      </c>
    </row>
    <row r="1161" spans="1:11">
      <c r="A1161" t="s">
        <v>1439</v>
      </c>
      <c r="B1161" t="s">
        <v>1440</v>
      </c>
      <c r="C1161" s="25">
        <v>45200</v>
      </c>
      <c r="D1161" t="s">
        <v>13</v>
      </c>
      <c r="E1161" t="s">
        <v>14</v>
      </c>
      <c r="F1161">
        <v>1</v>
      </c>
      <c r="G1161" s="22">
        <v>899.99</v>
      </c>
      <c r="H1161" s="22">
        <f t="shared" si="36"/>
        <v>899.99</v>
      </c>
      <c r="I1161" t="s">
        <v>19</v>
      </c>
      <c r="J1161">
        <v>35</v>
      </c>
      <c r="K1161" s="29" t="str">
        <f t="shared" si="37"/>
        <v>Oct-2023</v>
      </c>
    </row>
    <row r="1162" spans="1:11">
      <c r="A1162" t="s">
        <v>1441</v>
      </c>
      <c r="B1162" t="s">
        <v>1442</v>
      </c>
      <c r="C1162" s="25">
        <v>45204</v>
      </c>
      <c r="D1162" t="s">
        <v>18</v>
      </c>
      <c r="E1162" t="s">
        <v>14</v>
      </c>
      <c r="F1162">
        <v>1</v>
      </c>
      <c r="G1162" s="22">
        <v>799</v>
      </c>
      <c r="H1162" s="22">
        <f t="shared" si="36"/>
        <v>799</v>
      </c>
      <c r="I1162" t="s">
        <v>15</v>
      </c>
      <c r="J1162">
        <v>50</v>
      </c>
      <c r="K1162" s="29" t="str">
        <f t="shared" si="37"/>
        <v>Oct-2023</v>
      </c>
    </row>
    <row r="1163" spans="1:11">
      <c r="A1163" t="s">
        <v>1443</v>
      </c>
      <c r="B1163" t="s">
        <v>1444</v>
      </c>
      <c r="C1163" s="25">
        <v>45209</v>
      </c>
      <c r="D1163" t="s">
        <v>22</v>
      </c>
      <c r="E1163" t="s">
        <v>14</v>
      </c>
      <c r="F1163">
        <v>1</v>
      </c>
      <c r="G1163" s="22">
        <v>650</v>
      </c>
      <c r="H1163" s="22">
        <f t="shared" si="36"/>
        <v>650</v>
      </c>
      <c r="I1163" t="s">
        <v>19</v>
      </c>
      <c r="J1163">
        <v>65</v>
      </c>
      <c r="K1163" s="29" t="str">
        <f t="shared" si="37"/>
        <v>Oct-2023</v>
      </c>
    </row>
    <row r="1164" spans="1:11">
      <c r="A1164" t="s">
        <v>1445</v>
      </c>
      <c r="B1164" t="s">
        <v>1446</v>
      </c>
      <c r="C1164" s="25">
        <v>45214</v>
      </c>
      <c r="D1164" t="s">
        <v>25</v>
      </c>
      <c r="E1164" t="s">
        <v>14</v>
      </c>
      <c r="F1164">
        <v>1</v>
      </c>
      <c r="G1164" s="22">
        <v>950</v>
      </c>
      <c r="H1164" s="22">
        <f t="shared" si="36"/>
        <v>950</v>
      </c>
      <c r="I1164" t="s">
        <v>15</v>
      </c>
      <c r="J1164">
        <v>18</v>
      </c>
      <c r="K1164" s="29" t="str">
        <f t="shared" si="37"/>
        <v>Oct-2023</v>
      </c>
    </row>
    <row r="1165" spans="1:11">
      <c r="A1165" t="s">
        <v>1447</v>
      </c>
      <c r="B1165" t="s">
        <v>1448</v>
      </c>
      <c r="C1165" s="25">
        <v>45219</v>
      </c>
      <c r="D1165" t="s">
        <v>28</v>
      </c>
      <c r="E1165" t="s">
        <v>29</v>
      </c>
      <c r="F1165">
        <v>1</v>
      </c>
      <c r="G1165" s="22">
        <v>1299</v>
      </c>
      <c r="H1165" s="22">
        <f t="shared" si="36"/>
        <v>1299</v>
      </c>
      <c r="I1165" t="s">
        <v>19</v>
      </c>
      <c r="J1165">
        <v>25</v>
      </c>
      <c r="K1165" s="29" t="str">
        <f t="shared" si="37"/>
        <v>Oct-2023</v>
      </c>
    </row>
    <row r="1166" spans="1:11">
      <c r="A1166" t="s">
        <v>1449</v>
      </c>
      <c r="B1166" t="s">
        <v>1450</v>
      </c>
      <c r="C1166" s="25">
        <v>45224</v>
      </c>
      <c r="D1166" t="s">
        <v>31</v>
      </c>
      <c r="E1166" t="s">
        <v>29</v>
      </c>
      <c r="F1166">
        <v>1</v>
      </c>
      <c r="G1166" s="22">
        <v>999</v>
      </c>
      <c r="H1166" s="22">
        <f t="shared" si="36"/>
        <v>999</v>
      </c>
      <c r="I1166" t="s">
        <v>15</v>
      </c>
      <c r="J1166">
        <v>35</v>
      </c>
      <c r="K1166" s="29" t="str">
        <f t="shared" si="37"/>
        <v>Oct-2023</v>
      </c>
    </row>
    <row r="1167" spans="1:11">
      <c r="A1167" t="s">
        <v>1451</v>
      </c>
      <c r="B1167" t="s">
        <v>1452</v>
      </c>
      <c r="C1167" s="25">
        <v>45229</v>
      </c>
      <c r="D1167" t="s">
        <v>34</v>
      </c>
      <c r="E1167" t="s">
        <v>29</v>
      </c>
      <c r="F1167">
        <v>1</v>
      </c>
      <c r="G1167" s="22">
        <v>1100</v>
      </c>
      <c r="H1167" s="22">
        <f t="shared" si="36"/>
        <v>1100</v>
      </c>
      <c r="I1167" t="s">
        <v>19</v>
      </c>
      <c r="J1167">
        <v>50</v>
      </c>
      <c r="K1167" s="29" t="str">
        <f t="shared" si="37"/>
        <v>Oct-2023</v>
      </c>
    </row>
    <row r="1168" spans="1:11">
      <c r="A1168" t="s">
        <v>1453</v>
      </c>
      <c r="B1168" t="s">
        <v>433</v>
      </c>
      <c r="C1168" s="25">
        <v>45209</v>
      </c>
      <c r="D1168" t="s">
        <v>60</v>
      </c>
      <c r="E1168" t="s">
        <v>57</v>
      </c>
      <c r="F1168">
        <v>2</v>
      </c>
      <c r="G1168" s="22">
        <v>19.99</v>
      </c>
      <c r="H1168" s="22">
        <f t="shared" si="36"/>
        <v>39.98</v>
      </c>
      <c r="I1168" t="s">
        <v>15</v>
      </c>
      <c r="J1168">
        <v>42</v>
      </c>
      <c r="K1168" s="29" t="str">
        <f t="shared" si="37"/>
        <v>Oct-2023</v>
      </c>
    </row>
    <row r="1169" spans="1:11">
      <c r="A1169" t="s">
        <v>1454</v>
      </c>
      <c r="B1169" t="s">
        <v>1455</v>
      </c>
      <c r="C1169" s="25">
        <v>45200</v>
      </c>
      <c r="D1169" t="s">
        <v>37</v>
      </c>
      <c r="E1169" t="s">
        <v>38</v>
      </c>
      <c r="F1169">
        <v>1</v>
      </c>
      <c r="G1169" s="22">
        <v>249.99</v>
      </c>
      <c r="H1169" s="22">
        <f t="shared" si="36"/>
        <v>249.99</v>
      </c>
      <c r="I1169" t="s">
        <v>15</v>
      </c>
      <c r="J1169">
        <v>65</v>
      </c>
      <c r="K1169" s="29" t="str">
        <f t="shared" si="37"/>
        <v>Oct-2023</v>
      </c>
    </row>
    <row r="1170" spans="1:11">
      <c r="A1170" t="s">
        <v>1456</v>
      </c>
      <c r="B1170" t="s">
        <v>1455</v>
      </c>
      <c r="C1170" s="25">
        <v>45201</v>
      </c>
      <c r="D1170" t="s">
        <v>41</v>
      </c>
      <c r="E1170" t="s">
        <v>38</v>
      </c>
      <c r="F1170">
        <v>1</v>
      </c>
      <c r="G1170" s="22">
        <v>350</v>
      </c>
      <c r="H1170" s="22">
        <f t="shared" si="36"/>
        <v>350</v>
      </c>
      <c r="I1170" t="s">
        <v>15</v>
      </c>
      <c r="J1170">
        <v>66</v>
      </c>
      <c r="K1170" s="29" t="str">
        <f t="shared" si="37"/>
        <v>Oct-2023</v>
      </c>
    </row>
    <row r="1171" spans="1:11">
      <c r="A1171" t="s">
        <v>1457</v>
      </c>
      <c r="B1171" t="s">
        <v>1455</v>
      </c>
      <c r="C1171" s="25">
        <v>45202</v>
      </c>
      <c r="D1171" t="s">
        <v>44</v>
      </c>
      <c r="E1171" t="s">
        <v>45</v>
      </c>
      <c r="F1171">
        <v>1</v>
      </c>
      <c r="G1171" s="22">
        <v>149</v>
      </c>
      <c r="H1171" s="22">
        <f t="shared" si="36"/>
        <v>149</v>
      </c>
      <c r="I1171" t="s">
        <v>15</v>
      </c>
      <c r="J1171">
        <v>67</v>
      </c>
      <c r="K1171" s="29" t="str">
        <f t="shared" si="37"/>
        <v>Oct-2023</v>
      </c>
    </row>
    <row r="1172" spans="1:11">
      <c r="A1172" t="s">
        <v>1458</v>
      </c>
      <c r="B1172" t="s">
        <v>1455</v>
      </c>
      <c r="C1172" s="25">
        <v>45203</v>
      </c>
      <c r="D1172" t="s">
        <v>47</v>
      </c>
      <c r="E1172" t="s">
        <v>45</v>
      </c>
      <c r="F1172">
        <v>2</v>
      </c>
      <c r="G1172" s="22">
        <v>75</v>
      </c>
      <c r="H1172" s="22">
        <f t="shared" si="36"/>
        <v>150</v>
      </c>
      <c r="I1172" t="s">
        <v>15</v>
      </c>
      <c r="J1172">
        <v>68</v>
      </c>
      <c r="K1172" s="29" t="str">
        <f t="shared" si="37"/>
        <v>Oct-2023</v>
      </c>
    </row>
    <row r="1173" spans="1:11">
      <c r="A1173" t="s">
        <v>1459</v>
      </c>
      <c r="B1173" t="s">
        <v>1455</v>
      </c>
      <c r="C1173" s="25">
        <v>45204</v>
      </c>
      <c r="D1173" t="s">
        <v>50</v>
      </c>
      <c r="E1173" t="s">
        <v>45</v>
      </c>
      <c r="F1173">
        <v>1</v>
      </c>
      <c r="G1173" s="22">
        <v>199</v>
      </c>
      <c r="H1173" s="22">
        <f t="shared" si="36"/>
        <v>199</v>
      </c>
      <c r="I1173" t="s">
        <v>15</v>
      </c>
      <c r="J1173">
        <v>69</v>
      </c>
      <c r="K1173" s="29" t="str">
        <f t="shared" si="37"/>
        <v>Oct-2023</v>
      </c>
    </row>
    <row r="1174" spans="1:11">
      <c r="A1174" t="s">
        <v>1460</v>
      </c>
      <c r="B1174" t="s">
        <v>1455</v>
      </c>
      <c r="C1174" s="25">
        <v>45205</v>
      </c>
      <c r="D1174" t="s">
        <v>53</v>
      </c>
      <c r="E1174" t="s">
        <v>45</v>
      </c>
      <c r="F1174">
        <v>1</v>
      </c>
      <c r="G1174" s="22">
        <v>250</v>
      </c>
      <c r="H1174" s="22">
        <f t="shared" si="36"/>
        <v>250</v>
      </c>
      <c r="I1174" t="s">
        <v>15</v>
      </c>
      <c r="J1174">
        <v>70</v>
      </c>
      <c r="K1174" s="29" t="str">
        <f t="shared" si="37"/>
        <v>Oct-2023</v>
      </c>
    </row>
    <row r="1175" spans="1:11">
      <c r="A1175" t="s">
        <v>1461</v>
      </c>
      <c r="B1175" t="s">
        <v>1455</v>
      </c>
      <c r="C1175" s="25">
        <v>45206</v>
      </c>
      <c r="D1175" t="s">
        <v>56</v>
      </c>
      <c r="E1175" t="s">
        <v>57</v>
      </c>
      <c r="F1175">
        <v>1</v>
      </c>
      <c r="G1175" s="22">
        <v>19.99</v>
      </c>
      <c r="H1175" s="22">
        <f t="shared" si="36"/>
        <v>19.99</v>
      </c>
      <c r="I1175" t="s">
        <v>15</v>
      </c>
      <c r="J1175">
        <v>71</v>
      </c>
      <c r="K1175" s="29" t="str">
        <f t="shared" si="37"/>
        <v>Oct-2023</v>
      </c>
    </row>
    <row r="1176" spans="1:11">
      <c r="A1176" t="s">
        <v>1462</v>
      </c>
      <c r="B1176" t="s">
        <v>1455</v>
      </c>
      <c r="C1176" s="25">
        <v>45207</v>
      </c>
      <c r="D1176" t="s">
        <v>60</v>
      </c>
      <c r="E1176" t="s">
        <v>57</v>
      </c>
      <c r="F1176">
        <v>2</v>
      </c>
      <c r="G1176" s="22">
        <v>19.99</v>
      </c>
      <c r="H1176" s="22">
        <f t="shared" si="36"/>
        <v>39.98</v>
      </c>
      <c r="I1176" t="s">
        <v>15</v>
      </c>
      <c r="J1176">
        <v>72</v>
      </c>
      <c r="K1176" s="29" t="str">
        <f t="shared" si="37"/>
        <v>Oct-2023</v>
      </c>
    </row>
    <row r="1177" spans="1:11">
      <c r="A1177" t="s">
        <v>1463</v>
      </c>
      <c r="B1177" t="s">
        <v>1455</v>
      </c>
      <c r="C1177" s="25">
        <v>45208</v>
      </c>
      <c r="D1177" t="s">
        <v>93</v>
      </c>
      <c r="E1177" t="s">
        <v>57</v>
      </c>
      <c r="F1177">
        <v>3</v>
      </c>
      <c r="G1177" s="22">
        <v>9.5</v>
      </c>
      <c r="H1177" s="22">
        <f t="shared" si="36"/>
        <v>28.5</v>
      </c>
      <c r="I1177" t="s">
        <v>15</v>
      </c>
      <c r="J1177">
        <v>73</v>
      </c>
      <c r="K1177" s="29" t="str">
        <f t="shared" si="37"/>
        <v>Oct-2023</v>
      </c>
    </row>
    <row r="1178" spans="1:11">
      <c r="A1178" t="s">
        <v>1464</v>
      </c>
      <c r="B1178" t="s">
        <v>1455</v>
      </c>
      <c r="C1178" s="25">
        <v>45209</v>
      </c>
      <c r="D1178" t="s">
        <v>63</v>
      </c>
      <c r="E1178" t="s">
        <v>57</v>
      </c>
      <c r="F1178">
        <v>1</v>
      </c>
      <c r="G1178" s="22">
        <v>15</v>
      </c>
      <c r="H1178" s="22">
        <f t="shared" si="36"/>
        <v>15</v>
      </c>
      <c r="I1178" t="s">
        <v>15</v>
      </c>
      <c r="J1178">
        <v>74</v>
      </c>
      <c r="K1178" s="29" t="str">
        <f t="shared" si="37"/>
        <v>Oct-2023</v>
      </c>
    </row>
    <row r="1179" spans="1:11">
      <c r="A1179" t="s">
        <v>1465</v>
      </c>
      <c r="B1179" t="s">
        <v>1455</v>
      </c>
      <c r="C1179" s="25">
        <v>45210</v>
      </c>
      <c r="D1179" t="s">
        <v>96</v>
      </c>
      <c r="E1179" t="s">
        <v>57</v>
      </c>
      <c r="F1179">
        <v>2</v>
      </c>
      <c r="G1179" s="22">
        <v>25</v>
      </c>
      <c r="H1179" s="22">
        <f t="shared" si="36"/>
        <v>50</v>
      </c>
      <c r="I1179" t="s">
        <v>15</v>
      </c>
      <c r="J1179">
        <v>75</v>
      </c>
      <c r="K1179" s="29" t="str">
        <f t="shared" si="37"/>
        <v>Oct-2023</v>
      </c>
    </row>
    <row r="1180" spans="1:11">
      <c r="A1180" t="s">
        <v>1466</v>
      </c>
      <c r="B1180" t="s">
        <v>1467</v>
      </c>
      <c r="C1180" s="25">
        <v>45211</v>
      </c>
      <c r="D1180" t="s">
        <v>13</v>
      </c>
      <c r="E1180" t="s">
        <v>14</v>
      </c>
      <c r="F1180">
        <v>1</v>
      </c>
      <c r="G1180" s="22">
        <v>899.99</v>
      </c>
      <c r="H1180" s="22">
        <f t="shared" si="36"/>
        <v>899.99</v>
      </c>
      <c r="I1180" t="s">
        <v>19</v>
      </c>
      <c r="J1180">
        <v>18</v>
      </c>
      <c r="K1180" s="29" t="str">
        <f t="shared" si="37"/>
        <v>Oct-2023</v>
      </c>
    </row>
    <row r="1181" spans="1:11">
      <c r="A1181" t="s">
        <v>1468</v>
      </c>
      <c r="B1181" t="s">
        <v>1467</v>
      </c>
      <c r="C1181" s="25">
        <v>45212</v>
      </c>
      <c r="D1181" t="s">
        <v>18</v>
      </c>
      <c r="E1181" t="s">
        <v>14</v>
      </c>
      <c r="F1181">
        <v>1</v>
      </c>
      <c r="G1181" s="22">
        <v>799</v>
      </c>
      <c r="H1181" s="22">
        <f t="shared" si="36"/>
        <v>799</v>
      </c>
      <c r="I1181" t="s">
        <v>19</v>
      </c>
      <c r="J1181">
        <v>19</v>
      </c>
      <c r="K1181" s="29" t="str">
        <f t="shared" si="37"/>
        <v>Oct-2023</v>
      </c>
    </row>
    <row r="1182" spans="1:11">
      <c r="A1182" t="s">
        <v>1469</v>
      </c>
      <c r="B1182" t="s">
        <v>1467</v>
      </c>
      <c r="C1182" s="25">
        <v>45213</v>
      </c>
      <c r="D1182" t="s">
        <v>22</v>
      </c>
      <c r="E1182" t="s">
        <v>14</v>
      </c>
      <c r="F1182">
        <v>1</v>
      </c>
      <c r="G1182" s="22">
        <v>650</v>
      </c>
      <c r="H1182" s="22">
        <f t="shared" si="36"/>
        <v>650</v>
      </c>
      <c r="I1182" t="s">
        <v>19</v>
      </c>
      <c r="J1182">
        <v>20</v>
      </c>
      <c r="K1182" s="29" t="str">
        <f t="shared" si="37"/>
        <v>Oct-2023</v>
      </c>
    </row>
    <row r="1183" spans="1:11">
      <c r="A1183" t="s">
        <v>1470</v>
      </c>
      <c r="B1183" t="s">
        <v>1467</v>
      </c>
      <c r="C1183" s="25">
        <v>45214</v>
      </c>
      <c r="D1183" t="s">
        <v>25</v>
      </c>
      <c r="E1183" t="s">
        <v>14</v>
      </c>
      <c r="F1183">
        <v>1</v>
      </c>
      <c r="G1183" s="22">
        <v>950</v>
      </c>
      <c r="H1183" s="22">
        <f t="shared" si="36"/>
        <v>950</v>
      </c>
      <c r="I1183" t="s">
        <v>19</v>
      </c>
      <c r="J1183">
        <v>21</v>
      </c>
      <c r="K1183" s="29" t="str">
        <f t="shared" si="37"/>
        <v>Oct-2023</v>
      </c>
    </row>
    <row r="1184" spans="1:11">
      <c r="A1184" t="s">
        <v>1471</v>
      </c>
      <c r="B1184" t="s">
        <v>1467</v>
      </c>
      <c r="C1184" s="25">
        <v>45215</v>
      </c>
      <c r="D1184" t="s">
        <v>28</v>
      </c>
      <c r="E1184" t="s">
        <v>29</v>
      </c>
      <c r="F1184">
        <v>1</v>
      </c>
      <c r="G1184" s="22">
        <v>1299</v>
      </c>
      <c r="H1184" s="22">
        <f t="shared" si="36"/>
        <v>1299</v>
      </c>
      <c r="I1184" t="s">
        <v>19</v>
      </c>
      <c r="J1184">
        <v>22</v>
      </c>
      <c r="K1184" s="29" t="str">
        <f t="shared" si="37"/>
        <v>Oct-2023</v>
      </c>
    </row>
    <row r="1185" spans="1:11">
      <c r="A1185" t="s">
        <v>1472</v>
      </c>
      <c r="B1185" t="s">
        <v>1467</v>
      </c>
      <c r="C1185" s="25">
        <v>45216</v>
      </c>
      <c r="D1185" t="s">
        <v>31</v>
      </c>
      <c r="E1185" t="s">
        <v>29</v>
      </c>
      <c r="F1185">
        <v>1</v>
      </c>
      <c r="G1185" s="22">
        <v>999</v>
      </c>
      <c r="H1185" s="22">
        <f t="shared" si="36"/>
        <v>999</v>
      </c>
      <c r="I1185" t="s">
        <v>19</v>
      </c>
      <c r="J1185">
        <v>23</v>
      </c>
      <c r="K1185" s="29" t="str">
        <f t="shared" si="37"/>
        <v>Oct-2023</v>
      </c>
    </row>
    <row r="1186" spans="1:11">
      <c r="A1186" t="s">
        <v>1473</v>
      </c>
      <c r="B1186" t="s">
        <v>1467</v>
      </c>
      <c r="C1186" s="25">
        <v>45217</v>
      </c>
      <c r="D1186" t="s">
        <v>34</v>
      </c>
      <c r="E1186" t="s">
        <v>29</v>
      </c>
      <c r="F1186">
        <v>1</v>
      </c>
      <c r="G1186" s="22">
        <v>1100</v>
      </c>
      <c r="H1186" s="22">
        <f t="shared" si="36"/>
        <v>1100</v>
      </c>
      <c r="I1186" t="s">
        <v>19</v>
      </c>
      <c r="J1186">
        <v>24</v>
      </c>
      <c r="K1186" s="29" t="str">
        <f t="shared" si="37"/>
        <v>Oct-2023</v>
      </c>
    </row>
    <row r="1187" spans="1:11">
      <c r="A1187" t="s">
        <v>1474</v>
      </c>
      <c r="B1187" t="s">
        <v>1467</v>
      </c>
      <c r="C1187" s="25">
        <v>45218</v>
      </c>
      <c r="D1187" t="s">
        <v>37</v>
      </c>
      <c r="E1187" t="s">
        <v>38</v>
      </c>
      <c r="F1187">
        <v>1</v>
      </c>
      <c r="G1187" s="22">
        <v>249.99</v>
      </c>
      <c r="H1187" s="22">
        <f t="shared" si="36"/>
        <v>249.99</v>
      </c>
      <c r="I1187" t="s">
        <v>19</v>
      </c>
      <c r="J1187">
        <v>18</v>
      </c>
      <c r="K1187" s="29" t="str">
        <f t="shared" si="37"/>
        <v>Oct-2023</v>
      </c>
    </row>
    <row r="1188" spans="1:11">
      <c r="A1188" t="s">
        <v>1475</v>
      </c>
      <c r="B1188" t="s">
        <v>1467</v>
      </c>
      <c r="C1188" s="25">
        <v>45219</v>
      </c>
      <c r="D1188" t="s">
        <v>41</v>
      </c>
      <c r="E1188" t="s">
        <v>38</v>
      </c>
      <c r="F1188">
        <v>1</v>
      </c>
      <c r="G1188" s="22">
        <v>350</v>
      </c>
      <c r="H1188" s="22">
        <f t="shared" si="36"/>
        <v>350</v>
      </c>
      <c r="I1188" t="s">
        <v>19</v>
      </c>
      <c r="J1188">
        <v>19</v>
      </c>
      <c r="K1188" s="29" t="str">
        <f t="shared" si="37"/>
        <v>Oct-2023</v>
      </c>
    </row>
    <row r="1189" spans="1:11">
      <c r="A1189" t="s">
        <v>1476</v>
      </c>
      <c r="B1189" t="s">
        <v>1467</v>
      </c>
      <c r="C1189" s="25">
        <v>45220</v>
      </c>
      <c r="D1189" t="s">
        <v>44</v>
      </c>
      <c r="E1189" t="s">
        <v>45</v>
      </c>
      <c r="F1189">
        <v>1</v>
      </c>
      <c r="G1189" s="22">
        <v>149</v>
      </c>
      <c r="H1189" s="22">
        <f t="shared" si="36"/>
        <v>149</v>
      </c>
      <c r="I1189" t="s">
        <v>19</v>
      </c>
      <c r="J1189">
        <v>20</v>
      </c>
      <c r="K1189" s="29" t="str">
        <f t="shared" si="37"/>
        <v>Oct-2023</v>
      </c>
    </row>
    <row r="1190" spans="1:11">
      <c r="A1190" t="s">
        <v>1477</v>
      </c>
      <c r="B1190" t="s">
        <v>1467</v>
      </c>
      <c r="C1190" s="25">
        <v>45221</v>
      </c>
      <c r="D1190" t="s">
        <v>47</v>
      </c>
      <c r="E1190" t="s">
        <v>45</v>
      </c>
      <c r="F1190">
        <v>2</v>
      </c>
      <c r="G1190" s="22">
        <v>75</v>
      </c>
      <c r="H1190" s="22">
        <f t="shared" si="36"/>
        <v>150</v>
      </c>
      <c r="I1190" t="s">
        <v>19</v>
      </c>
      <c r="J1190">
        <v>21</v>
      </c>
      <c r="K1190" s="29" t="str">
        <f t="shared" si="37"/>
        <v>Oct-2023</v>
      </c>
    </row>
    <row r="1191" spans="1:11">
      <c r="A1191" t="s">
        <v>1478</v>
      </c>
      <c r="B1191" t="s">
        <v>1467</v>
      </c>
      <c r="C1191" s="25">
        <v>45222</v>
      </c>
      <c r="D1191" t="s">
        <v>50</v>
      </c>
      <c r="E1191" t="s">
        <v>45</v>
      </c>
      <c r="F1191">
        <v>1</v>
      </c>
      <c r="G1191" s="22">
        <v>199</v>
      </c>
      <c r="H1191" s="22">
        <f t="shared" si="36"/>
        <v>199</v>
      </c>
      <c r="I1191" t="s">
        <v>19</v>
      </c>
      <c r="J1191">
        <v>22</v>
      </c>
      <c r="K1191" s="29" t="str">
        <f t="shared" si="37"/>
        <v>Oct-2023</v>
      </c>
    </row>
    <row r="1192" spans="1:11">
      <c r="A1192" t="s">
        <v>1479</v>
      </c>
      <c r="B1192" t="s">
        <v>1467</v>
      </c>
      <c r="C1192" s="25">
        <v>45223</v>
      </c>
      <c r="D1192" t="s">
        <v>53</v>
      </c>
      <c r="E1192" t="s">
        <v>45</v>
      </c>
      <c r="F1192">
        <v>1</v>
      </c>
      <c r="G1192" s="22">
        <v>250</v>
      </c>
      <c r="H1192" s="22">
        <f t="shared" si="36"/>
        <v>250</v>
      </c>
      <c r="I1192" t="s">
        <v>19</v>
      </c>
      <c r="J1192">
        <v>23</v>
      </c>
      <c r="K1192" s="29" t="str">
        <f t="shared" si="37"/>
        <v>Oct-2023</v>
      </c>
    </row>
    <row r="1193" spans="1:11">
      <c r="A1193" t="s">
        <v>1480</v>
      </c>
      <c r="B1193" t="s">
        <v>1467</v>
      </c>
      <c r="C1193" s="25">
        <v>45224</v>
      </c>
      <c r="D1193" t="s">
        <v>56</v>
      </c>
      <c r="E1193" t="s">
        <v>57</v>
      </c>
      <c r="F1193">
        <v>1</v>
      </c>
      <c r="G1193" s="22">
        <v>19.99</v>
      </c>
      <c r="H1193" s="22">
        <f t="shared" si="36"/>
        <v>19.99</v>
      </c>
      <c r="I1193" t="s">
        <v>19</v>
      </c>
      <c r="J1193">
        <v>24</v>
      </c>
      <c r="K1193" s="29" t="str">
        <f t="shared" si="37"/>
        <v>Oct-2023</v>
      </c>
    </row>
    <row r="1194" spans="1:11">
      <c r="A1194" t="s">
        <v>1481</v>
      </c>
      <c r="B1194" t="s">
        <v>1467</v>
      </c>
      <c r="C1194" s="25">
        <v>45225</v>
      </c>
      <c r="D1194" t="s">
        <v>60</v>
      </c>
      <c r="E1194" t="s">
        <v>57</v>
      </c>
      <c r="F1194">
        <v>2</v>
      </c>
      <c r="G1194" s="22">
        <v>19.99</v>
      </c>
      <c r="H1194" s="22">
        <f t="shared" si="36"/>
        <v>39.98</v>
      </c>
      <c r="I1194" t="s">
        <v>19</v>
      </c>
      <c r="J1194">
        <v>18</v>
      </c>
      <c r="K1194" s="29" t="str">
        <f t="shared" si="37"/>
        <v>Oct-2023</v>
      </c>
    </row>
    <row r="1195" spans="1:11">
      <c r="A1195" t="s">
        <v>1482</v>
      </c>
      <c r="B1195" t="s">
        <v>1467</v>
      </c>
      <c r="C1195" s="25">
        <v>45226</v>
      </c>
      <c r="D1195" t="s">
        <v>93</v>
      </c>
      <c r="E1195" t="s">
        <v>57</v>
      </c>
      <c r="F1195">
        <v>3</v>
      </c>
      <c r="G1195" s="22">
        <v>9.5</v>
      </c>
      <c r="H1195" s="22">
        <f t="shared" si="36"/>
        <v>28.5</v>
      </c>
      <c r="I1195" t="s">
        <v>19</v>
      </c>
      <c r="J1195">
        <v>19</v>
      </c>
      <c r="K1195" s="29" t="str">
        <f t="shared" si="37"/>
        <v>Oct-2023</v>
      </c>
    </row>
    <row r="1196" spans="1:11">
      <c r="A1196" t="s">
        <v>1483</v>
      </c>
      <c r="B1196" t="s">
        <v>1467</v>
      </c>
      <c r="C1196" s="25">
        <v>45227</v>
      </c>
      <c r="D1196" t="s">
        <v>63</v>
      </c>
      <c r="E1196" t="s">
        <v>57</v>
      </c>
      <c r="F1196">
        <v>1</v>
      </c>
      <c r="G1196" s="22">
        <v>15</v>
      </c>
      <c r="H1196" s="22">
        <f t="shared" si="36"/>
        <v>15</v>
      </c>
      <c r="I1196" t="s">
        <v>19</v>
      </c>
      <c r="J1196">
        <v>20</v>
      </c>
      <c r="K1196" s="29" t="str">
        <f t="shared" si="37"/>
        <v>Oct-2023</v>
      </c>
    </row>
    <row r="1197" spans="1:11">
      <c r="A1197" t="s">
        <v>1484</v>
      </c>
      <c r="B1197" t="s">
        <v>1467</v>
      </c>
      <c r="C1197" s="25">
        <v>45228</v>
      </c>
      <c r="D1197" t="s">
        <v>96</v>
      </c>
      <c r="E1197" t="s">
        <v>57</v>
      </c>
      <c r="F1197">
        <v>2</v>
      </c>
      <c r="G1197" s="22">
        <v>25</v>
      </c>
      <c r="H1197" s="22">
        <f t="shared" si="36"/>
        <v>50</v>
      </c>
      <c r="I1197" t="s">
        <v>19</v>
      </c>
      <c r="J1197">
        <v>21</v>
      </c>
      <c r="K1197" s="29" t="str">
        <f t="shared" si="37"/>
        <v>Oct-2023</v>
      </c>
    </row>
    <row r="1198" spans="1:11">
      <c r="A1198" t="s">
        <v>1485</v>
      </c>
      <c r="B1198" t="s">
        <v>1353</v>
      </c>
      <c r="C1198" s="25">
        <v>45229</v>
      </c>
      <c r="D1198" t="s">
        <v>13</v>
      </c>
      <c r="E1198" t="s">
        <v>14</v>
      </c>
      <c r="F1198">
        <v>1</v>
      </c>
      <c r="G1198" s="22">
        <v>899.99</v>
      </c>
      <c r="H1198" s="22">
        <f t="shared" si="36"/>
        <v>899.99</v>
      </c>
      <c r="I1198" t="s">
        <v>15</v>
      </c>
      <c r="J1198">
        <v>25</v>
      </c>
      <c r="K1198" s="29" t="str">
        <f t="shared" si="37"/>
        <v>Oct-2023</v>
      </c>
    </row>
    <row r="1199" spans="1:11">
      <c r="A1199" t="s">
        <v>1486</v>
      </c>
      <c r="B1199" t="s">
        <v>1353</v>
      </c>
      <c r="C1199" s="25">
        <v>45230</v>
      </c>
      <c r="D1199" t="s">
        <v>18</v>
      </c>
      <c r="E1199" t="s">
        <v>14</v>
      </c>
      <c r="F1199">
        <v>1</v>
      </c>
      <c r="G1199" s="22">
        <v>799</v>
      </c>
      <c r="H1199" s="22">
        <f t="shared" si="36"/>
        <v>799</v>
      </c>
      <c r="I1199" t="s">
        <v>15</v>
      </c>
      <c r="J1199">
        <v>26</v>
      </c>
      <c r="K1199" s="29" t="str">
        <f t="shared" si="37"/>
        <v>Oct-2023</v>
      </c>
    </row>
    <row r="1200" spans="1:11">
      <c r="A1200" t="s">
        <v>1487</v>
      </c>
      <c r="B1200" t="s">
        <v>1488</v>
      </c>
      <c r="C1200" s="25">
        <v>45200</v>
      </c>
      <c r="D1200" t="s">
        <v>41</v>
      </c>
      <c r="E1200" t="s">
        <v>38</v>
      </c>
      <c r="F1200">
        <v>1</v>
      </c>
      <c r="G1200" s="22">
        <v>350</v>
      </c>
      <c r="H1200" s="22">
        <f t="shared" si="36"/>
        <v>350</v>
      </c>
      <c r="I1200" t="s">
        <v>15</v>
      </c>
      <c r="J1200">
        <v>36</v>
      </c>
      <c r="K1200" s="29" t="str">
        <f t="shared" si="37"/>
        <v>Oct-2023</v>
      </c>
    </row>
    <row r="1201" spans="1:11">
      <c r="A1201" t="s">
        <v>1489</v>
      </c>
      <c r="B1201" t="s">
        <v>1490</v>
      </c>
      <c r="C1201" s="25">
        <v>45200</v>
      </c>
      <c r="D1201" t="s">
        <v>13</v>
      </c>
      <c r="E1201" t="s">
        <v>14</v>
      </c>
      <c r="F1201">
        <v>1</v>
      </c>
      <c r="G1201" s="22">
        <v>899.99</v>
      </c>
      <c r="H1201" s="22">
        <f t="shared" si="36"/>
        <v>899.99</v>
      </c>
      <c r="I1201" t="s">
        <v>15</v>
      </c>
      <c r="J1201">
        <v>23</v>
      </c>
      <c r="K1201" s="29" t="str">
        <f t="shared" si="37"/>
        <v>Oct-2023</v>
      </c>
    </row>
    <row r="1202" spans="1:11">
      <c r="A1202" t="s">
        <v>1491</v>
      </c>
      <c r="B1202" t="s">
        <v>12</v>
      </c>
      <c r="C1202" s="25">
        <v>45566</v>
      </c>
      <c r="D1202" t="s">
        <v>13</v>
      </c>
      <c r="E1202" t="s">
        <v>14</v>
      </c>
      <c r="F1202">
        <v>1</v>
      </c>
      <c r="G1202" s="22">
        <v>899.99</v>
      </c>
      <c r="H1202" s="22">
        <f t="shared" si="36"/>
        <v>899.99</v>
      </c>
      <c r="I1202" t="s">
        <v>15</v>
      </c>
      <c r="J1202">
        <v>26</v>
      </c>
      <c r="K1202" s="29" t="str">
        <f t="shared" si="37"/>
        <v>Oct-2024</v>
      </c>
    </row>
    <row r="1203" spans="1:11">
      <c r="A1203" t="s">
        <v>1492</v>
      </c>
      <c r="B1203" t="s">
        <v>17</v>
      </c>
      <c r="C1203" s="25">
        <v>45568</v>
      </c>
      <c r="D1203" t="s">
        <v>18</v>
      </c>
      <c r="E1203" t="s">
        <v>14</v>
      </c>
      <c r="F1203">
        <v>1</v>
      </c>
      <c r="G1203" s="22">
        <v>799</v>
      </c>
      <c r="H1203" s="22">
        <f t="shared" si="36"/>
        <v>799</v>
      </c>
      <c r="I1203" t="s">
        <v>19</v>
      </c>
      <c r="J1203">
        <v>41</v>
      </c>
      <c r="K1203" s="29" t="str">
        <f t="shared" si="37"/>
        <v>Oct-2024</v>
      </c>
    </row>
    <row r="1204" spans="1:11">
      <c r="A1204" t="s">
        <v>1493</v>
      </c>
      <c r="B1204" t="s">
        <v>21</v>
      </c>
      <c r="C1204" s="25">
        <v>45570</v>
      </c>
      <c r="D1204" t="s">
        <v>22</v>
      </c>
      <c r="E1204" t="s">
        <v>14</v>
      </c>
      <c r="F1204">
        <v>1</v>
      </c>
      <c r="G1204" s="22">
        <v>650</v>
      </c>
      <c r="H1204" s="22">
        <f t="shared" si="36"/>
        <v>650</v>
      </c>
      <c r="I1204" t="s">
        <v>15</v>
      </c>
      <c r="J1204">
        <v>55</v>
      </c>
      <c r="K1204" s="29" t="str">
        <f t="shared" si="37"/>
        <v>Oct-2024</v>
      </c>
    </row>
    <row r="1205" spans="1:11">
      <c r="A1205" t="s">
        <v>1494</v>
      </c>
      <c r="B1205" t="s">
        <v>24</v>
      </c>
      <c r="C1205" s="25">
        <v>45572</v>
      </c>
      <c r="D1205" t="s">
        <v>25</v>
      </c>
      <c r="E1205" t="s">
        <v>14</v>
      </c>
      <c r="F1205">
        <v>1</v>
      </c>
      <c r="G1205" s="22">
        <v>950</v>
      </c>
      <c r="H1205" s="22">
        <f t="shared" si="36"/>
        <v>950</v>
      </c>
      <c r="I1205" t="s">
        <v>19</v>
      </c>
      <c r="J1205">
        <v>19</v>
      </c>
      <c r="K1205" s="29" t="str">
        <f t="shared" si="37"/>
        <v>Oct-2024</v>
      </c>
    </row>
    <row r="1206" spans="1:11">
      <c r="A1206" t="s">
        <v>1495</v>
      </c>
      <c r="B1206" t="s">
        <v>27</v>
      </c>
      <c r="C1206" s="25">
        <v>45574</v>
      </c>
      <c r="D1206" t="s">
        <v>28</v>
      </c>
      <c r="E1206" t="s">
        <v>29</v>
      </c>
      <c r="F1206">
        <v>1</v>
      </c>
      <c r="G1206" s="22">
        <v>1299</v>
      </c>
      <c r="H1206" s="22">
        <f t="shared" si="36"/>
        <v>1299</v>
      </c>
      <c r="I1206" t="s">
        <v>15</v>
      </c>
      <c r="J1206">
        <v>40</v>
      </c>
      <c r="K1206" s="29" t="str">
        <f t="shared" si="37"/>
        <v>Oct-2024</v>
      </c>
    </row>
    <row r="1207" spans="1:11">
      <c r="A1207" t="s">
        <v>1496</v>
      </c>
      <c r="B1207" t="s">
        <v>12</v>
      </c>
      <c r="C1207" s="25">
        <v>45576</v>
      </c>
      <c r="D1207" t="s">
        <v>31</v>
      </c>
      <c r="E1207" t="s">
        <v>29</v>
      </c>
      <c r="F1207">
        <v>1</v>
      </c>
      <c r="G1207" s="22">
        <v>999</v>
      </c>
      <c r="H1207" s="22">
        <f t="shared" si="36"/>
        <v>999</v>
      </c>
      <c r="I1207" t="s">
        <v>15</v>
      </c>
      <c r="J1207">
        <v>27</v>
      </c>
      <c r="K1207" s="29" t="str">
        <f t="shared" si="37"/>
        <v>Oct-2024</v>
      </c>
    </row>
    <row r="1208" spans="1:11">
      <c r="A1208" t="s">
        <v>1497</v>
      </c>
      <c r="B1208" t="s">
        <v>33</v>
      </c>
      <c r="C1208" s="25">
        <v>45578</v>
      </c>
      <c r="D1208" t="s">
        <v>34</v>
      </c>
      <c r="E1208" t="s">
        <v>29</v>
      </c>
      <c r="F1208">
        <v>1</v>
      </c>
      <c r="G1208" s="22">
        <v>1100</v>
      </c>
      <c r="H1208" s="22">
        <f t="shared" si="36"/>
        <v>1100</v>
      </c>
      <c r="I1208" t="s">
        <v>19</v>
      </c>
      <c r="J1208">
        <v>65</v>
      </c>
      <c r="K1208" s="29" t="str">
        <f t="shared" si="37"/>
        <v>Oct-2024</v>
      </c>
    </row>
    <row r="1209" spans="1:11">
      <c r="A1209" t="s">
        <v>1498</v>
      </c>
      <c r="B1209" t="s">
        <v>36</v>
      </c>
      <c r="C1209" s="25">
        <v>45580</v>
      </c>
      <c r="D1209" t="s">
        <v>37</v>
      </c>
      <c r="E1209" t="s">
        <v>38</v>
      </c>
      <c r="F1209">
        <v>1</v>
      </c>
      <c r="G1209" s="22">
        <v>249.99</v>
      </c>
      <c r="H1209" s="22">
        <f t="shared" si="36"/>
        <v>249.99</v>
      </c>
      <c r="I1209" t="s">
        <v>15</v>
      </c>
      <c r="J1209">
        <v>33</v>
      </c>
      <c r="K1209" s="29" t="str">
        <f t="shared" si="37"/>
        <v>Oct-2024</v>
      </c>
    </row>
    <row r="1210" spans="1:11">
      <c r="A1210" t="s">
        <v>1499</v>
      </c>
      <c r="B1210" t="s">
        <v>40</v>
      </c>
      <c r="C1210" s="25">
        <v>45582</v>
      </c>
      <c r="D1210" t="s">
        <v>41</v>
      </c>
      <c r="E1210" t="s">
        <v>38</v>
      </c>
      <c r="F1210">
        <v>1</v>
      </c>
      <c r="G1210" s="22">
        <v>350</v>
      </c>
      <c r="H1210" s="22">
        <f t="shared" si="36"/>
        <v>350</v>
      </c>
      <c r="I1210" t="s">
        <v>19</v>
      </c>
      <c r="J1210">
        <v>58</v>
      </c>
      <c r="K1210" s="29" t="str">
        <f t="shared" si="37"/>
        <v>Oct-2024</v>
      </c>
    </row>
    <row r="1211" spans="1:11">
      <c r="A1211" t="s">
        <v>1500</v>
      </c>
      <c r="B1211" t="s">
        <v>43</v>
      </c>
      <c r="C1211" s="25">
        <v>45584</v>
      </c>
      <c r="D1211" t="s">
        <v>44</v>
      </c>
      <c r="E1211" t="s">
        <v>45</v>
      </c>
      <c r="F1211">
        <v>1</v>
      </c>
      <c r="G1211" s="22">
        <v>149</v>
      </c>
      <c r="H1211" s="22">
        <f t="shared" si="36"/>
        <v>149</v>
      </c>
      <c r="I1211" t="s">
        <v>15</v>
      </c>
      <c r="J1211">
        <v>37</v>
      </c>
      <c r="K1211" s="29" t="str">
        <f t="shared" si="37"/>
        <v>Oct-2024</v>
      </c>
    </row>
    <row r="1212" spans="1:11">
      <c r="A1212" t="s">
        <v>1501</v>
      </c>
      <c r="B1212" t="s">
        <v>12</v>
      </c>
      <c r="C1212" s="25">
        <v>45586</v>
      </c>
      <c r="D1212" t="s">
        <v>47</v>
      </c>
      <c r="E1212" t="s">
        <v>45</v>
      </c>
      <c r="F1212">
        <v>2</v>
      </c>
      <c r="G1212" s="22">
        <v>75</v>
      </c>
      <c r="H1212" s="22">
        <f t="shared" si="36"/>
        <v>150</v>
      </c>
      <c r="I1212" t="s">
        <v>15</v>
      </c>
      <c r="J1212">
        <v>29</v>
      </c>
      <c r="K1212" s="29" t="str">
        <f t="shared" si="37"/>
        <v>Oct-2024</v>
      </c>
    </row>
    <row r="1213" spans="1:11">
      <c r="A1213" t="s">
        <v>1502</v>
      </c>
      <c r="B1213" t="s">
        <v>49</v>
      </c>
      <c r="C1213" s="25">
        <v>45588</v>
      </c>
      <c r="D1213" t="s">
        <v>50</v>
      </c>
      <c r="E1213" t="s">
        <v>45</v>
      </c>
      <c r="F1213">
        <v>1</v>
      </c>
      <c r="G1213" s="22">
        <v>199</v>
      </c>
      <c r="H1213" s="22">
        <f t="shared" si="36"/>
        <v>199</v>
      </c>
      <c r="I1213" t="s">
        <v>19</v>
      </c>
      <c r="J1213">
        <v>24</v>
      </c>
      <c r="K1213" s="29" t="str">
        <f t="shared" si="37"/>
        <v>Oct-2024</v>
      </c>
    </row>
    <row r="1214" spans="1:11">
      <c r="A1214" t="s">
        <v>1503</v>
      </c>
      <c r="B1214" t="s">
        <v>52</v>
      </c>
      <c r="C1214" s="25">
        <v>45590</v>
      </c>
      <c r="D1214" t="s">
        <v>53</v>
      </c>
      <c r="E1214" t="s">
        <v>45</v>
      </c>
      <c r="F1214">
        <v>1</v>
      </c>
      <c r="G1214" s="22">
        <v>250</v>
      </c>
      <c r="H1214" s="22">
        <f t="shared" si="36"/>
        <v>250</v>
      </c>
      <c r="I1214" t="s">
        <v>15</v>
      </c>
      <c r="J1214">
        <v>68</v>
      </c>
      <c r="K1214" s="29" t="str">
        <f t="shared" si="37"/>
        <v>Oct-2024</v>
      </c>
    </row>
    <row r="1215" spans="1:11">
      <c r="A1215" t="s">
        <v>1504</v>
      </c>
      <c r="B1215" t="s">
        <v>55</v>
      </c>
      <c r="C1215" s="25">
        <v>45592</v>
      </c>
      <c r="D1215" t="s">
        <v>56</v>
      </c>
      <c r="E1215" t="s">
        <v>57</v>
      </c>
      <c r="F1215">
        <v>1</v>
      </c>
      <c r="G1215" s="22">
        <v>19.99</v>
      </c>
      <c r="H1215" s="22">
        <f t="shared" si="36"/>
        <v>19.99</v>
      </c>
      <c r="I1215" t="s">
        <v>19</v>
      </c>
      <c r="J1215">
        <v>70</v>
      </c>
      <c r="K1215" s="29" t="str">
        <f t="shared" si="37"/>
        <v>Oct-2024</v>
      </c>
    </row>
    <row r="1216" spans="1:11">
      <c r="A1216" t="s">
        <v>1505</v>
      </c>
      <c r="B1216" t="s">
        <v>164</v>
      </c>
      <c r="C1216" s="25">
        <v>45585</v>
      </c>
      <c r="D1216" t="s">
        <v>41</v>
      </c>
      <c r="E1216" t="s">
        <v>38</v>
      </c>
      <c r="F1216">
        <v>1</v>
      </c>
      <c r="G1216" s="22">
        <v>350</v>
      </c>
      <c r="H1216" s="22">
        <f t="shared" si="36"/>
        <v>350</v>
      </c>
      <c r="I1216" t="s">
        <v>15</v>
      </c>
      <c r="J1216">
        <v>73</v>
      </c>
      <c r="K1216" s="29" t="str">
        <f t="shared" si="37"/>
        <v>Oct-2024</v>
      </c>
    </row>
    <row r="1217" spans="1:11">
      <c r="A1217" t="s">
        <v>1506</v>
      </c>
      <c r="B1217" t="s">
        <v>1507</v>
      </c>
      <c r="C1217" s="25">
        <v>45566</v>
      </c>
      <c r="D1217" t="s">
        <v>13</v>
      </c>
      <c r="E1217" t="s">
        <v>14</v>
      </c>
      <c r="F1217">
        <v>1</v>
      </c>
      <c r="G1217" s="22">
        <v>899.99</v>
      </c>
      <c r="H1217" s="22">
        <f t="shared" si="36"/>
        <v>899.99</v>
      </c>
      <c r="I1217" t="s">
        <v>19</v>
      </c>
      <c r="J1217">
        <v>65</v>
      </c>
      <c r="K1217" s="29" t="str">
        <f t="shared" si="37"/>
        <v>Oct-2024</v>
      </c>
    </row>
    <row r="1218" spans="1:11">
      <c r="A1218" t="s">
        <v>1508</v>
      </c>
      <c r="B1218" t="s">
        <v>1509</v>
      </c>
      <c r="C1218" s="25">
        <v>45570</v>
      </c>
      <c r="D1218" t="s">
        <v>18</v>
      </c>
      <c r="E1218" t="s">
        <v>14</v>
      </c>
      <c r="F1218">
        <v>1</v>
      </c>
      <c r="G1218" s="22">
        <v>799</v>
      </c>
      <c r="H1218" s="22">
        <f t="shared" ref="H1218:H1281" si="38">F1218*G1218</f>
        <v>799</v>
      </c>
      <c r="I1218" t="s">
        <v>15</v>
      </c>
      <c r="J1218">
        <v>18</v>
      </c>
      <c r="K1218" s="29" t="str">
        <f t="shared" ref="K1218:K1281" si="39">TEXT(C1218,"mmm-yyyy")</f>
        <v>Oct-2024</v>
      </c>
    </row>
    <row r="1219" spans="1:11">
      <c r="A1219" t="s">
        <v>1510</v>
      </c>
      <c r="B1219" t="s">
        <v>1511</v>
      </c>
      <c r="C1219" s="25">
        <v>45575</v>
      </c>
      <c r="D1219" t="s">
        <v>22</v>
      </c>
      <c r="E1219" t="s">
        <v>14</v>
      </c>
      <c r="F1219">
        <v>1</v>
      </c>
      <c r="G1219" s="22">
        <v>650</v>
      </c>
      <c r="H1219" s="22">
        <f t="shared" si="38"/>
        <v>650</v>
      </c>
      <c r="I1219" t="s">
        <v>19</v>
      </c>
      <c r="J1219">
        <v>25</v>
      </c>
      <c r="K1219" s="29" t="str">
        <f t="shared" si="39"/>
        <v>Oct-2024</v>
      </c>
    </row>
    <row r="1220" spans="1:11">
      <c r="A1220" t="s">
        <v>1512</v>
      </c>
      <c r="B1220" t="s">
        <v>1513</v>
      </c>
      <c r="C1220" s="25">
        <v>45580</v>
      </c>
      <c r="D1220" t="s">
        <v>25</v>
      </c>
      <c r="E1220" t="s">
        <v>14</v>
      </c>
      <c r="F1220">
        <v>1</v>
      </c>
      <c r="G1220" s="22">
        <v>950</v>
      </c>
      <c r="H1220" s="22">
        <f t="shared" si="38"/>
        <v>950</v>
      </c>
      <c r="I1220" t="s">
        <v>15</v>
      </c>
      <c r="J1220">
        <v>35</v>
      </c>
      <c r="K1220" s="29" t="str">
        <f t="shared" si="39"/>
        <v>Oct-2024</v>
      </c>
    </row>
    <row r="1221" spans="1:11">
      <c r="A1221" t="s">
        <v>1514</v>
      </c>
      <c r="B1221" t="s">
        <v>1515</v>
      </c>
      <c r="C1221" s="25">
        <v>45585</v>
      </c>
      <c r="D1221" t="s">
        <v>28</v>
      </c>
      <c r="E1221" t="s">
        <v>29</v>
      </c>
      <c r="F1221">
        <v>1</v>
      </c>
      <c r="G1221" s="22">
        <v>1299</v>
      </c>
      <c r="H1221" s="22">
        <f t="shared" si="38"/>
        <v>1299</v>
      </c>
      <c r="I1221" t="s">
        <v>19</v>
      </c>
      <c r="J1221">
        <v>50</v>
      </c>
      <c r="K1221" s="29" t="str">
        <f t="shared" si="39"/>
        <v>Oct-2024</v>
      </c>
    </row>
    <row r="1222" spans="1:11">
      <c r="A1222" t="s">
        <v>1516</v>
      </c>
      <c r="B1222" t="s">
        <v>1517</v>
      </c>
      <c r="C1222" s="25">
        <v>45590</v>
      </c>
      <c r="D1222" t="s">
        <v>31</v>
      </c>
      <c r="E1222" t="s">
        <v>29</v>
      </c>
      <c r="F1222">
        <v>1</v>
      </c>
      <c r="G1222" s="22">
        <v>999</v>
      </c>
      <c r="H1222" s="22">
        <f t="shared" si="38"/>
        <v>999</v>
      </c>
      <c r="I1222" t="s">
        <v>15</v>
      </c>
      <c r="J1222">
        <v>65</v>
      </c>
      <c r="K1222" s="29" t="str">
        <f t="shared" si="39"/>
        <v>Oct-2024</v>
      </c>
    </row>
    <row r="1223" spans="1:11">
      <c r="A1223" t="s">
        <v>1518</v>
      </c>
      <c r="B1223" t="s">
        <v>1519</v>
      </c>
      <c r="C1223" s="25">
        <v>45595</v>
      </c>
      <c r="D1223" t="s">
        <v>34</v>
      </c>
      <c r="E1223" t="s">
        <v>29</v>
      </c>
      <c r="F1223">
        <v>1</v>
      </c>
      <c r="G1223" s="22">
        <v>1100</v>
      </c>
      <c r="H1223" s="22">
        <f t="shared" si="38"/>
        <v>1100</v>
      </c>
      <c r="I1223" t="s">
        <v>19</v>
      </c>
      <c r="J1223">
        <v>18</v>
      </c>
      <c r="K1223" s="29" t="str">
        <f t="shared" si="39"/>
        <v>Oct-2024</v>
      </c>
    </row>
    <row r="1224" spans="1:11">
      <c r="A1224" t="s">
        <v>1520</v>
      </c>
      <c r="B1224" t="s">
        <v>433</v>
      </c>
      <c r="C1224" s="25">
        <v>45575</v>
      </c>
      <c r="D1224" t="s">
        <v>96</v>
      </c>
      <c r="E1224" t="s">
        <v>57</v>
      </c>
      <c r="F1224">
        <v>2</v>
      </c>
      <c r="G1224" s="22">
        <v>25</v>
      </c>
      <c r="H1224" s="22">
        <f t="shared" si="38"/>
        <v>50</v>
      </c>
      <c r="I1224" t="s">
        <v>15</v>
      </c>
      <c r="J1224">
        <v>45</v>
      </c>
      <c r="K1224" s="29" t="str">
        <f t="shared" si="39"/>
        <v>Oct-2024</v>
      </c>
    </row>
    <row r="1225" spans="1:11">
      <c r="A1225" t="s">
        <v>1521</v>
      </c>
      <c r="B1225" t="s">
        <v>1488</v>
      </c>
      <c r="C1225" s="25">
        <v>45566</v>
      </c>
      <c r="D1225" t="s">
        <v>44</v>
      </c>
      <c r="E1225" t="s">
        <v>45</v>
      </c>
      <c r="F1225">
        <v>1</v>
      </c>
      <c r="G1225" s="22">
        <v>149</v>
      </c>
      <c r="H1225" s="22">
        <f t="shared" si="38"/>
        <v>149</v>
      </c>
      <c r="I1225" t="s">
        <v>15</v>
      </c>
      <c r="J1225">
        <v>51</v>
      </c>
      <c r="K1225" s="29" t="str">
        <f t="shared" si="39"/>
        <v>Oct-2024</v>
      </c>
    </row>
    <row r="1226" spans="1:11">
      <c r="A1226" t="s">
        <v>1522</v>
      </c>
      <c r="B1226" t="s">
        <v>1523</v>
      </c>
      <c r="C1226" s="25">
        <v>45566</v>
      </c>
      <c r="D1226" t="s">
        <v>31</v>
      </c>
      <c r="E1226" t="s">
        <v>29</v>
      </c>
      <c r="F1226">
        <v>1</v>
      </c>
      <c r="G1226" s="22">
        <v>999</v>
      </c>
      <c r="H1226" s="22">
        <f t="shared" si="38"/>
        <v>999</v>
      </c>
      <c r="I1226" t="s">
        <v>15</v>
      </c>
      <c r="J1226">
        <v>36</v>
      </c>
      <c r="K1226" s="29" t="str">
        <f t="shared" si="39"/>
        <v>Oct-2024</v>
      </c>
    </row>
    <row r="1227" spans="1:11">
      <c r="A1227" t="s">
        <v>1524</v>
      </c>
      <c r="B1227" t="s">
        <v>1490</v>
      </c>
      <c r="C1227" s="25">
        <v>45566</v>
      </c>
      <c r="D1227" t="s">
        <v>18</v>
      </c>
      <c r="E1227" t="s">
        <v>14</v>
      </c>
      <c r="F1227">
        <v>1</v>
      </c>
      <c r="G1227" s="22">
        <v>799</v>
      </c>
      <c r="H1227" s="22">
        <f t="shared" si="38"/>
        <v>799</v>
      </c>
      <c r="I1227" t="s">
        <v>15</v>
      </c>
      <c r="J1227">
        <v>24</v>
      </c>
      <c r="K1227" s="29" t="str">
        <f t="shared" si="39"/>
        <v>Oct-2024</v>
      </c>
    </row>
    <row r="1228" spans="1:11">
      <c r="A1228" t="s">
        <v>1525</v>
      </c>
      <c r="B1228" t="s">
        <v>12</v>
      </c>
      <c r="C1228" s="25">
        <v>45170</v>
      </c>
      <c r="D1228" t="s">
        <v>13</v>
      </c>
      <c r="E1228" t="s">
        <v>14</v>
      </c>
      <c r="F1228">
        <v>1</v>
      </c>
      <c r="G1228" s="22">
        <v>899.99</v>
      </c>
      <c r="H1228" s="22">
        <f t="shared" si="38"/>
        <v>899.99</v>
      </c>
      <c r="I1228" t="s">
        <v>15</v>
      </c>
      <c r="J1228">
        <v>25</v>
      </c>
      <c r="K1228" s="29" t="str">
        <f t="shared" si="39"/>
        <v>Sep-2023</v>
      </c>
    </row>
    <row r="1229" spans="1:11">
      <c r="A1229" t="s">
        <v>1526</v>
      </c>
      <c r="B1229" t="s">
        <v>17</v>
      </c>
      <c r="C1229" s="25">
        <v>45172</v>
      </c>
      <c r="D1229" t="s">
        <v>18</v>
      </c>
      <c r="E1229" t="s">
        <v>14</v>
      </c>
      <c r="F1229">
        <v>1</v>
      </c>
      <c r="G1229" s="22">
        <v>799</v>
      </c>
      <c r="H1229" s="22">
        <f t="shared" si="38"/>
        <v>799</v>
      </c>
      <c r="I1229" t="s">
        <v>19</v>
      </c>
      <c r="J1229">
        <v>39</v>
      </c>
      <c r="K1229" s="29" t="str">
        <f t="shared" si="39"/>
        <v>Sep-2023</v>
      </c>
    </row>
    <row r="1230" spans="1:11">
      <c r="A1230" t="s">
        <v>1527</v>
      </c>
      <c r="B1230" t="s">
        <v>21</v>
      </c>
      <c r="C1230" s="25">
        <v>45174</v>
      </c>
      <c r="D1230" t="s">
        <v>22</v>
      </c>
      <c r="E1230" t="s">
        <v>14</v>
      </c>
      <c r="F1230">
        <v>1</v>
      </c>
      <c r="G1230" s="22">
        <v>650</v>
      </c>
      <c r="H1230" s="22">
        <f t="shared" si="38"/>
        <v>650</v>
      </c>
      <c r="I1230" t="s">
        <v>15</v>
      </c>
      <c r="J1230">
        <v>52</v>
      </c>
      <c r="K1230" s="29" t="str">
        <f t="shared" si="39"/>
        <v>Sep-2023</v>
      </c>
    </row>
    <row r="1231" spans="1:11">
      <c r="A1231" t="s">
        <v>1528</v>
      </c>
      <c r="B1231" t="s">
        <v>24</v>
      </c>
      <c r="C1231" s="25">
        <v>45176</v>
      </c>
      <c r="D1231" t="s">
        <v>25</v>
      </c>
      <c r="E1231" t="s">
        <v>14</v>
      </c>
      <c r="F1231">
        <v>1</v>
      </c>
      <c r="G1231" s="22">
        <v>950</v>
      </c>
      <c r="H1231" s="22">
        <f t="shared" si="38"/>
        <v>950</v>
      </c>
      <c r="I1231" t="s">
        <v>19</v>
      </c>
      <c r="J1231">
        <v>24</v>
      </c>
      <c r="K1231" s="29" t="str">
        <f t="shared" si="39"/>
        <v>Sep-2023</v>
      </c>
    </row>
    <row r="1232" spans="1:11">
      <c r="A1232" t="s">
        <v>1529</v>
      </c>
      <c r="B1232" t="s">
        <v>27</v>
      </c>
      <c r="C1232" s="25">
        <v>45178</v>
      </c>
      <c r="D1232" t="s">
        <v>28</v>
      </c>
      <c r="E1232" t="s">
        <v>29</v>
      </c>
      <c r="F1232">
        <v>1</v>
      </c>
      <c r="G1232" s="22">
        <v>1299</v>
      </c>
      <c r="H1232" s="22">
        <f t="shared" si="38"/>
        <v>1299</v>
      </c>
      <c r="I1232" t="s">
        <v>15</v>
      </c>
      <c r="J1232">
        <v>43</v>
      </c>
      <c r="K1232" s="29" t="str">
        <f t="shared" si="39"/>
        <v>Sep-2023</v>
      </c>
    </row>
    <row r="1233" spans="1:11">
      <c r="A1233" t="s">
        <v>1530</v>
      </c>
      <c r="B1233" t="s">
        <v>12</v>
      </c>
      <c r="C1233" s="25">
        <v>45180</v>
      </c>
      <c r="D1233" t="s">
        <v>31</v>
      </c>
      <c r="E1233" t="s">
        <v>29</v>
      </c>
      <c r="F1233">
        <v>1</v>
      </c>
      <c r="G1233" s="22">
        <v>999</v>
      </c>
      <c r="H1233" s="22">
        <f t="shared" si="38"/>
        <v>999</v>
      </c>
      <c r="I1233" t="s">
        <v>15</v>
      </c>
      <c r="J1233">
        <v>32</v>
      </c>
      <c r="K1233" s="29" t="str">
        <f t="shared" si="39"/>
        <v>Sep-2023</v>
      </c>
    </row>
    <row r="1234" spans="1:11">
      <c r="A1234" t="s">
        <v>1531</v>
      </c>
      <c r="B1234" t="s">
        <v>33</v>
      </c>
      <c r="C1234" s="25">
        <v>45182</v>
      </c>
      <c r="D1234" t="s">
        <v>34</v>
      </c>
      <c r="E1234" t="s">
        <v>29</v>
      </c>
      <c r="F1234">
        <v>1</v>
      </c>
      <c r="G1234" s="22">
        <v>1100</v>
      </c>
      <c r="H1234" s="22">
        <f t="shared" si="38"/>
        <v>1100</v>
      </c>
      <c r="I1234" t="s">
        <v>19</v>
      </c>
      <c r="J1234">
        <v>66</v>
      </c>
      <c r="K1234" s="29" t="str">
        <f t="shared" si="39"/>
        <v>Sep-2023</v>
      </c>
    </row>
    <row r="1235" spans="1:11">
      <c r="A1235" t="s">
        <v>1532</v>
      </c>
      <c r="B1235" t="s">
        <v>36</v>
      </c>
      <c r="C1235" s="25">
        <v>45184</v>
      </c>
      <c r="D1235" t="s">
        <v>37</v>
      </c>
      <c r="E1235" t="s">
        <v>38</v>
      </c>
      <c r="F1235">
        <v>1</v>
      </c>
      <c r="G1235" s="22">
        <v>249.99</v>
      </c>
      <c r="H1235" s="22">
        <f t="shared" si="38"/>
        <v>249.99</v>
      </c>
      <c r="I1235" t="s">
        <v>15</v>
      </c>
      <c r="J1235">
        <v>28</v>
      </c>
      <c r="K1235" s="29" t="str">
        <f t="shared" si="39"/>
        <v>Sep-2023</v>
      </c>
    </row>
    <row r="1236" spans="1:11">
      <c r="A1236" t="s">
        <v>1533</v>
      </c>
      <c r="B1236" t="s">
        <v>40</v>
      </c>
      <c r="C1236" s="25">
        <v>45186</v>
      </c>
      <c r="D1236" t="s">
        <v>41</v>
      </c>
      <c r="E1236" t="s">
        <v>38</v>
      </c>
      <c r="F1236">
        <v>1</v>
      </c>
      <c r="G1236" s="22">
        <v>350</v>
      </c>
      <c r="H1236" s="22">
        <f t="shared" si="38"/>
        <v>350</v>
      </c>
      <c r="I1236" t="s">
        <v>19</v>
      </c>
      <c r="J1236">
        <v>54</v>
      </c>
      <c r="K1236" s="29" t="str">
        <f t="shared" si="39"/>
        <v>Sep-2023</v>
      </c>
    </row>
    <row r="1237" spans="1:11">
      <c r="A1237" t="s">
        <v>1534</v>
      </c>
      <c r="B1237" t="s">
        <v>43</v>
      </c>
      <c r="C1237" s="25">
        <v>45188</v>
      </c>
      <c r="D1237" t="s">
        <v>44</v>
      </c>
      <c r="E1237" t="s">
        <v>45</v>
      </c>
      <c r="F1237">
        <v>1</v>
      </c>
      <c r="G1237" s="22">
        <v>149</v>
      </c>
      <c r="H1237" s="22">
        <f t="shared" si="38"/>
        <v>149</v>
      </c>
      <c r="I1237" t="s">
        <v>15</v>
      </c>
      <c r="J1237">
        <v>47</v>
      </c>
      <c r="K1237" s="29" t="str">
        <f t="shared" si="39"/>
        <v>Sep-2023</v>
      </c>
    </row>
    <row r="1238" spans="1:11">
      <c r="A1238" t="s">
        <v>1535</v>
      </c>
      <c r="B1238" t="s">
        <v>12</v>
      </c>
      <c r="C1238" s="25">
        <v>45190</v>
      </c>
      <c r="D1238" t="s">
        <v>47</v>
      </c>
      <c r="E1238" t="s">
        <v>45</v>
      </c>
      <c r="F1238">
        <v>2</v>
      </c>
      <c r="G1238" s="22">
        <v>75</v>
      </c>
      <c r="H1238" s="22">
        <f t="shared" si="38"/>
        <v>150</v>
      </c>
      <c r="I1238" t="s">
        <v>15</v>
      </c>
      <c r="J1238">
        <v>30</v>
      </c>
      <c r="K1238" s="29" t="str">
        <f t="shared" si="39"/>
        <v>Sep-2023</v>
      </c>
    </row>
    <row r="1239" spans="1:11">
      <c r="A1239" t="s">
        <v>1536</v>
      </c>
      <c r="B1239" t="s">
        <v>49</v>
      </c>
      <c r="C1239" s="25">
        <v>45192</v>
      </c>
      <c r="D1239" t="s">
        <v>50</v>
      </c>
      <c r="E1239" t="s">
        <v>45</v>
      </c>
      <c r="F1239">
        <v>1</v>
      </c>
      <c r="G1239" s="22">
        <v>199</v>
      </c>
      <c r="H1239" s="22">
        <f t="shared" si="38"/>
        <v>199</v>
      </c>
      <c r="I1239" t="s">
        <v>19</v>
      </c>
      <c r="J1239">
        <v>18</v>
      </c>
      <c r="K1239" s="29" t="str">
        <f t="shared" si="39"/>
        <v>Sep-2023</v>
      </c>
    </row>
    <row r="1240" spans="1:11">
      <c r="A1240" t="s">
        <v>1537</v>
      </c>
      <c r="B1240" t="s">
        <v>52</v>
      </c>
      <c r="C1240" s="25">
        <v>45194</v>
      </c>
      <c r="D1240" t="s">
        <v>53</v>
      </c>
      <c r="E1240" t="s">
        <v>45</v>
      </c>
      <c r="F1240">
        <v>1</v>
      </c>
      <c r="G1240" s="22">
        <v>250</v>
      </c>
      <c r="H1240" s="22">
        <f t="shared" si="38"/>
        <v>250</v>
      </c>
      <c r="I1240" t="s">
        <v>15</v>
      </c>
      <c r="J1240">
        <v>72</v>
      </c>
      <c r="K1240" s="29" t="str">
        <f t="shared" si="39"/>
        <v>Sep-2023</v>
      </c>
    </row>
    <row r="1241" spans="1:11">
      <c r="A1241" t="s">
        <v>1538</v>
      </c>
      <c r="B1241" t="s">
        <v>55</v>
      </c>
      <c r="C1241" s="25">
        <v>45196</v>
      </c>
      <c r="D1241" t="s">
        <v>56</v>
      </c>
      <c r="E1241" t="s">
        <v>57</v>
      </c>
      <c r="F1241">
        <v>1</v>
      </c>
      <c r="G1241" s="22">
        <v>19.99</v>
      </c>
      <c r="H1241" s="22">
        <f t="shared" si="38"/>
        <v>19.99</v>
      </c>
      <c r="I1241" t="s">
        <v>19</v>
      </c>
      <c r="J1241">
        <v>67</v>
      </c>
      <c r="K1241" s="29" t="str">
        <f t="shared" si="39"/>
        <v>Sep-2023</v>
      </c>
    </row>
    <row r="1242" spans="1:11">
      <c r="A1242" t="s">
        <v>1539</v>
      </c>
      <c r="B1242" t="s">
        <v>62</v>
      </c>
      <c r="C1242" s="25">
        <v>45170</v>
      </c>
      <c r="D1242" t="s">
        <v>13</v>
      </c>
      <c r="E1242" t="s">
        <v>14</v>
      </c>
      <c r="F1242">
        <v>1</v>
      </c>
      <c r="G1242" s="22">
        <v>899.99</v>
      </c>
      <c r="H1242" s="22">
        <f t="shared" si="38"/>
        <v>899.99</v>
      </c>
      <c r="I1242" t="s">
        <v>19</v>
      </c>
      <c r="J1242">
        <v>28</v>
      </c>
      <c r="K1242" s="29" t="str">
        <f t="shared" si="39"/>
        <v>Sep-2023</v>
      </c>
    </row>
    <row r="1243" spans="1:11">
      <c r="A1243" t="s">
        <v>1540</v>
      </c>
      <c r="B1243" t="s">
        <v>296</v>
      </c>
      <c r="C1243" s="25">
        <v>45199</v>
      </c>
      <c r="D1243" t="s">
        <v>41</v>
      </c>
      <c r="E1243" t="s">
        <v>38</v>
      </c>
      <c r="F1243">
        <v>1</v>
      </c>
      <c r="G1243" s="22">
        <v>350</v>
      </c>
      <c r="H1243" s="22">
        <f t="shared" si="38"/>
        <v>350</v>
      </c>
      <c r="I1243" t="s">
        <v>15</v>
      </c>
      <c r="J1243">
        <v>44</v>
      </c>
      <c r="K1243" s="29" t="str">
        <f t="shared" si="39"/>
        <v>Sep-2023</v>
      </c>
    </row>
    <row r="1244" spans="1:11">
      <c r="A1244" t="s">
        <v>1541</v>
      </c>
      <c r="B1244" t="s">
        <v>1542</v>
      </c>
      <c r="C1244" s="25">
        <v>45170</v>
      </c>
      <c r="D1244" t="s">
        <v>56</v>
      </c>
      <c r="E1244" t="s">
        <v>57</v>
      </c>
      <c r="F1244">
        <v>1</v>
      </c>
      <c r="G1244" s="22">
        <v>19.99</v>
      </c>
      <c r="H1244" s="22">
        <f t="shared" si="38"/>
        <v>19.99</v>
      </c>
      <c r="I1244" t="s">
        <v>19</v>
      </c>
      <c r="J1244">
        <v>18</v>
      </c>
      <c r="K1244" s="29" t="str">
        <f t="shared" si="39"/>
        <v>Sep-2023</v>
      </c>
    </row>
    <row r="1245" spans="1:11">
      <c r="A1245" t="s">
        <v>1543</v>
      </c>
      <c r="B1245" t="s">
        <v>1544</v>
      </c>
      <c r="C1245" s="25">
        <v>45174</v>
      </c>
      <c r="D1245" t="s">
        <v>56</v>
      </c>
      <c r="E1245" t="s">
        <v>57</v>
      </c>
      <c r="F1245">
        <v>1</v>
      </c>
      <c r="G1245" s="22">
        <v>19.99</v>
      </c>
      <c r="H1245" s="22">
        <f t="shared" si="38"/>
        <v>19.99</v>
      </c>
      <c r="I1245" t="s">
        <v>15</v>
      </c>
      <c r="J1245">
        <v>35</v>
      </c>
      <c r="K1245" s="29" t="str">
        <f t="shared" si="39"/>
        <v>Sep-2023</v>
      </c>
    </row>
    <row r="1246" spans="1:11">
      <c r="A1246" t="s">
        <v>1545</v>
      </c>
      <c r="B1246" t="s">
        <v>1546</v>
      </c>
      <c r="C1246" s="25">
        <v>45179</v>
      </c>
      <c r="D1246" t="s">
        <v>60</v>
      </c>
      <c r="E1246" t="s">
        <v>57</v>
      </c>
      <c r="F1246">
        <v>2</v>
      </c>
      <c r="G1246" s="22">
        <v>19.99</v>
      </c>
      <c r="H1246" s="22">
        <f t="shared" si="38"/>
        <v>39.98</v>
      </c>
      <c r="I1246" t="s">
        <v>19</v>
      </c>
      <c r="J1246">
        <v>50</v>
      </c>
      <c r="K1246" s="29" t="str">
        <f t="shared" si="39"/>
        <v>Sep-2023</v>
      </c>
    </row>
    <row r="1247" spans="1:11">
      <c r="A1247" t="s">
        <v>1547</v>
      </c>
      <c r="B1247" t="s">
        <v>1548</v>
      </c>
      <c r="C1247" s="25">
        <v>45184</v>
      </c>
      <c r="D1247" t="s">
        <v>93</v>
      </c>
      <c r="E1247" t="s">
        <v>57</v>
      </c>
      <c r="F1247">
        <v>3</v>
      </c>
      <c r="G1247" s="22">
        <v>9.5</v>
      </c>
      <c r="H1247" s="22">
        <f t="shared" si="38"/>
        <v>28.5</v>
      </c>
      <c r="I1247" t="s">
        <v>15</v>
      </c>
      <c r="J1247">
        <v>65</v>
      </c>
      <c r="K1247" s="29" t="str">
        <f t="shared" si="39"/>
        <v>Sep-2023</v>
      </c>
    </row>
    <row r="1248" spans="1:11">
      <c r="A1248" t="s">
        <v>1549</v>
      </c>
      <c r="B1248" t="s">
        <v>1550</v>
      </c>
      <c r="C1248" s="25">
        <v>45189</v>
      </c>
      <c r="D1248" t="s">
        <v>63</v>
      </c>
      <c r="E1248" t="s">
        <v>57</v>
      </c>
      <c r="F1248">
        <v>1</v>
      </c>
      <c r="G1248" s="22">
        <v>15</v>
      </c>
      <c r="H1248" s="22">
        <f t="shared" si="38"/>
        <v>15</v>
      </c>
      <c r="I1248" t="s">
        <v>19</v>
      </c>
      <c r="J1248">
        <v>18</v>
      </c>
      <c r="K1248" s="29" t="str">
        <f t="shared" si="39"/>
        <v>Sep-2023</v>
      </c>
    </row>
    <row r="1249" spans="1:11">
      <c r="A1249" t="s">
        <v>1551</v>
      </c>
      <c r="B1249" t="s">
        <v>1552</v>
      </c>
      <c r="C1249" s="25">
        <v>45194</v>
      </c>
      <c r="D1249" t="s">
        <v>96</v>
      </c>
      <c r="E1249" t="s">
        <v>57</v>
      </c>
      <c r="F1249">
        <v>2</v>
      </c>
      <c r="G1249" s="22">
        <v>25</v>
      </c>
      <c r="H1249" s="22">
        <f t="shared" si="38"/>
        <v>50</v>
      </c>
      <c r="I1249" t="s">
        <v>15</v>
      </c>
      <c r="J1249">
        <v>25</v>
      </c>
      <c r="K1249" s="29" t="str">
        <f t="shared" si="39"/>
        <v>Sep-2023</v>
      </c>
    </row>
    <row r="1250" spans="1:11">
      <c r="A1250" t="s">
        <v>1553</v>
      </c>
      <c r="B1250" t="s">
        <v>600</v>
      </c>
      <c r="C1250" s="25">
        <v>45170</v>
      </c>
      <c r="D1250" t="s">
        <v>28</v>
      </c>
      <c r="E1250" t="s">
        <v>29</v>
      </c>
      <c r="F1250">
        <v>1</v>
      </c>
      <c r="G1250" s="22">
        <v>1299</v>
      </c>
      <c r="H1250" s="22">
        <f t="shared" si="38"/>
        <v>1299</v>
      </c>
      <c r="I1250" t="s">
        <v>19</v>
      </c>
      <c r="J1250">
        <v>34</v>
      </c>
      <c r="K1250" s="29" t="str">
        <f t="shared" si="39"/>
        <v>Sep-2023</v>
      </c>
    </row>
    <row r="1251" spans="1:11">
      <c r="A1251" t="s">
        <v>1554</v>
      </c>
      <c r="B1251" t="s">
        <v>1555</v>
      </c>
      <c r="C1251" s="25">
        <v>45170</v>
      </c>
      <c r="D1251" t="s">
        <v>56</v>
      </c>
      <c r="E1251" t="s">
        <v>57</v>
      </c>
      <c r="F1251">
        <v>1</v>
      </c>
      <c r="G1251" s="22">
        <v>19.99</v>
      </c>
      <c r="H1251" s="22">
        <f t="shared" si="38"/>
        <v>19.99</v>
      </c>
      <c r="I1251" t="s">
        <v>15</v>
      </c>
      <c r="J1251">
        <v>35</v>
      </c>
      <c r="K1251" s="29" t="str">
        <f t="shared" si="39"/>
        <v>Sep-2023</v>
      </c>
    </row>
    <row r="1252" spans="1:11">
      <c r="A1252" t="s">
        <v>1556</v>
      </c>
      <c r="B1252" t="s">
        <v>1555</v>
      </c>
      <c r="C1252" s="25">
        <v>45171</v>
      </c>
      <c r="D1252" t="s">
        <v>60</v>
      </c>
      <c r="E1252" t="s">
        <v>57</v>
      </c>
      <c r="F1252">
        <v>2</v>
      </c>
      <c r="G1252" s="22">
        <v>19.99</v>
      </c>
      <c r="H1252" s="22">
        <f t="shared" si="38"/>
        <v>39.98</v>
      </c>
      <c r="I1252" t="s">
        <v>15</v>
      </c>
      <c r="J1252">
        <v>36</v>
      </c>
      <c r="K1252" s="29" t="str">
        <f t="shared" si="39"/>
        <v>Sep-2023</v>
      </c>
    </row>
    <row r="1253" spans="1:11">
      <c r="A1253" t="s">
        <v>1557</v>
      </c>
      <c r="B1253" t="s">
        <v>1555</v>
      </c>
      <c r="C1253" s="25">
        <v>45172</v>
      </c>
      <c r="D1253" t="s">
        <v>93</v>
      </c>
      <c r="E1253" t="s">
        <v>57</v>
      </c>
      <c r="F1253">
        <v>3</v>
      </c>
      <c r="G1253" s="22">
        <v>9.5</v>
      </c>
      <c r="H1253" s="22">
        <f t="shared" si="38"/>
        <v>28.5</v>
      </c>
      <c r="I1253" t="s">
        <v>15</v>
      </c>
      <c r="J1253">
        <v>37</v>
      </c>
      <c r="K1253" s="29" t="str">
        <f t="shared" si="39"/>
        <v>Sep-2023</v>
      </c>
    </row>
    <row r="1254" spans="1:11">
      <c r="A1254" t="s">
        <v>1558</v>
      </c>
      <c r="B1254" t="s">
        <v>1555</v>
      </c>
      <c r="C1254" s="25">
        <v>45173</v>
      </c>
      <c r="D1254" t="s">
        <v>63</v>
      </c>
      <c r="E1254" t="s">
        <v>57</v>
      </c>
      <c r="F1254">
        <v>1</v>
      </c>
      <c r="G1254" s="22">
        <v>15</v>
      </c>
      <c r="H1254" s="22">
        <f t="shared" si="38"/>
        <v>15</v>
      </c>
      <c r="I1254" t="s">
        <v>15</v>
      </c>
      <c r="J1254">
        <v>38</v>
      </c>
      <c r="K1254" s="29" t="str">
        <f t="shared" si="39"/>
        <v>Sep-2023</v>
      </c>
    </row>
    <row r="1255" spans="1:11">
      <c r="A1255" t="s">
        <v>1559</v>
      </c>
      <c r="B1255" t="s">
        <v>1555</v>
      </c>
      <c r="C1255" s="25">
        <v>45174</v>
      </c>
      <c r="D1255" t="s">
        <v>96</v>
      </c>
      <c r="E1255" t="s">
        <v>57</v>
      </c>
      <c r="F1255">
        <v>2</v>
      </c>
      <c r="G1255" s="22">
        <v>25</v>
      </c>
      <c r="H1255" s="22">
        <f t="shared" si="38"/>
        <v>50</v>
      </c>
      <c r="I1255" t="s">
        <v>15</v>
      </c>
      <c r="J1255">
        <v>39</v>
      </c>
      <c r="K1255" s="29" t="str">
        <f t="shared" si="39"/>
        <v>Sep-2023</v>
      </c>
    </row>
    <row r="1256" spans="1:11">
      <c r="A1256" t="s">
        <v>1560</v>
      </c>
      <c r="B1256" t="s">
        <v>1555</v>
      </c>
      <c r="C1256" s="25">
        <v>45175</v>
      </c>
      <c r="D1256" t="s">
        <v>13</v>
      </c>
      <c r="E1256" t="s">
        <v>14</v>
      </c>
      <c r="F1256">
        <v>1</v>
      </c>
      <c r="G1256" s="22">
        <v>899.99</v>
      </c>
      <c r="H1256" s="22">
        <f t="shared" si="38"/>
        <v>899.99</v>
      </c>
      <c r="I1256" t="s">
        <v>15</v>
      </c>
      <c r="J1256">
        <v>40</v>
      </c>
      <c r="K1256" s="29" t="str">
        <f t="shared" si="39"/>
        <v>Sep-2023</v>
      </c>
    </row>
    <row r="1257" spans="1:11">
      <c r="A1257" t="s">
        <v>1561</v>
      </c>
      <c r="B1257" t="s">
        <v>1555</v>
      </c>
      <c r="C1257" s="25">
        <v>45176</v>
      </c>
      <c r="D1257" t="s">
        <v>18</v>
      </c>
      <c r="E1257" t="s">
        <v>14</v>
      </c>
      <c r="F1257">
        <v>1</v>
      </c>
      <c r="G1257" s="22">
        <v>799</v>
      </c>
      <c r="H1257" s="22">
        <f t="shared" si="38"/>
        <v>799</v>
      </c>
      <c r="I1257" t="s">
        <v>15</v>
      </c>
      <c r="J1257">
        <v>41</v>
      </c>
      <c r="K1257" s="29" t="str">
        <f t="shared" si="39"/>
        <v>Sep-2023</v>
      </c>
    </row>
    <row r="1258" spans="1:11">
      <c r="A1258" t="s">
        <v>1562</v>
      </c>
      <c r="B1258" t="s">
        <v>1555</v>
      </c>
      <c r="C1258" s="25">
        <v>45177</v>
      </c>
      <c r="D1258" t="s">
        <v>22</v>
      </c>
      <c r="E1258" t="s">
        <v>14</v>
      </c>
      <c r="F1258">
        <v>1</v>
      </c>
      <c r="G1258" s="22">
        <v>650</v>
      </c>
      <c r="H1258" s="22">
        <f t="shared" si="38"/>
        <v>650</v>
      </c>
      <c r="I1258" t="s">
        <v>15</v>
      </c>
      <c r="J1258">
        <v>42</v>
      </c>
      <c r="K1258" s="29" t="str">
        <f t="shared" si="39"/>
        <v>Sep-2023</v>
      </c>
    </row>
    <row r="1259" spans="1:11">
      <c r="A1259" t="s">
        <v>1563</v>
      </c>
      <c r="B1259" t="s">
        <v>1555</v>
      </c>
      <c r="C1259" s="25">
        <v>45178</v>
      </c>
      <c r="D1259" t="s">
        <v>25</v>
      </c>
      <c r="E1259" t="s">
        <v>14</v>
      </c>
      <c r="F1259">
        <v>1</v>
      </c>
      <c r="G1259" s="22">
        <v>950</v>
      </c>
      <c r="H1259" s="22">
        <f t="shared" si="38"/>
        <v>950</v>
      </c>
      <c r="I1259" t="s">
        <v>15</v>
      </c>
      <c r="J1259">
        <v>43</v>
      </c>
      <c r="K1259" s="29" t="str">
        <f t="shared" si="39"/>
        <v>Sep-2023</v>
      </c>
    </row>
    <row r="1260" spans="1:11">
      <c r="A1260" t="s">
        <v>1564</v>
      </c>
      <c r="B1260" t="s">
        <v>1555</v>
      </c>
      <c r="C1260" s="25">
        <v>45179</v>
      </c>
      <c r="D1260" t="s">
        <v>28</v>
      </c>
      <c r="E1260" t="s">
        <v>29</v>
      </c>
      <c r="F1260">
        <v>1</v>
      </c>
      <c r="G1260" s="22">
        <v>1299</v>
      </c>
      <c r="H1260" s="22">
        <f t="shared" si="38"/>
        <v>1299</v>
      </c>
      <c r="I1260" t="s">
        <v>15</v>
      </c>
      <c r="J1260">
        <v>44</v>
      </c>
      <c r="K1260" s="29" t="str">
        <f t="shared" si="39"/>
        <v>Sep-2023</v>
      </c>
    </row>
    <row r="1261" spans="1:11">
      <c r="A1261" t="s">
        <v>1565</v>
      </c>
      <c r="B1261" t="s">
        <v>1555</v>
      </c>
      <c r="C1261" s="25">
        <v>45180</v>
      </c>
      <c r="D1261" t="s">
        <v>31</v>
      </c>
      <c r="E1261" t="s">
        <v>29</v>
      </c>
      <c r="F1261">
        <v>1</v>
      </c>
      <c r="G1261" s="22">
        <v>999</v>
      </c>
      <c r="H1261" s="22">
        <f t="shared" si="38"/>
        <v>999</v>
      </c>
      <c r="I1261" t="s">
        <v>15</v>
      </c>
      <c r="J1261">
        <v>45</v>
      </c>
      <c r="K1261" s="29" t="str">
        <f t="shared" si="39"/>
        <v>Sep-2023</v>
      </c>
    </row>
    <row r="1262" spans="1:11">
      <c r="A1262" t="s">
        <v>1566</v>
      </c>
      <c r="B1262" t="s">
        <v>1555</v>
      </c>
      <c r="C1262" s="25">
        <v>45181</v>
      </c>
      <c r="D1262" t="s">
        <v>34</v>
      </c>
      <c r="E1262" t="s">
        <v>29</v>
      </c>
      <c r="F1262">
        <v>1</v>
      </c>
      <c r="G1262" s="22">
        <v>1100</v>
      </c>
      <c r="H1262" s="22">
        <f t="shared" si="38"/>
        <v>1100</v>
      </c>
      <c r="I1262" t="s">
        <v>15</v>
      </c>
      <c r="J1262">
        <v>35</v>
      </c>
      <c r="K1262" s="29" t="str">
        <f t="shared" si="39"/>
        <v>Sep-2023</v>
      </c>
    </row>
    <row r="1263" spans="1:11">
      <c r="A1263" t="s">
        <v>1567</v>
      </c>
      <c r="B1263" t="s">
        <v>1555</v>
      </c>
      <c r="C1263" s="25">
        <v>45182</v>
      </c>
      <c r="D1263" t="s">
        <v>37</v>
      </c>
      <c r="E1263" t="s">
        <v>38</v>
      </c>
      <c r="F1263">
        <v>1</v>
      </c>
      <c r="G1263" s="22">
        <v>249.99</v>
      </c>
      <c r="H1263" s="22">
        <f t="shared" si="38"/>
        <v>249.99</v>
      </c>
      <c r="I1263" t="s">
        <v>15</v>
      </c>
      <c r="J1263">
        <v>36</v>
      </c>
      <c r="K1263" s="29" t="str">
        <f t="shared" si="39"/>
        <v>Sep-2023</v>
      </c>
    </row>
    <row r="1264" spans="1:11">
      <c r="A1264" t="s">
        <v>1568</v>
      </c>
      <c r="B1264" t="s">
        <v>1555</v>
      </c>
      <c r="C1264" s="25">
        <v>45183</v>
      </c>
      <c r="D1264" t="s">
        <v>41</v>
      </c>
      <c r="E1264" t="s">
        <v>38</v>
      </c>
      <c r="F1264">
        <v>1</v>
      </c>
      <c r="G1264" s="22">
        <v>350</v>
      </c>
      <c r="H1264" s="22">
        <f t="shared" si="38"/>
        <v>350</v>
      </c>
      <c r="I1264" t="s">
        <v>15</v>
      </c>
      <c r="J1264">
        <v>37</v>
      </c>
      <c r="K1264" s="29" t="str">
        <f t="shared" si="39"/>
        <v>Sep-2023</v>
      </c>
    </row>
    <row r="1265" spans="1:11">
      <c r="A1265" t="s">
        <v>1569</v>
      </c>
      <c r="B1265" t="s">
        <v>1555</v>
      </c>
      <c r="C1265" s="25">
        <v>45184</v>
      </c>
      <c r="D1265" t="s">
        <v>44</v>
      </c>
      <c r="E1265" t="s">
        <v>45</v>
      </c>
      <c r="F1265">
        <v>1</v>
      </c>
      <c r="G1265" s="22">
        <v>149</v>
      </c>
      <c r="H1265" s="22">
        <f t="shared" si="38"/>
        <v>149</v>
      </c>
      <c r="I1265" t="s">
        <v>15</v>
      </c>
      <c r="J1265">
        <v>38</v>
      </c>
      <c r="K1265" s="29" t="str">
        <f t="shared" si="39"/>
        <v>Sep-2023</v>
      </c>
    </row>
    <row r="1266" spans="1:11">
      <c r="A1266" t="s">
        <v>1570</v>
      </c>
      <c r="B1266" t="s">
        <v>1555</v>
      </c>
      <c r="C1266" s="25">
        <v>45185</v>
      </c>
      <c r="D1266" t="s">
        <v>47</v>
      </c>
      <c r="E1266" t="s">
        <v>45</v>
      </c>
      <c r="F1266">
        <v>2</v>
      </c>
      <c r="G1266" s="22">
        <v>75</v>
      </c>
      <c r="H1266" s="22">
        <f t="shared" si="38"/>
        <v>150</v>
      </c>
      <c r="I1266" t="s">
        <v>15</v>
      </c>
      <c r="J1266">
        <v>39</v>
      </c>
      <c r="K1266" s="29" t="str">
        <f t="shared" si="39"/>
        <v>Sep-2023</v>
      </c>
    </row>
    <row r="1267" spans="1:11">
      <c r="A1267" t="s">
        <v>1571</v>
      </c>
      <c r="B1267" t="s">
        <v>1555</v>
      </c>
      <c r="C1267" s="25">
        <v>45186</v>
      </c>
      <c r="D1267" t="s">
        <v>50</v>
      </c>
      <c r="E1267" t="s">
        <v>45</v>
      </c>
      <c r="F1267">
        <v>1</v>
      </c>
      <c r="G1267" s="22">
        <v>199</v>
      </c>
      <c r="H1267" s="22">
        <f t="shared" si="38"/>
        <v>199</v>
      </c>
      <c r="I1267" t="s">
        <v>15</v>
      </c>
      <c r="J1267">
        <v>40</v>
      </c>
      <c r="K1267" s="29" t="str">
        <f t="shared" si="39"/>
        <v>Sep-2023</v>
      </c>
    </row>
    <row r="1268" spans="1:11">
      <c r="A1268" t="s">
        <v>1572</v>
      </c>
      <c r="B1268" t="s">
        <v>1555</v>
      </c>
      <c r="C1268" s="25">
        <v>45187</v>
      </c>
      <c r="D1268" t="s">
        <v>53</v>
      </c>
      <c r="E1268" t="s">
        <v>45</v>
      </c>
      <c r="F1268">
        <v>1</v>
      </c>
      <c r="G1268" s="22">
        <v>250</v>
      </c>
      <c r="H1268" s="22">
        <f t="shared" si="38"/>
        <v>250</v>
      </c>
      <c r="I1268" t="s">
        <v>15</v>
      </c>
      <c r="J1268">
        <v>41</v>
      </c>
      <c r="K1268" s="29" t="str">
        <f t="shared" si="39"/>
        <v>Sep-2023</v>
      </c>
    </row>
    <row r="1269" spans="1:11">
      <c r="A1269" t="s">
        <v>1573</v>
      </c>
      <c r="B1269" t="s">
        <v>1555</v>
      </c>
      <c r="C1269" s="25">
        <v>45188</v>
      </c>
      <c r="D1269" t="s">
        <v>56</v>
      </c>
      <c r="E1269" t="s">
        <v>57</v>
      </c>
      <c r="F1269">
        <v>1</v>
      </c>
      <c r="G1269" s="22">
        <v>19.99</v>
      </c>
      <c r="H1269" s="22">
        <f t="shared" si="38"/>
        <v>19.99</v>
      </c>
      <c r="I1269" t="s">
        <v>15</v>
      </c>
      <c r="J1269">
        <v>42</v>
      </c>
      <c r="K1269" s="29" t="str">
        <f t="shared" si="39"/>
        <v>Sep-2023</v>
      </c>
    </row>
    <row r="1270" spans="1:11">
      <c r="A1270" t="s">
        <v>1574</v>
      </c>
      <c r="B1270" t="s">
        <v>1555</v>
      </c>
      <c r="C1270" s="25">
        <v>45189</v>
      </c>
      <c r="D1270" t="s">
        <v>60</v>
      </c>
      <c r="E1270" t="s">
        <v>57</v>
      </c>
      <c r="F1270">
        <v>2</v>
      </c>
      <c r="G1270" s="22">
        <v>19.99</v>
      </c>
      <c r="H1270" s="22">
        <f t="shared" si="38"/>
        <v>39.98</v>
      </c>
      <c r="I1270" t="s">
        <v>15</v>
      </c>
      <c r="J1270">
        <v>43</v>
      </c>
      <c r="K1270" s="29" t="str">
        <f t="shared" si="39"/>
        <v>Sep-2023</v>
      </c>
    </row>
    <row r="1271" spans="1:11">
      <c r="A1271" t="s">
        <v>1575</v>
      </c>
      <c r="B1271" t="s">
        <v>1555</v>
      </c>
      <c r="C1271" s="25">
        <v>45190</v>
      </c>
      <c r="D1271" t="s">
        <v>93</v>
      </c>
      <c r="E1271" t="s">
        <v>57</v>
      </c>
      <c r="F1271">
        <v>3</v>
      </c>
      <c r="G1271" s="22">
        <v>9.5</v>
      </c>
      <c r="H1271" s="22">
        <f t="shared" si="38"/>
        <v>28.5</v>
      </c>
      <c r="I1271" t="s">
        <v>15</v>
      </c>
      <c r="J1271">
        <v>44</v>
      </c>
      <c r="K1271" s="29" t="str">
        <f t="shared" si="39"/>
        <v>Sep-2023</v>
      </c>
    </row>
    <row r="1272" spans="1:11">
      <c r="A1272" t="s">
        <v>1576</v>
      </c>
      <c r="B1272" t="s">
        <v>1555</v>
      </c>
      <c r="C1272" s="25">
        <v>45191</v>
      </c>
      <c r="D1272" t="s">
        <v>63</v>
      </c>
      <c r="E1272" t="s">
        <v>57</v>
      </c>
      <c r="F1272">
        <v>1</v>
      </c>
      <c r="G1272" s="22">
        <v>15</v>
      </c>
      <c r="H1272" s="22">
        <f t="shared" si="38"/>
        <v>15</v>
      </c>
      <c r="I1272" t="s">
        <v>15</v>
      </c>
      <c r="J1272">
        <v>45</v>
      </c>
      <c r="K1272" s="29" t="str">
        <f t="shared" si="39"/>
        <v>Sep-2023</v>
      </c>
    </row>
    <row r="1273" spans="1:11">
      <c r="A1273" t="s">
        <v>1577</v>
      </c>
      <c r="B1273" t="s">
        <v>1555</v>
      </c>
      <c r="C1273" s="25">
        <v>45192</v>
      </c>
      <c r="D1273" t="s">
        <v>96</v>
      </c>
      <c r="E1273" t="s">
        <v>57</v>
      </c>
      <c r="F1273">
        <v>2</v>
      </c>
      <c r="G1273" s="22">
        <v>25</v>
      </c>
      <c r="H1273" s="22">
        <f t="shared" si="38"/>
        <v>50</v>
      </c>
      <c r="I1273" t="s">
        <v>15</v>
      </c>
      <c r="J1273">
        <v>35</v>
      </c>
      <c r="K1273" s="29" t="str">
        <f t="shared" si="39"/>
        <v>Sep-2023</v>
      </c>
    </row>
    <row r="1274" spans="1:11">
      <c r="A1274" t="s">
        <v>1578</v>
      </c>
      <c r="B1274" t="s">
        <v>1579</v>
      </c>
      <c r="C1274" s="25">
        <v>45193</v>
      </c>
      <c r="D1274" t="s">
        <v>13</v>
      </c>
      <c r="E1274" t="s">
        <v>14</v>
      </c>
      <c r="F1274">
        <v>1</v>
      </c>
      <c r="G1274" s="22">
        <v>899.99</v>
      </c>
      <c r="H1274" s="22">
        <f t="shared" si="38"/>
        <v>899.99</v>
      </c>
      <c r="I1274" t="s">
        <v>19</v>
      </c>
      <c r="J1274">
        <v>50</v>
      </c>
      <c r="K1274" s="29" t="str">
        <f t="shared" si="39"/>
        <v>Sep-2023</v>
      </c>
    </row>
    <row r="1275" spans="1:11">
      <c r="A1275" t="s">
        <v>1580</v>
      </c>
      <c r="B1275" t="s">
        <v>1579</v>
      </c>
      <c r="C1275" s="25">
        <v>45194</v>
      </c>
      <c r="D1275" t="s">
        <v>18</v>
      </c>
      <c r="E1275" t="s">
        <v>14</v>
      </c>
      <c r="F1275">
        <v>1</v>
      </c>
      <c r="G1275" s="22">
        <v>799</v>
      </c>
      <c r="H1275" s="22">
        <f t="shared" si="38"/>
        <v>799</v>
      </c>
      <c r="I1275" t="s">
        <v>19</v>
      </c>
      <c r="J1275">
        <v>51</v>
      </c>
      <c r="K1275" s="29" t="str">
        <f t="shared" si="39"/>
        <v>Sep-2023</v>
      </c>
    </row>
    <row r="1276" spans="1:11">
      <c r="A1276" t="s">
        <v>1581</v>
      </c>
      <c r="B1276" t="s">
        <v>1579</v>
      </c>
      <c r="C1276" s="25">
        <v>45195</v>
      </c>
      <c r="D1276" t="s">
        <v>22</v>
      </c>
      <c r="E1276" t="s">
        <v>14</v>
      </c>
      <c r="F1276">
        <v>1</v>
      </c>
      <c r="G1276" s="22">
        <v>650</v>
      </c>
      <c r="H1276" s="22">
        <f t="shared" si="38"/>
        <v>650</v>
      </c>
      <c r="I1276" t="s">
        <v>19</v>
      </c>
      <c r="J1276">
        <v>52</v>
      </c>
      <c r="K1276" s="29" t="str">
        <f t="shared" si="39"/>
        <v>Sep-2023</v>
      </c>
    </row>
    <row r="1277" spans="1:11">
      <c r="A1277" t="s">
        <v>1582</v>
      </c>
      <c r="B1277" t="s">
        <v>1579</v>
      </c>
      <c r="C1277" s="25">
        <v>45196</v>
      </c>
      <c r="D1277" t="s">
        <v>25</v>
      </c>
      <c r="E1277" t="s">
        <v>14</v>
      </c>
      <c r="F1277">
        <v>1</v>
      </c>
      <c r="G1277" s="22">
        <v>950</v>
      </c>
      <c r="H1277" s="22">
        <f t="shared" si="38"/>
        <v>950</v>
      </c>
      <c r="I1277" t="s">
        <v>19</v>
      </c>
      <c r="J1277">
        <v>53</v>
      </c>
      <c r="K1277" s="29" t="str">
        <f t="shared" si="39"/>
        <v>Sep-2023</v>
      </c>
    </row>
    <row r="1278" spans="1:11">
      <c r="A1278" t="s">
        <v>1583</v>
      </c>
      <c r="B1278" t="s">
        <v>1579</v>
      </c>
      <c r="C1278" s="25">
        <v>45197</v>
      </c>
      <c r="D1278" t="s">
        <v>28</v>
      </c>
      <c r="E1278" t="s">
        <v>29</v>
      </c>
      <c r="F1278">
        <v>1</v>
      </c>
      <c r="G1278" s="22">
        <v>1299</v>
      </c>
      <c r="H1278" s="22">
        <f t="shared" si="38"/>
        <v>1299</v>
      </c>
      <c r="I1278" t="s">
        <v>19</v>
      </c>
      <c r="J1278">
        <v>54</v>
      </c>
      <c r="K1278" s="29" t="str">
        <f t="shared" si="39"/>
        <v>Sep-2023</v>
      </c>
    </row>
    <row r="1279" spans="1:11">
      <c r="A1279" t="s">
        <v>1584</v>
      </c>
      <c r="B1279" t="s">
        <v>1579</v>
      </c>
      <c r="C1279" s="25">
        <v>45198</v>
      </c>
      <c r="D1279" t="s">
        <v>31</v>
      </c>
      <c r="E1279" t="s">
        <v>29</v>
      </c>
      <c r="F1279">
        <v>1</v>
      </c>
      <c r="G1279" s="22">
        <v>999</v>
      </c>
      <c r="H1279" s="22">
        <f t="shared" si="38"/>
        <v>999</v>
      </c>
      <c r="I1279" t="s">
        <v>19</v>
      </c>
      <c r="J1279">
        <v>55</v>
      </c>
      <c r="K1279" s="29" t="str">
        <f t="shared" si="39"/>
        <v>Sep-2023</v>
      </c>
    </row>
    <row r="1280" spans="1:11">
      <c r="A1280" t="s">
        <v>1585</v>
      </c>
      <c r="B1280" t="s">
        <v>1579</v>
      </c>
      <c r="C1280" s="25">
        <v>45199</v>
      </c>
      <c r="D1280" t="s">
        <v>34</v>
      </c>
      <c r="E1280" t="s">
        <v>29</v>
      </c>
      <c r="F1280">
        <v>1</v>
      </c>
      <c r="G1280" s="22">
        <v>1100</v>
      </c>
      <c r="H1280" s="22">
        <f t="shared" si="38"/>
        <v>1100</v>
      </c>
      <c r="I1280" t="s">
        <v>19</v>
      </c>
      <c r="J1280">
        <v>50</v>
      </c>
      <c r="K1280" s="29" t="str">
        <f t="shared" si="39"/>
        <v>Sep-2023</v>
      </c>
    </row>
    <row r="1281" spans="1:11">
      <c r="A1281" t="s">
        <v>1586</v>
      </c>
      <c r="B1281" t="s">
        <v>1587</v>
      </c>
      <c r="C1281" s="25">
        <v>45199</v>
      </c>
      <c r="D1281" t="s">
        <v>34</v>
      </c>
      <c r="E1281" t="s">
        <v>29</v>
      </c>
      <c r="F1281">
        <v>1</v>
      </c>
      <c r="G1281" s="22">
        <v>1100</v>
      </c>
      <c r="H1281" s="22">
        <f t="shared" si="38"/>
        <v>1100</v>
      </c>
      <c r="I1281" t="s">
        <v>19</v>
      </c>
      <c r="J1281">
        <v>19</v>
      </c>
      <c r="K1281" s="29" t="str">
        <f t="shared" si="39"/>
        <v>Sep-2023</v>
      </c>
    </row>
    <row r="1282" spans="1:11">
      <c r="A1282" t="s">
        <v>1588</v>
      </c>
      <c r="B1282" t="s">
        <v>1589</v>
      </c>
      <c r="C1282" s="25">
        <v>45170</v>
      </c>
      <c r="D1282" t="s">
        <v>63</v>
      </c>
      <c r="E1282" t="s">
        <v>57</v>
      </c>
      <c r="F1282">
        <v>1</v>
      </c>
      <c r="G1282" s="22">
        <v>15</v>
      </c>
      <c r="H1282" s="22">
        <f t="shared" ref="H1282:H1308" si="40">F1282*G1282</f>
        <v>15</v>
      </c>
      <c r="I1282" t="s">
        <v>15</v>
      </c>
      <c r="J1282">
        <v>21</v>
      </c>
      <c r="K1282" s="29" t="str">
        <f t="shared" ref="K1282:K1308" si="41">TEXT(C1282,"mmm-yyyy")</f>
        <v>Sep-2023</v>
      </c>
    </row>
    <row r="1283" spans="1:11">
      <c r="A1283" t="s">
        <v>1590</v>
      </c>
      <c r="B1283" t="s">
        <v>12</v>
      </c>
      <c r="C1283" s="25">
        <v>45536</v>
      </c>
      <c r="D1283" t="s">
        <v>13</v>
      </c>
      <c r="E1283" t="s">
        <v>14</v>
      </c>
      <c r="F1283">
        <v>1</v>
      </c>
      <c r="G1283" s="22">
        <v>899.99</v>
      </c>
      <c r="H1283" s="22">
        <f t="shared" si="40"/>
        <v>899.99</v>
      </c>
      <c r="I1283" t="s">
        <v>15</v>
      </c>
      <c r="J1283">
        <v>25</v>
      </c>
      <c r="K1283" s="29" t="str">
        <f t="shared" si="41"/>
        <v>Sep-2024</v>
      </c>
    </row>
    <row r="1284" spans="1:11">
      <c r="A1284" t="s">
        <v>1591</v>
      </c>
      <c r="B1284" t="s">
        <v>17</v>
      </c>
      <c r="C1284" s="25">
        <v>45538</v>
      </c>
      <c r="D1284" t="s">
        <v>18</v>
      </c>
      <c r="E1284" t="s">
        <v>14</v>
      </c>
      <c r="F1284">
        <v>1</v>
      </c>
      <c r="G1284" s="22">
        <v>799</v>
      </c>
      <c r="H1284" s="22">
        <f t="shared" si="40"/>
        <v>799</v>
      </c>
      <c r="I1284" t="s">
        <v>19</v>
      </c>
      <c r="J1284">
        <v>39</v>
      </c>
      <c r="K1284" s="29" t="str">
        <f t="shared" si="41"/>
        <v>Sep-2024</v>
      </c>
    </row>
    <row r="1285" spans="1:11">
      <c r="A1285" t="s">
        <v>1592</v>
      </c>
      <c r="B1285" t="s">
        <v>21</v>
      </c>
      <c r="C1285" s="25">
        <v>45540</v>
      </c>
      <c r="D1285" t="s">
        <v>22</v>
      </c>
      <c r="E1285" t="s">
        <v>14</v>
      </c>
      <c r="F1285">
        <v>1</v>
      </c>
      <c r="G1285" s="22">
        <v>650</v>
      </c>
      <c r="H1285" s="22">
        <f t="shared" si="40"/>
        <v>650</v>
      </c>
      <c r="I1285" t="s">
        <v>15</v>
      </c>
      <c r="J1285">
        <v>52</v>
      </c>
      <c r="K1285" s="29" t="str">
        <f t="shared" si="41"/>
        <v>Sep-2024</v>
      </c>
    </row>
    <row r="1286" spans="1:11">
      <c r="A1286" t="s">
        <v>1593</v>
      </c>
      <c r="B1286" t="s">
        <v>24</v>
      </c>
      <c r="C1286" s="25">
        <v>45542</v>
      </c>
      <c r="D1286" t="s">
        <v>25</v>
      </c>
      <c r="E1286" t="s">
        <v>14</v>
      </c>
      <c r="F1286">
        <v>1</v>
      </c>
      <c r="G1286" s="22">
        <v>950</v>
      </c>
      <c r="H1286" s="22">
        <f t="shared" si="40"/>
        <v>950</v>
      </c>
      <c r="I1286" t="s">
        <v>19</v>
      </c>
      <c r="J1286">
        <v>24</v>
      </c>
      <c r="K1286" s="29" t="str">
        <f t="shared" si="41"/>
        <v>Sep-2024</v>
      </c>
    </row>
    <row r="1287" spans="1:11">
      <c r="A1287" t="s">
        <v>1594</v>
      </c>
      <c r="B1287" t="s">
        <v>27</v>
      </c>
      <c r="C1287" s="25">
        <v>45544</v>
      </c>
      <c r="D1287" t="s">
        <v>28</v>
      </c>
      <c r="E1287" t="s">
        <v>29</v>
      </c>
      <c r="F1287">
        <v>1</v>
      </c>
      <c r="G1287" s="22">
        <v>1299</v>
      </c>
      <c r="H1287" s="22">
        <f t="shared" si="40"/>
        <v>1299</v>
      </c>
      <c r="I1287" t="s">
        <v>15</v>
      </c>
      <c r="J1287">
        <v>43</v>
      </c>
      <c r="K1287" s="29" t="str">
        <f t="shared" si="41"/>
        <v>Sep-2024</v>
      </c>
    </row>
    <row r="1288" spans="1:11">
      <c r="A1288" t="s">
        <v>1595</v>
      </c>
      <c r="B1288" t="s">
        <v>12</v>
      </c>
      <c r="C1288" s="25">
        <v>45546</v>
      </c>
      <c r="D1288" t="s">
        <v>31</v>
      </c>
      <c r="E1288" t="s">
        <v>29</v>
      </c>
      <c r="F1288">
        <v>1</v>
      </c>
      <c r="G1288" s="22">
        <v>999</v>
      </c>
      <c r="H1288" s="22">
        <f t="shared" si="40"/>
        <v>999</v>
      </c>
      <c r="I1288" t="s">
        <v>15</v>
      </c>
      <c r="J1288">
        <v>32</v>
      </c>
      <c r="K1288" s="29" t="str">
        <f t="shared" si="41"/>
        <v>Sep-2024</v>
      </c>
    </row>
    <row r="1289" spans="1:11">
      <c r="A1289" t="s">
        <v>1596</v>
      </c>
      <c r="B1289" t="s">
        <v>33</v>
      </c>
      <c r="C1289" s="25">
        <v>45548</v>
      </c>
      <c r="D1289" t="s">
        <v>34</v>
      </c>
      <c r="E1289" t="s">
        <v>29</v>
      </c>
      <c r="F1289">
        <v>1</v>
      </c>
      <c r="G1289" s="22">
        <v>1100</v>
      </c>
      <c r="H1289" s="22">
        <f t="shared" si="40"/>
        <v>1100</v>
      </c>
      <c r="I1289" t="s">
        <v>19</v>
      </c>
      <c r="J1289">
        <v>66</v>
      </c>
      <c r="K1289" s="29" t="str">
        <f t="shared" si="41"/>
        <v>Sep-2024</v>
      </c>
    </row>
    <row r="1290" spans="1:11">
      <c r="A1290" t="s">
        <v>1597</v>
      </c>
      <c r="B1290" t="s">
        <v>36</v>
      </c>
      <c r="C1290" s="25">
        <v>45550</v>
      </c>
      <c r="D1290" t="s">
        <v>37</v>
      </c>
      <c r="E1290" t="s">
        <v>38</v>
      </c>
      <c r="F1290">
        <v>1</v>
      </c>
      <c r="G1290" s="22">
        <v>249.99</v>
      </c>
      <c r="H1290" s="22">
        <f t="shared" si="40"/>
        <v>249.99</v>
      </c>
      <c r="I1290" t="s">
        <v>15</v>
      </c>
      <c r="J1290">
        <v>28</v>
      </c>
      <c r="K1290" s="29" t="str">
        <f t="shared" si="41"/>
        <v>Sep-2024</v>
      </c>
    </row>
    <row r="1291" spans="1:11">
      <c r="A1291" t="s">
        <v>1598</v>
      </c>
      <c r="B1291" t="s">
        <v>40</v>
      </c>
      <c r="C1291" s="25">
        <v>45552</v>
      </c>
      <c r="D1291" t="s">
        <v>41</v>
      </c>
      <c r="E1291" t="s">
        <v>38</v>
      </c>
      <c r="F1291">
        <v>1</v>
      </c>
      <c r="G1291" s="22">
        <v>350</v>
      </c>
      <c r="H1291" s="22">
        <f t="shared" si="40"/>
        <v>350</v>
      </c>
      <c r="I1291" t="s">
        <v>19</v>
      </c>
      <c r="J1291">
        <v>54</v>
      </c>
      <c r="K1291" s="29" t="str">
        <f t="shared" si="41"/>
        <v>Sep-2024</v>
      </c>
    </row>
    <row r="1292" spans="1:11">
      <c r="A1292" t="s">
        <v>1599</v>
      </c>
      <c r="B1292" t="s">
        <v>43</v>
      </c>
      <c r="C1292" s="25">
        <v>45554</v>
      </c>
      <c r="D1292" t="s">
        <v>44</v>
      </c>
      <c r="E1292" t="s">
        <v>45</v>
      </c>
      <c r="F1292">
        <v>1</v>
      </c>
      <c r="G1292" s="22">
        <v>149</v>
      </c>
      <c r="H1292" s="22">
        <f t="shared" si="40"/>
        <v>149</v>
      </c>
      <c r="I1292" t="s">
        <v>15</v>
      </c>
      <c r="J1292">
        <v>47</v>
      </c>
      <c r="K1292" s="29" t="str">
        <f t="shared" si="41"/>
        <v>Sep-2024</v>
      </c>
    </row>
    <row r="1293" spans="1:11">
      <c r="A1293" t="s">
        <v>1600</v>
      </c>
      <c r="B1293" t="s">
        <v>12</v>
      </c>
      <c r="C1293" s="25">
        <v>45556</v>
      </c>
      <c r="D1293" t="s">
        <v>47</v>
      </c>
      <c r="E1293" t="s">
        <v>45</v>
      </c>
      <c r="F1293">
        <v>2</v>
      </c>
      <c r="G1293" s="22">
        <v>75</v>
      </c>
      <c r="H1293" s="22">
        <f t="shared" si="40"/>
        <v>150</v>
      </c>
      <c r="I1293" t="s">
        <v>15</v>
      </c>
      <c r="J1293">
        <v>30</v>
      </c>
      <c r="K1293" s="29" t="str">
        <f t="shared" si="41"/>
        <v>Sep-2024</v>
      </c>
    </row>
    <row r="1294" spans="1:11">
      <c r="A1294" t="s">
        <v>1601</v>
      </c>
      <c r="B1294" t="s">
        <v>49</v>
      </c>
      <c r="C1294" s="25">
        <v>45558</v>
      </c>
      <c r="D1294" t="s">
        <v>50</v>
      </c>
      <c r="E1294" t="s">
        <v>45</v>
      </c>
      <c r="F1294">
        <v>1</v>
      </c>
      <c r="G1294" s="22">
        <v>199</v>
      </c>
      <c r="H1294" s="22">
        <f t="shared" si="40"/>
        <v>199</v>
      </c>
      <c r="I1294" t="s">
        <v>19</v>
      </c>
      <c r="J1294">
        <v>18</v>
      </c>
      <c r="K1294" s="29" t="str">
        <f t="shared" si="41"/>
        <v>Sep-2024</v>
      </c>
    </row>
    <row r="1295" spans="1:11">
      <c r="A1295" t="s">
        <v>1602</v>
      </c>
      <c r="B1295" t="s">
        <v>52</v>
      </c>
      <c r="C1295" s="25">
        <v>45560</v>
      </c>
      <c r="D1295" t="s">
        <v>53</v>
      </c>
      <c r="E1295" t="s">
        <v>45</v>
      </c>
      <c r="F1295">
        <v>1</v>
      </c>
      <c r="G1295" s="22">
        <v>250</v>
      </c>
      <c r="H1295" s="22">
        <f t="shared" si="40"/>
        <v>250</v>
      </c>
      <c r="I1295" t="s">
        <v>15</v>
      </c>
      <c r="J1295">
        <v>72</v>
      </c>
      <c r="K1295" s="29" t="str">
        <f t="shared" si="41"/>
        <v>Sep-2024</v>
      </c>
    </row>
    <row r="1296" spans="1:11">
      <c r="A1296" t="s">
        <v>1603</v>
      </c>
      <c r="B1296" t="s">
        <v>55</v>
      </c>
      <c r="C1296" s="25">
        <v>45562</v>
      </c>
      <c r="D1296" t="s">
        <v>56</v>
      </c>
      <c r="E1296" t="s">
        <v>57</v>
      </c>
      <c r="F1296">
        <v>1</v>
      </c>
      <c r="G1296" s="22">
        <v>19.99</v>
      </c>
      <c r="H1296" s="22">
        <f t="shared" si="40"/>
        <v>19.99</v>
      </c>
      <c r="I1296" t="s">
        <v>19</v>
      </c>
      <c r="J1296">
        <v>67</v>
      </c>
      <c r="K1296" s="29" t="str">
        <f t="shared" si="41"/>
        <v>Sep-2024</v>
      </c>
    </row>
    <row r="1297" spans="1:11">
      <c r="A1297" t="s">
        <v>1604</v>
      </c>
      <c r="B1297" t="s">
        <v>164</v>
      </c>
      <c r="C1297" s="25">
        <v>45550</v>
      </c>
      <c r="D1297" t="s">
        <v>37</v>
      </c>
      <c r="E1297" t="s">
        <v>38</v>
      </c>
      <c r="F1297">
        <v>1</v>
      </c>
      <c r="G1297" s="22">
        <v>249.99</v>
      </c>
      <c r="H1297" s="22">
        <f t="shared" si="40"/>
        <v>249.99</v>
      </c>
      <c r="I1297" t="s">
        <v>15</v>
      </c>
      <c r="J1297">
        <v>72</v>
      </c>
      <c r="K1297" s="29" t="str">
        <f t="shared" si="41"/>
        <v>Sep-2024</v>
      </c>
    </row>
    <row r="1298" spans="1:11">
      <c r="A1298" t="s">
        <v>1605</v>
      </c>
      <c r="B1298" t="s">
        <v>1606</v>
      </c>
      <c r="C1298" s="25">
        <v>45536</v>
      </c>
      <c r="D1298" t="s">
        <v>25</v>
      </c>
      <c r="E1298" t="s">
        <v>14</v>
      </c>
      <c r="F1298">
        <v>1</v>
      </c>
      <c r="G1298" s="22">
        <v>950</v>
      </c>
      <c r="H1298" s="22">
        <f t="shared" si="40"/>
        <v>950</v>
      </c>
      <c r="I1298" t="s">
        <v>19</v>
      </c>
      <c r="J1298">
        <v>18</v>
      </c>
      <c r="K1298" s="29" t="str">
        <f t="shared" si="41"/>
        <v>Sep-2024</v>
      </c>
    </row>
    <row r="1299" spans="1:11">
      <c r="A1299" t="s">
        <v>1607</v>
      </c>
      <c r="B1299" t="s">
        <v>1542</v>
      </c>
      <c r="C1299" s="25">
        <v>45536</v>
      </c>
      <c r="D1299" t="s">
        <v>60</v>
      </c>
      <c r="E1299" t="s">
        <v>57</v>
      </c>
      <c r="F1299">
        <v>2</v>
      </c>
      <c r="G1299" s="22">
        <v>19.99</v>
      </c>
      <c r="H1299" s="22">
        <f t="shared" si="40"/>
        <v>39.98</v>
      </c>
      <c r="I1299" t="s">
        <v>15</v>
      </c>
      <c r="J1299">
        <v>25</v>
      </c>
      <c r="K1299" s="29" t="str">
        <f t="shared" si="41"/>
        <v>Sep-2024</v>
      </c>
    </row>
    <row r="1300" spans="1:11">
      <c r="A1300" t="s">
        <v>1608</v>
      </c>
      <c r="B1300" t="s">
        <v>1609</v>
      </c>
      <c r="C1300" s="25">
        <v>45540</v>
      </c>
      <c r="D1300" t="s">
        <v>56</v>
      </c>
      <c r="E1300" t="s">
        <v>57</v>
      </c>
      <c r="F1300">
        <v>1</v>
      </c>
      <c r="G1300" s="22">
        <v>19.99</v>
      </c>
      <c r="H1300" s="22">
        <f t="shared" si="40"/>
        <v>19.99</v>
      </c>
      <c r="I1300" t="s">
        <v>15</v>
      </c>
      <c r="J1300">
        <v>65</v>
      </c>
      <c r="K1300" s="29" t="str">
        <f t="shared" si="41"/>
        <v>Sep-2024</v>
      </c>
    </row>
    <row r="1301" spans="1:11">
      <c r="A1301" t="s">
        <v>1610</v>
      </c>
      <c r="B1301" t="s">
        <v>1611</v>
      </c>
      <c r="C1301" s="25">
        <v>45545</v>
      </c>
      <c r="D1301" t="s">
        <v>60</v>
      </c>
      <c r="E1301" t="s">
        <v>57</v>
      </c>
      <c r="F1301">
        <v>2</v>
      </c>
      <c r="G1301" s="22">
        <v>19.99</v>
      </c>
      <c r="H1301" s="22">
        <f t="shared" si="40"/>
        <v>39.98</v>
      </c>
      <c r="I1301" t="s">
        <v>19</v>
      </c>
      <c r="J1301">
        <v>18</v>
      </c>
      <c r="K1301" s="29" t="str">
        <f t="shared" si="41"/>
        <v>Sep-2024</v>
      </c>
    </row>
    <row r="1302" spans="1:11">
      <c r="A1302" t="s">
        <v>1612</v>
      </c>
      <c r="B1302" t="s">
        <v>1613</v>
      </c>
      <c r="C1302" s="25">
        <v>45550</v>
      </c>
      <c r="D1302" t="s">
        <v>93</v>
      </c>
      <c r="E1302" t="s">
        <v>57</v>
      </c>
      <c r="F1302">
        <v>3</v>
      </c>
      <c r="G1302" s="22">
        <v>9.5</v>
      </c>
      <c r="H1302" s="22">
        <f t="shared" si="40"/>
        <v>28.5</v>
      </c>
      <c r="I1302" t="s">
        <v>15</v>
      </c>
      <c r="J1302">
        <v>25</v>
      </c>
      <c r="K1302" s="29" t="str">
        <f t="shared" si="41"/>
        <v>Sep-2024</v>
      </c>
    </row>
    <row r="1303" spans="1:11">
      <c r="A1303" t="s">
        <v>1614</v>
      </c>
      <c r="B1303" t="s">
        <v>1615</v>
      </c>
      <c r="C1303" s="25">
        <v>45555</v>
      </c>
      <c r="D1303" t="s">
        <v>63</v>
      </c>
      <c r="E1303" t="s">
        <v>57</v>
      </c>
      <c r="F1303">
        <v>1</v>
      </c>
      <c r="G1303" s="22">
        <v>15</v>
      </c>
      <c r="H1303" s="22">
        <f t="shared" si="40"/>
        <v>15</v>
      </c>
      <c r="I1303" t="s">
        <v>19</v>
      </c>
      <c r="J1303">
        <v>35</v>
      </c>
      <c r="K1303" s="29" t="str">
        <f t="shared" si="41"/>
        <v>Sep-2024</v>
      </c>
    </row>
    <row r="1304" spans="1:11">
      <c r="A1304" t="s">
        <v>1616</v>
      </c>
      <c r="B1304" t="s">
        <v>1617</v>
      </c>
      <c r="C1304" s="25">
        <v>45560</v>
      </c>
      <c r="D1304" t="s">
        <v>96</v>
      </c>
      <c r="E1304" t="s">
        <v>57</v>
      </c>
      <c r="F1304">
        <v>2</v>
      </c>
      <c r="G1304" s="22">
        <v>25</v>
      </c>
      <c r="H1304" s="22">
        <f t="shared" si="40"/>
        <v>50</v>
      </c>
      <c r="I1304" t="s">
        <v>15</v>
      </c>
      <c r="J1304">
        <v>50</v>
      </c>
      <c r="K1304" s="29" t="str">
        <f t="shared" si="41"/>
        <v>Sep-2024</v>
      </c>
    </row>
    <row r="1305" spans="1:11">
      <c r="A1305" t="s">
        <v>1618</v>
      </c>
      <c r="B1305" t="s">
        <v>600</v>
      </c>
      <c r="C1305" s="25">
        <v>45536</v>
      </c>
      <c r="D1305" t="s">
        <v>47</v>
      </c>
      <c r="E1305" t="s">
        <v>45</v>
      </c>
      <c r="F1305">
        <v>2</v>
      </c>
      <c r="G1305" s="22">
        <v>75</v>
      </c>
      <c r="H1305" s="22">
        <f t="shared" si="40"/>
        <v>150</v>
      </c>
      <c r="I1305" t="s">
        <v>19</v>
      </c>
      <c r="J1305">
        <v>30</v>
      </c>
      <c r="K1305" s="29" t="str">
        <f t="shared" si="41"/>
        <v>Sep-2024</v>
      </c>
    </row>
    <row r="1306" spans="1:11">
      <c r="A1306" t="s">
        <v>1619</v>
      </c>
      <c r="B1306" t="s">
        <v>1587</v>
      </c>
      <c r="C1306" s="25">
        <v>45565</v>
      </c>
      <c r="D1306" t="s">
        <v>37</v>
      </c>
      <c r="E1306" t="s">
        <v>38</v>
      </c>
      <c r="F1306">
        <v>1</v>
      </c>
      <c r="G1306" s="22">
        <v>249.99</v>
      </c>
      <c r="H1306" s="22">
        <f t="shared" si="40"/>
        <v>249.99</v>
      </c>
      <c r="I1306" t="s">
        <v>19</v>
      </c>
      <c r="J1306">
        <v>26</v>
      </c>
      <c r="K1306" s="29" t="str">
        <f t="shared" si="41"/>
        <v>Sep-2024</v>
      </c>
    </row>
    <row r="1307" spans="1:11">
      <c r="A1307" t="s">
        <v>1620</v>
      </c>
      <c r="B1307" t="s">
        <v>1621</v>
      </c>
      <c r="C1307" s="25">
        <v>45536</v>
      </c>
      <c r="D1307" t="s">
        <v>28</v>
      </c>
      <c r="E1307" t="s">
        <v>29</v>
      </c>
      <c r="F1307">
        <v>1</v>
      </c>
      <c r="G1307" s="22">
        <v>1299</v>
      </c>
      <c r="H1307" s="22">
        <f t="shared" si="40"/>
        <v>1299</v>
      </c>
      <c r="I1307" t="s">
        <v>19</v>
      </c>
      <c r="J1307">
        <v>26</v>
      </c>
      <c r="K1307" s="29" t="str">
        <f t="shared" si="41"/>
        <v>Sep-2024</v>
      </c>
    </row>
    <row r="1308" spans="1:11">
      <c r="A1308" t="s">
        <v>1622</v>
      </c>
      <c r="B1308" t="s">
        <v>1589</v>
      </c>
      <c r="C1308" s="25">
        <v>45536</v>
      </c>
      <c r="D1308" t="s">
        <v>96</v>
      </c>
      <c r="E1308" t="s">
        <v>57</v>
      </c>
      <c r="F1308">
        <v>2</v>
      </c>
      <c r="G1308" s="22">
        <v>25</v>
      </c>
      <c r="H1308" s="22">
        <f t="shared" si="40"/>
        <v>50</v>
      </c>
      <c r="I1308" t="s">
        <v>15</v>
      </c>
      <c r="J1308">
        <v>22</v>
      </c>
      <c r="K1308" s="29" t="str">
        <f t="shared" si="41"/>
        <v>Sep-2024</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81"/>
  <sheetViews>
    <sheetView workbookViewId="0">
      <pane ySplit="1" topLeftCell="A2" activePane="bottomLeft" state="frozen"/>
      <selection/>
      <selection pane="bottomLeft" activeCell="A1" sqref="A1:L281"/>
    </sheetView>
  </sheetViews>
  <sheetFormatPr defaultColWidth="8.72727272727273" defaultRowHeight="14.5"/>
  <cols>
    <col min="1" max="1" width="12.1818181818182" customWidth="1"/>
    <col min="2" max="5" width="14.5454545454545" customWidth="1"/>
    <col min="6" max="7" width="18.3636363636364" customWidth="1"/>
    <col min="8" max="8" width="15.5454545454545" style="21" customWidth="1"/>
    <col min="9" max="9" width="15.5454545454545" style="22" customWidth="1"/>
    <col min="11" max="12" width="22" customWidth="1"/>
    <col min="19" max="19" width="14.7272727272727" customWidth="1"/>
    <col min="20" max="20" width="11.3636363636364" style="25"/>
  </cols>
  <sheetData>
    <row r="1" s="24" customFormat="1" spans="1:20">
      <c r="A1" s="24" t="s">
        <v>1</v>
      </c>
      <c r="B1" s="24" t="s">
        <v>8</v>
      </c>
      <c r="C1" s="24" t="s">
        <v>9</v>
      </c>
      <c r="D1" s="24" t="s">
        <v>1623</v>
      </c>
      <c r="E1" s="24" t="s">
        <v>1624</v>
      </c>
      <c r="F1" s="24" t="s">
        <v>1625</v>
      </c>
      <c r="G1" s="24" t="s">
        <v>1626</v>
      </c>
      <c r="H1" s="26" t="s">
        <v>1627</v>
      </c>
      <c r="I1" s="27" t="s">
        <v>1628</v>
      </c>
      <c r="J1" s="24" t="s">
        <v>1629</v>
      </c>
      <c r="K1" s="24" t="s">
        <v>1630</v>
      </c>
      <c r="L1" s="24" t="s">
        <v>1631</v>
      </c>
      <c r="S1" s="24" t="s">
        <v>1632</v>
      </c>
      <c r="T1" s="28">
        <f>MAX('GlobalGadgets Customer Transact'!C:C)</f>
        <v>45657</v>
      </c>
    </row>
    <row r="2" spans="1:12">
      <c r="A2" t="s">
        <v>12</v>
      </c>
      <c r="B2" t="str">
        <f>VLOOKUP(A2,'GlobalGadgets Customer Transact'!$B:$I,8,FALSE)</f>
        <v>Male</v>
      </c>
      <c r="C2">
        <f>VLOOKUP(A2,'GlobalGadgets Customer Transact'!$B:$J,9,FALSE)</f>
        <v>30</v>
      </c>
      <c r="D2" t="str" cm="1">
        <f t="array" ref="D2">_xlfn.IFS(C2&lt;18,"Under 18",C2&lt;=24,"18-24",C2&lt;=34,"25-34",C2&lt;=49,"35-49",C2&lt;=64,"50-64",TRUE,"65+")</f>
        <v>25-34</v>
      </c>
      <c r="E2">
        <f>$T$1-_xlfn.MAXIFS('GlobalGadgets Customer Transact'!C:C,'GlobalGadgets Customer Transact'!B:B,A2)</f>
        <v>10</v>
      </c>
      <c r="F2">
        <f>MAX(1,MIN(5,ROUNDUP(5-(_xlfn.PERCENTRANK.INC($E$2:$E$281,E2))*4.99,0)))</f>
        <v>5</v>
      </c>
      <c r="G2">
        <f>COUNTIF('GlobalGadgets Customer Transact'!B:B,A2)</f>
        <v>74</v>
      </c>
      <c r="H2" s="21">
        <f>MAX(1,MIN(5,ROUNDUP(_xlfn.PERCENTRANK.INC($G$2:$G$281,G2)*4.99,0)))</f>
        <v>5</v>
      </c>
      <c r="I2" s="22">
        <f>SUMIF('GlobalGadgets Customer Transact'!B:B,A2,'GlobalGadgets Customer Transact'!H:H)</f>
        <v>48993.23</v>
      </c>
      <c r="J2">
        <f>MAX(1,MIN(5,ROUNDUP(_xlfn.PERCENTRANK.INC($I$2:$I$281,I2)*4.99,0)))</f>
        <v>5</v>
      </c>
      <c r="K2" s="21" t="str">
        <f>F2&amp;H2&amp;J2</f>
        <v>555</v>
      </c>
      <c r="L2" t="str" cm="1">
        <f t="array" ref="L2">_xlfn.IFS(AND(F2&gt;=4,H2&gt;=4,J2&gt;=4),"Champion Customers",AND(F2&gt;=3,H2&gt;=4,J2&gt;=4),"Loyal Customers",AND(F2&gt;=4,H2&lt;=2,J2&lt;=2),"New Customers",AND(F2&lt;=2,H2&gt;=3,J2&gt;=3),"At Risk",AND(F2&lt;=2,H2&gt;=4,J2&gt;=4),"Can't Lose Them",AND(F2&lt;=2,H2&lt;=2,J2&lt;=2),"Hibernating Customers",TRUE,"Other")</f>
        <v>Champion Customers</v>
      </c>
    </row>
    <row r="3" spans="1:12">
      <c r="A3" t="s">
        <v>17</v>
      </c>
      <c r="B3" t="str">
        <f>VLOOKUP(A3,'GlobalGadgets Customer Transact'!$B:$I,8,FALSE)</f>
        <v>Female</v>
      </c>
      <c r="C3">
        <f>VLOOKUP(A3,'GlobalGadgets Customer Transact'!$B:$J,9,FALSE)</f>
        <v>35</v>
      </c>
      <c r="D3" t="str" cm="1">
        <f t="array" ref="D3">_xlfn.IFS(C3&lt;18,"Under 18",C3&lt;=24,"18-24",C3&lt;=34,"25-34",C3&lt;=49,"35-49",C3&lt;=64,"50-64",TRUE,"65+")</f>
        <v>35-49</v>
      </c>
      <c r="E3">
        <f>$T$1-_xlfn.MAXIFS('GlobalGadgets Customer Transact'!C:C,'GlobalGadgets Customer Transact'!B:B,A3)</f>
        <v>28</v>
      </c>
      <c r="F3">
        <f t="shared" ref="F3:F66" si="0">MAX(1,MIN(5,ROUNDUP(5-(_xlfn.PERCENTRANK.INC($E$2:$E$281,E3))*4.99,0)))</f>
        <v>5</v>
      </c>
      <c r="G3">
        <f>COUNTIF('GlobalGadgets Customer Transact'!B:B,A3)</f>
        <v>25</v>
      </c>
      <c r="H3" s="21">
        <f t="shared" ref="H3:H66" si="1">MAX(1,MIN(5,ROUNDUP(_xlfn.PERCENTRANK.INC($G$2:$G$281,G3)*4.99,0)))</f>
        <v>5</v>
      </c>
      <c r="I3" s="22">
        <f>SUMIF('GlobalGadgets Customer Transact'!B:B,A3,'GlobalGadgets Customer Transact'!H:H)</f>
        <v>19367.98</v>
      </c>
      <c r="J3">
        <f t="shared" ref="J3:J66" si="2">MAX(1,MIN(5,ROUNDUP(_xlfn.PERCENTRANK.INC($I$2:$I$281,I3)*4.99,0)))</f>
        <v>5</v>
      </c>
      <c r="K3" s="21" t="str">
        <f t="shared" ref="K3:K66" si="3">F3&amp;H3&amp;J3</f>
        <v>555</v>
      </c>
      <c r="L3" t="str" cm="1">
        <f t="array" ref="L3">_xlfn.IFS(AND(F3&gt;=4,H3&gt;=4,J3&gt;=4),"Champion Customers",AND(F3&gt;=3,H3&gt;=4,J3&gt;=4),"Loyal Customers",AND(F3&gt;=4,H3&lt;=2,J3&lt;=2),"New Customers",AND(F3&lt;=2,H3&gt;=3,J3&gt;=3),"At Risk",AND(F3&lt;=2,H3&gt;=4,J3&gt;=4),"Can't Lose Them",AND(F3&lt;=2,H3&lt;=2,J3&lt;=2),"Hibernating Customers",TRUE,"Other")</f>
        <v>Champion Customers</v>
      </c>
    </row>
    <row r="4" spans="1:12">
      <c r="A4" t="s">
        <v>21</v>
      </c>
      <c r="B4" t="str">
        <f>VLOOKUP(A4,'GlobalGadgets Customer Transact'!$B:$I,8,FALSE)</f>
        <v>Male</v>
      </c>
      <c r="C4">
        <f>VLOOKUP(A4,'GlobalGadgets Customer Transact'!$B:$J,9,FALSE)</f>
        <v>58</v>
      </c>
      <c r="D4" t="str" cm="1">
        <f t="array" ref="D4">_xlfn.IFS(C4&lt;18,"Under 18",C4&lt;=24,"18-24",C4&lt;=34,"25-34",C4&lt;=49,"35-49",C4&lt;=64,"50-64",TRUE,"65+")</f>
        <v>50-64</v>
      </c>
      <c r="E4">
        <f>$T$1-_xlfn.MAXIFS('GlobalGadgets Customer Transact'!C:C,'GlobalGadgets Customer Transact'!B:B,A4)</f>
        <v>26</v>
      </c>
      <c r="F4">
        <f t="shared" si="0"/>
        <v>5</v>
      </c>
      <c r="G4">
        <f>COUNTIF('GlobalGadgets Customer Transact'!B:B,A4)</f>
        <v>25</v>
      </c>
      <c r="H4" s="21">
        <f t="shared" si="1"/>
        <v>5</v>
      </c>
      <c r="I4" s="22">
        <f>SUMIF('GlobalGadgets Customer Transact'!B:B,A4,'GlobalGadgets Customer Transact'!H:H)</f>
        <v>16599</v>
      </c>
      <c r="J4">
        <f t="shared" si="2"/>
        <v>5</v>
      </c>
      <c r="K4" s="21" t="str">
        <f t="shared" si="3"/>
        <v>555</v>
      </c>
      <c r="L4" t="str" cm="1">
        <f t="array" ref="L4">_xlfn.IFS(AND(F4&gt;=4,H4&gt;=4,J4&gt;=4),"Champion Customers",AND(F4&gt;=3,H4&gt;=4,J4&gt;=4),"Loyal Customers",AND(F4&gt;=4,H4&lt;=2,J4&lt;=2),"New Customers",AND(F4&lt;=2,H4&gt;=3,J4&gt;=3),"At Risk",AND(F4&lt;=2,H4&gt;=4,J4&gt;=4),"Can't Lose Them",AND(F4&lt;=2,H4&lt;=2,J4&lt;=2),"Hibernating Customers",TRUE,"Other")</f>
        <v>Champion Customers</v>
      </c>
    </row>
    <row r="5" spans="1:12">
      <c r="A5" t="s">
        <v>24</v>
      </c>
      <c r="B5" t="str">
        <f>VLOOKUP(A5,'GlobalGadgets Customer Transact'!$B:$I,8,FALSE)</f>
        <v>Female</v>
      </c>
      <c r="C5">
        <f>VLOOKUP(A5,'GlobalGadgets Customer Transact'!$B:$J,9,FALSE)</f>
        <v>21</v>
      </c>
      <c r="D5" t="str" cm="1">
        <f t="array" ref="D5">_xlfn.IFS(C5&lt;18,"Under 18",C5&lt;=24,"18-24",C5&lt;=34,"25-34",C5&lt;=49,"35-49",C5&lt;=64,"50-64",TRUE,"65+")</f>
        <v>18-24</v>
      </c>
      <c r="E5">
        <f>$T$1-_xlfn.MAXIFS('GlobalGadgets Customer Transact'!C:C,'GlobalGadgets Customer Transact'!B:B,A5)</f>
        <v>24</v>
      </c>
      <c r="F5">
        <f t="shared" si="0"/>
        <v>5</v>
      </c>
      <c r="G5">
        <f>COUNTIF('GlobalGadgets Customer Transact'!B:B,A5)</f>
        <v>25</v>
      </c>
      <c r="H5" s="21">
        <f t="shared" si="1"/>
        <v>5</v>
      </c>
      <c r="I5" s="22">
        <f>SUMIF('GlobalGadgets Customer Transact'!B:B,A5,'GlobalGadgets Customer Transact'!H:H)</f>
        <v>23120.98</v>
      </c>
      <c r="J5">
        <f t="shared" si="2"/>
        <v>5</v>
      </c>
      <c r="K5" s="21" t="str">
        <f t="shared" si="3"/>
        <v>555</v>
      </c>
      <c r="L5" t="str" cm="1">
        <f t="array" ref="L5">_xlfn.IFS(AND(F5&gt;=4,H5&gt;=4,J5&gt;=4),"Champion Customers",AND(F5&gt;=3,H5&gt;=4,J5&gt;=4),"Loyal Customers",AND(F5&gt;=4,H5&lt;=2,J5&lt;=2),"New Customers",AND(F5&lt;=2,H5&gt;=3,J5&gt;=3),"At Risk",AND(F5&lt;=2,H5&gt;=4,J5&gt;=4),"Can't Lose Them",AND(F5&lt;=2,H5&lt;=2,J5&lt;=2),"Hibernating Customers",TRUE,"Other")</f>
        <v>Champion Customers</v>
      </c>
    </row>
    <row r="6" spans="1:12">
      <c r="A6" t="s">
        <v>27</v>
      </c>
      <c r="B6" t="str">
        <f>VLOOKUP(A6,'GlobalGadgets Customer Transact'!$B:$I,8,FALSE)</f>
        <v>Male</v>
      </c>
      <c r="C6">
        <f>VLOOKUP(A6,'GlobalGadgets Customer Transact'!$B:$J,9,FALSE)</f>
        <v>40</v>
      </c>
      <c r="D6" t="str" cm="1">
        <f t="array" ref="D6">_xlfn.IFS(C6&lt;18,"Under 18",C6&lt;=24,"18-24",C6&lt;=34,"25-34",C6&lt;=49,"35-49",C6&lt;=64,"50-64",TRUE,"65+")</f>
        <v>35-49</v>
      </c>
      <c r="E6">
        <f>$T$1-_xlfn.MAXIFS('GlobalGadgets Customer Transact'!C:C,'GlobalGadgets Customer Transact'!B:B,A6)</f>
        <v>22</v>
      </c>
      <c r="F6">
        <f t="shared" si="0"/>
        <v>5</v>
      </c>
      <c r="G6">
        <f>COUNTIF('GlobalGadgets Customer Transact'!B:B,A6)</f>
        <v>25</v>
      </c>
      <c r="H6" s="21">
        <f t="shared" si="1"/>
        <v>5</v>
      </c>
      <c r="I6" s="22">
        <f>SUMIF('GlobalGadgets Customer Transact'!B:B,A6,'GlobalGadgets Customer Transact'!H:H)</f>
        <v>29976</v>
      </c>
      <c r="J6">
        <f t="shared" si="2"/>
        <v>5</v>
      </c>
      <c r="K6" s="21" t="str">
        <f t="shared" si="3"/>
        <v>555</v>
      </c>
      <c r="L6" t="str" cm="1">
        <f t="array" ref="L6">_xlfn.IFS(AND(F6&gt;=4,H6&gt;=4,J6&gt;=4),"Champion Customers",AND(F6&gt;=3,H6&gt;=4,J6&gt;=4),"Loyal Customers",AND(F6&gt;=4,H6&lt;=2,J6&lt;=2),"New Customers",AND(F6&lt;=2,H6&gt;=3,J6&gt;=3),"At Risk",AND(F6&lt;=2,H6&gt;=4,J6&gt;=4),"Can't Lose Them",AND(F6&lt;=2,H6&lt;=2,J6&lt;=2),"Hibernating Customers",TRUE,"Other")</f>
        <v>Champion Customers</v>
      </c>
    </row>
    <row r="7" spans="1:12">
      <c r="A7" t="s">
        <v>33</v>
      </c>
      <c r="B7" t="str">
        <f>VLOOKUP(A7,'GlobalGadgets Customer Transact'!$B:$I,8,FALSE)</f>
        <v>Female</v>
      </c>
      <c r="C7">
        <f>VLOOKUP(A7,'GlobalGadgets Customer Transact'!$B:$J,9,FALSE)</f>
        <v>66</v>
      </c>
      <c r="D7" t="str" cm="1">
        <f t="array" ref="D7">_xlfn.IFS(C7&lt;18,"Under 18",C7&lt;=24,"18-24",C7&lt;=34,"25-34",C7&lt;=49,"35-49",C7&lt;=64,"50-64",TRUE,"65+")</f>
        <v>65+</v>
      </c>
      <c r="E7">
        <f>$T$1-_xlfn.MAXIFS('GlobalGadgets Customer Transact'!C:C,'GlobalGadgets Customer Transact'!B:B,A7)</f>
        <v>18</v>
      </c>
      <c r="F7">
        <f t="shared" si="0"/>
        <v>5</v>
      </c>
      <c r="G7">
        <f>COUNTIF('GlobalGadgets Customer Transact'!B:B,A7)</f>
        <v>24</v>
      </c>
      <c r="H7" s="21">
        <f t="shared" si="1"/>
        <v>5</v>
      </c>
      <c r="I7" s="22">
        <f>SUMIF('GlobalGadgets Customer Transact'!B:B,A7,'GlobalGadgets Customer Transact'!H:H)</f>
        <v>25200</v>
      </c>
      <c r="J7">
        <f t="shared" si="2"/>
        <v>5</v>
      </c>
      <c r="K7" s="21" t="str">
        <f t="shared" si="3"/>
        <v>555</v>
      </c>
      <c r="L7" t="str" cm="1">
        <f t="array" ref="L7">_xlfn.IFS(AND(F7&gt;=4,H7&gt;=4,J7&gt;=4),"Champion Customers",AND(F7&gt;=3,H7&gt;=4,J7&gt;=4),"Loyal Customers",AND(F7&gt;=4,H7&lt;=2,J7&lt;=2),"New Customers",AND(F7&lt;=2,H7&gt;=3,J7&gt;=3),"At Risk",AND(F7&lt;=2,H7&gt;=4,J7&gt;=4),"Can't Lose Them",AND(F7&lt;=2,H7&lt;=2,J7&lt;=2),"Hibernating Customers",TRUE,"Other")</f>
        <v>Champion Customers</v>
      </c>
    </row>
    <row r="8" spans="1:12">
      <c r="A8" t="s">
        <v>36</v>
      </c>
      <c r="B8" t="str">
        <f>VLOOKUP(A8,'GlobalGadgets Customer Transact'!$B:$I,8,FALSE)</f>
        <v>Male</v>
      </c>
      <c r="C8">
        <f>VLOOKUP(A8,'GlobalGadgets Customer Transact'!$B:$J,9,FALSE)</f>
        <v>33</v>
      </c>
      <c r="D8" t="str" cm="1">
        <f t="array" ref="D8">_xlfn.IFS(C8&lt;18,"Under 18",C8&lt;=24,"18-24",C8&lt;=34,"25-34",C8&lt;=49,"35-49",C8&lt;=64,"50-64",TRUE,"65+")</f>
        <v>25-34</v>
      </c>
      <c r="E8">
        <f>$T$1-_xlfn.MAXIFS('GlobalGadgets Customer Transact'!C:C,'GlobalGadgets Customer Transact'!B:B,A8)</f>
        <v>16</v>
      </c>
      <c r="F8">
        <f t="shared" si="0"/>
        <v>5</v>
      </c>
      <c r="G8">
        <f>COUNTIF('GlobalGadgets Customer Transact'!B:B,A8)</f>
        <v>24</v>
      </c>
      <c r="H8" s="21">
        <f t="shared" si="1"/>
        <v>5</v>
      </c>
      <c r="I8" s="22">
        <f>SUMIF('GlobalGadgets Customer Transact'!B:B,A8,'GlobalGadgets Customer Transact'!H:H)</f>
        <v>7147.76</v>
      </c>
      <c r="J8">
        <f t="shared" si="2"/>
        <v>5</v>
      </c>
      <c r="K8" s="21" t="str">
        <f t="shared" si="3"/>
        <v>555</v>
      </c>
      <c r="L8" t="str" cm="1">
        <f t="array" ref="L8">_xlfn.IFS(AND(F8&gt;=4,H8&gt;=4,J8&gt;=4),"Champion Customers",AND(F8&gt;=3,H8&gt;=4,J8&gt;=4),"Loyal Customers",AND(F8&gt;=4,H8&lt;=2,J8&lt;=2),"New Customers",AND(F8&lt;=2,H8&gt;=3,J8&gt;=3),"At Risk",AND(F8&lt;=2,H8&gt;=4,J8&gt;=4),"Can't Lose Them",AND(F8&lt;=2,H8&lt;=2,J8&lt;=2),"Hibernating Customers",TRUE,"Other")</f>
        <v>Champion Customers</v>
      </c>
    </row>
    <row r="9" spans="1:12">
      <c r="A9" t="s">
        <v>40</v>
      </c>
      <c r="B9" t="str">
        <f>VLOOKUP(A9,'GlobalGadgets Customer Transact'!$B:$I,8,FALSE)</f>
        <v>Female</v>
      </c>
      <c r="C9">
        <f>VLOOKUP(A9,'GlobalGadgets Customer Transact'!$B:$J,9,FALSE)</f>
        <v>50</v>
      </c>
      <c r="D9" t="str" cm="1">
        <f t="array" ref="D9">_xlfn.IFS(C9&lt;18,"Under 18",C9&lt;=24,"18-24",C9&lt;=34,"25-34",C9&lt;=49,"35-49",C9&lt;=64,"50-64",TRUE,"65+")</f>
        <v>50-64</v>
      </c>
      <c r="E9">
        <f>$T$1-_xlfn.MAXIFS('GlobalGadgets Customer Transact'!C:C,'GlobalGadgets Customer Transact'!B:B,A9)</f>
        <v>14</v>
      </c>
      <c r="F9">
        <f t="shared" si="0"/>
        <v>5</v>
      </c>
      <c r="G9">
        <f>COUNTIF('GlobalGadgets Customer Transact'!B:B,A9)</f>
        <v>24</v>
      </c>
      <c r="H9" s="21">
        <f t="shared" si="1"/>
        <v>5</v>
      </c>
      <c r="I9" s="22">
        <f>SUMIF('GlobalGadgets Customer Transact'!B:B,A9,'GlobalGadgets Customer Transact'!H:H)</f>
        <v>8000</v>
      </c>
      <c r="J9">
        <f t="shared" si="2"/>
        <v>5</v>
      </c>
      <c r="K9" s="21" t="str">
        <f t="shared" si="3"/>
        <v>555</v>
      </c>
      <c r="L9" t="str" cm="1">
        <f t="array" ref="L9">_xlfn.IFS(AND(F9&gt;=4,H9&gt;=4,J9&gt;=4),"Champion Customers",AND(F9&gt;=3,H9&gt;=4,J9&gt;=4),"Loyal Customers",AND(F9&gt;=4,H9&lt;=2,J9&lt;=2),"New Customers",AND(F9&lt;=2,H9&gt;=3,J9&gt;=3),"At Risk",AND(F9&lt;=2,H9&gt;=4,J9&gt;=4),"Can't Lose Them",AND(F9&lt;=2,H9&lt;=2,J9&lt;=2),"Hibernating Customers",TRUE,"Other")</f>
        <v>Champion Customers</v>
      </c>
    </row>
    <row r="10" spans="1:12">
      <c r="A10" t="s">
        <v>43</v>
      </c>
      <c r="B10" t="str">
        <f>VLOOKUP(A10,'GlobalGadgets Customer Transact'!$B:$I,8,FALSE)</f>
        <v>Male</v>
      </c>
      <c r="C10">
        <f>VLOOKUP(A10,'GlobalGadgets Customer Transact'!$B:$J,9,FALSE)</f>
        <v>37</v>
      </c>
      <c r="D10" t="str" cm="1">
        <f t="array" ref="D10">_xlfn.IFS(C10&lt;18,"Under 18",C10&lt;=24,"18-24",C10&lt;=34,"25-34",C10&lt;=49,"35-49",C10&lt;=64,"50-64",TRUE,"65+")</f>
        <v>35-49</v>
      </c>
      <c r="E10">
        <f>$T$1-_xlfn.MAXIFS('GlobalGadgets Customer Transact'!C:C,'GlobalGadgets Customer Transact'!B:B,A10)</f>
        <v>12</v>
      </c>
      <c r="F10">
        <f t="shared" si="0"/>
        <v>5</v>
      </c>
      <c r="G10">
        <f>COUNTIF('GlobalGadgets Customer Transact'!B:B,A10)</f>
        <v>24</v>
      </c>
      <c r="H10" s="21">
        <f t="shared" si="1"/>
        <v>5</v>
      </c>
      <c r="I10" s="22">
        <f>SUMIF('GlobalGadgets Customer Transact'!B:B,A10,'GlobalGadgets Customer Transact'!H:H)</f>
        <v>4427</v>
      </c>
      <c r="J10">
        <f t="shared" si="2"/>
        <v>5</v>
      </c>
      <c r="K10" s="21" t="str">
        <f t="shared" si="3"/>
        <v>555</v>
      </c>
      <c r="L10" t="str" cm="1">
        <f t="array" ref="L10">_xlfn.IFS(AND(F10&gt;=4,H10&gt;=4,J10&gt;=4),"Champion Customers",AND(F10&gt;=3,H10&gt;=4,J10&gt;=4),"Loyal Customers",AND(F10&gt;=4,H10&lt;=2,J10&lt;=2),"New Customers",AND(F10&lt;=2,H10&gt;=3,J10&gt;=3),"At Risk",AND(F10&lt;=2,H10&gt;=4,J10&gt;=4),"Can't Lose Them",AND(F10&lt;=2,H10&lt;=2,J10&lt;=2),"Hibernating Customers",TRUE,"Other")</f>
        <v>Champion Customers</v>
      </c>
    </row>
    <row r="11" spans="1:12">
      <c r="A11" t="s">
        <v>49</v>
      </c>
      <c r="B11" t="str">
        <f>VLOOKUP(A11,'GlobalGadgets Customer Transact'!$B:$I,8,FALSE)</f>
        <v>Female</v>
      </c>
      <c r="C11">
        <f>VLOOKUP(A11,'GlobalGadgets Customer Transact'!$B:$J,9,FALSE)</f>
        <v>24</v>
      </c>
      <c r="D11" t="str" cm="1">
        <f t="array" ref="D11">_xlfn.IFS(C11&lt;18,"Under 18",C11&lt;=24,"18-24",C11&lt;=34,"25-34",C11&lt;=49,"35-49",C11&lt;=64,"50-64",TRUE,"65+")</f>
        <v>18-24</v>
      </c>
      <c r="E11">
        <f>$T$1-_xlfn.MAXIFS('GlobalGadgets Customer Transact'!C:C,'GlobalGadgets Customer Transact'!B:B,A11)</f>
        <v>8</v>
      </c>
      <c r="F11">
        <f t="shared" si="0"/>
        <v>5</v>
      </c>
      <c r="G11">
        <f>COUNTIF('GlobalGadgets Customer Transact'!B:B,A11)</f>
        <v>24</v>
      </c>
      <c r="H11" s="21">
        <f t="shared" si="1"/>
        <v>5</v>
      </c>
      <c r="I11" s="22">
        <f>SUMIF('GlobalGadgets Customer Transact'!B:B,A11,'GlobalGadgets Customer Transact'!H:H)</f>
        <v>4436.5</v>
      </c>
      <c r="J11">
        <f t="shared" si="2"/>
        <v>5</v>
      </c>
      <c r="K11" s="21" t="str">
        <f t="shared" si="3"/>
        <v>555</v>
      </c>
      <c r="L11" t="str" cm="1">
        <f t="array" ref="L11">_xlfn.IFS(AND(F11&gt;=4,H11&gt;=4,J11&gt;=4),"Champion Customers",AND(F11&gt;=3,H11&gt;=4,J11&gt;=4),"Loyal Customers",AND(F11&gt;=4,H11&lt;=2,J11&lt;=2),"New Customers",AND(F11&lt;=2,H11&gt;=3,J11&gt;=3),"At Risk",AND(F11&lt;=2,H11&gt;=4,J11&gt;=4),"Can't Lose Them",AND(F11&lt;=2,H11&lt;=2,J11&lt;=2),"Hibernating Customers",TRUE,"Other")</f>
        <v>Champion Customers</v>
      </c>
    </row>
    <row r="12" spans="1:12">
      <c r="A12" t="s">
        <v>52</v>
      </c>
      <c r="B12" t="str">
        <f>VLOOKUP(A12,'GlobalGadgets Customer Transact'!$B:$I,8,FALSE)</f>
        <v>Male</v>
      </c>
      <c r="C12">
        <f>VLOOKUP(A12,'GlobalGadgets Customer Transact'!$B:$J,9,FALSE)</f>
        <v>68</v>
      </c>
      <c r="D12" t="str" cm="1">
        <f t="array" ref="D12">_xlfn.IFS(C12&lt;18,"Under 18",C12&lt;=24,"18-24",C12&lt;=34,"25-34",C12&lt;=49,"35-49",C12&lt;=64,"50-64",TRUE,"65+")</f>
        <v>65+</v>
      </c>
      <c r="E12">
        <f>$T$1-_xlfn.MAXIFS('GlobalGadgets Customer Transact'!C:C,'GlobalGadgets Customer Transact'!B:B,A12)</f>
        <v>6</v>
      </c>
      <c r="F12">
        <f t="shared" si="0"/>
        <v>5</v>
      </c>
      <c r="G12">
        <f>COUNTIF('GlobalGadgets Customer Transact'!B:B,A12)</f>
        <v>24</v>
      </c>
      <c r="H12" s="21">
        <f t="shared" si="1"/>
        <v>5</v>
      </c>
      <c r="I12" s="22">
        <f>SUMIF('GlobalGadgets Customer Transact'!B:B,A12,'GlobalGadgets Customer Transact'!H:H)</f>
        <v>5865</v>
      </c>
      <c r="J12">
        <f t="shared" si="2"/>
        <v>5</v>
      </c>
      <c r="K12" s="21" t="str">
        <f t="shared" si="3"/>
        <v>555</v>
      </c>
      <c r="L12" t="str" cm="1">
        <f t="array" ref="L12">_xlfn.IFS(AND(F12&gt;=4,H12&gt;=4,J12&gt;=4),"Champion Customers",AND(F12&gt;=3,H12&gt;=4,J12&gt;=4),"Loyal Customers",AND(F12&gt;=4,H12&lt;=2,J12&lt;=2),"New Customers",AND(F12&lt;=2,H12&gt;=3,J12&gt;=3),"At Risk",AND(F12&lt;=2,H12&gt;=4,J12&gt;=4),"Can't Lose Them",AND(F12&lt;=2,H12&lt;=2,J12&lt;=2),"Hibernating Customers",TRUE,"Other")</f>
        <v>Champion Customers</v>
      </c>
    </row>
    <row r="13" spans="1:12">
      <c r="A13" t="s">
        <v>55</v>
      </c>
      <c r="B13" t="str">
        <f>VLOOKUP(A13,'GlobalGadgets Customer Transact'!$B:$I,8,FALSE)</f>
        <v>Female</v>
      </c>
      <c r="C13">
        <f>VLOOKUP(A13,'GlobalGadgets Customer Transact'!$B:$J,9,FALSE)</f>
        <v>70</v>
      </c>
      <c r="D13" t="str" cm="1">
        <f t="array" ref="D13">_xlfn.IFS(C13&lt;18,"Under 18",C13&lt;=24,"18-24",C13&lt;=34,"25-34",C13&lt;=49,"35-49",C13&lt;=64,"50-64",TRUE,"65+")</f>
        <v>65+</v>
      </c>
      <c r="E13">
        <f>$T$1-_xlfn.MAXIFS('GlobalGadgets Customer Transact'!C:C,'GlobalGadgets Customer Transact'!B:B,A13)</f>
        <v>4</v>
      </c>
      <c r="F13">
        <f t="shared" si="0"/>
        <v>5</v>
      </c>
      <c r="G13">
        <f>COUNTIF('GlobalGadgets Customer Transact'!B:B,A13)</f>
        <v>24</v>
      </c>
      <c r="H13" s="21">
        <f t="shared" si="1"/>
        <v>5</v>
      </c>
      <c r="I13" s="22">
        <f>SUMIF('GlobalGadgets Customer Transact'!B:B,A13,'GlobalGadgets Customer Transact'!H:H)</f>
        <v>1808.77</v>
      </c>
      <c r="J13">
        <f t="shared" si="2"/>
        <v>4</v>
      </c>
      <c r="K13" s="21" t="str">
        <f t="shared" si="3"/>
        <v>554</v>
      </c>
      <c r="L13" t="str" cm="1">
        <f t="array" ref="L13">_xlfn.IFS(AND(F13&gt;=4,H13&gt;=4,J13&gt;=4),"Champion Customers",AND(F13&gt;=3,H13&gt;=4,J13&gt;=4),"Loyal Customers",AND(F13&gt;=4,H13&lt;=2,J13&lt;=2),"New Customers",AND(F13&lt;=2,H13&gt;=3,J13&gt;=3),"At Risk",AND(F13&lt;=2,H13&gt;=4,J13&gt;=4),"Can't Lose Them",AND(F13&lt;=2,H13&lt;=2,J13&lt;=2),"Hibernating Customers",TRUE,"Other")</f>
        <v>Champion Customers</v>
      </c>
    </row>
    <row r="14" spans="1:12">
      <c r="A14" t="s">
        <v>59</v>
      </c>
      <c r="B14" t="str">
        <f>VLOOKUP(A14,'GlobalGadgets Customer Transact'!$B:$I,8,FALSE)</f>
        <v>Male</v>
      </c>
      <c r="C14">
        <f>VLOOKUP(A14,'GlobalGadgets Customer Transact'!$B:$J,9,FALSE)</f>
        <v>31</v>
      </c>
      <c r="D14" t="str" cm="1">
        <f t="array" ref="D14">_xlfn.IFS(C14&lt;18,"Under 18",C14&lt;=24,"18-24",C14&lt;=34,"25-34",C14&lt;=49,"35-49",C14&lt;=64,"50-64",TRUE,"65+")</f>
        <v>25-34</v>
      </c>
      <c r="E14">
        <f>$T$1-_xlfn.MAXIFS('GlobalGadgets Customer Transact'!C:C,'GlobalGadgets Customer Transact'!B:B,A14)</f>
        <v>560</v>
      </c>
      <c r="F14">
        <f t="shared" si="0"/>
        <v>2</v>
      </c>
      <c r="G14">
        <f>COUNTIF('GlobalGadgets Customer Transact'!B:B,A14)</f>
        <v>3</v>
      </c>
      <c r="H14" s="21">
        <f t="shared" si="1"/>
        <v>4</v>
      </c>
      <c r="I14" s="22">
        <f>SUMIF('GlobalGadgets Customer Transact'!B:B,A14,'GlobalGadgets Customer Transact'!H:H)</f>
        <v>2238.97</v>
      </c>
      <c r="J14">
        <f t="shared" si="2"/>
        <v>4</v>
      </c>
      <c r="K14" s="21" t="str">
        <f t="shared" si="3"/>
        <v>244</v>
      </c>
      <c r="L14" t="str" cm="1">
        <f t="array" ref="L14">_xlfn.IFS(AND(F14&gt;=4,H14&gt;=4,J14&gt;=4),"Champion Customers",AND(F14&gt;=3,H14&gt;=4,J14&gt;=4),"Loyal Customers",AND(F14&gt;=4,H14&lt;=2,J14&lt;=2),"New Customers",AND(F14&lt;=2,H14&gt;=3,J14&gt;=3),"At Risk",AND(F14&lt;=2,H14&gt;=4,J14&gt;=4),"Can't Lose Them",AND(F14&lt;=2,H14&lt;=2,J14&lt;=2),"Hibernating Customers",TRUE,"Other")</f>
        <v>At Risk</v>
      </c>
    </row>
    <row r="15" spans="1:12">
      <c r="A15" t="s">
        <v>429</v>
      </c>
      <c r="B15" t="str">
        <f>VLOOKUP(A15,'GlobalGadgets Customer Transact'!$B:$I,8,FALSE)</f>
        <v>Female</v>
      </c>
      <c r="C15">
        <f>VLOOKUP(A15,'GlobalGadgets Customer Transact'!$B:$J,9,FALSE)</f>
        <v>40</v>
      </c>
      <c r="D15" t="str" cm="1">
        <f t="array" ref="D15">_xlfn.IFS(C15&lt;18,"Under 18",C15&lt;=24,"18-24",C15&lt;=34,"25-34",C15&lt;=49,"35-49",C15&lt;=64,"50-64",TRUE,"65+")</f>
        <v>35-49</v>
      </c>
      <c r="E15">
        <f>$T$1-_xlfn.MAXIFS('GlobalGadgets Customer Transact'!C:C,'GlobalGadgets Customer Transact'!B:B,A15)</f>
        <v>675</v>
      </c>
      <c r="F15">
        <f t="shared" si="0"/>
        <v>1</v>
      </c>
      <c r="G15">
        <f>COUNTIF('GlobalGadgets Customer Transact'!B:B,A15)</f>
        <v>2</v>
      </c>
      <c r="H15" s="21">
        <f t="shared" si="1"/>
        <v>4</v>
      </c>
      <c r="I15" s="22">
        <f>SUMIF('GlobalGadgets Customer Transact'!B:B,A15,'GlobalGadgets Customer Transact'!H:H)</f>
        <v>1048.99</v>
      </c>
      <c r="J15">
        <f t="shared" si="2"/>
        <v>4</v>
      </c>
      <c r="K15" s="21" t="str">
        <f t="shared" si="3"/>
        <v>144</v>
      </c>
      <c r="L15" t="str" cm="1">
        <f t="array" ref="L15">_xlfn.IFS(AND(F15&gt;=4,H15&gt;=4,J15&gt;=4),"Champion Customers",AND(F15&gt;=3,H15&gt;=4,J15&gt;=4),"Loyal Customers",AND(F15&gt;=4,H15&lt;=2,J15&lt;=2),"New Customers",AND(F15&lt;=2,H15&gt;=3,J15&gt;=3),"At Risk",AND(F15&lt;=2,H15&gt;=4,J15&gt;=4),"Can't Lose Them",AND(F15&lt;=2,H15&lt;=2,J15&lt;=2),"Hibernating Customers",TRUE,"Other")</f>
        <v>At Risk</v>
      </c>
    </row>
    <row r="16" spans="1:12">
      <c r="A16" t="s">
        <v>1200</v>
      </c>
      <c r="B16" t="str">
        <f>VLOOKUP(A16,'GlobalGadgets Customer Transact'!$B:$I,8,FALSE)</f>
        <v>Male</v>
      </c>
      <c r="C16">
        <f>VLOOKUP(A16,'GlobalGadgets Customer Transact'!$B:$J,9,FALSE)</f>
        <v>59</v>
      </c>
      <c r="D16" t="str" cm="1">
        <f t="array" ref="D16">_xlfn.IFS(C16&lt;18,"Under 18",C16&lt;=24,"18-24",C16&lt;=34,"25-34",C16&lt;=49,"35-49",C16&lt;=64,"50-64",TRUE,"65+")</f>
        <v>50-64</v>
      </c>
      <c r="E16">
        <f>$T$1-_xlfn.MAXIFS('GlobalGadgets Customer Transact'!C:C,'GlobalGadgets Customer Transact'!B:B,A16)</f>
        <v>610</v>
      </c>
      <c r="F16">
        <f t="shared" si="0"/>
        <v>1</v>
      </c>
      <c r="G16">
        <f>COUNTIF('GlobalGadgets Customer Transact'!B:B,A16)</f>
        <v>1</v>
      </c>
      <c r="H16" s="21">
        <f t="shared" si="1"/>
        <v>1</v>
      </c>
      <c r="I16" s="22">
        <f>SUMIF('GlobalGadgets Customer Transact'!B:B,A16,'GlobalGadgets Customer Transact'!H:H)</f>
        <v>149</v>
      </c>
      <c r="J16">
        <f t="shared" si="2"/>
        <v>1</v>
      </c>
      <c r="K16" s="21" t="str">
        <f t="shared" si="3"/>
        <v>111</v>
      </c>
      <c r="L16" t="str" cm="1">
        <f t="array" ref="L16">_xlfn.IFS(AND(F16&gt;=4,H16&gt;=4,J16&gt;=4),"Champion Customers",AND(F16&gt;=3,H16&gt;=4,J16&gt;=4),"Loyal Customers",AND(F16&gt;=4,H16&lt;=2,J16&lt;=2),"New Customers",AND(F16&lt;=2,H16&gt;=3,J16&gt;=3),"At Risk",AND(F16&lt;=2,H16&gt;=4,J16&gt;=4),"Can't Lose Them",AND(F16&lt;=2,H16&lt;=2,J16&lt;=2),"Hibernating Customers",TRUE,"Other")</f>
        <v>Hibernating Customers</v>
      </c>
    </row>
    <row r="17" spans="1:12">
      <c r="A17" t="s">
        <v>197</v>
      </c>
      <c r="B17" t="str">
        <f>VLOOKUP(A17,'GlobalGadgets Customer Transact'!$B:$I,8,FALSE)</f>
        <v>Female</v>
      </c>
      <c r="C17">
        <f>VLOOKUP(A17,'GlobalGadgets Customer Transact'!$B:$J,9,FALSE)</f>
        <v>20</v>
      </c>
      <c r="D17" t="str" cm="1">
        <f t="array" ref="D17">_xlfn.IFS(C17&lt;18,"Under 18",C17&lt;=24,"18-24",C17&lt;=34,"25-34",C17&lt;=49,"35-49",C17&lt;=64,"50-64",TRUE,"65+")</f>
        <v>18-24</v>
      </c>
      <c r="E17">
        <f>$T$1-_xlfn.MAXIFS('GlobalGadgets Customer Transact'!C:C,'GlobalGadgets Customer Transact'!B:B,A17)</f>
        <v>509</v>
      </c>
      <c r="F17">
        <f t="shared" si="0"/>
        <v>2</v>
      </c>
      <c r="G17">
        <f>COUNTIF('GlobalGadgets Customer Transact'!B:B,A17)</f>
        <v>1</v>
      </c>
      <c r="H17" s="21">
        <f t="shared" si="1"/>
        <v>1</v>
      </c>
      <c r="I17" s="22">
        <f>SUMIF('GlobalGadgets Customer Transact'!B:B,A17,'GlobalGadgets Customer Transact'!H:H)</f>
        <v>28.5</v>
      </c>
      <c r="J17">
        <f t="shared" si="2"/>
        <v>1</v>
      </c>
      <c r="K17" s="21" t="str">
        <f t="shared" si="3"/>
        <v>211</v>
      </c>
      <c r="L17" t="str" cm="1">
        <f t="array" ref="L17">_xlfn.IFS(AND(F17&gt;=4,H17&gt;=4,J17&gt;=4),"Champion Customers",AND(F17&gt;=3,H17&gt;=4,J17&gt;=4),"Loyal Customers",AND(F17&gt;=4,H17&lt;=2,J17&lt;=2),"New Customers",AND(F17&lt;=2,H17&gt;=3,J17&gt;=3),"At Risk",AND(F17&lt;=2,H17&gt;=4,J17&gt;=4),"Can't Lose Them",AND(F17&lt;=2,H17&lt;=2,J17&lt;=2),"Hibernating Customers",TRUE,"Other")</f>
        <v>Hibernating Customers</v>
      </c>
    </row>
    <row r="18" spans="1:12">
      <c r="A18" t="s">
        <v>1335</v>
      </c>
      <c r="B18" t="str">
        <f>VLOOKUP(A18,'GlobalGadgets Customer Transact'!$B:$I,8,FALSE)</f>
        <v>Male</v>
      </c>
      <c r="C18">
        <f>VLOOKUP(A18,'GlobalGadgets Customer Transact'!$B:$J,9,FALSE)</f>
        <v>70</v>
      </c>
      <c r="D18" t="str" cm="1">
        <f t="array" ref="D18">_xlfn.IFS(C18&lt;18,"Under 18",C18&lt;=24,"18-24",C18&lt;=34,"25-34",C18&lt;=49,"35-49",C18&lt;=64,"50-64",TRUE,"65+")</f>
        <v>65+</v>
      </c>
      <c r="E18">
        <f>$T$1-_xlfn.MAXIFS('GlobalGadgets Customer Transact'!C:C,'GlobalGadgets Customer Transact'!B:B,A18)</f>
        <v>407</v>
      </c>
      <c r="F18">
        <f t="shared" si="0"/>
        <v>2</v>
      </c>
      <c r="G18">
        <f>COUNTIF('GlobalGadgets Customer Transact'!B:B,A18)</f>
        <v>1</v>
      </c>
      <c r="H18" s="21">
        <f t="shared" si="1"/>
        <v>1</v>
      </c>
      <c r="I18" s="22">
        <f>SUMIF('GlobalGadgets Customer Transact'!B:B,A18,'GlobalGadgets Customer Transact'!H:H)</f>
        <v>650</v>
      </c>
      <c r="J18">
        <f t="shared" si="2"/>
        <v>3</v>
      </c>
      <c r="K18" s="21" t="str">
        <f t="shared" si="3"/>
        <v>213</v>
      </c>
      <c r="L18" t="str" cm="1">
        <f t="array" ref="L18">_xlfn.IFS(AND(F18&gt;=4,H18&gt;=4,J18&gt;=4),"Champion Customers",AND(F18&gt;=3,H18&gt;=4,J18&gt;=4),"Loyal Customers",AND(F18&gt;=4,H18&lt;=2,J18&lt;=2),"New Customers",AND(F18&lt;=2,H18&gt;=3,J18&gt;=3),"At Risk",AND(F18&lt;=2,H18&gt;=4,J18&gt;=4),"Can't Lose Them",AND(F18&lt;=2,H18&lt;=2,J18&lt;=2),"Hibernating Customers",TRUE,"Other")</f>
        <v>Other</v>
      </c>
    </row>
    <row r="19" spans="1:12">
      <c r="A19" t="s">
        <v>62</v>
      </c>
      <c r="B19" t="str">
        <f>VLOOKUP(A19,'GlobalGadgets Customer Transact'!$B:$I,8,FALSE)</f>
        <v>Female</v>
      </c>
      <c r="C19">
        <f>VLOOKUP(A19,'GlobalGadgets Customer Transact'!$B:$J,9,FALSE)</f>
        <v>28</v>
      </c>
      <c r="D19" t="str" cm="1">
        <f t="array" ref="D19">_xlfn.IFS(C19&lt;18,"Under 18",C19&lt;=24,"18-24",C19&lt;=34,"25-34",C19&lt;=49,"35-49",C19&lt;=64,"50-64",TRUE,"65+")</f>
        <v>25-34</v>
      </c>
      <c r="E19">
        <f>$T$1-_xlfn.MAXIFS('GlobalGadgets Customer Transact'!C:C,'GlobalGadgets Customer Transact'!B:B,A19)</f>
        <v>396</v>
      </c>
      <c r="F19">
        <f t="shared" si="0"/>
        <v>3</v>
      </c>
      <c r="G19">
        <f>COUNTIF('GlobalGadgets Customer Transact'!B:B,A19)</f>
        <v>12</v>
      </c>
      <c r="H19" s="21">
        <f t="shared" si="1"/>
        <v>5</v>
      </c>
      <c r="I19" s="22">
        <f>SUMIF('GlobalGadgets Customer Transact'!B:B,A19,'GlobalGadgets Customer Transact'!H:H)</f>
        <v>7111.99</v>
      </c>
      <c r="J19">
        <f t="shared" si="2"/>
        <v>5</v>
      </c>
      <c r="K19" s="21" t="str">
        <f t="shared" si="3"/>
        <v>355</v>
      </c>
      <c r="L19" t="str" cm="1">
        <f t="array" ref="L19">_xlfn.IFS(AND(F19&gt;=4,H19&gt;=4,J19&gt;=4),"Champion Customers",AND(F19&gt;=3,H19&gt;=4,J19&gt;=4),"Loyal Customers",AND(F19&gt;=4,H19&lt;=2,J19&lt;=2),"New Customers",AND(F19&lt;=2,H19&gt;=3,J19&gt;=3),"At Risk",AND(F19&lt;=2,H19&gt;=4,J19&gt;=4),"Can't Lose Them",AND(F19&lt;=2,H19&lt;=2,J19&lt;=2),"Hibernating Customers",TRUE,"Other")</f>
        <v>Loyal Customers</v>
      </c>
    </row>
    <row r="20" spans="1:12">
      <c r="A20" t="s">
        <v>296</v>
      </c>
      <c r="B20" t="str">
        <f>VLOOKUP(A20,'GlobalGadgets Customer Transact'!$B:$I,8,FALSE)</f>
        <v>Male</v>
      </c>
      <c r="C20">
        <f>VLOOKUP(A20,'GlobalGadgets Customer Transact'!$B:$J,9,FALSE)</f>
        <v>45</v>
      </c>
      <c r="D20" t="str" cm="1">
        <f t="array" ref="D20">_xlfn.IFS(C20&lt;18,"Under 18",C20&lt;=24,"18-24",C20&lt;=34,"25-34",C20&lt;=49,"35-49",C20&lt;=64,"50-64",TRUE,"65+")</f>
        <v>35-49</v>
      </c>
      <c r="E20">
        <f>$T$1-_xlfn.MAXIFS('GlobalGadgets Customer Transact'!C:C,'GlobalGadgets Customer Transact'!B:B,A20)</f>
        <v>392</v>
      </c>
      <c r="F20">
        <f t="shared" si="0"/>
        <v>3</v>
      </c>
      <c r="G20">
        <f>COUNTIF('GlobalGadgets Customer Transact'!B:B,A20)</f>
        <v>6</v>
      </c>
      <c r="H20" s="21">
        <f t="shared" si="1"/>
        <v>4</v>
      </c>
      <c r="I20" s="22">
        <f>SUMIF('GlobalGadgets Customer Transact'!B:B,A20,'GlobalGadgets Customer Transact'!H:H)</f>
        <v>4146.99</v>
      </c>
      <c r="J20">
        <f t="shared" si="2"/>
        <v>5</v>
      </c>
      <c r="K20" s="21" t="str">
        <f t="shared" si="3"/>
        <v>345</v>
      </c>
      <c r="L20" t="str" cm="1">
        <f t="array" ref="L20">_xlfn.IFS(AND(F20&gt;=4,H20&gt;=4,J20&gt;=4),"Champion Customers",AND(F20&gt;=3,H20&gt;=4,J20&gt;=4),"Loyal Customers",AND(F20&gt;=4,H20&lt;=2,J20&lt;=2),"New Customers",AND(F20&lt;=2,H20&gt;=3,J20&gt;=3),"At Risk",AND(F20&lt;=2,H20&gt;=4,J20&gt;=4),"Can't Lose Them",AND(F20&lt;=2,H20&lt;=2,J20&lt;=2),"Hibernating Customers",TRUE,"Other")</f>
        <v>Loyal Customers</v>
      </c>
    </row>
    <row r="21" spans="1:12">
      <c r="A21" t="s">
        <v>65</v>
      </c>
      <c r="B21" t="str">
        <f>VLOOKUP(A21,'GlobalGadgets Customer Transact'!$B:$I,8,FALSE)</f>
        <v>Female</v>
      </c>
      <c r="C21">
        <f>VLOOKUP(A21,'GlobalGadgets Customer Transact'!$B:$J,9,FALSE)</f>
        <v>51</v>
      </c>
      <c r="D21" t="str" cm="1">
        <f t="array" ref="D21">_xlfn.IFS(C21&lt;18,"Under 18",C21&lt;=24,"18-24",C21&lt;=34,"25-34",C21&lt;=49,"35-49",C21&lt;=64,"50-64",TRUE,"65+")</f>
        <v>50-64</v>
      </c>
      <c r="E21">
        <f>$T$1-_xlfn.MAXIFS('GlobalGadgets Customer Transact'!C:C,'GlobalGadgets Customer Transact'!B:B,A21)</f>
        <v>396</v>
      </c>
      <c r="F21">
        <f t="shared" si="0"/>
        <v>3</v>
      </c>
      <c r="G21">
        <f>COUNTIF('GlobalGadgets Customer Transact'!B:B,A21)</f>
        <v>6</v>
      </c>
      <c r="H21" s="21">
        <f t="shared" si="1"/>
        <v>4</v>
      </c>
      <c r="I21" s="22">
        <f>SUMIF('GlobalGadgets Customer Transact'!B:B,A21,'GlobalGadgets Customer Transact'!H:H)</f>
        <v>687.47</v>
      </c>
      <c r="J21">
        <f t="shared" si="2"/>
        <v>3</v>
      </c>
      <c r="K21" s="21" t="str">
        <f t="shared" si="3"/>
        <v>343</v>
      </c>
      <c r="L21" t="str" cm="1">
        <f t="array" ref="L21">_xlfn.IFS(AND(F21&gt;=4,H21&gt;=4,J21&gt;=4),"Champion Customers",AND(F21&gt;=3,H21&gt;=4,J21&gt;=4),"Loyal Customers",AND(F21&gt;=4,H21&lt;=2,J21&lt;=2),"New Customers",AND(F21&lt;=2,H21&gt;=3,J21&gt;=3),"At Risk",AND(F21&lt;=2,H21&gt;=4,J21&gt;=4),"Can't Lose Them",AND(F21&lt;=2,H21&lt;=2,J21&lt;=2),"Hibernating Customers",TRUE,"Other")</f>
        <v>Other</v>
      </c>
    </row>
    <row r="22" spans="1:12">
      <c r="A22" t="s">
        <v>164</v>
      </c>
      <c r="B22" t="str">
        <f>VLOOKUP(A22,'GlobalGadgets Customer Transact'!$B:$I,8,FALSE)</f>
        <v>Male</v>
      </c>
      <c r="C22">
        <f>VLOOKUP(A22,'GlobalGadgets Customer Transact'!$B:$J,9,FALSE)</f>
        <v>68</v>
      </c>
      <c r="D22" t="str" cm="1">
        <f t="array" ref="D22">_xlfn.IFS(C22&lt;18,"Under 18",C22&lt;=24,"18-24",C22&lt;=34,"25-34",C22&lt;=49,"35-49",C22&lt;=64,"50-64",TRUE,"65+")</f>
        <v>65+</v>
      </c>
      <c r="E22">
        <f>$T$1-_xlfn.MAXIFS('GlobalGadgets Customer Transact'!C:C,'GlobalGadgets Customer Transact'!B:B,A22)</f>
        <v>1</v>
      </c>
      <c r="F22">
        <f t="shared" si="0"/>
        <v>5</v>
      </c>
      <c r="G22">
        <f>COUNTIF('GlobalGadgets Customer Transact'!B:B,A22)</f>
        <v>11</v>
      </c>
      <c r="H22" s="21">
        <f t="shared" si="1"/>
        <v>5</v>
      </c>
      <c r="I22" s="22">
        <f>SUMIF('GlobalGadgets Customer Transact'!B:B,A22,'GlobalGadgets Customer Transact'!H:H)</f>
        <v>7595.98</v>
      </c>
      <c r="J22">
        <f t="shared" si="2"/>
        <v>5</v>
      </c>
      <c r="K22" s="21" t="str">
        <f t="shared" si="3"/>
        <v>555</v>
      </c>
      <c r="L22" t="str" cm="1">
        <f t="array" ref="L22">_xlfn.IFS(AND(F22&gt;=4,H22&gt;=4,J22&gt;=4),"Champion Customers",AND(F22&gt;=3,H22&gt;=4,J22&gt;=4),"Loyal Customers",AND(F22&gt;=4,H22&lt;=2,J22&lt;=2),"New Customers",AND(F22&lt;=2,H22&gt;=3,J22&gt;=3),"At Risk",AND(F22&lt;=2,H22&gt;=4,J22&gt;=4),"Can't Lose Them",AND(F22&lt;=2,H22&lt;=2,J22&lt;=2),"Hibernating Customers",TRUE,"Other")</f>
        <v>Champion Customers</v>
      </c>
    </row>
    <row r="23" spans="1:12">
      <c r="A23" t="s">
        <v>738</v>
      </c>
      <c r="B23" t="str">
        <f>VLOOKUP(A23,'GlobalGadgets Customer Transact'!$B:$I,8,FALSE)</f>
        <v>Female</v>
      </c>
      <c r="C23">
        <f>VLOOKUP(A23,'GlobalGadgets Customer Transact'!$B:$J,9,FALSE)</f>
        <v>18</v>
      </c>
      <c r="D23" t="str" cm="1">
        <f t="array" ref="D23">_xlfn.IFS(C23&lt;18,"Under 18",C23&lt;=24,"18-24",C23&lt;=34,"25-34",C23&lt;=49,"35-49",C23&lt;=64,"50-64",TRUE,"65+")</f>
        <v>18-24</v>
      </c>
      <c r="E23">
        <f>$T$1-_xlfn.MAXIFS('GlobalGadgets Customer Transact'!C:C,'GlobalGadgets Customer Transact'!B:B,A23)</f>
        <v>361</v>
      </c>
      <c r="F23">
        <f t="shared" si="0"/>
        <v>3</v>
      </c>
      <c r="G23">
        <f>COUNTIF('GlobalGadgets Customer Transact'!B:B,A23)</f>
        <v>5</v>
      </c>
      <c r="H23" s="21">
        <f t="shared" si="1"/>
        <v>4</v>
      </c>
      <c r="I23" s="22">
        <f>SUMIF('GlobalGadgets Customer Transact'!B:B,A23,'GlobalGadgets Customer Transact'!H:H)</f>
        <v>537.47</v>
      </c>
      <c r="J23">
        <f t="shared" si="2"/>
        <v>3</v>
      </c>
      <c r="K23" s="21" t="str">
        <f t="shared" si="3"/>
        <v>343</v>
      </c>
      <c r="L23" t="str" cm="1">
        <f t="array" ref="L23">_xlfn.IFS(AND(F23&gt;=4,H23&gt;=4,J23&gt;=4),"Champion Customers",AND(F23&gt;=3,H23&gt;=4,J23&gt;=4),"Loyal Customers",AND(F23&gt;=4,H23&lt;=2,J23&lt;=2),"New Customers",AND(F23&lt;=2,H23&gt;=3,J23&gt;=3),"At Risk",AND(F23&lt;=2,H23&gt;=4,J23&gt;=4),"Can't Lose Them",AND(F23&lt;=2,H23&lt;=2,J23&lt;=2),"Hibernating Customers",TRUE,"Other")</f>
        <v>Other</v>
      </c>
    </row>
    <row r="24" spans="1:12">
      <c r="A24" t="s">
        <v>1165</v>
      </c>
      <c r="B24" t="str">
        <f>VLOOKUP(A24,'GlobalGadgets Customer Transact'!$B:$I,8,FALSE)</f>
        <v>Male</v>
      </c>
      <c r="C24">
        <f>VLOOKUP(A24,'GlobalGadgets Customer Transact'!$B:$J,9,FALSE)</f>
        <v>25</v>
      </c>
      <c r="D24" t="str" cm="1">
        <f t="array" ref="D24">_xlfn.IFS(C24&lt;18,"Under 18",C24&lt;=24,"18-24",C24&lt;=34,"25-34",C24&lt;=49,"35-49",C24&lt;=64,"50-64",TRUE,"65+")</f>
        <v>25-34</v>
      </c>
      <c r="E24">
        <f>$T$1-_xlfn.MAXIFS('GlobalGadgets Customer Transact'!C:C,'GlobalGadgets Customer Transact'!B:B,A24)</f>
        <v>305</v>
      </c>
      <c r="F24">
        <f t="shared" si="0"/>
        <v>3</v>
      </c>
      <c r="G24">
        <f>COUNTIF('GlobalGadgets Customer Transact'!B:B,A24)</f>
        <v>1</v>
      </c>
      <c r="H24" s="21">
        <f t="shared" si="1"/>
        <v>1</v>
      </c>
      <c r="I24" s="22">
        <f>SUMIF('GlobalGadgets Customer Transact'!B:B,A24,'GlobalGadgets Customer Transact'!H:H)</f>
        <v>899.99</v>
      </c>
      <c r="J24">
        <f t="shared" si="2"/>
        <v>3</v>
      </c>
      <c r="K24" s="21" t="str">
        <f t="shared" si="3"/>
        <v>313</v>
      </c>
      <c r="L24" t="str" cm="1">
        <f t="array" ref="L24">_xlfn.IFS(AND(F24&gt;=4,H24&gt;=4,J24&gt;=4),"Champion Customers",AND(F24&gt;=3,H24&gt;=4,J24&gt;=4),"Loyal Customers",AND(F24&gt;=4,H24&lt;=2,J24&lt;=2),"New Customers",AND(F24&lt;=2,H24&gt;=3,J24&gt;=3),"At Risk",AND(F24&lt;=2,H24&gt;=4,J24&gt;=4),"Can't Lose Them",AND(F24&lt;=2,H24&lt;=2,J24&lt;=2),"Hibernating Customers",TRUE,"Other")</f>
        <v>Other</v>
      </c>
    </row>
    <row r="25" spans="1:12">
      <c r="A25" t="s">
        <v>1302</v>
      </c>
      <c r="B25" t="str">
        <f>VLOOKUP(A25,'GlobalGadgets Customer Transact'!$B:$I,8,FALSE)</f>
        <v>Female</v>
      </c>
      <c r="C25">
        <f>VLOOKUP(A25,'GlobalGadgets Customer Transact'!$B:$J,9,FALSE)</f>
        <v>35</v>
      </c>
      <c r="D25" t="str" cm="1">
        <f t="array" ref="D25">_xlfn.IFS(C25&lt;18,"Under 18",C25&lt;=24,"18-24",C25&lt;=34,"25-34",C25&lt;=49,"35-49",C25&lt;=64,"50-64",TRUE,"65+")</f>
        <v>35-49</v>
      </c>
      <c r="E25">
        <f>$T$1-_xlfn.MAXIFS('GlobalGadgets Customer Transact'!C:C,'GlobalGadgets Customer Transact'!B:B,A25)</f>
        <v>230</v>
      </c>
      <c r="F25">
        <f t="shared" si="0"/>
        <v>4</v>
      </c>
      <c r="G25">
        <f>COUNTIF('GlobalGadgets Customer Transact'!B:B,A25)</f>
        <v>1</v>
      </c>
      <c r="H25" s="21">
        <f t="shared" si="1"/>
        <v>1</v>
      </c>
      <c r="I25" s="22">
        <f>SUMIF('GlobalGadgets Customer Transact'!B:B,A25,'GlobalGadgets Customer Transact'!H:H)</f>
        <v>799</v>
      </c>
      <c r="J25">
        <f t="shared" si="2"/>
        <v>3</v>
      </c>
      <c r="K25" s="21" t="str">
        <f t="shared" si="3"/>
        <v>413</v>
      </c>
      <c r="L25" t="str" cm="1">
        <f t="array" ref="L25">_xlfn.IFS(AND(F25&gt;=4,H25&gt;=4,J25&gt;=4),"Champion Customers",AND(F25&gt;=3,H25&gt;=4,J25&gt;=4),"Loyal Customers",AND(F25&gt;=4,H25&lt;=2,J25&lt;=2),"New Customers",AND(F25&lt;=2,H25&gt;=3,J25&gt;=3),"At Risk",AND(F25&lt;=2,H25&gt;=4,J25&gt;=4),"Can't Lose Them",AND(F25&lt;=2,H25&lt;=2,J25&lt;=2),"Hibernating Customers",TRUE,"Other")</f>
        <v>Other</v>
      </c>
    </row>
    <row r="26" spans="1:12">
      <c r="A26" t="s">
        <v>907</v>
      </c>
      <c r="B26" t="str">
        <f>VLOOKUP(A26,'GlobalGadgets Customer Transact'!$B:$I,8,FALSE)</f>
        <v>Male</v>
      </c>
      <c r="C26">
        <f>VLOOKUP(A26,'GlobalGadgets Customer Transact'!$B:$J,9,FALSE)</f>
        <v>50</v>
      </c>
      <c r="D26" t="str" cm="1">
        <f t="array" ref="D26">_xlfn.IFS(C26&lt;18,"Under 18",C26&lt;=24,"18-24",C26&lt;=34,"25-34",C26&lt;=49,"35-49",C26&lt;=64,"50-64",TRUE,"65+")</f>
        <v>50-64</v>
      </c>
      <c r="E26">
        <f>$T$1-_xlfn.MAXIFS('GlobalGadgets Customer Transact'!C:C,'GlobalGadgets Customer Transact'!B:B,A26)</f>
        <v>164</v>
      </c>
      <c r="F26">
        <f t="shared" si="0"/>
        <v>4</v>
      </c>
      <c r="G26">
        <f>COUNTIF('GlobalGadgets Customer Transact'!B:B,A26)</f>
        <v>1</v>
      </c>
      <c r="H26" s="21">
        <f t="shared" si="1"/>
        <v>1</v>
      </c>
      <c r="I26" s="22">
        <f>SUMIF('GlobalGadgets Customer Transact'!B:B,A26,'GlobalGadgets Customer Transact'!H:H)</f>
        <v>650</v>
      </c>
      <c r="J26">
        <f t="shared" si="2"/>
        <v>3</v>
      </c>
      <c r="K26" s="21" t="str">
        <f t="shared" si="3"/>
        <v>413</v>
      </c>
      <c r="L26" t="str" cm="1">
        <f t="array" ref="L26">_xlfn.IFS(AND(F26&gt;=4,H26&gt;=4,J26&gt;=4),"Champion Customers",AND(F26&gt;=3,H26&gt;=4,J26&gt;=4),"Loyal Customers",AND(F26&gt;=4,H26&lt;=2,J26&lt;=2),"New Customers",AND(F26&lt;=2,H26&gt;=3,J26&gt;=3),"At Risk",AND(F26&lt;=2,H26&gt;=4,J26&gt;=4),"Can't Lose Them",AND(F26&lt;=2,H26&lt;=2,J26&lt;=2),"Hibernating Customers",TRUE,"Other")</f>
        <v>Other</v>
      </c>
    </row>
    <row r="27" spans="1:12">
      <c r="A27" t="s">
        <v>1606</v>
      </c>
      <c r="B27" t="str">
        <f>VLOOKUP(A27,'GlobalGadgets Customer Transact'!$B:$I,8,FALSE)</f>
        <v>Female</v>
      </c>
      <c r="C27">
        <f>VLOOKUP(A27,'GlobalGadgets Customer Transact'!$B:$J,9,FALSE)</f>
        <v>18</v>
      </c>
      <c r="D27" t="str" cm="1">
        <f t="array" ref="D27">_xlfn.IFS(C27&lt;18,"Under 18",C27&lt;=24,"18-24",C27&lt;=34,"25-34",C27&lt;=49,"35-49",C27&lt;=64,"50-64",TRUE,"65+")</f>
        <v>18-24</v>
      </c>
      <c r="E27">
        <f>$T$1-_xlfn.MAXIFS('GlobalGadgets Customer Transact'!C:C,'GlobalGadgets Customer Transact'!B:B,A27)</f>
        <v>121</v>
      </c>
      <c r="F27">
        <f t="shared" si="0"/>
        <v>4</v>
      </c>
      <c r="G27">
        <f>COUNTIF('GlobalGadgets Customer Transact'!B:B,A27)</f>
        <v>1</v>
      </c>
      <c r="H27" s="21">
        <f t="shared" si="1"/>
        <v>1</v>
      </c>
      <c r="I27" s="22">
        <f>SUMIF('GlobalGadgets Customer Transact'!B:B,A27,'GlobalGadgets Customer Transact'!H:H)</f>
        <v>950</v>
      </c>
      <c r="J27">
        <f t="shared" si="2"/>
        <v>3</v>
      </c>
      <c r="K27" s="21" t="str">
        <f t="shared" si="3"/>
        <v>413</v>
      </c>
      <c r="L27" t="str" cm="1">
        <f t="array" ref="L27">_xlfn.IFS(AND(F27&gt;=4,H27&gt;=4,J27&gt;=4),"Champion Customers",AND(F27&gt;=3,H27&gt;=4,J27&gt;=4),"Loyal Customers",AND(F27&gt;=4,H27&lt;=2,J27&lt;=2),"New Customers",AND(F27&lt;=2,H27&gt;=3,J27&gt;=3),"At Risk",AND(F27&lt;=2,H27&gt;=4,J27&gt;=4),"Can't Lose Them",AND(F27&lt;=2,H27&lt;=2,J27&lt;=2),"Hibernating Customers",TRUE,"Other")</f>
        <v>Other</v>
      </c>
    </row>
    <row r="28" spans="1:12">
      <c r="A28" t="s">
        <v>1404</v>
      </c>
      <c r="B28" t="str">
        <f>VLOOKUP(A28,'GlobalGadgets Customer Transact'!$B:$I,8,FALSE)</f>
        <v>Male</v>
      </c>
      <c r="C28">
        <f>VLOOKUP(A28,'GlobalGadgets Customer Transact'!$B:$J,9,FALSE)</f>
        <v>35</v>
      </c>
      <c r="D28" t="str" cm="1">
        <f t="array" ref="D28">_xlfn.IFS(C28&lt;18,"Under 18",C28&lt;=24,"18-24",C28&lt;=34,"25-34",C28&lt;=49,"35-49",C28&lt;=64,"50-64",TRUE,"65+")</f>
        <v>35-49</v>
      </c>
      <c r="E28">
        <f>$T$1-_xlfn.MAXIFS('GlobalGadgets Customer Transact'!C:C,'GlobalGadgets Customer Transact'!B:B,A28)</f>
        <v>51</v>
      </c>
      <c r="F28">
        <f t="shared" si="0"/>
        <v>5</v>
      </c>
      <c r="G28">
        <f>COUNTIF('GlobalGadgets Customer Transact'!B:B,A28)</f>
        <v>1</v>
      </c>
      <c r="H28" s="21">
        <f t="shared" si="1"/>
        <v>1</v>
      </c>
      <c r="I28" s="22">
        <f>SUMIF('GlobalGadgets Customer Transact'!B:B,A28,'GlobalGadgets Customer Transact'!H:H)</f>
        <v>1299</v>
      </c>
      <c r="J28">
        <f t="shared" si="2"/>
        <v>4</v>
      </c>
      <c r="K28" s="21" t="str">
        <f t="shared" si="3"/>
        <v>514</v>
      </c>
      <c r="L28" t="str" cm="1">
        <f t="array" ref="L28">_xlfn.IFS(AND(F28&gt;=4,H28&gt;=4,J28&gt;=4),"Champion Customers",AND(F28&gt;=3,H28&gt;=4,J28&gt;=4),"Loyal Customers",AND(F28&gt;=4,H28&lt;=2,J28&lt;=2),"New Customers",AND(F28&lt;=2,H28&gt;=3,J28&gt;=3),"At Risk",AND(F28&lt;=2,H28&gt;=4,J28&gt;=4),"Can't Lose Them",AND(F28&lt;=2,H28&lt;=2,J28&lt;=2),"Hibernating Customers",TRUE,"Other")</f>
        <v>Other</v>
      </c>
    </row>
    <row r="29" spans="1:12">
      <c r="A29" t="s">
        <v>598</v>
      </c>
      <c r="B29" t="str">
        <f>VLOOKUP(A29,'GlobalGadgets Customer Transact'!$B:$I,8,FALSE)</f>
        <v>Female</v>
      </c>
      <c r="C29">
        <f>VLOOKUP(A29,'GlobalGadgets Customer Transact'!$B:$J,9,FALSE)</f>
        <v>40</v>
      </c>
      <c r="D29" t="str" cm="1">
        <f t="array" ref="D29">_xlfn.IFS(C29&lt;18,"Under 18",C29&lt;=24,"18-24",C29&lt;=34,"25-34",C29&lt;=49,"35-49",C29&lt;=64,"50-64",TRUE,"65+")</f>
        <v>35-49</v>
      </c>
      <c r="E29">
        <f>$T$1-_xlfn.MAXIFS('GlobalGadgets Customer Transact'!C:C,'GlobalGadgets Customer Transact'!B:B,A29)</f>
        <v>365</v>
      </c>
      <c r="F29">
        <f t="shared" si="0"/>
        <v>3</v>
      </c>
      <c r="G29">
        <f>COUNTIF('GlobalGadgets Customer Transact'!B:B,A29)</f>
        <v>2</v>
      </c>
      <c r="H29" s="21">
        <f t="shared" si="1"/>
        <v>4</v>
      </c>
      <c r="I29" s="22">
        <f>SUMIF('GlobalGadgets Customer Transact'!B:B,A29,'GlobalGadgets Customer Transact'!H:H)</f>
        <v>2099</v>
      </c>
      <c r="J29">
        <f t="shared" si="2"/>
        <v>4</v>
      </c>
      <c r="K29" s="21" t="str">
        <f t="shared" si="3"/>
        <v>344</v>
      </c>
      <c r="L29" t="str" cm="1">
        <f t="array" ref="L29">_xlfn.IFS(AND(F29&gt;=4,H29&gt;=4,J29&gt;=4),"Champion Customers",AND(F29&gt;=3,H29&gt;=4,J29&gt;=4),"Loyal Customers",AND(F29&gt;=4,H29&lt;=2,J29&lt;=2),"New Customers",AND(F29&lt;=2,H29&gt;=3,J29&gt;=3),"At Risk",AND(F29&lt;=2,H29&gt;=4,J29&gt;=4),"Can't Lose Them",AND(F29&lt;=2,H29&lt;=2,J29&lt;=2),"Hibernating Customers",TRUE,"Other")</f>
        <v>Loyal Customers</v>
      </c>
    </row>
    <row r="30" spans="1:12">
      <c r="A30" t="s">
        <v>1072</v>
      </c>
      <c r="B30" t="str">
        <f>VLOOKUP(A30,'GlobalGadgets Customer Transact'!$B:$I,8,FALSE)</f>
        <v>Female</v>
      </c>
      <c r="C30">
        <f>VLOOKUP(A30,'GlobalGadgets Customer Transact'!$B:$J,9,FALSE)</f>
        <v>65</v>
      </c>
      <c r="D30" t="str" cm="1">
        <f t="array" ref="D30">_xlfn.IFS(C30&lt;18,"Under 18",C30&lt;=24,"18-24",C30&lt;=34,"25-34",C30&lt;=49,"35-49",C30&lt;=64,"50-64",TRUE,"65+")</f>
        <v>65+</v>
      </c>
      <c r="E30">
        <f>$T$1-_xlfn.MAXIFS('GlobalGadgets Customer Transact'!C:C,'GlobalGadgets Customer Transact'!B:B,A30)</f>
        <v>305</v>
      </c>
      <c r="F30">
        <f t="shared" si="0"/>
        <v>3</v>
      </c>
      <c r="G30">
        <f>COUNTIF('GlobalGadgets Customer Transact'!B:B,A30)</f>
        <v>2</v>
      </c>
      <c r="H30" s="21">
        <f t="shared" si="1"/>
        <v>4</v>
      </c>
      <c r="I30" s="22">
        <f>SUMIF('GlobalGadgets Customer Transact'!B:B,A30,'GlobalGadgets Customer Transact'!H:H)</f>
        <v>599.99</v>
      </c>
      <c r="J30">
        <f t="shared" si="2"/>
        <v>3</v>
      </c>
      <c r="K30" s="21" t="str">
        <f t="shared" si="3"/>
        <v>343</v>
      </c>
      <c r="L30" t="str" cm="1">
        <f t="array" ref="L30">_xlfn.IFS(AND(F30&gt;=4,H30&gt;=4,J30&gt;=4),"Champion Customers",AND(F30&gt;=3,H30&gt;=4,J30&gt;=4),"Loyal Customers",AND(F30&gt;=4,H30&lt;=2,J30&lt;=2),"New Customers",AND(F30&lt;=2,H30&gt;=3,J30&gt;=3),"At Risk",AND(F30&lt;=2,H30&gt;=4,J30&gt;=4),"Can't Lose Them",AND(F30&lt;=2,H30&lt;=2,J30&lt;=2),"Hibernating Customers",TRUE,"Other")</f>
        <v>Other</v>
      </c>
    </row>
    <row r="31" spans="1:12">
      <c r="A31" t="s">
        <v>1204</v>
      </c>
      <c r="B31" t="str">
        <f>VLOOKUP(A31,'GlobalGadgets Customer Transact'!$B:$I,8,FALSE)</f>
        <v>Female</v>
      </c>
      <c r="C31">
        <f>VLOOKUP(A31,'GlobalGadgets Customer Transact'!$B:$J,9,FALSE)</f>
        <v>25</v>
      </c>
      <c r="D31" t="str" cm="1">
        <f t="array" ref="D31">_xlfn.IFS(C31&lt;18,"Under 18",C31&lt;=24,"18-24",C31&lt;=34,"25-34",C31&lt;=49,"35-49",C31&lt;=64,"50-64",TRUE,"65+")</f>
        <v>25-34</v>
      </c>
      <c r="E31">
        <f>$T$1-_xlfn.MAXIFS('GlobalGadgets Customer Transact'!C:C,'GlobalGadgets Customer Transact'!B:B,A31)</f>
        <v>244</v>
      </c>
      <c r="F31">
        <f t="shared" si="0"/>
        <v>4</v>
      </c>
      <c r="G31">
        <f>COUNTIF('GlobalGadgets Customer Transact'!B:B,A31)</f>
        <v>2</v>
      </c>
      <c r="H31" s="21">
        <f t="shared" si="1"/>
        <v>4</v>
      </c>
      <c r="I31" s="22">
        <f>SUMIF('GlobalGadgets Customer Transact'!B:B,A31,'GlobalGadgets Customer Transact'!H:H)</f>
        <v>299</v>
      </c>
      <c r="J31">
        <f t="shared" si="2"/>
        <v>2</v>
      </c>
      <c r="K31" s="21" t="str">
        <f t="shared" si="3"/>
        <v>442</v>
      </c>
      <c r="L31" t="str" cm="1">
        <f t="array" ref="L31">_xlfn.IFS(AND(F31&gt;=4,H31&gt;=4,J31&gt;=4),"Champion Customers",AND(F31&gt;=3,H31&gt;=4,J31&gt;=4),"Loyal Customers",AND(F31&gt;=4,H31&lt;=2,J31&lt;=2),"New Customers",AND(F31&lt;=2,H31&gt;=3,J31&gt;=3),"At Risk",AND(F31&lt;=2,H31&gt;=4,J31&gt;=4),"Can't Lose Them",AND(F31&lt;=2,H31&lt;=2,J31&lt;=2),"Hibernating Customers",TRUE,"Other")</f>
        <v>Other</v>
      </c>
    </row>
    <row r="32" spans="1:12">
      <c r="A32" t="s">
        <v>817</v>
      </c>
      <c r="B32" t="str">
        <f>VLOOKUP(A32,'GlobalGadgets Customer Transact'!$B:$I,8,FALSE)</f>
        <v>Female</v>
      </c>
      <c r="C32">
        <f>VLOOKUP(A32,'GlobalGadgets Customer Transact'!$B:$J,9,FALSE)</f>
        <v>50</v>
      </c>
      <c r="D32" t="str" cm="1">
        <f t="array" ref="D32">_xlfn.IFS(C32&lt;18,"Under 18",C32&lt;=24,"18-24",C32&lt;=34,"25-34",C32&lt;=49,"35-49",C32&lt;=64,"50-64",TRUE,"65+")</f>
        <v>50-64</v>
      </c>
      <c r="E32">
        <f>$T$1-_xlfn.MAXIFS('GlobalGadgets Customer Transact'!C:C,'GlobalGadgets Customer Transact'!B:B,A32)</f>
        <v>183</v>
      </c>
      <c r="F32">
        <f t="shared" si="0"/>
        <v>4</v>
      </c>
      <c r="G32">
        <f>COUNTIF('GlobalGadgets Customer Transact'!B:B,A32)</f>
        <v>2</v>
      </c>
      <c r="H32" s="21">
        <f t="shared" si="1"/>
        <v>4</v>
      </c>
      <c r="I32" s="22">
        <f>SUMIF('GlobalGadgets Customer Transact'!B:B,A32,'GlobalGadgets Customer Transact'!H:H)</f>
        <v>449</v>
      </c>
      <c r="J32">
        <f t="shared" si="2"/>
        <v>2</v>
      </c>
      <c r="K32" s="21" t="str">
        <f t="shared" si="3"/>
        <v>442</v>
      </c>
      <c r="L32" t="str" cm="1">
        <f t="array" ref="L32">_xlfn.IFS(AND(F32&gt;=4,H32&gt;=4,J32&gt;=4),"Champion Customers",AND(F32&gt;=3,H32&gt;=4,J32&gt;=4),"Loyal Customers",AND(F32&gt;=4,H32&lt;=2,J32&lt;=2),"New Customers",AND(F32&lt;=2,H32&gt;=3,J32&gt;=3),"At Risk",AND(F32&lt;=2,H32&gt;=4,J32&gt;=4),"Can't Lose Them",AND(F32&lt;=2,H32&lt;=2,J32&lt;=2),"Hibernating Customers",TRUE,"Other")</f>
        <v>Other</v>
      </c>
    </row>
    <row r="33" spans="1:12">
      <c r="A33" t="s">
        <v>1542</v>
      </c>
      <c r="B33" t="str">
        <f>VLOOKUP(A33,'GlobalGadgets Customer Transact'!$B:$I,8,FALSE)</f>
        <v>Female</v>
      </c>
      <c r="C33">
        <f>VLOOKUP(A33,'GlobalGadgets Customer Transact'!$B:$J,9,FALSE)</f>
        <v>18</v>
      </c>
      <c r="D33" t="str" cm="1">
        <f t="array" ref="D33">_xlfn.IFS(C33&lt;18,"Under 18",C33&lt;=24,"18-24",C33&lt;=34,"25-34",C33&lt;=49,"35-49",C33&lt;=64,"50-64",TRUE,"65+")</f>
        <v>18-24</v>
      </c>
      <c r="E33">
        <f>$T$1-_xlfn.MAXIFS('GlobalGadgets Customer Transact'!C:C,'GlobalGadgets Customer Transact'!B:B,A33)</f>
        <v>121</v>
      </c>
      <c r="F33">
        <f t="shared" si="0"/>
        <v>4</v>
      </c>
      <c r="G33">
        <f>COUNTIF('GlobalGadgets Customer Transact'!B:B,A33)</f>
        <v>2</v>
      </c>
      <c r="H33" s="21">
        <f t="shared" si="1"/>
        <v>4</v>
      </c>
      <c r="I33" s="22">
        <f>SUMIF('GlobalGadgets Customer Transact'!B:B,A33,'GlobalGadgets Customer Transact'!H:H)</f>
        <v>59.97</v>
      </c>
      <c r="J33">
        <f t="shared" si="2"/>
        <v>1</v>
      </c>
      <c r="K33" s="21" t="str">
        <f t="shared" si="3"/>
        <v>441</v>
      </c>
      <c r="L33" t="str" cm="1">
        <f t="array" ref="L33">_xlfn.IFS(AND(F33&gt;=4,H33&gt;=4,J33&gt;=4),"Champion Customers",AND(F33&gt;=3,H33&gt;=4,J33&gt;=4),"Loyal Customers",AND(F33&gt;=4,H33&lt;=2,J33&lt;=2),"New Customers",AND(F33&lt;=2,H33&gt;=3,J33&gt;=3),"At Risk",AND(F33&lt;=2,H33&gt;=4,J33&gt;=4),"Can't Lose Them",AND(F33&lt;=2,H33&lt;=2,J33&lt;=2),"Hibernating Customers",TRUE,"Other")</f>
        <v>Other</v>
      </c>
    </row>
    <row r="34" spans="1:12">
      <c r="A34" t="s">
        <v>1338</v>
      </c>
      <c r="B34" t="str">
        <f>VLOOKUP(A34,'GlobalGadgets Customer Transact'!$B:$I,8,FALSE)</f>
        <v>Female</v>
      </c>
      <c r="C34">
        <f>VLOOKUP(A34,'GlobalGadgets Customer Transact'!$B:$J,9,FALSE)</f>
        <v>35</v>
      </c>
      <c r="D34" t="str" cm="1">
        <f t="array" ref="D34">_xlfn.IFS(C34&lt;18,"Under 18",C34&lt;=24,"18-24",C34&lt;=34,"25-34",C34&lt;=49,"35-49",C34&lt;=64,"50-64",TRUE,"65+")</f>
        <v>35-49</v>
      </c>
      <c r="E34">
        <f>$T$1-_xlfn.MAXIFS('GlobalGadgets Customer Transact'!C:C,'GlobalGadgets Customer Transact'!B:B,A34)</f>
        <v>60</v>
      </c>
      <c r="F34">
        <f t="shared" si="0"/>
        <v>5</v>
      </c>
      <c r="G34">
        <f>COUNTIF('GlobalGadgets Customer Transact'!B:B,A34)</f>
        <v>2</v>
      </c>
      <c r="H34" s="21">
        <f t="shared" si="1"/>
        <v>4</v>
      </c>
      <c r="I34" s="22">
        <f>SUMIF('GlobalGadgets Customer Transact'!B:B,A34,'GlobalGadgets Customer Transact'!H:H)</f>
        <v>43.5</v>
      </c>
      <c r="J34">
        <f t="shared" si="2"/>
        <v>1</v>
      </c>
      <c r="K34" s="21" t="str">
        <f t="shared" si="3"/>
        <v>541</v>
      </c>
      <c r="L34" t="str" cm="1">
        <f t="array" ref="L34">_xlfn.IFS(AND(F34&gt;=4,H34&gt;=4,J34&gt;=4),"Champion Customers",AND(F34&gt;=3,H34&gt;=4,J34&gt;=4),"Loyal Customers",AND(F34&gt;=4,H34&lt;=2,J34&lt;=2),"New Customers",AND(F34&lt;=2,H34&gt;=3,J34&gt;=3),"At Risk",AND(F34&lt;=2,H34&gt;=4,J34&gt;=4),"Can't Lose Them",AND(F34&lt;=2,H34&lt;=2,J34&lt;=2),"Hibernating Customers",TRUE,"Other")</f>
        <v>Other</v>
      </c>
    </row>
    <row r="35" spans="1:12">
      <c r="A35" t="s">
        <v>519</v>
      </c>
      <c r="B35" t="str">
        <f>VLOOKUP(A35,'GlobalGadgets Customer Transact'!$B:$I,8,FALSE)</f>
        <v>Male</v>
      </c>
      <c r="C35">
        <f>VLOOKUP(A35,'GlobalGadgets Customer Transact'!$B:$J,9,FALSE)</f>
        <v>18</v>
      </c>
      <c r="D35" t="str" cm="1">
        <f t="array" ref="D35">_xlfn.IFS(C35&lt;18,"Under 18",C35&lt;=24,"18-24",C35&lt;=34,"25-34",C35&lt;=49,"35-49",C35&lt;=64,"50-64",TRUE,"65+")</f>
        <v>18-24</v>
      </c>
      <c r="E35">
        <f>$T$1-_xlfn.MAXIFS('GlobalGadgets Customer Transact'!C:C,'GlobalGadgets Customer Transact'!B:B,A35)</f>
        <v>291</v>
      </c>
      <c r="F35">
        <f t="shared" si="0"/>
        <v>3</v>
      </c>
      <c r="G35">
        <f>COUNTIF('GlobalGadgets Customer Transact'!B:B,A35)</f>
        <v>3</v>
      </c>
      <c r="H35" s="21">
        <f t="shared" si="1"/>
        <v>4</v>
      </c>
      <c r="I35" s="22">
        <f>SUMIF('GlobalGadgets Customer Transact'!B:B,A35,'GlobalGadgets Customer Transact'!H:H)</f>
        <v>2348.99</v>
      </c>
      <c r="J35">
        <f t="shared" si="2"/>
        <v>4</v>
      </c>
      <c r="K35" s="21" t="str">
        <f t="shared" si="3"/>
        <v>344</v>
      </c>
      <c r="L35" t="str" cm="1">
        <f t="array" ref="L35">_xlfn.IFS(AND(F35&gt;=4,H35&gt;=4,J35&gt;=4),"Champion Customers",AND(F35&gt;=3,H35&gt;=4,J35&gt;=4),"Loyal Customers",AND(F35&gt;=4,H35&lt;=2,J35&lt;=2),"New Customers",AND(F35&lt;=2,H35&gt;=3,J35&gt;=3),"At Risk",AND(F35&lt;=2,H35&gt;=4,J35&gt;=4),"Can't Lose Them",AND(F35&lt;=2,H35&lt;=2,J35&lt;=2),"Hibernating Customers",TRUE,"Other")</f>
        <v>Loyal Customers</v>
      </c>
    </row>
    <row r="36" spans="1:12">
      <c r="A36" t="s">
        <v>521</v>
      </c>
      <c r="B36" t="str">
        <f>VLOOKUP(A36,'GlobalGadgets Customer Transact'!$B:$I,8,FALSE)</f>
        <v>Female</v>
      </c>
      <c r="C36">
        <f>VLOOKUP(A36,'GlobalGadgets Customer Transact'!$B:$J,9,FALSE)</f>
        <v>50</v>
      </c>
      <c r="D36" t="str" cm="1">
        <f t="array" ref="D36">_xlfn.IFS(C36&lt;18,"Under 18",C36&lt;=24,"18-24",C36&lt;=34,"25-34",C36&lt;=49,"35-49",C36&lt;=64,"50-64",TRUE,"65+")</f>
        <v>50-64</v>
      </c>
      <c r="E36">
        <f>$T$1-_xlfn.MAXIFS('GlobalGadgets Customer Transact'!C:C,'GlobalGadgets Customer Transact'!B:B,A36)</f>
        <v>286</v>
      </c>
      <c r="F36">
        <f t="shared" si="0"/>
        <v>3</v>
      </c>
      <c r="G36">
        <f>COUNTIF('GlobalGadgets Customer Transact'!B:B,A36)</f>
        <v>3</v>
      </c>
      <c r="H36" s="21">
        <f t="shared" si="1"/>
        <v>4</v>
      </c>
      <c r="I36" s="22">
        <f>SUMIF('GlobalGadgets Customer Transact'!B:B,A36,'GlobalGadgets Customer Transact'!H:H)</f>
        <v>3248</v>
      </c>
      <c r="J36">
        <f t="shared" si="2"/>
        <v>5</v>
      </c>
      <c r="K36" s="21" t="str">
        <f t="shared" si="3"/>
        <v>345</v>
      </c>
      <c r="L36" t="str" cm="1">
        <f t="array" ref="L36">_xlfn.IFS(AND(F36&gt;=4,H36&gt;=4,J36&gt;=4),"Champion Customers",AND(F36&gt;=3,H36&gt;=4,J36&gt;=4),"Loyal Customers",AND(F36&gt;=4,H36&lt;=2,J36&lt;=2),"New Customers",AND(F36&lt;=2,H36&gt;=3,J36&gt;=3),"At Risk",AND(F36&lt;=2,H36&gt;=4,J36&gt;=4),"Can't Lose Them",AND(F36&lt;=2,H36&lt;=2,J36&lt;=2),"Hibernating Customers",TRUE,"Other")</f>
        <v>Loyal Customers</v>
      </c>
    </row>
    <row r="37" spans="1:12">
      <c r="A37" t="s">
        <v>523</v>
      </c>
      <c r="B37" t="str">
        <f>VLOOKUP(A37,'GlobalGadgets Customer Transact'!$B:$I,8,FALSE)</f>
        <v>Male</v>
      </c>
      <c r="C37">
        <f>VLOOKUP(A37,'GlobalGadgets Customer Transact'!$B:$J,9,FALSE)</f>
        <v>25</v>
      </c>
      <c r="D37" t="str" cm="1">
        <f t="array" ref="D37">_xlfn.IFS(C37&lt;18,"Under 18",C37&lt;=24,"18-24",C37&lt;=34,"25-34",C37&lt;=49,"35-49",C37&lt;=64,"50-64",TRUE,"65+")</f>
        <v>25-34</v>
      </c>
      <c r="E37">
        <f>$T$1-_xlfn.MAXIFS('GlobalGadgets Customer Transact'!C:C,'GlobalGadgets Customer Transact'!B:B,A37)</f>
        <v>281</v>
      </c>
      <c r="F37">
        <f t="shared" si="0"/>
        <v>3</v>
      </c>
      <c r="G37">
        <f>COUNTIF('GlobalGadgets Customer Transact'!B:B,A37)</f>
        <v>3</v>
      </c>
      <c r="H37" s="21">
        <f t="shared" si="1"/>
        <v>4</v>
      </c>
      <c r="I37" s="22">
        <f>SUMIF('GlobalGadgets Customer Transact'!B:B,A37,'GlobalGadgets Customer Transact'!H:H)</f>
        <v>1699.99</v>
      </c>
      <c r="J37">
        <f t="shared" si="2"/>
        <v>4</v>
      </c>
      <c r="K37" s="21" t="str">
        <f t="shared" si="3"/>
        <v>344</v>
      </c>
      <c r="L37" t="str" cm="1">
        <f t="array" ref="L37">_xlfn.IFS(AND(F37&gt;=4,H37&gt;=4,J37&gt;=4),"Champion Customers",AND(F37&gt;=3,H37&gt;=4,J37&gt;=4),"Loyal Customers",AND(F37&gt;=4,H37&lt;=2,J37&lt;=2),"New Customers",AND(F37&lt;=2,H37&gt;=3,J37&gt;=3),"At Risk",AND(F37&lt;=2,H37&gt;=4,J37&gt;=4),"Can't Lose Them",AND(F37&lt;=2,H37&lt;=2,J37&lt;=2),"Hibernating Customers",TRUE,"Other")</f>
        <v>Loyal Customers</v>
      </c>
    </row>
    <row r="38" spans="1:12">
      <c r="A38" t="s">
        <v>525</v>
      </c>
      <c r="B38" t="str">
        <f>VLOOKUP(A38,'GlobalGadgets Customer Transact'!$B:$I,8,FALSE)</f>
        <v>Female</v>
      </c>
      <c r="C38">
        <f>VLOOKUP(A38,'GlobalGadgets Customer Transact'!$B:$J,9,FALSE)</f>
        <v>65</v>
      </c>
      <c r="D38" t="str" cm="1">
        <f t="array" ref="D38">_xlfn.IFS(C38&lt;18,"Under 18",C38&lt;=24,"18-24",C38&lt;=34,"25-34",C38&lt;=49,"35-49",C38&lt;=64,"50-64",TRUE,"65+")</f>
        <v>65+</v>
      </c>
      <c r="E38">
        <f>$T$1-_xlfn.MAXIFS('GlobalGadgets Customer Transact'!C:C,'GlobalGadgets Customer Transact'!B:B,A38)</f>
        <v>276</v>
      </c>
      <c r="F38">
        <f t="shared" si="0"/>
        <v>3</v>
      </c>
      <c r="G38">
        <f>COUNTIF('GlobalGadgets Customer Transact'!B:B,A38)</f>
        <v>3</v>
      </c>
      <c r="H38" s="21">
        <f t="shared" si="1"/>
        <v>4</v>
      </c>
      <c r="I38" s="22">
        <f>SUMIF('GlobalGadgets Customer Transact'!B:B,A38,'GlobalGadgets Customer Transact'!H:H)</f>
        <v>498</v>
      </c>
      <c r="J38">
        <f t="shared" si="2"/>
        <v>2</v>
      </c>
      <c r="K38" s="21" t="str">
        <f t="shared" si="3"/>
        <v>342</v>
      </c>
      <c r="L38" t="str" cm="1">
        <f t="array" ref="L38">_xlfn.IFS(AND(F38&gt;=4,H38&gt;=4,J38&gt;=4),"Champion Customers",AND(F38&gt;=3,H38&gt;=4,J38&gt;=4),"Loyal Customers",AND(F38&gt;=4,H38&lt;=2,J38&lt;=2),"New Customers",AND(F38&lt;=2,H38&gt;=3,J38&gt;=3),"At Risk",AND(F38&lt;=2,H38&gt;=4,J38&gt;=4),"Can't Lose Them",AND(F38&lt;=2,H38&lt;=2,J38&lt;=2),"Hibernating Customers",TRUE,"Other")</f>
        <v>Other</v>
      </c>
    </row>
    <row r="39" spans="1:12">
      <c r="A39" t="s">
        <v>67</v>
      </c>
      <c r="B39" t="str">
        <f>VLOOKUP(A39,'GlobalGadgets Customer Transact'!$B:$I,8,FALSE)</f>
        <v>Female</v>
      </c>
      <c r="C39">
        <f>VLOOKUP(A39,'GlobalGadgets Customer Transact'!$B:$J,9,FALSE)</f>
        <v>25</v>
      </c>
      <c r="D39" t="str" cm="1">
        <f t="array" ref="D39">_xlfn.IFS(C39&lt;18,"Under 18",C39&lt;=24,"18-24",C39&lt;=34,"25-34",C39&lt;=49,"35-49",C39&lt;=64,"50-64",TRUE,"65+")</f>
        <v>25-34</v>
      </c>
      <c r="E39">
        <f>$T$1-_xlfn.MAXIFS('GlobalGadgets Customer Transact'!C:C,'GlobalGadgets Customer Transact'!B:B,A39)</f>
        <v>640</v>
      </c>
      <c r="F39">
        <f t="shared" si="0"/>
        <v>1</v>
      </c>
      <c r="G39">
        <f>COUNTIF('GlobalGadgets Customer Transact'!B:B,A39)</f>
        <v>1</v>
      </c>
      <c r="H39" s="21">
        <f t="shared" si="1"/>
        <v>1</v>
      </c>
      <c r="I39" s="22">
        <f>SUMIF('GlobalGadgets Customer Transact'!B:B,A39,'GlobalGadgets Customer Transact'!H:H)</f>
        <v>899.99</v>
      </c>
      <c r="J39">
        <f t="shared" si="2"/>
        <v>3</v>
      </c>
      <c r="K39" s="21" t="str">
        <f t="shared" si="3"/>
        <v>113</v>
      </c>
      <c r="L39" t="str" cm="1">
        <f t="array" ref="L39">_xlfn.IFS(AND(F39&gt;=4,H39&gt;=4,J39&gt;=4),"Champion Customers",AND(F39&gt;=3,H39&gt;=4,J39&gt;=4),"Loyal Customers",AND(F39&gt;=4,H39&lt;=2,J39&lt;=2),"New Customers",AND(F39&lt;=2,H39&gt;=3,J39&gt;=3),"At Risk",AND(F39&lt;=2,H39&gt;=4,J39&gt;=4),"Can't Lose Them",AND(F39&lt;=2,H39&lt;=2,J39&lt;=2),"Hibernating Customers",TRUE,"Other")</f>
        <v>Other</v>
      </c>
    </row>
    <row r="40" spans="1:12">
      <c r="A40" t="s">
        <v>69</v>
      </c>
      <c r="B40" t="str">
        <f>VLOOKUP(A40,'GlobalGadgets Customer Transact'!$B:$I,8,FALSE)</f>
        <v>Male</v>
      </c>
      <c r="C40">
        <f>VLOOKUP(A40,'GlobalGadgets Customer Transact'!$B:$J,9,FALSE)</f>
        <v>35</v>
      </c>
      <c r="D40" t="str" cm="1">
        <f t="array" ref="D40">_xlfn.IFS(C40&lt;18,"Under 18",C40&lt;=24,"18-24",C40&lt;=34,"25-34",C40&lt;=49,"35-49",C40&lt;=64,"50-64",TRUE,"65+")</f>
        <v>35-49</v>
      </c>
      <c r="E40">
        <f>$T$1-_xlfn.MAXIFS('GlobalGadgets Customer Transact'!C:C,'GlobalGadgets Customer Transact'!B:B,A40)</f>
        <v>636</v>
      </c>
      <c r="F40">
        <f t="shared" si="0"/>
        <v>1</v>
      </c>
      <c r="G40">
        <f>COUNTIF('GlobalGadgets Customer Transact'!B:B,A40)</f>
        <v>1</v>
      </c>
      <c r="H40" s="21">
        <f t="shared" si="1"/>
        <v>1</v>
      </c>
      <c r="I40" s="22">
        <f>SUMIF('GlobalGadgets Customer Transact'!B:B,A40,'GlobalGadgets Customer Transact'!H:H)</f>
        <v>799</v>
      </c>
      <c r="J40">
        <f t="shared" si="2"/>
        <v>3</v>
      </c>
      <c r="K40" s="21" t="str">
        <f t="shared" si="3"/>
        <v>113</v>
      </c>
      <c r="L40" t="str" cm="1">
        <f t="array" ref="L40">_xlfn.IFS(AND(F40&gt;=4,H40&gt;=4,J40&gt;=4),"Champion Customers",AND(F40&gt;=3,H40&gt;=4,J40&gt;=4),"Loyal Customers",AND(F40&gt;=4,H40&lt;=2,J40&lt;=2),"New Customers",AND(F40&lt;=2,H40&gt;=3,J40&gt;=3),"At Risk",AND(F40&lt;=2,H40&gt;=4,J40&gt;=4),"Can't Lose Them",AND(F40&lt;=2,H40&lt;=2,J40&lt;=2),"Hibernating Customers",TRUE,"Other")</f>
        <v>Other</v>
      </c>
    </row>
    <row r="41" spans="1:12">
      <c r="A41" t="s">
        <v>71</v>
      </c>
      <c r="B41" t="str">
        <f>VLOOKUP(A41,'GlobalGadgets Customer Transact'!$B:$I,8,FALSE)</f>
        <v>Female</v>
      </c>
      <c r="C41">
        <f>VLOOKUP(A41,'GlobalGadgets Customer Transact'!$B:$J,9,FALSE)</f>
        <v>50</v>
      </c>
      <c r="D41" t="str" cm="1">
        <f t="array" ref="D41">_xlfn.IFS(C41&lt;18,"Under 18",C41&lt;=24,"18-24",C41&lt;=34,"25-34",C41&lt;=49,"35-49",C41&lt;=64,"50-64",TRUE,"65+")</f>
        <v>50-64</v>
      </c>
      <c r="E41">
        <f>$T$1-_xlfn.MAXIFS('GlobalGadgets Customer Transact'!C:C,'GlobalGadgets Customer Transact'!B:B,A41)</f>
        <v>631</v>
      </c>
      <c r="F41">
        <f t="shared" si="0"/>
        <v>1</v>
      </c>
      <c r="G41">
        <f>COUNTIF('GlobalGadgets Customer Transact'!B:B,A41)</f>
        <v>1</v>
      </c>
      <c r="H41" s="21">
        <f t="shared" si="1"/>
        <v>1</v>
      </c>
      <c r="I41" s="22">
        <f>SUMIF('GlobalGadgets Customer Transact'!B:B,A41,'GlobalGadgets Customer Transact'!H:H)</f>
        <v>650</v>
      </c>
      <c r="J41">
        <f t="shared" si="2"/>
        <v>3</v>
      </c>
      <c r="K41" s="21" t="str">
        <f t="shared" si="3"/>
        <v>113</v>
      </c>
      <c r="L41" t="str" cm="1">
        <f t="array" ref="L41">_xlfn.IFS(AND(F41&gt;=4,H41&gt;=4,J41&gt;=4),"Champion Customers",AND(F41&gt;=3,H41&gt;=4,J41&gt;=4),"Loyal Customers",AND(F41&gt;=4,H41&lt;=2,J41&lt;=2),"New Customers",AND(F41&lt;=2,H41&gt;=3,J41&gt;=3),"At Risk",AND(F41&lt;=2,H41&gt;=4,J41&gt;=4),"Can't Lose Them",AND(F41&lt;=2,H41&lt;=2,J41&lt;=2),"Hibernating Customers",TRUE,"Other")</f>
        <v>Other</v>
      </c>
    </row>
    <row r="42" spans="1:12">
      <c r="A42" t="s">
        <v>73</v>
      </c>
      <c r="B42" t="str">
        <f>VLOOKUP(A42,'GlobalGadgets Customer Transact'!$B:$I,8,FALSE)</f>
        <v>Male</v>
      </c>
      <c r="C42">
        <f>VLOOKUP(A42,'GlobalGadgets Customer Transact'!$B:$J,9,FALSE)</f>
        <v>65</v>
      </c>
      <c r="D42" t="str" cm="1">
        <f t="array" ref="D42">_xlfn.IFS(C42&lt;18,"Under 18",C42&lt;=24,"18-24",C42&lt;=34,"25-34",C42&lt;=49,"35-49",C42&lt;=64,"50-64",TRUE,"65+")</f>
        <v>65+</v>
      </c>
      <c r="E42">
        <f>$T$1-_xlfn.MAXIFS('GlobalGadgets Customer Transact'!C:C,'GlobalGadgets Customer Transact'!B:B,A42)</f>
        <v>626</v>
      </c>
      <c r="F42">
        <f t="shared" si="0"/>
        <v>1</v>
      </c>
      <c r="G42">
        <f>COUNTIF('GlobalGadgets Customer Transact'!B:B,A42)</f>
        <v>1</v>
      </c>
      <c r="H42" s="21">
        <f t="shared" si="1"/>
        <v>1</v>
      </c>
      <c r="I42" s="22">
        <f>SUMIF('GlobalGadgets Customer Transact'!B:B,A42,'GlobalGadgets Customer Transact'!H:H)</f>
        <v>950</v>
      </c>
      <c r="J42">
        <f t="shared" si="2"/>
        <v>3</v>
      </c>
      <c r="K42" s="21" t="str">
        <f t="shared" si="3"/>
        <v>113</v>
      </c>
      <c r="L42" t="str" cm="1">
        <f t="array" ref="L42">_xlfn.IFS(AND(F42&gt;=4,H42&gt;=4,J42&gt;=4),"Champion Customers",AND(F42&gt;=3,H42&gt;=4,J42&gt;=4),"Loyal Customers",AND(F42&gt;=4,H42&lt;=2,J42&lt;=2),"New Customers",AND(F42&lt;=2,H42&gt;=3,J42&gt;=3),"At Risk",AND(F42&lt;=2,H42&gt;=4,J42&gt;=4),"Can't Lose Them",AND(F42&lt;=2,H42&lt;=2,J42&lt;=2),"Hibernating Customers",TRUE,"Other")</f>
        <v>Other</v>
      </c>
    </row>
    <row r="43" spans="1:12">
      <c r="A43" t="s">
        <v>75</v>
      </c>
      <c r="B43" t="str">
        <f>VLOOKUP(A43,'GlobalGadgets Customer Transact'!$B:$I,8,FALSE)</f>
        <v>Female</v>
      </c>
      <c r="C43">
        <f>VLOOKUP(A43,'GlobalGadgets Customer Transact'!$B:$J,9,FALSE)</f>
        <v>18</v>
      </c>
      <c r="D43" t="str" cm="1">
        <f t="array" ref="D43">_xlfn.IFS(C43&lt;18,"Under 18",C43&lt;=24,"18-24",C43&lt;=34,"25-34",C43&lt;=49,"35-49",C43&lt;=64,"50-64",TRUE,"65+")</f>
        <v>18-24</v>
      </c>
      <c r="E43">
        <f>$T$1-_xlfn.MAXIFS('GlobalGadgets Customer Transact'!C:C,'GlobalGadgets Customer Transact'!B:B,A43)</f>
        <v>621</v>
      </c>
      <c r="F43">
        <f t="shared" si="0"/>
        <v>1</v>
      </c>
      <c r="G43">
        <f>COUNTIF('GlobalGadgets Customer Transact'!B:B,A43)</f>
        <v>1</v>
      </c>
      <c r="H43" s="21">
        <f t="shared" si="1"/>
        <v>1</v>
      </c>
      <c r="I43" s="22">
        <f>SUMIF('GlobalGadgets Customer Transact'!B:B,A43,'GlobalGadgets Customer Transact'!H:H)</f>
        <v>1299</v>
      </c>
      <c r="J43">
        <f t="shared" si="2"/>
        <v>4</v>
      </c>
      <c r="K43" s="21" t="str">
        <f t="shared" si="3"/>
        <v>114</v>
      </c>
      <c r="L43" t="str" cm="1">
        <f t="array" ref="L43">_xlfn.IFS(AND(F43&gt;=4,H43&gt;=4,J43&gt;=4),"Champion Customers",AND(F43&gt;=3,H43&gt;=4,J43&gt;=4),"Loyal Customers",AND(F43&gt;=4,H43&lt;=2,J43&lt;=2),"New Customers",AND(F43&lt;=2,H43&gt;=3,J43&gt;=3),"At Risk",AND(F43&lt;=2,H43&gt;=4,J43&gt;=4),"Can't Lose Them",AND(F43&lt;=2,H43&lt;=2,J43&lt;=2),"Hibernating Customers",TRUE,"Other")</f>
        <v>Other</v>
      </c>
    </row>
    <row r="44" spans="1:12">
      <c r="A44" t="s">
        <v>77</v>
      </c>
      <c r="B44" t="str">
        <f>VLOOKUP(A44,'GlobalGadgets Customer Transact'!$B:$I,8,FALSE)</f>
        <v>Male</v>
      </c>
      <c r="C44">
        <f>VLOOKUP(A44,'GlobalGadgets Customer Transact'!$B:$J,9,FALSE)</f>
        <v>25</v>
      </c>
      <c r="D44" t="str" cm="1">
        <f t="array" ref="D44">_xlfn.IFS(C44&lt;18,"Under 18",C44&lt;=24,"18-24",C44&lt;=34,"25-34",C44&lt;=49,"35-49",C44&lt;=64,"50-64",TRUE,"65+")</f>
        <v>25-34</v>
      </c>
      <c r="E44">
        <f>$T$1-_xlfn.MAXIFS('GlobalGadgets Customer Transact'!C:C,'GlobalGadgets Customer Transact'!B:B,A44)</f>
        <v>616</v>
      </c>
      <c r="F44">
        <f t="shared" si="0"/>
        <v>1</v>
      </c>
      <c r="G44">
        <f>COUNTIF('GlobalGadgets Customer Transact'!B:B,A44)</f>
        <v>1</v>
      </c>
      <c r="H44" s="21">
        <f t="shared" si="1"/>
        <v>1</v>
      </c>
      <c r="I44" s="22">
        <f>SUMIF('GlobalGadgets Customer Transact'!B:B,A44,'GlobalGadgets Customer Transact'!H:H)</f>
        <v>999</v>
      </c>
      <c r="J44">
        <f t="shared" si="2"/>
        <v>4</v>
      </c>
      <c r="K44" s="21" t="str">
        <f t="shared" si="3"/>
        <v>114</v>
      </c>
      <c r="L44" t="str" cm="1">
        <f t="array" ref="L44">_xlfn.IFS(AND(F44&gt;=4,H44&gt;=4,J44&gt;=4),"Champion Customers",AND(F44&gt;=3,H44&gt;=4,J44&gt;=4),"Loyal Customers",AND(F44&gt;=4,H44&lt;=2,J44&lt;=2),"New Customers",AND(F44&lt;=2,H44&gt;=3,J44&gt;=3),"At Risk",AND(F44&lt;=2,H44&gt;=4,J44&gt;=4),"Can't Lose Them",AND(F44&lt;=2,H44&lt;=2,J44&lt;=2),"Hibernating Customers",TRUE,"Other")</f>
        <v>Other</v>
      </c>
    </row>
    <row r="45" spans="1:12">
      <c r="A45" t="s">
        <v>79</v>
      </c>
      <c r="B45" t="str">
        <f>VLOOKUP(A45,'GlobalGadgets Customer Transact'!$B:$I,8,FALSE)</f>
        <v>Female</v>
      </c>
      <c r="C45">
        <f>VLOOKUP(A45,'GlobalGadgets Customer Transact'!$B:$J,9,FALSE)</f>
        <v>35</v>
      </c>
      <c r="D45" t="str" cm="1">
        <f t="array" ref="D45">_xlfn.IFS(C45&lt;18,"Under 18",C45&lt;=24,"18-24",C45&lt;=34,"25-34",C45&lt;=49,"35-49",C45&lt;=64,"50-64",TRUE,"65+")</f>
        <v>35-49</v>
      </c>
      <c r="E45">
        <f>$T$1-_xlfn.MAXIFS('GlobalGadgets Customer Transact'!C:C,'GlobalGadgets Customer Transact'!B:B,A45)</f>
        <v>611</v>
      </c>
      <c r="F45">
        <f t="shared" si="0"/>
        <v>1</v>
      </c>
      <c r="G45">
        <f>COUNTIF('GlobalGadgets Customer Transact'!B:B,A45)</f>
        <v>1</v>
      </c>
      <c r="H45" s="21">
        <f t="shared" si="1"/>
        <v>1</v>
      </c>
      <c r="I45" s="22">
        <f>SUMIF('GlobalGadgets Customer Transact'!B:B,A45,'GlobalGadgets Customer Transact'!H:H)</f>
        <v>1100</v>
      </c>
      <c r="J45">
        <f t="shared" si="2"/>
        <v>4</v>
      </c>
      <c r="K45" s="21" t="str">
        <f t="shared" si="3"/>
        <v>114</v>
      </c>
      <c r="L45" t="str" cm="1">
        <f t="array" ref="L45">_xlfn.IFS(AND(F45&gt;=4,H45&gt;=4,J45&gt;=4),"Champion Customers",AND(F45&gt;=3,H45&gt;=4,J45&gt;=4),"Loyal Customers",AND(F45&gt;=4,H45&lt;=2,J45&lt;=2),"New Customers",AND(F45&lt;=2,H45&gt;=3,J45&gt;=3),"At Risk",AND(F45&lt;=2,H45&gt;=4,J45&gt;=4),"Can't Lose Them",AND(F45&lt;=2,H45&lt;=2,J45&lt;=2),"Hibernating Customers",TRUE,"Other")</f>
        <v>Other</v>
      </c>
    </row>
    <row r="46" spans="1:12">
      <c r="A46" t="s">
        <v>1206</v>
      </c>
      <c r="B46" t="str">
        <f>VLOOKUP(A46,'GlobalGadgets Customer Transact'!$B:$I,8,FALSE)</f>
        <v>Male</v>
      </c>
      <c r="C46">
        <f>VLOOKUP(A46,'GlobalGadgets Customer Transact'!$B:$J,9,FALSE)</f>
        <v>50</v>
      </c>
      <c r="D46" t="str" cm="1">
        <f t="array" ref="D46">_xlfn.IFS(C46&lt;18,"Under 18",C46&lt;=24,"18-24",C46&lt;=34,"25-34",C46&lt;=49,"35-49",C46&lt;=64,"50-64",TRUE,"65+")</f>
        <v>50-64</v>
      </c>
      <c r="E46">
        <f>$T$1-_xlfn.MAXIFS('GlobalGadgets Customer Transact'!C:C,'GlobalGadgets Customer Transact'!B:B,A46)</f>
        <v>606</v>
      </c>
      <c r="F46">
        <f t="shared" si="0"/>
        <v>1</v>
      </c>
      <c r="G46">
        <f>COUNTIF('GlobalGadgets Customer Transact'!B:B,A46)</f>
        <v>1</v>
      </c>
      <c r="H46" s="21">
        <f t="shared" si="1"/>
        <v>1</v>
      </c>
      <c r="I46" s="22">
        <f>SUMIF('GlobalGadgets Customer Transact'!B:B,A46,'GlobalGadgets Customer Transact'!H:H)</f>
        <v>249.99</v>
      </c>
      <c r="J46">
        <f t="shared" si="2"/>
        <v>2</v>
      </c>
      <c r="K46" s="21" t="str">
        <f t="shared" si="3"/>
        <v>112</v>
      </c>
      <c r="L46" t="str" cm="1">
        <f t="array" ref="L46">_xlfn.IFS(AND(F46&gt;=4,H46&gt;=4,J46&gt;=4),"Champion Customers",AND(F46&gt;=3,H46&gt;=4,J46&gt;=4),"Loyal Customers",AND(F46&gt;=4,H46&lt;=2,J46&lt;=2),"New Customers",AND(F46&lt;=2,H46&gt;=3,J46&gt;=3),"At Risk",AND(F46&lt;=2,H46&gt;=4,J46&gt;=4),"Can't Lose Them",AND(F46&lt;=2,H46&lt;=2,J46&lt;=2),"Hibernating Customers",TRUE,"Other")</f>
        <v>Hibernating Customers</v>
      </c>
    </row>
    <row r="47" spans="1:12">
      <c r="A47" t="s">
        <v>1208</v>
      </c>
      <c r="B47" t="str">
        <f>VLOOKUP(A47,'GlobalGadgets Customer Transact'!$B:$I,8,FALSE)</f>
        <v>Female</v>
      </c>
      <c r="C47">
        <f>VLOOKUP(A47,'GlobalGadgets Customer Transact'!$B:$J,9,FALSE)</f>
        <v>65</v>
      </c>
      <c r="D47" t="str" cm="1">
        <f t="array" ref="D47">_xlfn.IFS(C47&lt;18,"Under 18",C47&lt;=24,"18-24",C47&lt;=34,"25-34",C47&lt;=49,"35-49",C47&lt;=64,"50-64",TRUE,"65+")</f>
        <v>65+</v>
      </c>
      <c r="E47">
        <f>$T$1-_xlfn.MAXIFS('GlobalGadgets Customer Transact'!C:C,'GlobalGadgets Customer Transact'!B:B,A47)</f>
        <v>601</v>
      </c>
      <c r="F47">
        <f t="shared" si="0"/>
        <v>1</v>
      </c>
      <c r="G47">
        <f>COUNTIF('GlobalGadgets Customer Transact'!B:B,A47)</f>
        <v>1</v>
      </c>
      <c r="H47" s="21">
        <f t="shared" si="1"/>
        <v>1</v>
      </c>
      <c r="I47" s="22">
        <f>SUMIF('GlobalGadgets Customer Transact'!B:B,A47,'GlobalGadgets Customer Transact'!H:H)</f>
        <v>350</v>
      </c>
      <c r="J47">
        <f t="shared" si="2"/>
        <v>2</v>
      </c>
      <c r="K47" s="21" t="str">
        <f t="shared" si="3"/>
        <v>112</v>
      </c>
      <c r="L47" t="str" cm="1">
        <f t="array" ref="L47">_xlfn.IFS(AND(F47&gt;=4,H47&gt;=4,J47&gt;=4),"Champion Customers",AND(F47&gt;=3,H47&gt;=4,J47&gt;=4),"Loyal Customers",AND(F47&gt;=4,H47&lt;=2,J47&lt;=2),"New Customers",AND(F47&lt;=2,H47&gt;=3,J47&gt;=3),"At Risk",AND(F47&lt;=2,H47&gt;=4,J47&gt;=4),"Can't Lose Them",AND(F47&lt;=2,H47&lt;=2,J47&lt;=2),"Hibernating Customers",TRUE,"Other")</f>
        <v>Hibernating Customers</v>
      </c>
    </row>
    <row r="48" spans="1:12">
      <c r="A48" t="s">
        <v>1210</v>
      </c>
      <c r="B48" t="str">
        <f>VLOOKUP(A48,'GlobalGadgets Customer Transact'!$B:$I,8,FALSE)</f>
        <v>Male</v>
      </c>
      <c r="C48">
        <f>VLOOKUP(A48,'GlobalGadgets Customer Transact'!$B:$J,9,FALSE)</f>
        <v>18</v>
      </c>
      <c r="D48" t="str" cm="1">
        <f t="array" ref="D48">_xlfn.IFS(C48&lt;18,"Under 18",C48&lt;=24,"18-24",C48&lt;=34,"25-34",C48&lt;=49,"35-49",C48&lt;=64,"50-64",TRUE,"65+")</f>
        <v>18-24</v>
      </c>
      <c r="E48">
        <f>$T$1-_xlfn.MAXIFS('GlobalGadgets Customer Transact'!C:C,'GlobalGadgets Customer Transact'!B:B,A48)</f>
        <v>596</v>
      </c>
      <c r="F48">
        <f t="shared" si="0"/>
        <v>1</v>
      </c>
      <c r="G48">
        <f>COUNTIF('GlobalGadgets Customer Transact'!B:B,A48)</f>
        <v>1</v>
      </c>
      <c r="H48" s="21">
        <f t="shared" si="1"/>
        <v>1</v>
      </c>
      <c r="I48" s="22">
        <f>SUMIF('GlobalGadgets Customer Transact'!B:B,A48,'GlobalGadgets Customer Transact'!H:H)</f>
        <v>149</v>
      </c>
      <c r="J48">
        <f t="shared" si="2"/>
        <v>1</v>
      </c>
      <c r="K48" s="21" t="str">
        <f t="shared" si="3"/>
        <v>111</v>
      </c>
      <c r="L48" t="str" cm="1">
        <f t="array" ref="L48">_xlfn.IFS(AND(F48&gt;=4,H48&gt;=4,J48&gt;=4),"Champion Customers",AND(F48&gt;=3,H48&gt;=4,J48&gt;=4),"Loyal Customers",AND(F48&gt;=4,H48&lt;=2,J48&lt;=2),"New Customers",AND(F48&lt;=2,H48&gt;=3,J48&gt;=3),"At Risk",AND(F48&lt;=2,H48&gt;=4,J48&gt;=4),"Can't Lose Them",AND(F48&lt;=2,H48&lt;=2,J48&lt;=2),"Hibernating Customers",TRUE,"Other")</f>
        <v>Hibernating Customers</v>
      </c>
    </row>
    <row r="49" spans="1:12">
      <c r="A49" t="s">
        <v>1212</v>
      </c>
      <c r="B49" t="str">
        <f>VLOOKUP(A49,'GlobalGadgets Customer Transact'!$B:$I,8,FALSE)</f>
        <v>Female</v>
      </c>
      <c r="C49">
        <f>VLOOKUP(A49,'GlobalGadgets Customer Transact'!$B:$J,9,FALSE)</f>
        <v>25</v>
      </c>
      <c r="D49" t="str" cm="1">
        <f t="array" ref="D49">_xlfn.IFS(C49&lt;18,"Under 18",C49&lt;=24,"18-24",C49&lt;=34,"25-34",C49&lt;=49,"35-49",C49&lt;=64,"50-64",TRUE,"65+")</f>
        <v>25-34</v>
      </c>
      <c r="E49">
        <f>$T$1-_xlfn.MAXIFS('GlobalGadgets Customer Transact'!C:C,'GlobalGadgets Customer Transact'!B:B,A49)</f>
        <v>591</v>
      </c>
      <c r="F49">
        <f t="shared" si="0"/>
        <v>1</v>
      </c>
      <c r="G49">
        <f>COUNTIF('GlobalGadgets Customer Transact'!B:B,A49)</f>
        <v>1</v>
      </c>
      <c r="H49" s="21">
        <f t="shared" si="1"/>
        <v>1</v>
      </c>
      <c r="I49" s="22">
        <f>SUMIF('GlobalGadgets Customer Transact'!B:B,A49,'GlobalGadgets Customer Transact'!H:H)</f>
        <v>150</v>
      </c>
      <c r="J49">
        <f t="shared" si="2"/>
        <v>2</v>
      </c>
      <c r="K49" s="21" t="str">
        <f t="shared" si="3"/>
        <v>112</v>
      </c>
      <c r="L49" t="str" cm="1">
        <f t="array" ref="L49">_xlfn.IFS(AND(F49&gt;=4,H49&gt;=4,J49&gt;=4),"Champion Customers",AND(F49&gt;=3,H49&gt;=4,J49&gt;=4),"Loyal Customers",AND(F49&gt;=4,H49&lt;=2,J49&lt;=2),"New Customers",AND(F49&lt;=2,H49&gt;=3,J49&gt;=3),"At Risk",AND(F49&lt;=2,H49&gt;=4,J49&gt;=4),"Can't Lose Them",AND(F49&lt;=2,H49&lt;=2,J49&lt;=2),"Hibernating Customers",TRUE,"Other")</f>
        <v>Hibernating Customers</v>
      </c>
    </row>
    <row r="50" spans="1:12">
      <c r="A50" t="s">
        <v>1214</v>
      </c>
      <c r="B50" t="str">
        <f>VLOOKUP(A50,'GlobalGadgets Customer Transact'!$B:$I,8,FALSE)</f>
        <v>Male</v>
      </c>
      <c r="C50">
        <f>VLOOKUP(A50,'GlobalGadgets Customer Transact'!$B:$J,9,FALSE)</f>
        <v>35</v>
      </c>
      <c r="D50" t="str" cm="1">
        <f t="array" ref="D50">_xlfn.IFS(C50&lt;18,"Under 18",C50&lt;=24,"18-24",C50&lt;=34,"25-34",C50&lt;=49,"35-49",C50&lt;=64,"50-64",TRUE,"65+")</f>
        <v>35-49</v>
      </c>
      <c r="E50">
        <f>$T$1-_xlfn.MAXIFS('GlobalGadgets Customer Transact'!C:C,'GlobalGadgets Customer Transact'!B:B,A50)</f>
        <v>586</v>
      </c>
      <c r="F50">
        <f t="shared" si="0"/>
        <v>1</v>
      </c>
      <c r="G50">
        <f>COUNTIF('GlobalGadgets Customer Transact'!B:B,A50)</f>
        <v>1</v>
      </c>
      <c r="H50" s="21">
        <f t="shared" si="1"/>
        <v>1</v>
      </c>
      <c r="I50" s="22">
        <f>SUMIF('GlobalGadgets Customer Transact'!B:B,A50,'GlobalGadgets Customer Transact'!H:H)</f>
        <v>199</v>
      </c>
      <c r="J50">
        <f t="shared" si="2"/>
        <v>2</v>
      </c>
      <c r="K50" s="21" t="str">
        <f t="shared" si="3"/>
        <v>112</v>
      </c>
      <c r="L50" t="str" cm="1">
        <f t="array" ref="L50">_xlfn.IFS(AND(F50&gt;=4,H50&gt;=4,J50&gt;=4),"Champion Customers",AND(F50&gt;=3,H50&gt;=4,J50&gt;=4),"Loyal Customers",AND(F50&gt;=4,H50&lt;=2,J50&lt;=2),"New Customers",AND(F50&lt;=2,H50&gt;=3,J50&gt;=3),"At Risk",AND(F50&lt;=2,H50&gt;=4,J50&gt;=4),"Can't Lose Them",AND(F50&lt;=2,H50&lt;=2,J50&lt;=2),"Hibernating Customers",TRUE,"Other")</f>
        <v>Hibernating Customers</v>
      </c>
    </row>
    <row r="51" spans="1:12">
      <c r="A51" t="s">
        <v>1216</v>
      </c>
      <c r="B51" t="str">
        <f>VLOOKUP(A51,'GlobalGadgets Customer Transact'!$B:$I,8,FALSE)</f>
        <v>Female</v>
      </c>
      <c r="C51">
        <f>VLOOKUP(A51,'GlobalGadgets Customer Transact'!$B:$J,9,FALSE)</f>
        <v>50</v>
      </c>
      <c r="D51" t="str" cm="1">
        <f t="array" ref="D51">_xlfn.IFS(C51&lt;18,"Under 18",C51&lt;=24,"18-24",C51&lt;=34,"25-34",C51&lt;=49,"35-49",C51&lt;=64,"50-64",TRUE,"65+")</f>
        <v>50-64</v>
      </c>
      <c r="E51">
        <f>$T$1-_xlfn.MAXIFS('GlobalGadgets Customer Transact'!C:C,'GlobalGadgets Customer Transact'!B:B,A51)</f>
        <v>581</v>
      </c>
      <c r="F51">
        <f t="shared" si="0"/>
        <v>1</v>
      </c>
      <c r="G51">
        <f>COUNTIF('GlobalGadgets Customer Transact'!B:B,A51)</f>
        <v>1</v>
      </c>
      <c r="H51" s="21">
        <f t="shared" si="1"/>
        <v>1</v>
      </c>
      <c r="I51" s="22">
        <f>SUMIF('GlobalGadgets Customer Transact'!B:B,A51,'GlobalGadgets Customer Transact'!H:H)</f>
        <v>250</v>
      </c>
      <c r="J51">
        <f t="shared" si="2"/>
        <v>2</v>
      </c>
      <c r="K51" s="21" t="str">
        <f t="shared" si="3"/>
        <v>112</v>
      </c>
      <c r="L51" t="str" cm="1">
        <f t="array" ref="L51">_xlfn.IFS(AND(F51&gt;=4,H51&gt;=4,J51&gt;=4),"Champion Customers",AND(F51&gt;=3,H51&gt;=4,J51&gt;=4),"Loyal Customers",AND(F51&gt;=4,H51&lt;=2,J51&lt;=2),"New Customers",AND(F51&lt;=2,H51&gt;=3,J51&gt;=3),"At Risk",AND(F51&lt;=2,H51&gt;=4,J51&gt;=4),"Can't Lose Them",AND(F51&lt;=2,H51&lt;=2,J51&lt;=2),"Hibernating Customers",TRUE,"Other")</f>
        <v>Hibernating Customers</v>
      </c>
    </row>
    <row r="52" spans="1:12">
      <c r="A52" t="s">
        <v>946</v>
      </c>
      <c r="B52" t="str">
        <f>VLOOKUP(A52,'GlobalGadgets Customer Transact'!$B:$I,8,FALSE)</f>
        <v>Male</v>
      </c>
      <c r="C52">
        <f>VLOOKUP(A52,'GlobalGadgets Customer Transact'!$B:$J,9,FALSE)</f>
        <v>65</v>
      </c>
      <c r="D52" t="str" cm="1">
        <f t="array" ref="D52">_xlfn.IFS(C52&lt;18,"Under 18",C52&lt;=24,"18-24",C52&lt;=34,"25-34",C52&lt;=49,"35-49",C52&lt;=64,"50-64",TRUE,"65+")</f>
        <v>65+</v>
      </c>
      <c r="E52">
        <f>$T$1-_xlfn.MAXIFS('GlobalGadgets Customer Transact'!C:C,'GlobalGadgets Customer Transact'!B:B,A52)</f>
        <v>575</v>
      </c>
      <c r="F52">
        <f t="shared" si="0"/>
        <v>2</v>
      </c>
      <c r="G52">
        <f>COUNTIF('GlobalGadgets Customer Transact'!B:B,A52)</f>
        <v>1</v>
      </c>
      <c r="H52" s="21">
        <f t="shared" si="1"/>
        <v>1</v>
      </c>
      <c r="I52" s="22">
        <f>SUMIF('GlobalGadgets Customer Transact'!B:B,A52,'GlobalGadgets Customer Transact'!H:H)</f>
        <v>19.99</v>
      </c>
      <c r="J52">
        <f t="shared" si="2"/>
        <v>1</v>
      </c>
      <c r="K52" s="21" t="str">
        <f t="shared" si="3"/>
        <v>211</v>
      </c>
      <c r="L52" t="str" cm="1">
        <f t="array" ref="L52">_xlfn.IFS(AND(F52&gt;=4,H52&gt;=4,J52&gt;=4),"Champion Customers",AND(F52&gt;=3,H52&gt;=4,J52&gt;=4),"Loyal Customers",AND(F52&gt;=4,H52&lt;=2,J52&lt;=2),"New Customers",AND(F52&lt;=2,H52&gt;=3,J52&gt;=3),"At Risk",AND(F52&lt;=2,H52&gt;=4,J52&gt;=4),"Can't Lose Them",AND(F52&lt;=2,H52&lt;=2,J52&lt;=2),"Hibernating Customers",TRUE,"Other")</f>
        <v>Hibernating Customers</v>
      </c>
    </row>
    <row r="53" spans="1:12">
      <c r="A53" t="s">
        <v>948</v>
      </c>
      <c r="B53" t="str">
        <f>VLOOKUP(A53,'GlobalGadgets Customer Transact'!$B:$I,8,FALSE)</f>
        <v>Female</v>
      </c>
      <c r="C53">
        <f>VLOOKUP(A53,'GlobalGadgets Customer Transact'!$B:$J,9,FALSE)</f>
        <v>18</v>
      </c>
      <c r="D53" t="str" cm="1">
        <f t="array" ref="D53">_xlfn.IFS(C53&lt;18,"Under 18",C53&lt;=24,"18-24",C53&lt;=34,"25-34",C53&lt;=49,"35-49",C53&lt;=64,"50-64",TRUE,"65+")</f>
        <v>18-24</v>
      </c>
      <c r="E53">
        <f>$T$1-_xlfn.MAXIFS('GlobalGadgets Customer Transact'!C:C,'GlobalGadgets Customer Transact'!B:B,A53)</f>
        <v>570</v>
      </c>
      <c r="F53">
        <f t="shared" si="0"/>
        <v>2</v>
      </c>
      <c r="G53">
        <f>COUNTIF('GlobalGadgets Customer Transact'!B:B,A53)</f>
        <v>1</v>
      </c>
      <c r="H53" s="21">
        <f t="shared" si="1"/>
        <v>1</v>
      </c>
      <c r="I53" s="22">
        <f>SUMIF('GlobalGadgets Customer Transact'!B:B,A53,'GlobalGadgets Customer Transact'!H:H)</f>
        <v>39.98</v>
      </c>
      <c r="J53">
        <f t="shared" si="2"/>
        <v>1</v>
      </c>
      <c r="K53" s="21" t="str">
        <f t="shared" si="3"/>
        <v>211</v>
      </c>
      <c r="L53" t="str" cm="1">
        <f t="array" ref="L53">_xlfn.IFS(AND(F53&gt;=4,H53&gt;=4,J53&gt;=4),"Champion Customers",AND(F53&gt;=3,H53&gt;=4,J53&gt;=4),"Loyal Customers",AND(F53&gt;=4,H53&lt;=2,J53&lt;=2),"New Customers",AND(F53&lt;=2,H53&gt;=3,J53&gt;=3),"At Risk",AND(F53&lt;=2,H53&gt;=4,J53&gt;=4),"Can't Lose Them",AND(F53&lt;=2,H53&lt;=2,J53&lt;=2),"Hibernating Customers",TRUE,"Other")</f>
        <v>Hibernating Customers</v>
      </c>
    </row>
    <row r="54" spans="1:12">
      <c r="A54" t="s">
        <v>950</v>
      </c>
      <c r="B54" t="str">
        <f>VLOOKUP(A54,'GlobalGadgets Customer Transact'!$B:$I,8,FALSE)</f>
        <v>Male</v>
      </c>
      <c r="C54">
        <f>VLOOKUP(A54,'GlobalGadgets Customer Transact'!$B:$J,9,FALSE)</f>
        <v>25</v>
      </c>
      <c r="D54" t="str" cm="1">
        <f t="array" ref="D54">_xlfn.IFS(C54&lt;18,"Under 18",C54&lt;=24,"18-24",C54&lt;=34,"25-34",C54&lt;=49,"35-49",C54&lt;=64,"50-64",TRUE,"65+")</f>
        <v>25-34</v>
      </c>
      <c r="E54">
        <f>$T$1-_xlfn.MAXIFS('GlobalGadgets Customer Transact'!C:C,'GlobalGadgets Customer Transact'!B:B,A54)</f>
        <v>565</v>
      </c>
      <c r="F54">
        <f t="shared" si="0"/>
        <v>2</v>
      </c>
      <c r="G54">
        <f>COUNTIF('GlobalGadgets Customer Transact'!B:B,A54)</f>
        <v>1</v>
      </c>
      <c r="H54" s="21">
        <f t="shared" si="1"/>
        <v>1</v>
      </c>
      <c r="I54" s="22">
        <f>SUMIF('GlobalGadgets Customer Transact'!B:B,A54,'GlobalGadgets Customer Transact'!H:H)</f>
        <v>28.5</v>
      </c>
      <c r="J54">
        <f t="shared" si="2"/>
        <v>1</v>
      </c>
      <c r="K54" s="21" t="str">
        <f t="shared" si="3"/>
        <v>211</v>
      </c>
      <c r="L54" t="str" cm="1">
        <f t="array" ref="L54">_xlfn.IFS(AND(F54&gt;=4,H54&gt;=4,J54&gt;=4),"Champion Customers",AND(F54&gt;=3,H54&gt;=4,J54&gt;=4),"Loyal Customers",AND(F54&gt;=4,H54&lt;=2,J54&lt;=2),"New Customers",AND(F54&lt;=2,H54&gt;=3,J54&gt;=3),"At Risk",AND(F54&lt;=2,H54&gt;=4,J54&gt;=4),"Can't Lose Them",AND(F54&lt;=2,H54&lt;=2,J54&lt;=2),"Hibernating Customers",TRUE,"Other")</f>
        <v>Hibernating Customers</v>
      </c>
    </row>
    <row r="55" spans="1:12">
      <c r="A55" t="s">
        <v>952</v>
      </c>
      <c r="B55" t="str">
        <f>VLOOKUP(A55,'GlobalGadgets Customer Transact'!$B:$I,8,FALSE)</f>
        <v>Female</v>
      </c>
      <c r="C55">
        <f>VLOOKUP(A55,'GlobalGadgets Customer Transact'!$B:$J,9,FALSE)</f>
        <v>35</v>
      </c>
      <c r="D55" t="str" cm="1">
        <f t="array" ref="D55">_xlfn.IFS(C55&lt;18,"Under 18",C55&lt;=24,"18-24",C55&lt;=34,"25-34",C55&lt;=49,"35-49",C55&lt;=64,"50-64",TRUE,"65+")</f>
        <v>35-49</v>
      </c>
      <c r="E55">
        <f>$T$1-_xlfn.MAXIFS('GlobalGadgets Customer Transact'!C:C,'GlobalGadgets Customer Transact'!B:B,A55)</f>
        <v>560</v>
      </c>
      <c r="F55">
        <f t="shared" si="0"/>
        <v>2</v>
      </c>
      <c r="G55">
        <f>COUNTIF('GlobalGadgets Customer Transact'!B:B,A55)</f>
        <v>1</v>
      </c>
      <c r="H55" s="21">
        <f t="shared" si="1"/>
        <v>1</v>
      </c>
      <c r="I55" s="22">
        <f>SUMIF('GlobalGadgets Customer Transact'!B:B,A55,'GlobalGadgets Customer Transact'!H:H)</f>
        <v>15</v>
      </c>
      <c r="J55">
        <f t="shared" si="2"/>
        <v>1</v>
      </c>
      <c r="K55" s="21" t="str">
        <f t="shared" si="3"/>
        <v>211</v>
      </c>
      <c r="L55" t="str" cm="1">
        <f t="array" ref="L55">_xlfn.IFS(AND(F55&gt;=4,H55&gt;=4,J55&gt;=4),"Champion Customers",AND(F55&gt;=3,H55&gt;=4,J55&gt;=4),"Loyal Customers",AND(F55&gt;=4,H55&lt;=2,J55&lt;=2),"New Customers",AND(F55&lt;=2,H55&gt;=3,J55&gt;=3),"At Risk",AND(F55&lt;=2,H55&gt;=4,J55&gt;=4),"Can't Lose Them",AND(F55&lt;=2,H55&lt;=2,J55&lt;=2),"Hibernating Customers",TRUE,"Other")</f>
        <v>Hibernating Customers</v>
      </c>
    </row>
    <row r="56" spans="1:12">
      <c r="A56" t="s">
        <v>954</v>
      </c>
      <c r="B56" t="str">
        <f>VLOOKUP(A56,'GlobalGadgets Customer Transact'!$B:$I,8,FALSE)</f>
        <v>Male</v>
      </c>
      <c r="C56">
        <f>VLOOKUP(A56,'GlobalGadgets Customer Transact'!$B:$J,9,FALSE)</f>
        <v>50</v>
      </c>
      <c r="D56" t="str" cm="1">
        <f t="array" ref="D56">_xlfn.IFS(C56&lt;18,"Under 18",C56&lt;=24,"18-24",C56&lt;=34,"25-34",C56&lt;=49,"35-49",C56&lt;=64,"50-64",TRUE,"65+")</f>
        <v>50-64</v>
      </c>
      <c r="E56">
        <f>$T$1-_xlfn.MAXIFS('GlobalGadgets Customer Transact'!C:C,'GlobalGadgets Customer Transact'!B:B,A56)</f>
        <v>555</v>
      </c>
      <c r="F56">
        <f t="shared" si="0"/>
        <v>2</v>
      </c>
      <c r="G56">
        <f>COUNTIF('GlobalGadgets Customer Transact'!B:B,A56)</f>
        <v>1</v>
      </c>
      <c r="H56" s="21">
        <f t="shared" si="1"/>
        <v>1</v>
      </c>
      <c r="I56" s="22">
        <f>SUMIF('GlobalGadgets Customer Transact'!B:B,A56,'GlobalGadgets Customer Transact'!H:H)</f>
        <v>50</v>
      </c>
      <c r="J56">
        <f t="shared" si="2"/>
        <v>1</v>
      </c>
      <c r="K56" s="21" t="str">
        <f t="shared" si="3"/>
        <v>211</v>
      </c>
      <c r="L56" t="str" cm="1">
        <f t="array" ref="L56">_xlfn.IFS(AND(F56&gt;=4,H56&gt;=4,J56&gt;=4),"Champion Customers",AND(F56&gt;=3,H56&gt;=4,J56&gt;=4),"Loyal Customers",AND(F56&gt;=4,H56&lt;=2,J56&lt;=2),"New Customers",AND(F56&lt;=2,H56&gt;=3,J56&gt;=3),"At Risk",AND(F56&lt;=2,H56&gt;=4,J56&gt;=4),"Can't Lose Them",AND(F56&lt;=2,H56&lt;=2,J56&lt;=2),"Hibernating Customers",TRUE,"Other")</f>
        <v>Hibernating Customers</v>
      </c>
    </row>
    <row r="57" spans="1:12">
      <c r="A57" t="s">
        <v>819</v>
      </c>
      <c r="B57" t="str">
        <f>VLOOKUP(A57,'GlobalGadgets Customer Transact'!$B:$I,8,FALSE)</f>
        <v>Female</v>
      </c>
      <c r="C57">
        <f>VLOOKUP(A57,'GlobalGadgets Customer Transact'!$B:$J,9,FALSE)</f>
        <v>65</v>
      </c>
      <c r="D57" t="str" cm="1">
        <f t="array" ref="D57">_xlfn.IFS(C57&lt;18,"Under 18",C57&lt;=24,"18-24",C57&lt;=34,"25-34",C57&lt;=49,"35-49",C57&lt;=64,"50-64",TRUE,"65+")</f>
        <v>65+</v>
      </c>
      <c r="E57">
        <f>$T$1-_xlfn.MAXIFS('GlobalGadgets Customer Transact'!C:C,'GlobalGadgets Customer Transact'!B:B,A57)</f>
        <v>549</v>
      </c>
      <c r="F57">
        <f t="shared" si="0"/>
        <v>2</v>
      </c>
      <c r="G57">
        <f>COUNTIF('GlobalGadgets Customer Transact'!B:B,A57)</f>
        <v>1</v>
      </c>
      <c r="H57" s="21">
        <f t="shared" si="1"/>
        <v>1</v>
      </c>
      <c r="I57" s="22">
        <f>SUMIF('GlobalGadgets Customer Transact'!B:B,A57,'GlobalGadgets Customer Transact'!H:H)</f>
        <v>899.99</v>
      </c>
      <c r="J57">
        <f t="shared" si="2"/>
        <v>3</v>
      </c>
      <c r="K57" s="21" t="str">
        <f t="shared" si="3"/>
        <v>213</v>
      </c>
      <c r="L57" t="str" cm="1">
        <f t="array" ref="L57">_xlfn.IFS(AND(F57&gt;=4,H57&gt;=4,J57&gt;=4),"Champion Customers",AND(F57&gt;=3,H57&gt;=4,J57&gt;=4),"Loyal Customers",AND(F57&gt;=4,H57&lt;=2,J57&lt;=2),"New Customers",AND(F57&lt;=2,H57&gt;=3,J57&gt;=3),"At Risk",AND(F57&lt;=2,H57&gt;=4,J57&gt;=4),"Can't Lose Them",AND(F57&lt;=2,H57&lt;=2,J57&lt;=2),"Hibernating Customers",TRUE,"Other")</f>
        <v>Other</v>
      </c>
    </row>
    <row r="58" spans="1:12">
      <c r="A58" t="s">
        <v>821</v>
      </c>
      <c r="B58" t="str">
        <f>VLOOKUP(A58,'GlobalGadgets Customer Transact'!$B:$I,8,FALSE)</f>
        <v>Male</v>
      </c>
      <c r="C58">
        <f>VLOOKUP(A58,'GlobalGadgets Customer Transact'!$B:$J,9,FALSE)</f>
        <v>18</v>
      </c>
      <c r="D58" t="str" cm="1">
        <f t="array" ref="D58">_xlfn.IFS(C58&lt;18,"Under 18",C58&lt;=24,"18-24",C58&lt;=34,"25-34",C58&lt;=49,"35-49",C58&lt;=64,"50-64",TRUE,"65+")</f>
        <v>18-24</v>
      </c>
      <c r="E58">
        <f>$T$1-_xlfn.MAXIFS('GlobalGadgets Customer Transact'!C:C,'GlobalGadgets Customer Transact'!B:B,A58)</f>
        <v>545</v>
      </c>
      <c r="F58">
        <f t="shared" si="0"/>
        <v>2</v>
      </c>
      <c r="G58">
        <f>COUNTIF('GlobalGadgets Customer Transact'!B:B,A58)</f>
        <v>1</v>
      </c>
      <c r="H58" s="21">
        <f t="shared" si="1"/>
        <v>1</v>
      </c>
      <c r="I58" s="22">
        <f>SUMIF('GlobalGadgets Customer Transact'!B:B,A58,'GlobalGadgets Customer Transact'!H:H)</f>
        <v>799</v>
      </c>
      <c r="J58">
        <f t="shared" si="2"/>
        <v>3</v>
      </c>
      <c r="K58" s="21" t="str">
        <f t="shared" si="3"/>
        <v>213</v>
      </c>
      <c r="L58" t="str" cm="1">
        <f t="array" ref="L58">_xlfn.IFS(AND(F58&gt;=4,H58&gt;=4,J58&gt;=4),"Champion Customers",AND(F58&gt;=3,H58&gt;=4,J58&gt;=4),"Loyal Customers",AND(F58&gt;=4,H58&lt;=2,J58&lt;=2),"New Customers",AND(F58&lt;=2,H58&gt;=3,J58&gt;=3),"At Risk",AND(F58&lt;=2,H58&gt;=4,J58&gt;=4),"Can't Lose Them",AND(F58&lt;=2,H58&lt;=2,J58&lt;=2),"Hibernating Customers",TRUE,"Other")</f>
        <v>Other</v>
      </c>
    </row>
    <row r="59" spans="1:12">
      <c r="A59" t="s">
        <v>823</v>
      </c>
      <c r="B59" t="str">
        <f>VLOOKUP(A59,'GlobalGadgets Customer Transact'!$B:$I,8,FALSE)</f>
        <v>Female</v>
      </c>
      <c r="C59">
        <f>VLOOKUP(A59,'GlobalGadgets Customer Transact'!$B:$J,9,FALSE)</f>
        <v>25</v>
      </c>
      <c r="D59" t="str" cm="1">
        <f t="array" ref="D59">_xlfn.IFS(C59&lt;18,"Under 18",C59&lt;=24,"18-24",C59&lt;=34,"25-34",C59&lt;=49,"35-49",C59&lt;=64,"50-64",TRUE,"65+")</f>
        <v>25-34</v>
      </c>
      <c r="E59">
        <f>$T$1-_xlfn.MAXIFS('GlobalGadgets Customer Transact'!C:C,'GlobalGadgets Customer Transact'!B:B,A59)</f>
        <v>540</v>
      </c>
      <c r="F59">
        <f t="shared" si="0"/>
        <v>2</v>
      </c>
      <c r="G59">
        <f>COUNTIF('GlobalGadgets Customer Transact'!B:B,A59)</f>
        <v>1</v>
      </c>
      <c r="H59" s="21">
        <f t="shared" si="1"/>
        <v>1</v>
      </c>
      <c r="I59" s="22">
        <f>SUMIF('GlobalGadgets Customer Transact'!B:B,A59,'GlobalGadgets Customer Transact'!H:H)</f>
        <v>650</v>
      </c>
      <c r="J59">
        <f t="shared" si="2"/>
        <v>3</v>
      </c>
      <c r="K59" s="21" t="str">
        <f t="shared" si="3"/>
        <v>213</v>
      </c>
      <c r="L59" t="str" cm="1">
        <f t="array" ref="L59">_xlfn.IFS(AND(F59&gt;=4,H59&gt;=4,J59&gt;=4),"Champion Customers",AND(F59&gt;=3,H59&gt;=4,J59&gt;=4),"Loyal Customers",AND(F59&gt;=4,H59&lt;=2,J59&lt;=2),"New Customers",AND(F59&lt;=2,H59&gt;=3,J59&gt;=3),"At Risk",AND(F59&lt;=2,H59&gt;=4,J59&gt;=4),"Can't Lose Them",AND(F59&lt;=2,H59&lt;=2,J59&lt;=2),"Hibernating Customers",TRUE,"Other")</f>
        <v>Other</v>
      </c>
    </row>
    <row r="60" spans="1:12">
      <c r="A60" t="s">
        <v>825</v>
      </c>
      <c r="B60" t="str">
        <f>VLOOKUP(A60,'GlobalGadgets Customer Transact'!$B:$I,8,FALSE)</f>
        <v>Male</v>
      </c>
      <c r="C60">
        <f>VLOOKUP(A60,'GlobalGadgets Customer Transact'!$B:$J,9,FALSE)</f>
        <v>35</v>
      </c>
      <c r="D60" t="str" cm="1">
        <f t="array" ref="D60">_xlfn.IFS(C60&lt;18,"Under 18",C60&lt;=24,"18-24",C60&lt;=34,"25-34",C60&lt;=49,"35-49",C60&lt;=64,"50-64",TRUE,"65+")</f>
        <v>35-49</v>
      </c>
      <c r="E60">
        <f>$T$1-_xlfn.MAXIFS('GlobalGadgets Customer Transact'!C:C,'GlobalGadgets Customer Transact'!B:B,A60)</f>
        <v>535</v>
      </c>
      <c r="F60">
        <f t="shared" si="0"/>
        <v>2</v>
      </c>
      <c r="G60">
        <f>COUNTIF('GlobalGadgets Customer Transact'!B:B,A60)</f>
        <v>1</v>
      </c>
      <c r="H60" s="21">
        <f t="shared" si="1"/>
        <v>1</v>
      </c>
      <c r="I60" s="22">
        <f>SUMIF('GlobalGadgets Customer Transact'!B:B,A60,'GlobalGadgets Customer Transact'!H:H)</f>
        <v>950</v>
      </c>
      <c r="J60">
        <f t="shared" si="2"/>
        <v>3</v>
      </c>
      <c r="K60" s="21" t="str">
        <f t="shared" si="3"/>
        <v>213</v>
      </c>
      <c r="L60" t="str" cm="1">
        <f t="array" ref="L60">_xlfn.IFS(AND(F60&gt;=4,H60&gt;=4,J60&gt;=4),"Champion Customers",AND(F60&gt;=3,H60&gt;=4,J60&gt;=4),"Loyal Customers",AND(F60&gt;=4,H60&lt;=2,J60&lt;=2),"New Customers",AND(F60&lt;=2,H60&gt;=3,J60&gt;=3),"At Risk",AND(F60&lt;=2,H60&gt;=4,J60&gt;=4),"Can't Lose Them",AND(F60&lt;=2,H60&lt;=2,J60&lt;=2),"Hibernating Customers",TRUE,"Other")</f>
        <v>Other</v>
      </c>
    </row>
    <row r="61" spans="1:12">
      <c r="A61" t="s">
        <v>827</v>
      </c>
      <c r="B61" t="str">
        <f>VLOOKUP(A61,'GlobalGadgets Customer Transact'!$B:$I,8,FALSE)</f>
        <v>Female</v>
      </c>
      <c r="C61">
        <f>VLOOKUP(A61,'GlobalGadgets Customer Transact'!$B:$J,9,FALSE)</f>
        <v>50</v>
      </c>
      <c r="D61" t="str" cm="1">
        <f t="array" ref="D61">_xlfn.IFS(C61&lt;18,"Under 18",C61&lt;=24,"18-24",C61&lt;=34,"25-34",C61&lt;=49,"35-49",C61&lt;=64,"50-64",TRUE,"65+")</f>
        <v>50-64</v>
      </c>
      <c r="E61">
        <f>$T$1-_xlfn.MAXIFS('GlobalGadgets Customer Transact'!C:C,'GlobalGadgets Customer Transact'!B:B,A61)</f>
        <v>530</v>
      </c>
      <c r="F61">
        <f t="shared" si="0"/>
        <v>2</v>
      </c>
      <c r="G61">
        <f>COUNTIF('GlobalGadgets Customer Transact'!B:B,A61)</f>
        <v>1</v>
      </c>
      <c r="H61" s="21">
        <f t="shared" si="1"/>
        <v>1</v>
      </c>
      <c r="I61" s="22">
        <f>SUMIF('GlobalGadgets Customer Transact'!B:B,A61,'GlobalGadgets Customer Transact'!H:H)</f>
        <v>1299</v>
      </c>
      <c r="J61">
        <f t="shared" si="2"/>
        <v>4</v>
      </c>
      <c r="K61" s="21" t="str">
        <f t="shared" si="3"/>
        <v>214</v>
      </c>
      <c r="L61" t="str" cm="1">
        <f t="array" ref="L61">_xlfn.IFS(AND(F61&gt;=4,H61&gt;=4,J61&gt;=4),"Champion Customers",AND(F61&gt;=3,H61&gt;=4,J61&gt;=4),"Loyal Customers",AND(F61&gt;=4,H61&lt;=2,J61&lt;=2),"New Customers",AND(F61&lt;=2,H61&gt;=3,J61&gt;=3),"At Risk",AND(F61&lt;=2,H61&gt;=4,J61&gt;=4),"Can't Lose Them",AND(F61&lt;=2,H61&lt;=2,J61&lt;=2),"Hibernating Customers",TRUE,"Other")</f>
        <v>Other</v>
      </c>
    </row>
    <row r="62" spans="1:12">
      <c r="A62" t="s">
        <v>829</v>
      </c>
      <c r="B62" t="str">
        <f>VLOOKUP(A62,'GlobalGadgets Customer Transact'!$B:$I,8,FALSE)</f>
        <v>Male</v>
      </c>
      <c r="C62">
        <f>VLOOKUP(A62,'GlobalGadgets Customer Transact'!$B:$J,9,FALSE)</f>
        <v>65</v>
      </c>
      <c r="D62" t="str" cm="1">
        <f t="array" ref="D62">_xlfn.IFS(C62&lt;18,"Under 18",C62&lt;=24,"18-24",C62&lt;=34,"25-34",C62&lt;=49,"35-49",C62&lt;=64,"50-64",TRUE,"65+")</f>
        <v>65+</v>
      </c>
      <c r="E62">
        <f>$T$1-_xlfn.MAXIFS('GlobalGadgets Customer Transact'!C:C,'GlobalGadgets Customer Transact'!B:B,A62)</f>
        <v>525</v>
      </c>
      <c r="F62">
        <f t="shared" si="0"/>
        <v>2</v>
      </c>
      <c r="G62">
        <f>COUNTIF('GlobalGadgets Customer Transact'!B:B,A62)</f>
        <v>1</v>
      </c>
      <c r="H62" s="21">
        <f t="shared" si="1"/>
        <v>1</v>
      </c>
      <c r="I62" s="22">
        <f>SUMIF('GlobalGadgets Customer Transact'!B:B,A62,'GlobalGadgets Customer Transact'!H:H)</f>
        <v>999</v>
      </c>
      <c r="J62">
        <f t="shared" si="2"/>
        <v>4</v>
      </c>
      <c r="K62" s="21" t="str">
        <f t="shared" si="3"/>
        <v>214</v>
      </c>
      <c r="L62" t="str" cm="1">
        <f t="array" ref="L62">_xlfn.IFS(AND(F62&gt;=4,H62&gt;=4,J62&gt;=4),"Champion Customers",AND(F62&gt;=3,H62&gt;=4,J62&gt;=4),"Loyal Customers",AND(F62&gt;=4,H62&lt;=2,J62&lt;=2),"New Customers",AND(F62&lt;=2,H62&gt;=3,J62&gt;=3),"At Risk",AND(F62&lt;=2,H62&gt;=4,J62&gt;=4),"Can't Lose Them",AND(F62&lt;=2,H62&lt;=2,J62&lt;=2),"Hibernating Customers",TRUE,"Other")</f>
        <v>Other</v>
      </c>
    </row>
    <row r="63" spans="1:12">
      <c r="A63" t="s">
        <v>831</v>
      </c>
      <c r="B63" t="str">
        <f>VLOOKUP(A63,'GlobalGadgets Customer Transact'!$B:$I,8,FALSE)</f>
        <v>Female</v>
      </c>
      <c r="C63">
        <f>VLOOKUP(A63,'GlobalGadgets Customer Transact'!$B:$J,9,FALSE)</f>
        <v>18</v>
      </c>
      <c r="D63" t="str" cm="1">
        <f t="array" ref="D63">_xlfn.IFS(C63&lt;18,"Under 18",C63&lt;=24,"18-24",C63&lt;=34,"25-34",C63&lt;=49,"35-49",C63&lt;=64,"50-64",TRUE,"65+")</f>
        <v>18-24</v>
      </c>
      <c r="E63">
        <f>$T$1-_xlfn.MAXIFS('GlobalGadgets Customer Transact'!C:C,'GlobalGadgets Customer Transact'!B:B,A63)</f>
        <v>520</v>
      </c>
      <c r="F63">
        <f t="shared" si="0"/>
        <v>2</v>
      </c>
      <c r="G63">
        <f>COUNTIF('GlobalGadgets Customer Transact'!B:B,A63)</f>
        <v>1</v>
      </c>
      <c r="H63" s="21">
        <f t="shared" si="1"/>
        <v>1</v>
      </c>
      <c r="I63" s="22">
        <f>SUMIF('GlobalGadgets Customer Transact'!B:B,A63,'GlobalGadgets Customer Transact'!H:H)</f>
        <v>1100</v>
      </c>
      <c r="J63">
        <f t="shared" si="2"/>
        <v>4</v>
      </c>
      <c r="K63" s="21" t="str">
        <f t="shared" si="3"/>
        <v>214</v>
      </c>
      <c r="L63" t="str" cm="1">
        <f t="array" ref="L63">_xlfn.IFS(AND(F63&gt;=4,H63&gt;=4,J63&gt;=4),"Champion Customers",AND(F63&gt;=3,H63&gt;=4,J63&gt;=4),"Loyal Customers",AND(F63&gt;=4,H63&lt;=2,J63&lt;=2),"New Customers",AND(F63&lt;=2,H63&gt;=3,J63&gt;=3),"At Risk",AND(F63&lt;=2,H63&gt;=4,J63&gt;=4),"Can't Lose Them",AND(F63&lt;=2,H63&lt;=2,J63&lt;=2),"Hibernating Customers",TRUE,"Other")</f>
        <v>Other</v>
      </c>
    </row>
    <row r="64" spans="1:12">
      <c r="A64" t="s">
        <v>201</v>
      </c>
      <c r="B64" t="str">
        <f>VLOOKUP(A64,'GlobalGadgets Customer Transact'!$B:$I,8,FALSE)</f>
        <v>Male</v>
      </c>
      <c r="C64">
        <f>VLOOKUP(A64,'GlobalGadgets Customer Transact'!$B:$J,9,FALSE)</f>
        <v>25</v>
      </c>
      <c r="D64" t="str" cm="1">
        <f t="array" ref="D64">_xlfn.IFS(C64&lt;18,"Under 18",C64&lt;=24,"18-24",C64&lt;=34,"25-34",C64&lt;=49,"35-49",C64&lt;=64,"50-64",TRUE,"65+")</f>
        <v>25-34</v>
      </c>
      <c r="E64">
        <f>$T$1-_xlfn.MAXIFS('GlobalGadgets Customer Transact'!C:C,'GlobalGadgets Customer Transact'!B:B,A64)</f>
        <v>514</v>
      </c>
      <c r="F64">
        <f t="shared" si="0"/>
        <v>2</v>
      </c>
      <c r="G64">
        <f>COUNTIF('GlobalGadgets Customer Transact'!B:B,A64)</f>
        <v>1</v>
      </c>
      <c r="H64" s="21">
        <f t="shared" si="1"/>
        <v>1</v>
      </c>
      <c r="I64" s="22">
        <f>SUMIF('GlobalGadgets Customer Transact'!B:B,A64,'GlobalGadgets Customer Transact'!H:H)</f>
        <v>249.99</v>
      </c>
      <c r="J64">
        <f t="shared" si="2"/>
        <v>2</v>
      </c>
      <c r="K64" s="21" t="str">
        <f t="shared" si="3"/>
        <v>212</v>
      </c>
      <c r="L64" t="str" cm="1">
        <f t="array" ref="L64">_xlfn.IFS(AND(F64&gt;=4,H64&gt;=4,J64&gt;=4),"Champion Customers",AND(F64&gt;=3,H64&gt;=4,J64&gt;=4),"Loyal Customers",AND(F64&gt;=4,H64&lt;=2,J64&lt;=2),"New Customers",AND(F64&lt;=2,H64&gt;=3,J64&gt;=3),"At Risk",AND(F64&lt;=2,H64&gt;=4,J64&gt;=4),"Can't Lose Them",AND(F64&lt;=2,H64&lt;=2,J64&lt;=2),"Hibernating Customers",TRUE,"Other")</f>
        <v>Hibernating Customers</v>
      </c>
    </row>
    <row r="65" spans="1:12">
      <c r="A65" t="s">
        <v>203</v>
      </c>
      <c r="B65" t="str">
        <f>VLOOKUP(A65,'GlobalGadgets Customer Transact'!$B:$I,8,FALSE)</f>
        <v>Female</v>
      </c>
      <c r="C65">
        <f>VLOOKUP(A65,'GlobalGadgets Customer Transact'!$B:$J,9,FALSE)</f>
        <v>35</v>
      </c>
      <c r="D65" t="str" cm="1">
        <f t="array" ref="D65">_xlfn.IFS(C65&lt;18,"Under 18",C65&lt;=24,"18-24",C65&lt;=34,"25-34",C65&lt;=49,"35-49",C65&lt;=64,"50-64",TRUE,"65+")</f>
        <v>35-49</v>
      </c>
      <c r="E65">
        <f>$T$1-_xlfn.MAXIFS('GlobalGadgets Customer Transact'!C:C,'GlobalGadgets Customer Transact'!B:B,A65)</f>
        <v>509</v>
      </c>
      <c r="F65">
        <f t="shared" si="0"/>
        <v>2</v>
      </c>
      <c r="G65">
        <f>COUNTIF('GlobalGadgets Customer Transact'!B:B,A65)</f>
        <v>1</v>
      </c>
      <c r="H65" s="21">
        <f t="shared" si="1"/>
        <v>1</v>
      </c>
      <c r="I65" s="22">
        <f>SUMIF('GlobalGadgets Customer Transact'!B:B,A65,'GlobalGadgets Customer Transact'!H:H)</f>
        <v>350</v>
      </c>
      <c r="J65">
        <f t="shared" si="2"/>
        <v>2</v>
      </c>
      <c r="K65" s="21" t="str">
        <f t="shared" si="3"/>
        <v>212</v>
      </c>
      <c r="L65" t="str" cm="1">
        <f t="array" ref="L65">_xlfn.IFS(AND(F65&gt;=4,H65&gt;=4,J65&gt;=4),"Champion Customers",AND(F65&gt;=3,H65&gt;=4,J65&gt;=4),"Loyal Customers",AND(F65&gt;=4,H65&lt;=2,J65&lt;=2),"New Customers",AND(F65&lt;=2,H65&gt;=3,J65&gt;=3),"At Risk",AND(F65&lt;=2,H65&gt;=4,J65&gt;=4),"Can't Lose Them",AND(F65&lt;=2,H65&lt;=2,J65&lt;=2),"Hibernating Customers",TRUE,"Other")</f>
        <v>Hibernating Customers</v>
      </c>
    </row>
    <row r="66" spans="1:12">
      <c r="A66" t="s">
        <v>205</v>
      </c>
      <c r="B66" t="str">
        <f>VLOOKUP(A66,'GlobalGadgets Customer Transact'!$B:$I,8,FALSE)</f>
        <v>Male</v>
      </c>
      <c r="C66">
        <f>VLOOKUP(A66,'GlobalGadgets Customer Transact'!$B:$J,9,FALSE)</f>
        <v>50</v>
      </c>
      <c r="D66" t="str" cm="1">
        <f t="array" ref="D66">_xlfn.IFS(C66&lt;18,"Under 18",C66&lt;=24,"18-24",C66&lt;=34,"25-34",C66&lt;=49,"35-49",C66&lt;=64,"50-64",TRUE,"65+")</f>
        <v>50-64</v>
      </c>
      <c r="E66">
        <f>$T$1-_xlfn.MAXIFS('GlobalGadgets Customer Transact'!C:C,'GlobalGadgets Customer Transact'!B:B,A66)</f>
        <v>504</v>
      </c>
      <c r="F66">
        <f t="shared" si="0"/>
        <v>2</v>
      </c>
      <c r="G66">
        <f>COUNTIF('GlobalGadgets Customer Transact'!B:B,A66)</f>
        <v>1</v>
      </c>
      <c r="H66" s="21">
        <f t="shared" si="1"/>
        <v>1</v>
      </c>
      <c r="I66" s="22">
        <f>SUMIF('GlobalGadgets Customer Transact'!B:B,A66,'GlobalGadgets Customer Transact'!H:H)</f>
        <v>149</v>
      </c>
      <c r="J66">
        <f t="shared" si="2"/>
        <v>1</v>
      </c>
      <c r="K66" s="21" t="str">
        <f t="shared" si="3"/>
        <v>211</v>
      </c>
      <c r="L66" t="str" cm="1">
        <f t="array" ref="L66">_xlfn.IFS(AND(F66&gt;=4,H66&gt;=4,J66&gt;=4),"Champion Customers",AND(F66&gt;=3,H66&gt;=4,J66&gt;=4),"Loyal Customers",AND(F66&gt;=4,H66&lt;=2,J66&lt;=2),"New Customers",AND(F66&lt;=2,H66&gt;=3,J66&gt;=3),"At Risk",AND(F66&lt;=2,H66&gt;=4,J66&gt;=4),"Can't Lose Them",AND(F66&lt;=2,H66&lt;=2,J66&lt;=2),"Hibernating Customers",TRUE,"Other")</f>
        <v>Hibernating Customers</v>
      </c>
    </row>
    <row r="67" spans="1:12">
      <c r="A67" t="s">
        <v>207</v>
      </c>
      <c r="B67" t="str">
        <f>VLOOKUP(A67,'GlobalGadgets Customer Transact'!$B:$I,8,FALSE)</f>
        <v>Female</v>
      </c>
      <c r="C67">
        <f>VLOOKUP(A67,'GlobalGadgets Customer Transact'!$B:$J,9,FALSE)</f>
        <v>65</v>
      </c>
      <c r="D67" t="str" cm="1">
        <f t="array" ref="D67">_xlfn.IFS(C67&lt;18,"Under 18",C67&lt;=24,"18-24",C67&lt;=34,"25-34",C67&lt;=49,"35-49",C67&lt;=64,"50-64",TRUE,"65+")</f>
        <v>65+</v>
      </c>
      <c r="E67">
        <f>$T$1-_xlfn.MAXIFS('GlobalGadgets Customer Transact'!C:C,'GlobalGadgets Customer Transact'!B:B,A67)</f>
        <v>499</v>
      </c>
      <c r="F67">
        <f t="shared" ref="F67:F130" si="4">MAX(1,MIN(5,ROUNDUP(5-(_xlfn.PERCENTRANK.INC($E$2:$E$281,E67))*4.99,0)))</f>
        <v>2</v>
      </c>
      <c r="G67">
        <f>COUNTIF('GlobalGadgets Customer Transact'!B:B,A67)</f>
        <v>1</v>
      </c>
      <c r="H67" s="21">
        <f t="shared" ref="H67:H130" si="5">MAX(1,MIN(5,ROUNDUP(_xlfn.PERCENTRANK.INC($G$2:$G$281,G67)*4.99,0)))</f>
        <v>1</v>
      </c>
      <c r="I67" s="22">
        <f>SUMIF('GlobalGadgets Customer Transact'!B:B,A67,'GlobalGadgets Customer Transact'!H:H)</f>
        <v>150</v>
      </c>
      <c r="J67">
        <f t="shared" ref="J67:J130" si="6">MAX(1,MIN(5,ROUNDUP(_xlfn.PERCENTRANK.INC($I$2:$I$281,I67)*4.99,0)))</f>
        <v>2</v>
      </c>
      <c r="K67" s="21" t="str">
        <f t="shared" ref="K67:K130" si="7">F67&amp;H67&amp;J67</f>
        <v>212</v>
      </c>
      <c r="L67" t="str" cm="1">
        <f t="array" ref="L67">_xlfn.IFS(AND(F67&gt;=4,H67&gt;=4,J67&gt;=4),"Champion Customers",AND(F67&gt;=3,H67&gt;=4,J67&gt;=4),"Loyal Customers",AND(F67&gt;=4,H67&lt;=2,J67&lt;=2),"New Customers",AND(F67&lt;=2,H67&gt;=3,J67&gt;=3),"At Risk",AND(F67&lt;=2,H67&gt;=4,J67&gt;=4),"Can't Lose Them",AND(F67&lt;=2,H67&lt;=2,J67&lt;=2),"Hibernating Customers",TRUE,"Other")</f>
        <v>Hibernating Customers</v>
      </c>
    </row>
    <row r="68" spans="1:12">
      <c r="A68" t="s">
        <v>209</v>
      </c>
      <c r="B68" t="str">
        <f>VLOOKUP(A68,'GlobalGadgets Customer Transact'!$B:$I,8,FALSE)</f>
        <v>Male</v>
      </c>
      <c r="C68">
        <f>VLOOKUP(A68,'GlobalGadgets Customer Transact'!$B:$J,9,FALSE)</f>
        <v>18</v>
      </c>
      <c r="D68" t="str" cm="1">
        <f t="array" ref="D68">_xlfn.IFS(C68&lt;18,"Under 18",C68&lt;=24,"18-24",C68&lt;=34,"25-34",C68&lt;=49,"35-49",C68&lt;=64,"50-64",TRUE,"65+")</f>
        <v>18-24</v>
      </c>
      <c r="E68">
        <f>$T$1-_xlfn.MAXIFS('GlobalGadgets Customer Transact'!C:C,'GlobalGadgets Customer Transact'!B:B,A68)</f>
        <v>494</v>
      </c>
      <c r="F68">
        <f t="shared" si="4"/>
        <v>2</v>
      </c>
      <c r="G68">
        <f>COUNTIF('GlobalGadgets Customer Transact'!B:B,A68)</f>
        <v>1</v>
      </c>
      <c r="H68" s="21">
        <f t="shared" si="5"/>
        <v>1</v>
      </c>
      <c r="I68" s="22">
        <f>SUMIF('GlobalGadgets Customer Transact'!B:B,A68,'GlobalGadgets Customer Transact'!H:H)</f>
        <v>199</v>
      </c>
      <c r="J68">
        <f t="shared" si="6"/>
        <v>2</v>
      </c>
      <c r="K68" s="21" t="str">
        <f t="shared" si="7"/>
        <v>212</v>
      </c>
      <c r="L68" t="str" cm="1">
        <f t="array" ref="L68">_xlfn.IFS(AND(F68&gt;=4,H68&gt;=4,J68&gt;=4),"Champion Customers",AND(F68&gt;=3,H68&gt;=4,J68&gt;=4),"Loyal Customers",AND(F68&gt;=4,H68&lt;=2,J68&lt;=2),"New Customers",AND(F68&lt;=2,H68&gt;=3,J68&gt;=3),"At Risk",AND(F68&lt;=2,H68&gt;=4,J68&gt;=4),"Can't Lose Them",AND(F68&lt;=2,H68&lt;=2,J68&lt;=2),"Hibernating Customers",TRUE,"Other")</f>
        <v>Hibernating Customers</v>
      </c>
    </row>
    <row r="69" spans="1:12">
      <c r="A69" t="s">
        <v>211</v>
      </c>
      <c r="B69" t="str">
        <f>VLOOKUP(A69,'GlobalGadgets Customer Transact'!$B:$I,8,FALSE)</f>
        <v>Female</v>
      </c>
      <c r="C69">
        <f>VLOOKUP(A69,'GlobalGadgets Customer Transact'!$B:$J,9,FALSE)</f>
        <v>25</v>
      </c>
      <c r="D69" t="str" cm="1">
        <f t="array" ref="D69">_xlfn.IFS(C69&lt;18,"Under 18",C69&lt;=24,"18-24",C69&lt;=34,"25-34",C69&lt;=49,"35-49",C69&lt;=64,"50-64",TRUE,"65+")</f>
        <v>25-34</v>
      </c>
      <c r="E69">
        <f>$T$1-_xlfn.MAXIFS('GlobalGadgets Customer Transact'!C:C,'GlobalGadgets Customer Transact'!B:B,A69)</f>
        <v>489</v>
      </c>
      <c r="F69">
        <f t="shared" si="4"/>
        <v>2</v>
      </c>
      <c r="G69">
        <f>COUNTIF('GlobalGadgets Customer Transact'!B:B,A69)</f>
        <v>1</v>
      </c>
      <c r="H69" s="21">
        <f t="shared" si="5"/>
        <v>1</v>
      </c>
      <c r="I69" s="22">
        <f>SUMIF('GlobalGadgets Customer Transact'!B:B,A69,'GlobalGadgets Customer Transact'!H:H)</f>
        <v>250</v>
      </c>
      <c r="J69">
        <f t="shared" si="6"/>
        <v>2</v>
      </c>
      <c r="K69" s="21" t="str">
        <f t="shared" si="7"/>
        <v>212</v>
      </c>
      <c r="L69" t="str" cm="1">
        <f t="array" ref="L69">_xlfn.IFS(AND(F69&gt;=4,H69&gt;=4,J69&gt;=4),"Champion Customers",AND(F69&gt;=3,H69&gt;=4,J69&gt;=4),"Loyal Customers",AND(F69&gt;=4,H69&lt;=2,J69&lt;=2),"New Customers",AND(F69&lt;=2,H69&gt;=3,J69&gt;=3),"At Risk",AND(F69&lt;=2,H69&gt;=4,J69&gt;=4),"Can't Lose Them",AND(F69&lt;=2,H69&lt;=2,J69&lt;=2),"Hibernating Customers",TRUE,"Other")</f>
        <v>Hibernating Customers</v>
      </c>
    </row>
    <row r="70" spans="1:12">
      <c r="A70" t="s">
        <v>1544</v>
      </c>
      <c r="B70" t="str">
        <f>VLOOKUP(A70,'GlobalGadgets Customer Transact'!$B:$I,8,FALSE)</f>
        <v>Male</v>
      </c>
      <c r="C70">
        <f>VLOOKUP(A70,'GlobalGadgets Customer Transact'!$B:$J,9,FALSE)</f>
        <v>35</v>
      </c>
      <c r="D70" t="str" cm="1">
        <f t="array" ref="D70">_xlfn.IFS(C70&lt;18,"Under 18",C70&lt;=24,"18-24",C70&lt;=34,"25-34",C70&lt;=49,"35-49",C70&lt;=64,"50-64",TRUE,"65+")</f>
        <v>35-49</v>
      </c>
      <c r="E70">
        <f>$T$1-_xlfn.MAXIFS('GlobalGadgets Customer Transact'!C:C,'GlobalGadgets Customer Transact'!B:B,A70)</f>
        <v>483</v>
      </c>
      <c r="F70">
        <f t="shared" si="4"/>
        <v>2</v>
      </c>
      <c r="G70">
        <f>COUNTIF('GlobalGadgets Customer Transact'!B:B,A70)</f>
        <v>1</v>
      </c>
      <c r="H70" s="21">
        <f t="shared" si="5"/>
        <v>1</v>
      </c>
      <c r="I70" s="22">
        <f>SUMIF('GlobalGadgets Customer Transact'!B:B,A70,'GlobalGadgets Customer Transact'!H:H)</f>
        <v>19.99</v>
      </c>
      <c r="J70">
        <f t="shared" si="6"/>
        <v>1</v>
      </c>
      <c r="K70" s="21" t="str">
        <f t="shared" si="7"/>
        <v>211</v>
      </c>
      <c r="L70" t="str" cm="1">
        <f t="array" ref="L70">_xlfn.IFS(AND(F70&gt;=4,H70&gt;=4,J70&gt;=4),"Champion Customers",AND(F70&gt;=3,H70&gt;=4,J70&gt;=4),"Loyal Customers",AND(F70&gt;=4,H70&lt;=2,J70&lt;=2),"New Customers",AND(F70&lt;=2,H70&gt;=3,J70&gt;=3),"At Risk",AND(F70&lt;=2,H70&gt;=4,J70&gt;=4),"Can't Lose Them",AND(F70&lt;=2,H70&lt;=2,J70&lt;=2),"Hibernating Customers",TRUE,"Other")</f>
        <v>Hibernating Customers</v>
      </c>
    </row>
    <row r="71" spans="1:12">
      <c r="A71" t="s">
        <v>1546</v>
      </c>
      <c r="B71" t="str">
        <f>VLOOKUP(A71,'GlobalGadgets Customer Transact'!$B:$I,8,FALSE)</f>
        <v>Female</v>
      </c>
      <c r="C71">
        <f>VLOOKUP(A71,'GlobalGadgets Customer Transact'!$B:$J,9,FALSE)</f>
        <v>50</v>
      </c>
      <c r="D71" t="str" cm="1">
        <f t="array" ref="D71">_xlfn.IFS(C71&lt;18,"Under 18",C71&lt;=24,"18-24",C71&lt;=34,"25-34",C71&lt;=49,"35-49",C71&lt;=64,"50-64",TRUE,"65+")</f>
        <v>50-64</v>
      </c>
      <c r="E71">
        <f>$T$1-_xlfn.MAXIFS('GlobalGadgets Customer Transact'!C:C,'GlobalGadgets Customer Transact'!B:B,A71)</f>
        <v>478</v>
      </c>
      <c r="F71">
        <f t="shared" si="4"/>
        <v>2</v>
      </c>
      <c r="G71">
        <f>COUNTIF('GlobalGadgets Customer Transact'!B:B,A71)</f>
        <v>1</v>
      </c>
      <c r="H71" s="21">
        <f t="shared" si="5"/>
        <v>1</v>
      </c>
      <c r="I71" s="22">
        <f>SUMIF('GlobalGadgets Customer Transact'!B:B,A71,'GlobalGadgets Customer Transact'!H:H)</f>
        <v>39.98</v>
      </c>
      <c r="J71">
        <f t="shared" si="6"/>
        <v>1</v>
      </c>
      <c r="K71" s="21" t="str">
        <f t="shared" si="7"/>
        <v>211</v>
      </c>
      <c r="L71" t="str" cm="1">
        <f t="array" ref="L71">_xlfn.IFS(AND(F71&gt;=4,H71&gt;=4,J71&gt;=4),"Champion Customers",AND(F71&gt;=3,H71&gt;=4,J71&gt;=4),"Loyal Customers",AND(F71&gt;=4,H71&lt;=2,J71&lt;=2),"New Customers",AND(F71&lt;=2,H71&gt;=3,J71&gt;=3),"At Risk",AND(F71&lt;=2,H71&gt;=4,J71&gt;=4),"Can't Lose Them",AND(F71&lt;=2,H71&lt;=2,J71&lt;=2),"Hibernating Customers",TRUE,"Other")</f>
        <v>Hibernating Customers</v>
      </c>
    </row>
    <row r="72" spans="1:12">
      <c r="A72" t="s">
        <v>1548</v>
      </c>
      <c r="B72" t="str">
        <f>VLOOKUP(A72,'GlobalGadgets Customer Transact'!$B:$I,8,FALSE)</f>
        <v>Male</v>
      </c>
      <c r="C72">
        <f>VLOOKUP(A72,'GlobalGadgets Customer Transact'!$B:$J,9,FALSE)</f>
        <v>65</v>
      </c>
      <c r="D72" t="str" cm="1">
        <f t="array" ref="D72">_xlfn.IFS(C72&lt;18,"Under 18",C72&lt;=24,"18-24",C72&lt;=34,"25-34",C72&lt;=49,"35-49",C72&lt;=64,"50-64",TRUE,"65+")</f>
        <v>65+</v>
      </c>
      <c r="E72">
        <f>$T$1-_xlfn.MAXIFS('GlobalGadgets Customer Transact'!C:C,'GlobalGadgets Customer Transact'!B:B,A72)</f>
        <v>473</v>
      </c>
      <c r="F72">
        <f t="shared" si="4"/>
        <v>2</v>
      </c>
      <c r="G72">
        <f>COUNTIF('GlobalGadgets Customer Transact'!B:B,A72)</f>
        <v>1</v>
      </c>
      <c r="H72" s="21">
        <f t="shared" si="5"/>
        <v>1</v>
      </c>
      <c r="I72" s="22">
        <f>SUMIF('GlobalGadgets Customer Transact'!B:B,A72,'GlobalGadgets Customer Transact'!H:H)</f>
        <v>28.5</v>
      </c>
      <c r="J72">
        <f t="shared" si="6"/>
        <v>1</v>
      </c>
      <c r="K72" s="21" t="str">
        <f t="shared" si="7"/>
        <v>211</v>
      </c>
      <c r="L72" t="str" cm="1">
        <f t="array" ref="L72">_xlfn.IFS(AND(F72&gt;=4,H72&gt;=4,J72&gt;=4),"Champion Customers",AND(F72&gt;=3,H72&gt;=4,J72&gt;=4),"Loyal Customers",AND(F72&gt;=4,H72&lt;=2,J72&lt;=2),"New Customers",AND(F72&lt;=2,H72&gt;=3,J72&gt;=3),"At Risk",AND(F72&lt;=2,H72&gt;=4,J72&gt;=4),"Can't Lose Them",AND(F72&lt;=2,H72&lt;=2,J72&lt;=2),"Hibernating Customers",TRUE,"Other")</f>
        <v>Hibernating Customers</v>
      </c>
    </row>
    <row r="73" spans="1:12">
      <c r="A73" t="s">
        <v>1550</v>
      </c>
      <c r="B73" t="str">
        <f>VLOOKUP(A73,'GlobalGadgets Customer Transact'!$B:$I,8,FALSE)</f>
        <v>Female</v>
      </c>
      <c r="C73">
        <f>VLOOKUP(A73,'GlobalGadgets Customer Transact'!$B:$J,9,FALSE)</f>
        <v>18</v>
      </c>
      <c r="D73" t="str" cm="1">
        <f t="array" ref="D73">_xlfn.IFS(C73&lt;18,"Under 18",C73&lt;=24,"18-24",C73&lt;=34,"25-34",C73&lt;=49,"35-49",C73&lt;=64,"50-64",TRUE,"65+")</f>
        <v>18-24</v>
      </c>
      <c r="E73">
        <f>$T$1-_xlfn.MAXIFS('GlobalGadgets Customer Transact'!C:C,'GlobalGadgets Customer Transact'!B:B,A73)</f>
        <v>468</v>
      </c>
      <c r="F73">
        <f t="shared" si="4"/>
        <v>2</v>
      </c>
      <c r="G73">
        <f>COUNTIF('GlobalGadgets Customer Transact'!B:B,A73)</f>
        <v>1</v>
      </c>
      <c r="H73" s="21">
        <f t="shared" si="5"/>
        <v>1</v>
      </c>
      <c r="I73" s="22">
        <f>SUMIF('GlobalGadgets Customer Transact'!B:B,A73,'GlobalGadgets Customer Transact'!H:H)</f>
        <v>15</v>
      </c>
      <c r="J73">
        <f t="shared" si="6"/>
        <v>1</v>
      </c>
      <c r="K73" s="21" t="str">
        <f t="shared" si="7"/>
        <v>211</v>
      </c>
      <c r="L73" t="str" cm="1">
        <f t="array" ref="L73">_xlfn.IFS(AND(F73&gt;=4,H73&gt;=4,J73&gt;=4),"Champion Customers",AND(F73&gt;=3,H73&gt;=4,J73&gt;=4),"Loyal Customers",AND(F73&gt;=4,H73&lt;=2,J73&lt;=2),"New Customers",AND(F73&lt;=2,H73&gt;=3,J73&gt;=3),"At Risk",AND(F73&lt;=2,H73&gt;=4,J73&gt;=4),"Can't Lose Them",AND(F73&lt;=2,H73&lt;=2,J73&lt;=2),"Hibernating Customers",TRUE,"Other")</f>
        <v>Hibernating Customers</v>
      </c>
    </row>
    <row r="74" spans="1:12">
      <c r="A74" t="s">
        <v>1552</v>
      </c>
      <c r="B74" t="str">
        <f>VLOOKUP(A74,'GlobalGadgets Customer Transact'!$B:$I,8,FALSE)</f>
        <v>Male</v>
      </c>
      <c r="C74">
        <f>VLOOKUP(A74,'GlobalGadgets Customer Transact'!$B:$J,9,FALSE)</f>
        <v>25</v>
      </c>
      <c r="D74" t="str" cm="1">
        <f t="array" ref="D74">_xlfn.IFS(C74&lt;18,"Under 18",C74&lt;=24,"18-24",C74&lt;=34,"25-34",C74&lt;=49,"35-49",C74&lt;=64,"50-64",TRUE,"65+")</f>
        <v>25-34</v>
      </c>
      <c r="E74">
        <f>$T$1-_xlfn.MAXIFS('GlobalGadgets Customer Transact'!C:C,'GlobalGadgets Customer Transact'!B:B,A74)</f>
        <v>463</v>
      </c>
      <c r="F74">
        <f t="shared" si="4"/>
        <v>2</v>
      </c>
      <c r="G74">
        <f>COUNTIF('GlobalGadgets Customer Transact'!B:B,A74)</f>
        <v>1</v>
      </c>
      <c r="H74" s="21">
        <f t="shared" si="5"/>
        <v>1</v>
      </c>
      <c r="I74" s="22">
        <f>SUMIF('GlobalGadgets Customer Transact'!B:B,A74,'GlobalGadgets Customer Transact'!H:H)</f>
        <v>50</v>
      </c>
      <c r="J74">
        <f t="shared" si="6"/>
        <v>1</v>
      </c>
      <c r="K74" s="21" t="str">
        <f t="shared" si="7"/>
        <v>211</v>
      </c>
      <c r="L74" t="str" cm="1">
        <f t="array" ref="L74">_xlfn.IFS(AND(F74&gt;=4,H74&gt;=4,J74&gt;=4),"Champion Customers",AND(F74&gt;=3,H74&gt;=4,J74&gt;=4),"Loyal Customers",AND(F74&gt;=4,H74&lt;=2,J74&lt;=2),"New Customers",AND(F74&lt;=2,H74&gt;=3,J74&gt;=3),"At Risk",AND(F74&lt;=2,H74&gt;=4,J74&gt;=4),"Can't Lose Them",AND(F74&lt;=2,H74&lt;=2,J74&lt;=2),"Hibernating Customers",TRUE,"Other")</f>
        <v>Hibernating Customers</v>
      </c>
    </row>
    <row r="75" spans="1:12">
      <c r="A75" t="s">
        <v>1440</v>
      </c>
      <c r="B75" t="str">
        <f>VLOOKUP(A75,'GlobalGadgets Customer Transact'!$B:$I,8,FALSE)</f>
        <v>Female</v>
      </c>
      <c r="C75">
        <f>VLOOKUP(A75,'GlobalGadgets Customer Transact'!$B:$J,9,FALSE)</f>
        <v>35</v>
      </c>
      <c r="D75" t="str" cm="1">
        <f t="array" ref="D75">_xlfn.IFS(C75&lt;18,"Under 18",C75&lt;=24,"18-24",C75&lt;=34,"25-34",C75&lt;=49,"35-49",C75&lt;=64,"50-64",TRUE,"65+")</f>
        <v>35-49</v>
      </c>
      <c r="E75">
        <f>$T$1-_xlfn.MAXIFS('GlobalGadgets Customer Transact'!C:C,'GlobalGadgets Customer Transact'!B:B,A75)</f>
        <v>457</v>
      </c>
      <c r="F75">
        <f t="shared" si="4"/>
        <v>2</v>
      </c>
      <c r="G75">
        <f>COUNTIF('GlobalGadgets Customer Transact'!B:B,A75)</f>
        <v>1</v>
      </c>
      <c r="H75" s="21">
        <f t="shared" si="5"/>
        <v>1</v>
      </c>
      <c r="I75" s="22">
        <f>SUMIF('GlobalGadgets Customer Transact'!B:B,A75,'GlobalGadgets Customer Transact'!H:H)</f>
        <v>899.99</v>
      </c>
      <c r="J75">
        <f t="shared" si="6"/>
        <v>3</v>
      </c>
      <c r="K75" s="21" t="str">
        <f t="shared" si="7"/>
        <v>213</v>
      </c>
      <c r="L75" t="str" cm="1">
        <f t="array" ref="L75">_xlfn.IFS(AND(F75&gt;=4,H75&gt;=4,J75&gt;=4),"Champion Customers",AND(F75&gt;=3,H75&gt;=4,J75&gt;=4),"Loyal Customers",AND(F75&gt;=4,H75&lt;=2,J75&lt;=2),"New Customers",AND(F75&lt;=2,H75&gt;=3,J75&gt;=3),"At Risk",AND(F75&lt;=2,H75&gt;=4,J75&gt;=4),"Can't Lose Them",AND(F75&lt;=2,H75&lt;=2,J75&lt;=2),"Hibernating Customers",TRUE,"Other")</f>
        <v>Other</v>
      </c>
    </row>
    <row r="76" spans="1:12">
      <c r="A76" t="s">
        <v>1442</v>
      </c>
      <c r="B76" t="str">
        <f>VLOOKUP(A76,'GlobalGadgets Customer Transact'!$B:$I,8,FALSE)</f>
        <v>Male</v>
      </c>
      <c r="C76">
        <f>VLOOKUP(A76,'GlobalGadgets Customer Transact'!$B:$J,9,FALSE)</f>
        <v>50</v>
      </c>
      <c r="D76" t="str" cm="1">
        <f t="array" ref="D76">_xlfn.IFS(C76&lt;18,"Under 18",C76&lt;=24,"18-24",C76&lt;=34,"25-34",C76&lt;=49,"35-49",C76&lt;=64,"50-64",TRUE,"65+")</f>
        <v>50-64</v>
      </c>
      <c r="E76">
        <f>$T$1-_xlfn.MAXIFS('GlobalGadgets Customer Transact'!C:C,'GlobalGadgets Customer Transact'!B:B,A76)</f>
        <v>453</v>
      </c>
      <c r="F76">
        <f t="shared" si="4"/>
        <v>2</v>
      </c>
      <c r="G76">
        <f>COUNTIF('GlobalGadgets Customer Transact'!B:B,A76)</f>
        <v>1</v>
      </c>
      <c r="H76" s="21">
        <f t="shared" si="5"/>
        <v>1</v>
      </c>
      <c r="I76" s="22">
        <f>SUMIF('GlobalGadgets Customer Transact'!B:B,A76,'GlobalGadgets Customer Transact'!H:H)</f>
        <v>799</v>
      </c>
      <c r="J76">
        <f t="shared" si="6"/>
        <v>3</v>
      </c>
      <c r="K76" s="21" t="str">
        <f t="shared" si="7"/>
        <v>213</v>
      </c>
      <c r="L76" t="str" cm="1">
        <f t="array" ref="L76">_xlfn.IFS(AND(F76&gt;=4,H76&gt;=4,J76&gt;=4),"Champion Customers",AND(F76&gt;=3,H76&gt;=4,J76&gt;=4),"Loyal Customers",AND(F76&gt;=4,H76&lt;=2,J76&lt;=2),"New Customers",AND(F76&lt;=2,H76&gt;=3,J76&gt;=3),"At Risk",AND(F76&lt;=2,H76&gt;=4,J76&gt;=4),"Can't Lose Them",AND(F76&lt;=2,H76&lt;=2,J76&lt;=2),"Hibernating Customers",TRUE,"Other")</f>
        <v>Other</v>
      </c>
    </row>
    <row r="77" spans="1:12">
      <c r="A77" t="s">
        <v>1444</v>
      </c>
      <c r="B77" t="str">
        <f>VLOOKUP(A77,'GlobalGadgets Customer Transact'!$B:$I,8,FALSE)</f>
        <v>Female</v>
      </c>
      <c r="C77">
        <f>VLOOKUP(A77,'GlobalGadgets Customer Transact'!$B:$J,9,FALSE)</f>
        <v>65</v>
      </c>
      <c r="D77" t="str" cm="1">
        <f t="array" ref="D77">_xlfn.IFS(C77&lt;18,"Under 18",C77&lt;=24,"18-24",C77&lt;=34,"25-34",C77&lt;=49,"35-49",C77&lt;=64,"50-64",TRUE,"65+")</f>
        <v>65+</v>
      </c>
      <c r="E77">
        <f>$T$1-_xlfn.MAXIFS('GlobalGadgets Customer Transact'!C:C,'GlobalGadgets Customer Transact'!B:B,A77)</f>
        <v>448</v>
      </c>
      <c r="F77">
        <f t="shared" si="4"/>
        <v>2</v>
      </c>
      <c r="G77">
        <f>COUNTIF('GlobalGadgets Customer Transact'!B:B,A77)</f>
        <v>1</v>
      </c>
      <c r="H77" s="21">
        <f t="shared" si="5"/>
        <v>1</v>
      </c>
      <c r="I77" s="22">
        <f>SUMIF('GlobalGadgets Customer Transact'!B:B,A77,'GlobalGadgets Customer Transact'!H:H)</f>
        <v>650</v>
      </c>
      <c r="J77">
        <f t="shared" si="6"/>
        <v>3</v>
      </c>
      <c r="K77" s="21" t="str">
        <f t="shared" si="7"/>
        <v>213</v>
      </c>
      <c r="L77" t="str" cm="1">
        <f t="array" ref="L77">_xlfn.IFS(AND(F77&gt;=4,H77&gt;=4,J77&gt;=4),"Champion Customers",AND(F77&gt;=3,H77&gt;=4,J77&gt;=4),"Loyal Customers",AND(F77&gt;=4,H77&lt;=2,J77&lt;=2),"New Customers",AND(F77&lt;=2,H77&gt;=3,J77&gt;=3),"At Risk",AND(F77&lt;=2,H77&gt;=4,J77&gt;=4),"Can't Lose Them",AND(F77&lt;=2,H77&lt;=2,J77&lt;=2),"Hibernating Customers",TRUE,"Other")</f>
        <v>Other</v>
      </c>
    </row>
    <row r="78" spans="1:12">
      <c r="A78" t="s">
        <v>1446</v>
      </c>
      <c r="B78" t="str">
        <f>VLOOKUP(A78,'GlobalGadgets Customer Transact'!$B:$I,8,FALSE)</f>
        <v>Male</v>
      </c>
      <c r="C78">
        <f>VLOOKUP(A78,'GlobalGadgets Customer Transact'!$B:$J,9,FALSE)</f>
        <v>18</v>
      </c>
      <c r="D78" t="str" cm="1">
        <f t="array" ref="D78">_xlfn.IFS(C78&lt;18,"Under 18",C78&lt;=24,"18-24",C78&lt;=34,"25-34",C78&lt;=49,"35-49",C78&lt;=64,"50-64",TRUE,"65+")</f>
        <v>18-24</v>
      </c>
      <c r="E78">
        <f>$T$1-_xlfn.MAXIFS('GlobalGadgets Customer Transact'!C:C,'GlobalGadgets Customer Transact'!B:B,A78)</f>
        <v>443</v>
      </c>
      <c r="F78">
        <f t="shared" si="4"/>
        <v>2</v>
      </c>
      <c r="G78">
        <f>COUNTIF('GlobalGadgets Customer Transact'!B:B,A78)</f>
        <v>1</v>
      </c>
      <c r="H78" s="21">
        <f t="shared" si="5"/>
        <v>1</v>
      </c>
      <c r="I78" s="22">
        <f>SUMIF('GlobalGadgets Customer Transact'!B:B,A78,'GlobalGadgets Customer Transact'!H:H)</f>
        <v>950</v>
      </c>
      <c r="J78">
        <f t="shared" si="6"/>
        <v>3</v>
      </c>
      <c r="K78" s="21" t="str">
        <f t="shared" si="7"/>
        <v>213</v>
      </c>
      <c r="L78" t="str" cm="1">
        <f t="array" ref="L78">_xlfn.IFS(AND(F78&gt;=4,H78&gt;=4,J78&gt;=4),"Champion Customers",AND(F78&gt;=3,H78&gt;=4,J78&gt;=4),"Loyal Customers",AND(F78&gt;=4,H78&lt;=2,J78&lt;=2),"New Customers",AND(F78&lt;=2,H78&gt;=3,J78&gt;=3),"At Risk",AND(F78&lt;=2,H78&gt;=4,J78&gt;=4),"Can't Lose Them",AND(F78&lt;=2,H78&lt;=2,J78&lt;=2),"Hibernating Customers",TRUE,"Other")</f>
        <v>Other</v>
      </c>
    </row>
    <row r="79" spans="1:12">
      <c r="A79" t="s">
        <v>1448</v>
      </c>
      <c r="B79" t="str">
        <f>VLOOKUP(A79,'GlobalGadgets Customer Transact'!$B:$I,8,FALSE)</f>
        <v>Female</v>
      </c>
      <c r="C79">
        <f>VLOOKUP(A79,'GlobalGadgets Customer Transact'!$B:$J,9,FALSE)</f>
        <v>25</v>
      </c>
      <c r="D79" t="str" cm="1">
        <f t="array" ref="D79">_xlfn.IFS(C79&lt;18,"Under 18",C79&lt;=24,"18-24",C79&lt;=34,"25-34",C79&lt;=49,"35-49",C79&lt;=64,"50-64",TRUE,"65+")</f>
        <v>25-34</v>
      </c>
      <c r="E79">
        <f>$T$1-_xlfn.MAXIFS('GlobalGadgets Customer Transact'!C:C,'GlobalGadgets Customer Transact'!B:B,A79)</f>
        <v>438</v>
      </c>
      <c r="F79">
        <f t="shared" si="4"/>
        <v>2</v>
      </c>
      <c r="G79">
        <f>COUNTIF('GlobalGadgets Customer Transact'!B:B,A79)</f>
        <v>1</v>
      </c>
      <c r="H79" s="21">
        <f t="shared" si="5"/>
        <v>1</v>
      </c>
      <c r="I79" s="22">
        <f>SUMIF('GlobalGadgets Customer Transact'!B:B,A79,'GlobalGadgets Customer Transact'!H:H)</f>
        <v>1299</v>
      </c>
      <c r="J79">
        <f t="shared" si="6"/>
        <v>4</v>
      </c>
      <c r="K79" s="21" t="str">
        <f t="shared" si="7"/>
        <v>214</v>
      </c>
      <c r="L79" t="str" cm="1">
        <f t="array" ref="L79">_xlfn.IFS(AND(F79&gt;=4,H79&gt;=4,J79&gt;=4),"Champion Customers",AND(F79&gt;=3,H79&gt;=4,J79&gt;=4),"Loyal Customers",AND(F79&gt;=4,H79&lt;=2,J79&lt;=2),"New Customers",AND(F79&lt;=2,H79&gt;=3,J79&gt;=3),"At Risk",AND(F79&lt;=2,H79&gt;=4,J79&gt;=4),"Can't Lose Them",AND(F79&lt;=2,H79&lt;=2,J79&lt;=2),"Hibernating Customers",TRUE,"Other")</f>
        <v>Other</v>
      </c>
    </row>
    <row r="80" spans="1:12">
      <c r="A80" t="s">
        <v>1450</v>
      </c>
      <c r="B80" t="str">
        <f>VLOOKUP(A80,'GlobalGadgets Customer Transact'!$B:$I,8,FALSE)</f>
        <v>Male</v>
      </c>
      <c r="C80">
        <f>VLOOKUP(A80,'GlobalGadgets Customer Transact'!$B:$J,9,FALSE)</f>
        <v>35</v>
      </c>
      <c r="D80" t="str" cm="1">
        <f t="array" ref="D80">_xlfn.IFS(C80&lt;18,"Under 18",C80&lt;=24,"18-24",C80&lt;=34,"25-34",C80&lt;=49,"35-49",C80&lt;=64,"50-64",TRUE,"65+")</f>
        <v>35-49</v>
      </c>
      <c r="E80">
        <f>$T$1-_xlfn.MAXIFS('GlobalGadgets Customer Transact'!C:C,'GlobalGadgets Customer Transact'!B:B,A80)</f>
        <v>433</v>
      </c>
      <c r="F80">
        <f t="shared" si="4"/>
        <v>2</v>
      </c>
      <c r="G80">
        <f>COUNTIF('GlobalGadgets Customer Transact'!B:B,A80)</f>
        <v>1</v>
      </c>
      <c r="H80" s="21">
        <f t="shared" si="5"/>
        <v>1</v>
      </c>
      <c r="I80" s="22">
        <f>SUMIF('GlobalGadgets Customer Transact'!B:B,A80,'GlobalGadgets Customer Transact'!H:H)</f>
        <v>999</v>
      </c>
      <c r="J80">
        <f t="shared" si="6"/>
        <v>4</v>
      </c>
      <c r="K80" s="21" t="str">
        <f t="shared" si="7"/>
        <v>214</v>
      </c>
      <c r="L80" t="str" cm="1">
        <f t="array" ref="L80">_xlfn.IFS(AND(F80&gt;=4,H80&gt;=4,J80&gt;=4),"Champion Customers",AND(F80&gt;=3,H80&gt;=4,J80&gt;=4),"Loyal Customers",AND(F80&gt;=4,H80&lt;=2,J80&lt;=2),"New Customers",AND(F80&lt;=2,H80&gt;=3,J80&gt;=3),"At Risk",AND(F80&lt;=2,H80&gt;=4,J80&gt;=4),"Can't Lose Them",AND(F80&lt;=2,H80&lt;=2,J80&lt;=2),"Hibernating Customers",TRUE,"Other")</f>
        <v>Other</v>
      </c>
    </row>
    <row r="81" spans="1:12">
      <c r="A81" t="s">
        <v>1452</v>
      </c>
      <c r="B81" t="str">
        <f>VLOOKUP(A81,'GlobalGadgets Customer Transact'!$B:$I,8,FALSE)</f>
        <v>Female</v>
      </c>
      <c r="C81">
        <f>VLOOKUP(A81,'GlobalGadgets Customer Transact'!$B:$J,9,FALSE)</f>
        <v>50</v>
      </c>
      <c r="D81" t="str" cm="1">
        <f t="array" ref="D81">_xlfn.IFS(C81&lt;18,"Under 18",C81&lt;=24,"18-24",C81&lt;=34,"25-34",C81&lt;=49,"35-49",C81&lt;=64,"50-64",TRUE,"65+")</f>
        <v>50-64</v>
      </c>
      <c r="E81">
        <f>$T$1-_xlfn.MAXIFS('GlobalGadgets Customer Transact'!C:C,'GlobalGadgets Customer Transact'!B:B,A81)</f>
        <v>428</v>
      </c>
      <c r="F81">
        <f t="shared" si="4"/>
        <v>2</v>
      </c>
      <c r="G81">
        <f>COUNTIF('GlobalGadgets Customer Transact'!B:B,A81)</f>
        <v>1</v>
      </c>
      <c r="H81" s="21">
        <f t="shared" si="5"/>
        <v>1</v>
      </c>
      <c r="I81" s="22">
        <f>SUMIF('GlobalGadgets Customer Transact'!B:B,A81,'GlobalGadgets Customer Transact'!H:H)</f>
        <v>1100</v>
      </c>
      <c r="J81">
        <f t="shared" si="6"/>
        <v>4</v>
      </c>
      <c r="K81" s="21" t="str">
        <f t="shared" si="7"/>
        <v>214</v>
      </c>
      <c r="L81" t="str" cm="1">
        <f t="array" ref="L81">_xlfn.IFS(AND(F81&gt;=4,H81&gt;=4,J81&gt;=4),"Champion Customers",AND(F81&gt;=3,H81&gt;=4,J81&gt;=4),"Loyal Customers",AND(F81&gt;=4,H81&lt;=2,J81&lt;=2),"New Customers",AND(F81&lt;=2,H81&gt;=3,J81&gt;=3),"At Risk",AND(F81&lt;=2,H81&gt;=4,J81&gt;=4),"Can't Lose Them",AND(F81&lt;=2,H81&lt;=2,J81&lt;=2),"Hibernating Customers",TRUE,"Other")</f>
        <v>Other</v>
      </c>
    </row>
    <row r="82" spans="1:12">
      <c r="A82" t="s">
        <v>1340</v>
      </c>
      <c r="B82" t="str">
        <f>VLOOKUP(A82,'GlobalGadgets Customer Transact'!$B:$I,8,FALSE)</f>
        <v>Male</v>
      </c>
      <c r="C82">
        <f>VLOOKUP(A82,'GlobalGadgets Customer Transact'!$B:$J,9,FALSE)</f>
        <v>65</v>
      </c>
      <c r="D82" t="str" cm="1">
        <f t="array" ref="D82">_xlfn.IFS(C82&lt;18,"Under 18",C82&lt;=24,"18-24",C82&lt;=34,"25-34",C82&lt;=49,"35-49",C82&lt;=64,"50-64",TRUE,"65+")</f>
        <v>65+</v>
      </c>
      <c r="E82">
        <f>$T$1-_xlfn.MAXIFS('GlobalGadgets Customer Transact'!C:C,'GlobalGadgets Customer Transact'!B:B,A82)</f>
        <v>422</v>
      </c>
      <c r="F82">
        <f t="shared" si="4"/>
        <v>2</v>
      </c>
      <c r="G82">
        <f>COUNTIF('GlobalGadgets Customer Transact'!B:B,A82)</f>
        <v>1</v>
      </c>
      <c r="H82" s="21">
        <f t="shared" si="5"/>
        <v>1</v>
      </c>
      <c r="I82" s="22">
        <f>SUMIF('GlobalGadgets Customer Transact'!B:B,A82,'GlobalGadgets Customer Transact'!H:H)</f>
        <v>249.99</v>
      </c>
      <c r="J82">
        <f t="shared" si="6"/>
        <v>2</v>
      </c>
      <c r="K82" s="21" t="str">
        <f t="shared" si="7"/>
        <v>212</v>
      </c>
      <c r="L82" t="str" cm="1">
        <f t="array" ref="L82">_xlfn.IFS(AND(F82&gt;=4,H82&gt;=4,J82&gt;=4),"Champion Customers",AND(F82&gt;=3,H82&gt;=4,J82&gt;=4),"Loyal Customers",AND(F82&gt;=4,H82&lt;=2,J82&lt;=2),"New Customers",AND(F82&lt;=2,H82&gt;=3,J82&gt;=3),"At Risk",AND(F82&lt;=2,H82&gt;=4,J82&gt;=4),"Can't Lose Them",AND(F82&lt;=2,H82&lt;=2,J82&lt;=2),"Hibernating Customers",TRUE,"Other")</f>
        <v>Hibernating Customers</v>
      </c>
    </row>
    <row r="83" spans="1:12">
      <c r="A83" t="s">
        <v>1342</v>
      </c>
      <c r="B83" t="str">
        <f>VLOOKUP(A83,'GlobalGadgets Customer Transact'!$B:$I,8,FALSE)</f>
        <v>Female</v>
      </c>
      <c r="C83">
        <f>VLOOKUP(A83,'GlobalGadgets Customer Transact'!$B:$J,9,FALSE)</f>
        <v>18</v>
      </c>
      <c r="D83" t="str" cm="1">
        <f t="array" ref="D83">_xlfn.IFS(C83&lt;18,"Under 18",C83&lt;=24,"18-24",C83&lt;=34,"25-34",C83&lt;=49,"35-49",C83&lt;=64,"50-64",TRUE,"65+")</f>
        <v>18-24</v>
      </c>
      <c r="E83">
        <f>$T$1-_xlfn.MAXIFS('GlobalGadgets Customer Transact'!C:C,'GlobalGadgets Customer Transact'!B:B,A83)</f>
        <v>417</v>
      </c>
      <c r="F83">
        <f t="shared" si="4"/>
        <v>2</v>
      </c>
      <c r="G83">
        <f>COUNTIF('GlobalGadgets Customer Transact'!B:B,A83)</f>
        <v>1</v>
      </c>
      <c r="H83" s="21">
        <f t="shared" si="5"/>
        <v>1</v>
      </c>
      <c r="I83" s="22">
        <f>SUMIF('GlobalGadgets Customer Transact'!B:B,A83,'GlobalGadgets Customer Transact'!H:H)</f>
        <v>350</v>
      </c>
      <c r="J83">
        <f t="shared" si="6"/>
        <v>2</v>
      </c>
      <c r="K83" s="21" t="str">
        <f t="shared" si="7"/>
        <v>212</v>
      </c>
      <c r="L83" t="str" cm="1">
        <f t="array" ref="L83">_xlfn.IFS(AND(F83&gt;=4,H83&gt;=4,J83&gt;=4),"Champion Customers",AND(F83&gt;=3,H83&gt;=4,J83&gt;=4),"Loyal Customers",AND(F83&gt;=4,H83&lt;=2,J83&lt;=2),"New Customers",AND(F83&lt;=2,H83&gt;=3,J83&gt;=3),"At Risk",AND(F83&lt;=2,H83&gt;=4,J83&gt;=4),"Can't Lose Them",AND(F83&lt;=2,H83&lt;=2,J83&lt;=2),"Hibernating Customers",TRUE,"Other")</f>
        <v>Hibernating Customers</v>
      </c>
    </row>
    <row r="84" spans="1:12">
      <c r="A84" t="s">
        <v>1344</v>
      </c>
      <c r="B84" t="str">
        <f>VLOOKUP(A84,'GlobalGadgets Customer Transact'!$B:$I,8,FALSE)</f>
        <v>Male</v>
      </c>
      <c r="C84">
        <f>VLOOKUP(A84,'GlobalGadgets Customer Transact'!$B:$J,9,FALSE)</f>
        <v>25</v>
      </c>
      <c r="D84" t="str" cm="1">
        <f t="array" ref="D84">_xlfn.IFS(C84&lt;18,"Under 18",C84&lt;=24,"18-24",C84&lt;=34,"25-34",C84&lt;=49,"35-49",C84&lt;=64,"50-64",TRUE,"65+")</f>
        <v>25-34</v>
      </c>
      <c r="E84">
        <f>$T$1-_xlfn.MAXIFS('GlobalGadgets Customer Transact'!C:C,'GlobalGadgets Customer Transact'!B:B,A84)</f>
        <v>412</v>
      </c>
      <c r="F84">
        <f t="shared" si="4"/>
        <v>2</v>
      </c>
      <c r="G84">
        <f>COUNTIF('GlobalGadgets Customer Transact'!B:B,A84)</f>
        <v>1</v>
      </c>
      <c r="H84" s="21">
        <f t="shared" si="5"/>
        <v>1</v>
      </c>
      <c r="I84" s="22">
        <f>SUMIF('GlobalGadgets Customer Transact'!B:B,A84,'GlobalGadgets Customer Transact'!H:H)</f>
        <v>149</v>
      </c>
      <c r="J84">
        <f t="shared" si="6"/>
        <v>1</v>
      </c>
      <c r="K84" s="21" t="str">
        <f t="shared" si="7"/>
        <v>211</v>
      </c>
      <c r="L84" t="str" cm="1">
        <f t="array" ref="L84">_xlfn.IFS(AND(F84&gt;=4,H84&gt;=4,J84&gt;=4),"Champion Customers",AND(F84&gt;=3,H84&gt;=4,J84&gt;=4),"Loyal Customers",AND(F84&gt;=4,H84&lt;=2,J84&lt;=2),"New Customers",AND(F84&lt;=2,H84&gt;=3,J84&gt;=3),"At Risk",AND(F84&lt;=2,H84&gt;=4,J84&gt;=4),"Can't Lose Them",AND(F84&lt;=2,H84&lt;=2,J84&lt;=2),"Hibernating Customers",TRUE,"Other")</f>
        <v>Hibernating Customers</v>
      </c>
    </row>
    <row r="85" spans="1:12">
      <c r="A85" t="s">
        <v>1346</v>
      </c>
      <c r="B85" t="str">
        <f>VLOOKUP(A85,'GlobalGadgets Customer Transact'!$B:$I,8,FALSE)</f>
        <v>Female</v>
      </c>
      <c r="C85">
        <f>VLOOKUP(A85,'GlobalGadgets Customer Transact'!$B:$J,9,FALSE)</f>
        <v>35</v>
      </c>
      <c r="D85" t="str" cm="1">
        <f t="array" ref="D85">_xlfn.IFS(C85&lt;18,"Under 18",C85&lt;=24,"18-24",C85&lt;=34,"25-34",C85&lt;=49,"35-49",C85&lt;=64,"50-64",TRUE,"65+")</f>
        <v>35-49</v>
      </c>
      <c r="E85">
        <f>$T$1-_xlfn.MAXIFS('GlobalGadgets Customer Transact'!C:C,'GlobalGadgets Customer Transact'!B:B,A85)</f>
        <v>407</v>
      </c>
      <c r="F85">
        <f t="shared" si="4"/>
        <v>2</v>
      </c>
      <c r="G85">
        <f>COUNTIF('GlobalGadgets Customer Transact'!B:B,A85)</f>
        <v>1</v>
      </c>
      <c r="H85" s="21">
        <f t="shared" si="5"/>
        <v>1</v>
      </c>
      <c r="I85" s="22">
        <f>SUMIF('GlobalGadgets Customer Transact'!B:B,A85,'GlobalGadgets Customer Transact'!H:H)</f>
        <v>150</v>
      </c>
      <c r="J85">
        <f t="shared" si="6"/>
        <v>2</v>
      </c>
      <c r="K85" s="21" t="str">
        <f t="shared" si="7"/>
        <v>212</v>
      </c>
      <c r="L85" t="str" cm="1">
        <f t="array" ref="L85">_xlfn.IFS(AND(F85&gt;=4,H85&gt;=4,J85&gt;=4),"Champion Customers",AND(F85&gt;=3,H85&gt;=4,J85&gt;=4),"Loyal Customers",AND(F85&gt;=4,H85&lt;=2,J85&lt;=2),"New Customers",AND(F85&lt;=2,H85&gt;=3,J85&gt;=3),"At Risk",AND(F85&lt;=2,H85&gt;=4,J85&gt;=4),"Can't Lose Them",AND(F85&lt;=2,H85&lt;=2,J85&lt;=2),"Hibernating Customers",TRUE,"Other")</f>
        <v>Hibernating Customers</v>
      </c>
    </row>
    <row r="86" spans="1:12">
      <c r="A86" t="s">
        <v>1348</v>
      </c>
      <c r="B86" t="str">
        <f>VLOOKUP(A86,'GlobalGadgets Customer Transact'!$B:$I,8,FALSE)</f>
        <v>Male</v>
      </c>
      <c r="C86">
        <f>VLOOKUP(A86,'GlobalGadgets Customer Transact'!$B:$J,9,FALSE)</f>
        <v>50</v>
      </c>
      <c r="D86" t="str" cm="1">
        <f t="array" ref="D86">_xlfn.IFS(C86&lt;18,"Under 18",C86&lt;=24,"18-24",C86&lt;=34,"25-34",C86&lt;=49,"35-49",C86&lt;=64,"50-64",TRUE,"65+")</f>
        <v>50-64</v>
      </c>
      <c r="E86">
        <f>$T$1-_xlfn.MAXIFS('GlobalGadgets Customer Transact'!C:C,'GlobalGadgets Customer Transact'!B:B,A86)</f>
        <v>402</v>
      </c>
      <c r="F86">
        <f t="shared" si="4"/>
        <v>2</v>
      </c>
      <c r="G86">
        <f>COUNTIF('GlobalGadgets Customer Transact'!B:B,A86)</f>
        <v>1</v>
      </c>
      <c r="H86" s="21">
        <f t="shared" si="5"/>
        <v>1</v>
      </c>
      <c r="I86" s="22">
        <f>SUMIF('GlobalGadgets Customer Transact'!B:B,A86,'GlobalGadgets Customer Transact'!H:H)</f>
        <v>199</v>
      </c>
      <c r="J86">
        <f t="shared" si="6"/>
        <v>2</v>
      </c>
      <c r="K86" s="21" t="str">
        <f t="shared" si="7"/>
        <v>212</v>
      </c>
      <c r="L86" t="str" cm="1">
        <f t="array" ref="L86">_xlfn.IFS(AND(F86&gt;=4,H86&gt;=4,J86&gt;=4),"Champion Customers",AND(F86&gt;=3,H86&gt;=4,J86&gt;=4),"Loyal Customers",AND(F86&gt;=4,H86&lt;=2,J86&lt;=2),"New Customers",AND(F86&lt;=2,H86&gt;=3,J86&gt;=3),"At Risk",AND(F86&lt;=2,H86&gt;=4,J86&gt;=4),"Can't Lose Them",AND(F86&lt;=2,H86&lt;=2,J86&lt;=2),"Hibernating Customers",TRUE,"Other")</f>
        <v>Hibernating Customers</v>
      </c>
    </row>
    <row r="87" spans="1:12">
      <c r="A87" t="s">
        <v>1350</v>
      </c>
      <c r="B87" t="str">
        <f>VLOOKUP(A87,'GlobalGadgets Customer Transact'!$B:$I,8,FALSE)</f>
        <v>Female</v>
      </c>
      <c r="C87">
        <f>VLOOKUP(A87,'GlobalGadgets Customer Transact'!$B:$J,9,FALSE)</f>
        <v>65</v>
      </c>
      <c r="D87" t="str" cm="1">
        <f t="array" ref="D87">_xlfn.IFS(C87&lt;18,"Under 18",C87&lt;=24,"18-24",C87&lt;=34,"25-34",C87&lt;=49,"35-49",C87&lt;=64,"50-64",TRUE,"65+")</f>
        <v>65+</v>
      </c>
      <c r="E87">
        <f>$T$1-_xlfn.MAXIFS('GlobalGadgets Customer Transact'!C:C,'GlobalGadgets Customer Transact'!B:B,A87)</f>
        <v>397</v>
      </c>
      <c r="F87">
        <f t="shared" si="4"/>
        <v>2</v>
      </c>
      <c r="G87">
        <f>COUNTIF('GlobalGadgets Customer Transact'!B:B,A87)</f>
        <v>1</v>
      </c>
      <c r="H87" s="21">
        <f t="shared" si="5"/>
        <v>1</v>
      </c>
      <c r="I87" s="22">
        <f>SUMIF('GlobalGadgets Customer Transact'!B:B,A87,'GlobalGadgets Customer Transact'!H:H)</f>
        <v>250</v>
      </c>
      <c r="J87">
        <f t="shared" si="6"/>
        <v>2</v>
      </c>
      <c r="K87" s="21" t="str">
        <f t="shared" si="7"/>
        <v>212</v>
      </c>
      <c r="L87" t="str" cm="1">
        <f t="array" ref="L87">_xlfn.IFS(AND(F87&gt;=4,H87&gt;=4,J87&gt;=4),"Champion Customers",AND(F87&gt;=3,H87&gt;=4,J87&gt;=4),"Loyal Customers",AND(F87&gt;=4,H87&lt;=2,J87&lt;=2),"New Customers",AND(F87&lt;=2,H87&gt;=3,J87&gt;=3),"At Risk",AND(F87&lt;=2,H87&gt;=4,J87&gt;=4),"Can't Lose Them",AND(F87&lt;=2,H87&lt;=2,J87&lt;=2),"Hibernating Customers",TRUE,"Other")</f>
        <v>Hibernating Customers</v>
      </c>
    </row>
    <row r="88" spans="1:12">
      <c r="A88" t="s">
        <v>299</v>
      </c>
      <c r="B88" t="str">
        <f>VLOOKUP(A88,'GlobalGadgets Customer Transact'!$B:$I,8,FALSE)</f>
        <v>Male</v>
      </c>
      <c r="C88">
        <f>VLOOKUP(A88,'GlobalGadgets Customer Transact'!$B:$J,9,FALSE)</f>
        <v>18</v>
      </c>
      <c r="D88" t="str" cm="1">
        <f t="array" ref="D88">_xlfn.IFS(C88&lt;18,"Under 18",C88&lt;=24,"18-24",C88&lt;=34,"25-34",C88&lt;=49,"35-49",C88&lt;=64,"50-64",TRUE,"65+")</f>
        <v>18-24</v>
      </c>
      <c r="E88">
        <f>$T$1-_xlfn.MAXIFS('GlobalGadgets Customer Transact'!C:C,'GlobalGadgets Customer Transact'!B:B,A88)</f>
        <v>392</v>
      </c>
      <c r="F88">
        <f t="shared" si="4"/>
        <v>3</v>
      </c>
      <c r="G88">
        <f>COUNTIF('GlobalGadgets Customer Transact'!B:B,A88)</f>
        <v>1</v>
      </c>
      <c r="H88" s="21">
        <f t="shared" si="5"/>
        <v>1</v>
      </c>
      <c r="I88" s="22">
        <f>SUMIF('GlobalGadgets Customer Transact'!B:B,A88,'GlobalGadgets Customer Transact'!H:H)</f>
        <v>19.99</v>
      </c>
      <c r="J88">
        <f t="shared" si="6"/>
        <v>1</v>
      </c>
      <c r="K88" s="21" t="str">
        <f t="shared" si="7"/>
        <v>311</v>
      </c>
      <c r="L88" t="str" cm="1">
        <f t="array" ref="L88">_xlfn.IFS(AND(F88&gt;=4,H88&gt;=4,J88&gt;=4),"Champion Customers",AND(F88&gt;=3,H88&gt;=4,J88&gt;=4),"Loyal Customers",AND(F88&gt;=4,H88&lt;=2,J88&lt;=2),"New Customers",AND(F88&lt;=2,H88&gt;=3,J88&gt;=3),"At Risk",AND(F88&lt;=2,H88&gt;=4,J88&gt;=4),"Can't Lose Them",AND(F88&lt;=2,H88&lt;=2,J88&lt;=2),"Hibernating Customers",TRUE,"Other")</f>
        <v>Other</v>
      </c>
    </row>
    <row r="89" spans="1:12">
      <c r="A89" t="s">
        <v>301</v>
      </c>
      <c r="B89" t="str">
        <f>VLOOKUP(A89,'GlobalGadgets Customer Transact'!$B:$I,8,FALSE)</f>
        <v>Female</v>
      </c>
      <c r="C89">
        <f>VLOOKUP(A89,'GlobalGadgets Customer Transact'!$B:$J,9,FALSE)</f>
        <v>25</v>
      </c>
      <c r="D89" t="str" cm="1">
        <f t="array" ref="D89">_xlfn.IFS(C89&lt;18,"Under 18",C89&lt;=24,"18-24",C89&lt;=34,"25-34",C89&lt;=49,"35-49",C89&lt;=64,"50-64",TRUE,"65+")</f>
        <v>25-34</v>
      </c>
      <c r="E89">
        <f>$T$1-_xlfn.MAXIFS('GlobalGadgets Customer Transact'!C:C,'GlobalGadgets Customer Transact'!B:B,A89)</f>
        <v>387</v>
      </c>
      <c r="F89">
        <f t="shared" si="4"/>
        <v>3</v>
      </c>
      <c r="G89">
        <f>COUNTIF('GlobalGadgets Customer Transact'!B:B,A89)</f>
        <v>1</v>
      </c>
      <c r="H89" s="21">
        <f t="shared" si="5"/>
        <v>1</v>
      </c>
      <c r="I89" s="22">
        <f>SUMIF('GlobalGadgets Customer Transact'!B:B,A89,'GlobalGadgets Customer Transact'!H:H)</f>
        <v>39.98</v>
      </c>
      <c r="J89">
        <f t="shared" si="6"/>
        <v>1</v>
      </c>
      <c r="K89" s="21" t="str">
        <f t="shared" si="7"/>
        <v>311</v>
      </c>
      <c r="L89" t="str" cm="1">
        <f t="array" ref="L89">_xlfn.IFS(AND(F89&gt;=4,H89&gt;=4,J89&gt;=4),"Champion Customers",AND(F89&gt;=3,H89&gt;=4,J89&gt;=4),"Loyal Customers",AND(F89&gt;=4,H89&lt;=2,J89&lt;=2),"New Customers",AND(F89&lt;=2,H89&gt;=3,J89&gt;=3),"At Risk",AND(F89&lt;=2,H89&gt;=4,J89&gt;=4),"Can't Lose Them",AND(F89&lt;=2,H89&lt;=2,J89&lt;=2),"Hibernating Customers",TRUE,"Other")</f>
        <v>Other</v>
      </c>
    </row>
    <row r="90" spans="1:12">
      <c r="A90" t="s">
        <v>303</v>
      </c>
      <c r="B90" t="str">
        <f>VLOOKUP(A90,'GlobalGadgets Customer Transact'!$B:$I,8,FALSE)</f>
        <v>Male</v>
      </c>
      <c r="C90">
        <f>VLOOKUP(A90,'GlobalGadgets Customer Transact'!$B:$J,9,FALSE)</f>
        <v>35</v>
      </c>
      <c r="D90" t="str" cm="1">
        <f t="array" ref="D90">_xlfn.IFS(C90&lt;18,"Under 18",C90&lt;=24,"18-24",C90&lt;=34,"25-34",C90&lt;=49,"35-49",C90&lt;=64,"50-64",TRUE,"65+")</f>
        <v>35-49</v>
      </c>
      <c r="E90">
        <f>$T$1-_xlfn.MAXIFS('GlobalGadgets Customer Transact'!C:C,'GlobalGadgets Customer Transact'!B:B,A90)</f>
        <v>382</v>
      </c>
      <c r="F90">
        <f t="shared" si="4"/>
        <v>3</v>
      </c>
      <c r="G90">
        <f>COUNTIF('GlobalGadgets Customer Transact'!B:B,A90)</f>
        <v>1</v>
      </c>
      <c r="H90" s="21">
        <f t="shared" si="5"/>
        <v>1</v>
      </c>
      <c r="I90" s="22">
        <f>SUMIF('GlobalGadgets Customer Transact'!B:B,A90,'GlobalGadgets Customer Transact'!H:H)</f>
        <v>28.5</v>
      </c>
      <c r="J90">
        <f t="shared" si="6"/>
        <v>1</v>
      </c>
      <c r="K90" s="21" t="str">
        <f t="shared" si="7"/>
        <v>311</v>
      </c>
      <c r="L90" t="str" cm="1">
        <f t="array" ref="L90">_xlfn.IFS(AND(F90&gt;=4,H90&gt;=4,J90&gt;=4),"Champion Customers",AND(F90&gt;=3,H90&gt;=4,J90&gt;=4),"Loyal Customers",AND(F90&gt;=4,H90&lt;=2,J90&lt;=2),"New Customers",AND(F90&lt;=2,H90&gt;=3,J90&gt;=3),"At Risk",AND(F90&lt;=2,H90&gt;=4,J90&gt;=4),"Can't Lose Them",AND(F90&lt;=2,H90&lt;=2,J90&lt;=2),"Hibernating Customers",TRUE,"Other")</f>
        <v>Other</v>
      </c>
    </row>
    <row r="91" spans="1:12">
      <c r="A91" t="s">
        <v>305</v>
      </c>
      <c r="B91" t="str">
        <f>VLOOKUP(A91,'GlobalGadgets Customer Transact'!$B:$I,8,FALSE)</f>
        <v>Female</v>
      </c>
      <c r="C91">
        <f>VLOOKUP(A91,'GlobalGadgets Customer Transact'!$B:$J,9,FALSE)</f>
        <v>50</v>
      </c>
      <c r="D91" t="str" cm="1">
        <f t="array" ref="D91">_xlfn.IFS(C91&lt;18,"Under 18",C91&lt;=24,"18-24",C91&lt;=34,"25-34",C91&lt;=49,"35-49",C91&lt;=64,"50-64",TRUE,"65+")</f>
        <v>50-64</v>
      </c>
      <c r="E91">
        <f>$T$1-_xlfn.MAXIFS('GlobalGadgets Customer Transact'!C:C,'GlobalGadgets Customer Transact'!B:B,A91)</f>
        <v>377</v>
      </c>
      <c r="F91">
        <f t="shared" si="4"/>
        <v>3</v>
      </c>
      <c r="G91">
        <f>COUNTIF('GlobalGadgets Customer Transact'!B:B,A91)</f>
        <v>1</v>
      </c>
      <c r="H91" s="21">
        <f t="shared" si="5"/>
        <v>1</v>
      </c>
      <c r="I91" s="22">
        <f>SUMIF('GlobalGadgets Customer Transact'!B:B,A91,'GlobalGadgets Customer Transact'!H:H)</f>
        <v>15</v>
      </c>
      <c r="J91">
        <f t="shared" si="6"/>
        <v>1</v>
      </c>
      <c r="K91" s="21" t="str">
        <f t="shared" si="7"/>
        <v>311</v>
      </c>
      <c r="L91" t="str" cm="1">
        <f t="array" ref="L91">_xlfn.IFS(AND(F91&gt;=4,H91&gt;=4,J91&gt;=4),"Champion Customers",AND(F91&gt;=3,H91&gt;=4,J91&gt;=4),"Loyal Customers",AND(F91&gt;=4,H91&lt;=2,J91&lt;=2),"New Customers",AND(F91&lt;=2,H91&gt;=3,J91&gt;=3),"At Risk",AND(F91&lt;=2,H91&gt;=4,J91&gt;=4),"Can't Lose Them",AND(F91&lt;=2,H91&lt;=2,J91&lt;=2),"Hibernating Customers",TRUE,"Other")</f>
        <v>Other</v>
      </c>
    </row>
    <row r="92" spans="1:12">
      <c r="A92" t="s">
        <v>307</v>
      </c>
      <c r="B92" t="str">
        <f>VLOOKUP(A92,'GlobalGadgets Customer Transact'!$B:$I,8,FALSE)</f>
        <v>Male</v>
      </c>
      <c r="C92">
        <f>VLOOKUP(A92,'GlobalGadgets Customer Transact'!$B:$J,9,FALSE)</f>
        <v>65</v>
      </c>
      <c r="D92" t="str" cm="1">
        <f t="array" ref="D92">_xlfn.IFS(C92&lt;18,"Under 18",C92&lt;=24,"18-24",C92&lt;=34,"25-34",C92&lt;=49,"35-49",C92&lt;=64,"50-64",TRUE,"65+")</f>
        <v>65+</v>
      </c>
      <c r="E92">
        <f>$T$1-_xlfn.MAXIFS('GlobalGadgets Customer Transact'!C:C,'GlobalGadgets Customer Transact'!B:B,A92)</f>
        <v>372</v>
      </c>
      <c r="F92">
        <f t="shared" si="4"/>
        <v>3</v>
      </c>
      <c r="G92">
        <f>COUNTIF('GlobalGadgets Customer Transact'!B:B,A92)</f>
        <v>1</v>
      </c>
      <c r="H92" s="21">
        <f t="shared" si="5"/>
        <v>1</v>
      </c>
      <c r="I92" s="22">
        <f>SUMIF('GlobalGadgets Customer Transact'!B:B,A92,'GlobalGadgets Customer Transact'!H:H)</f>
        <v>50</v>
      </c>
      <c r="J92">
        <f t="shared" si="6"/>
        <v>1</v>
      </c>
      <c r="K92" s="21" t="str">
        <f t="shared" si="7"/>
        <v>311</v>
      </c>
      <c r="L92" t="str" cm="1">
        <f t="array" ref="L92">_xlfn.IFS(AND(F92&gt;=4,H92&gt;=4,J92&gt;=4),"Champion Customers",AND(F92&gt;=3,H92&gt;=4,J92&gt;=4),"Loyal Customers",AND(F92&gt;=4,H92&lt;=2,J92&lt;=2),"New Customers",AND(F92&lt;=2,H92&gt;=3,J92&gt;=3),"At Risk",AND(F92&lt;=2,H92&gt;=4,J92&gt;=4),"Can't Lose Them",AND(F92&lt;=2,H92&lt;=2,J92&lt;=2),"Hibernating Customers",TRUE,"Other")</f>
        <v>Other</v>
      </c>
    </row>
    <row r="93" spans="1:12">
      <c r="A93" t="s">
        <v>749</v>
      </c>
      <c r="B93" t="str">
        <f>VLOOKUP(A93,'GlobalGadgets Customer Transact'!$B:$I,8,FALSE)</f>
        <v>Female</v>
      </c>
      <c r="C93">
        <f>VLOOKUP(A93,'GlobalGadgets Customer Transact'!$B:$J,9,FALSE)</f>
        <v>18</v>
      </c>
      <c r="D93" t="str" cm="1">
        <f t="array" ref="D93">_xlfn.IFS(C93&lt;18,"Under 18",C93&lt;=24,"18-24",C93&lt;=34,"25-34",C93&lt;=49,"35-49",C93&lt;=64,"50-64",TRUE,"65+")</f>
        <v>18-24</v>
      </c>
      <c r="E93">
        <f>$T$1-_xlfn.MAXIFS('GlobalGadgets Customer Transact'!C:C,'GlobalGadgets Customer Transact'!B:B,A93)</f>
        <v>365</v>
      </c>
      <c r="F93">
        <f t="shared" si="4"/>
        <v>3</v>
      </c>
      <c r="G93">
        <f>COUNTIF('GlobalGadgets Customer Transact'!B:B,A93)</f>
        <v>1</v>
      </c>
      <c r="H93" s="21">
        <f t="shared" si="5"/>
        <v>1</v>
      </c>
      <c r="I93" s="22">
        <f>SUMIF('GlobalGadgets Customer Transact'!B:B,A93,'GlobalGadgets Customer Transact'!H:H)</f>
        <v>899.99</v>
      </c>
      <c r="J93">
        <f t="shared" si="6"/>
        <v>3</v>
      </c>
      <c r="K93" s="21" t="str">
        <f t="shared" si="7"/>
        <v>313</v>
      </c>
      <c r="L93" t="str" cm="1">
        <f t="array" ref="L93">_xlfn.IFS(AND(F93&gt;=4,H93&gt;=4,J93&gt;=4),"Champion Customers",AND(F93&gt;=3,H93&gt;=4,J93&gt;=4),"Loyal Customers",AND(F93&gt;=4,H93&lt;=2,J93&lt;=2),"New Customers",AND(F93&lt;=2,H93&gt;=3,J93&gt;=3),"At Risk",AND(F93&lt;=2,H93&gt;=4,J93&gt;=4),"Can't Lose Them",AND(F93&lt;=2,H93&lt;=2,J93&lt;=2),"Hibernating Customers",TRUE,"Other")</f>
        <v>Other</v>
      </c>
    </row>
    <row r="94" spans="1:12">
      <c r="A94" t="s">
        <v>751</v>
      </c>
      <c r="B94" t="str">
        <f>VLOOKUP(A94,'GlobalGadgets Customer Transact'!$B:$I,8,FALSE)</f>
        <v>Male</v>
      </c>
      <c r="C94">
        <f>VLOOKUP(A94,'GlobalGadgets Customer Transact'!$B:$J,9,FALSE)</f>
        <v>25</v>
      </c>
      <c r="D94" t="str" cm="1">
        <f t="array" ref="D94">_xlfn.IFS(C94&lt;18,"Under 18",C94&lt;=24,"18-24",C94&lt;=34,"25-34",C94&lt;=49,"35-49",C94&lt;=64,"50-64",TRUE,"65+")</f>
        <v>25-34</v>
      </c>
      <c r="E94">
        <f>$T$1-_xlfn.MAXIFS('GlobalGadgets Customer Transact'!C:C,'GlobalGadgets Customer Transact'!B:B,A94)</f>
        <v>361</v>
      </c>
      <c r="F94">
        <f t="shared" si="4"/>
        <v>3</v>
      </c>
      <c r="G94">
        <f>COUNTIF('GlobalGadgets Customer Transact'!B:B,A94)</f>
        <v>1</v>
      </c>
      <c r="H94" s="21">
        <f t="shared" si="5"/>
        <v>1</v>
      </c>
      <c r="I94" s="22">
        <f>SUMIF('GlobalGadgets Customer Transact'!B:B,A94,'GlobalGadgets Customer Transact'!H:H)</f>
        <v>799</v>
      </c>
      <c r="J94">
        <f t="shared" si="6"/>
        <v>3</v>
      </c>
      <c r="K94" s="21" t="str">
        <f t="shared" si="7"/>
        <v>313</v>
      </c>
      <c r="L94" t="str" cm="1">
        <f t="array" ref="L94">_xlfn.IFS(AND(F94&gt;=4,H94&gt;=4,J94&gt;=4),"Champion Customers",AND(F94&gt;=3,H94&gt;=4,J94&gt;=4),"Loyal Customers",AND(F94&gt;=4,H94&lt;=2,J94&lt;=2),"New Customers",AND(F94&lt;=2,H94&gt;=3,J94&gt;=3),"At Risk",AND(F94&lt;=2,H94&gt;=4,J94&gt;=4),"Can't Lose Them",AND(F94&lt;=2,H94&lt;=2,J94&lt;=2),"Hibernating Customers",TRUE,"Other")</f>
        <v>Other</v>
      </c>
    </row>
    <row r="95" spans="1:12">
      <c r="A95" t="s">
        <v>753</v>
      </c>
      <c r="B95" t="str">
        <f>VLOOKUP(A95,'GlobalGadgets Customer Transact'!$B:$I,8,FALSE)</f>
        <v>Female</v>
      </c>
      <c r="C95">
        <f>VLOOKUP(A95,'GlobalGadgets Customer Transact'!$B:$J,9,FALSE)</f>
        <v>35</v>
      </c>
      <c r="D95" t="str" cm="1">
        <f t="array" ref="D95">_xlfn.IFS(C95&lt;18,"Under 18",C95&lt;=24,"18-24",C95&lt;=34,"25-34",C95&lt;=49,"35-49",C95&lt;=64,"50-64",TRUE,"65+")</f>
        <v>35-49</v>
      </c>
      <c r="E95">
        <f>$T$1-_xlfn.MAXIFS('GlobalGadgets Customer Transact'!C:C,'GlobalGadgets Customer Transact'!B:B,A95)</f>
        <v>356</v>
      </c>
      <c r="F95">
        <f t="shared" si="4"/>
        <v>3</v>
      </c>
      <c r="G95">
        <f>COUNTIF('GlobalGadgets Customer Transact'!B:B,A95)</f>
        <v>1</v>
      </c>
      <c r="H95" s="21">
        <f t="shared" si="5"/>
        <v>1</v>
      </c>
      <c r="I95" s="22">
        <f>SUMIF('GlobalGadgets Customer Transact'!B:B,A95,'GlobalGadgets Customer Transact'!H:H)</f>
        <v>650</v>
      </c>
      <c r="J95">
        <f t="shared" si="6"/>
        <v>3</v>
      </c>
      <c r="K95" s="21" t="str">
        <f t="shared" si="7"/>
        <v>313</v>
      </c>
      <c r="L95" t="str" cm="1">
        <f t="array" ref="L95">_xlfn.IFS(AND(F95&gt;=4,H95&gt;=4,J95&gt;=4),"Champion Customers",AND(F95&gt;=3,H95&gt;=4,J95&gt;=4),"Loyal Customers",AND(F95&gt;=4,H95&lt;=2,J95&lt;=2),"New Customers",AND(F95&lt;=2,H95&gt;=3,J95&gt;=3),"At Risk",AND(F95&lt;=2,H95&gt;=4,J95&gt;=4),"Can't Lose Them",AND(F95&lt;=2,H95&lt;=2,J95&lt;=2),"Hibernating Customers",TRUE,"Other")</f>
        <v>Other</v>
      </c>
    </row>
    <row r="96" spans="1:12">
      <c r="A96" t="s">
        <v>755</v>
      </c>
      <c r="B96" t="str">
        <f>VLOOKUP(A96,'GlobalGadgets Customer Transact'!$B:$I,8,FALSE)</f>
        <v>Male</v>
      </c>
      <c r="C96">
        <f>VLOOKUP(A96,'GlobalGadgets Customer Transact'!$B:$J,9,FALSE)</f>
        <v>50</v>
      </c>
      <c r="D96" t="str" cm="1">
        <f t="array" ref="D96">_xlfn.IFS(C96&lt;18,"Under 18",C96&lt;=24,"18-24",C96&lt;=34,"25-34",C96&lt;=49,"35-49",C96&lt;=64,"50-64",TRUE,"65+")</f>
        <v>50-64</v>
      </c>
      <c r="E96">
        <f>$T$1-_xlfn.MAXIFS('GlobalGadgets Customer Transact'!C:C,'GlobalGadgets Customer Transact'!B:B,A96)</f>
        <v>351</v>
      </c>
      <c r="F96">
        <f t="shared" si="4"/>
        <v>3</v>
      </c>
      <c r="G96">
        <f>COUNTIF('GlobalGadgets Customer Transact'!B:B,A96)</f>
        <v>1</v>
      </c>
      <c r="H96" s="21">
        <f t="shared" si="5"/>
        <v>1</v>
      </c>
      <c r="I96" s="22">
        <f>SUMIF('GlobalGadgets Customer Transact'!B:B,A96,'GlobalGadgets Customer Transact'!H:H)</f>
        <v>950</v>
      </c>
      <c r="J96">
        <f t="shared" si="6"/>
        <v>3</v>
      </c>
      <c r="K96" s="21" t="str">
        <f t="shared" si="7"/>
        <v>313</v>
      </c>
      <c r="L96" t="str" cm="1">
        <f t="array" ref="L96">_xlfn.IFS(AND(F96&gt;=4,H96&gt;=4,J96&gt;=4),"Champion Customers",AND(F96&gt;=3,H96&gt;=4,J96&gt;=4),"Loyal Customers",AND(F96&gt;=4,H96&lt;=2,J96&lt;=2),"New Customers",AND(F96&lt;=2,H96&gt;=3,J96&gt;=3),"At Risk",AND(F96&lt;=2,H96&gt;=4,J96&gt;=4),"Can't Lose Them",AND(F96&lt;=2,H96&lt;=2,J96&lt;=2),"Hibernating Customers",TRUE,"Other")</f>
        <v>Other</v>
      </c>
    </row>
    <row r="97" spans="1:12">
      <c r="A97" t="s">
        <v>757</v>
      </c>
      <c r="B97" t="str">
        <f>VLOOKUP(A97,'GlobalGadgets Customer Transact'!$B:$I,8,FALSE)</f>
        <v>Female</v>
      </c>
      <c r="C97">
        <f>VLOOKUP(A97,'GlobalGadgets Customer Transact'!$B:$J,9,FALSE)</f>
        <v>65</v>
      </c>
      <c r="D97" t="str" cm="1">
        <f t="array" ref="D97">_xlfn.IFS(C97&lt;18,"Under 18",C97&lt;=24,"18-24",C97&lt;=34,"25-34",C97&lt;=49,"35-49",C97&lt;=64,"50-64",TRUE,"65+")</f>
        <v>65+</v>
      </c>
      <c r="E97">
        <f>$T$1-_xlfn.MAXIFS('GlobalGadgets Customer Transact'!C:C,'GlobalGadgets Customer Transact'!B:B,A97)</f>
        <v>346</v>
      </c>
      <c r="F97">
        <f t="shared" si="4"/>
        <v>3</v>
      </c>
      <c r="G97">
        <f>COUNTIF('GlobalGadgets Customer Transact'!B:B,A97)</f>
        <v>1</v>
      </c>
      <c r="H97" s="21">
        <f t="shared" si="5"/>
        <v>1</v>
      </c>
      <c r="I97" s="22">
        <f>SUMIF('GlobalGadgets Customer Transact'!B:B,A97,'GlobalGadgets Customer Transact'!H:H)</f>
        <v>1299</v>
      </c>
      <c r="J97">
        <f t="shared" si="6"/>
        <v>4</v>
      </c>
      <c r="K97" s="21" t="str">
        <f t="shared" si="7"/>
        <v>314</v>
      </c>
      <c r="L97" t="str" cm="1">
        <f t="array" ref="L97">_xlfn.IFS(AND(F97&gt;=4,H97&gt;=4,J97&gt;=4),"Champion Customers",AND(F97&gt;=3,H97&gt;=4,J97&gt;=4),"Loyal Customers",AND(F97&gt;=4,H97&lt;=2,J97&lt;=2),"New Customers",AND(F97&lt;=2,H97&gt;=3,J97&gt;=3),"At Risk",AND(F97&lt;=2,H97&gt;=4,J97&gt;=4),"Can't Lose Them",AND(F97&lt;=2,H97&lt;=2,J97&lt;=2),"Hibernating Customers",TRUE,"Other")</f>
        <v>Other</v>
      </c>
    </row>
    <row r="98" spans="1:12">
      <c r="A98" t="s">
        <v>759</v>
      </c>
      <c r="B98" t="str">
        <f>VLOOKUP(A98,'GlobalGadgets Customer Transact'!$B:$I,8,FALSE)</f>
        <v>Male</v>
      </c>
      <c r="C98">
        <f>VLOOKUP(A98,'GlobalGadgets Customer Transact'!$B:$J,9,FALSE)</f>
        <v>18</v>
      </c>
      <c r="D98" t="str" cm="1">
        <f t="array" ref="D98">_xlfn.IFS(C98&lt;18,"Under 18",C98&lt;=24,"18-24",C98&lt;=34,"25-34",C98&lt;=49,"35-49",C98&lt;=64,"50-64",TRUE,"65+")</f>
        <v>18-24</v>
      </c>
      <c r="E98">
        <f>$T$1-_xlfn.MAXIFS('GlobalGadgets Customer Transact'!C:C,'GlobalGadgets Customer Transact'!B:B,A98)</f>
        <v>341</v>
      </c>
      <c r="F98">
        <f t="shared" si="4"/>
        <v>3</v>
      </c>
      <c r="G98">
        <f>COUNTIF('GlobalGadgets Customer Transact'!B:B,A98)</f>
        <v>1</v>
      </c>
      <c r="H98" s="21">
        <f t="shared" si="5"/>
        <v>1</v>
      </c>
      <c r="I98" s="22">
        <f>SUMIF('GlobalGadgets Customer Transact'!B:B,A98,'GlobalGadgets Customer Transact'!H:H)</f>
        <v>999</v>
      </c>
      <c r="J98">
        <f t="shared" si="6"/>
        <v>4</v>
      </c>
      <c r="K98" s="21" t="str">
        <f t="shared" si="7"/>
        <v>314</v>
      </c>
      <c r="L98" t="str" cm="1">
        <f t="array" ref="L98">_xlfn.IFS(AND(F98&gt;=4,H98&gt;=4,J98&gt;=4),"Champion Customers",AND(F98&gt;=3,H98&gt;=4,J98&gt;=4),"Loyal Customers",AND(F98&gt;=4,H98&lt;=2,J98&lt;=2),"New Customers",AND(F98&lt;=2,H98&gt;=3,J98&gt;=3),"At Risk",AND(F98&lt;=2,H98&gt;=4,J98&gt;=4),"Can't Lose Them",AND(F98&lt;=2,H98&lt;=2,J98&lt;=2),"Hibernating Customers",TRUE,"Other")</f>
        <v>Other</v>
      </c>
    </row>
    <row r="99" spans="1:12">
      <c r="A99" t="s">
        <v>761</v>
      </c>
      <c r="B99" t="str">
        <f>VLOOKUP(A99,'GlobalGadgets Customer Transact'!$B:$I,8,FALSE)</f>
        <v>Female</v>
      </c>
      <c r="C99">
        <f>VLOOKUP(A99,'GlobalGadgets Customer Transact'!$B:$J,9,FALSE)</f>
        <v>25</v>
      </c>
      <c r="D99" t="str" cm="1">
        <f t="array" ref="D99">_xlfn.IFS(C99&lt;18,"Under 18",C99&lt;=24,"18-24",C99&lt;=34,"25-34",C99&lt;=49,"35-49",C99&lt;=64,"50-64",TRUE,"65+")</f>
        <v>25-34</v>
      </c>
      <c r="E99">
        <f>$T$1-_xlfn.MAXIFS('GlobalGadgets Customer Transact'!C:C,'GlobalGadgets Customer Transact'!B:B,A99)</f>
        <v>336</v>
      </c>
      <c r="F99">
        <f t="shared" si="4"/>
        <v>3</v>
      </c>
      <c r="G99">
        <f>COUNTIF('GlobalGadgets Customer Transact'!B:B,A99)</f>
        <v>1</v>
      </c>
      <c r="H99" s="21">
        <f t="shared" si="5"/>
        <v>1</v>
      </c>
      <c r="I99" s="22">
        <f>SUMIF('GlobalGadgets Customer Transact'!B:B,A99,'GlobalGadgets Customer Transact'!H:H)</f>
        <v>1100</v>
      </c>
      <c r="J99">
        <f t="shared" si="6"/>
        <v>4</v>
      </c>
      <c r="K99" s="21" t="str">
        <f t="shared" si="7"/>
        <v>314</v>
      </c>
      <c r="L99" t="str" cm="1">
        <f t="array" ref="L99">_xlfn.IFS(AND(F99&gt;=4,H99&gt;=4,J99&gt;=4),"Champion Customers",AND(F99&gt;=3,H99&gt;=4,J99&gt;=4),"Loyal Customers",AND(F99&gt;=4,H99&lt;=2,J99&lt;=2),"New Customers",AND(F99&lt;=2,H99&gt;=3,J99&gt;=3),"At Risk",AND(F99&lt;=2,H99&gt;=4,J99&gt;=4),"Can't Lose Them",AND(F99&lt;=2,H99&lt;=2,J99&lt;=2),"Hibernating Customers",TRUE,"Other")</f>
        <v>Other</v>
      </c>
    </row>
    <row r="100" spans="1:12">
      <c r="A100" t="s">
        <v>527</v>
      </c>
      <c r="B100" t="str">
        <f>VLOOKUP(A100,'GlobalGadgets Customer Transact'!$B:$I,8,FALSE)</f>
        <v>Male</v>
      </c>
      <c r="C100">
        <f>VLOOKUP(A100,'GlobalGadgets Customer Transact'!$B:$J,9,FALSE)</f>
        <v>35</v>
      </c>
      <c r="D100" t="str" cm="1">
        <f t="array" ref="D100">_xlfn.IFS(C100&lt;18,"Under 18",C100&lt;=24,"18-24",C100&lt;=34,"25-34",C100&lt;=49,"35-49",C100&lt;=64,"50-64",TRUE,"65+")</f>
        <v>35-49</v>
      </c>
      <c r="E100">
        <f>$T$1-_xlfn.MAXIFS('GlobalGadgets Customer Transact'!C:C,'GlobalGadgets Customer Transact'!B:B,A100)</f>
        <v>330</v>
      </c>
      <c r="F100">
        <f t="shared" si="4"/>
        <v>3</v>
      </c>
      <c r="G100">
        <f>COUNTIF('GlobalGadgets Customer Transact'!B:B,A100)</f>
        <v>1</v>
      </c>
      <c r="H100" s="21">
        <f t="shared" si="5"/>
        <v>1</v>
      </c>
      <c r="I100" s="22">
        <f>SUMIF('GlobalGadgets Customer Transact'!B:B,A100,'GlobalGadgets Customer Transact'!H:H)</f>
        <v>249.99</v>
      </c>
      <c r="J100">
        <f t="shared" si="6"/>
        <v>2</v>
      </c>
      <c r="K100" s="21" t="str">
        <f t="shared" si="7"/>
        <v>312</v>
      </c>
      <c r="L100" t="str" cm="1">
        <f t="array" ref="L100">_xlfn.IFS(AND(F100&gt;=4,H100&gt;=4,J100&gt;=4),"Champion Customers",AND(F100&gt;=3,H100&gt;=4,J100&gt;=4),"Loyal Customers",AND(F100&gt;=4,H100&lt;=2,J100&lt;=2),"New Customers",AND(F100&lt;=2,H100&gt;=3,J100&gt;=3),"At Risk",AND(F100&lt;=2,H100&gt;=4,J100&gt;=4),"Can't Lose Them",AND(F100&lt;=2,H100&lt;=2,J100&lt;=2),"Hibernating Customers",TRUE,"Other")</f>
        <v>Other</v>
      </c>
    </row>
    <row r="101" spans="1:12">
      <c r="A101" t="s">
        <v>529</v>
      </c>
      <c r="B101" t="str">
        <f>VLOOKUP(A101,'GlobalGadgets Customer Transact'!$B:$I,8,FALSE)</f>
        <v>Female</v>
      </c>
      <c r="C101">
        <f>VLOOKUP(A101,'GlobalGadgets Customer Transact'!$B:$J,9,FALSE)</f>
        <v>50</v>
      </c>
      <c r="D101" t="str" cm="1">
        <f t="array" ref="D101">_xlfn.IFS(C101&lt;18,"Under 18",C101&lt;=24,"18-24",C101&lt;=34,"25-34",C101&lt;=49,"35-49",C101&lt;=64,"50-64",TRUE,"65+")</f>
        <v>50-64</v>
      </c>
      <c r="E101">
        <f>$T$1-_xlfn.MAXIFS('GlobalGadgets Customer Transact'!C:C,'GlobalGadgets Customer Transact'!B:B,A101)</f>
        <v>325</v>
      </c>
      <c r="F101">
        <f t="shared" si="4"/>
        <v>3</v>
      </c>
      <c r="G101">
        <f>COUNTIF('GlobalGadgets Customer Transact'!B:B,A101)</f>
        <v>1</v>
      </c>
      <c r="H101" s="21">
        <f t="shared" si="5"/>
        <v>1</v>
      </c>
      <c r="I101" s="22">
        <f>SUMIF('GlobalGadgets Customer Transact'!B:B,A101,'GlobalGadgets Customer Transact'!H:H)</f>
        <v>350</v>
      </c>
      <c r="J101">
        <f t="shared" si="6"/>
        <v>2</v>
      </c>
      <c r="K101" s="21" t="str">
        <f t="shared" si="7"/>
        <v>312</v>
      </c>
      <c r="L101" t="str" cm="1">
        <f t="array" ref="L101">_xlfn.IFS(AND(F101&gt;=4,H101&gt;=4,J101&gt;=4),"Champion Customers",AND(F101&gt;=3,H101&gt;=4,J101&gt;=4),"Loyal Customers",AND(F101&gt;=4,H101&lt;=2,J101&lt;=2),"New Customers",AND(F101&lt;=2,H101&gt;=3,J101&gt;=3),"At Risk",AND(F101&lt;=2,H101&gt;=4,J101&gt;=4),"Can't Lose Them",AND(F101&lt;=2,H101&lt;=2,J101&lt;=2),"Hibernating Customers",TRUE,"Other")</f>
        <v>Other</v>
      </c>
    </row>
    <row r="102" spans="1:12">
      <c r="A102" t="s">
        <v>531</v>
      </c>
      <c r="B102" t="str">
        <f>VLOOKUP(A102,'GlobalGadgets Customer Transact'!$B:$I,8,FALSE)</f>
        <v>Male</v>
      </c>
      <c r="C102">
        <f>VLOOKUP(A102,'GlobalGadgets Customer Transact'!$B:$J,9,FALSE)</f>
        <v>65</v>
      </c>
      <c r="D102" t="str" cm="1">
        <f t="array" ref="D102">_xlfn.IFS(C102&lt;18,"Under 18",C102&lt;=24,"18-24",C102&lt;=34,"25-34",C102&lt;=49,"35-49",C102&lt;=64,"50-64",TRUE,"65+")</f>
        <v>65+</v>
      </c>
      <c r="E102">
        <f>$T$1-_xlfn.MAXIFS('GlobalGadgets Customer Transact'!C:C,'GlobalGadgets Customer Transact'!B:B,A102)</f>
        <v>320</v>
      </c>
      <c r="F102">
        <f t="shared" si="4"/>
        <v>3</v>
      </c>
      <c r="G102">
        <f>COUNTIF('GlobalGadgets Customer Transact'!B:B,A102)</f>
        <v>1</v>
      </c>
      <c r="H102" s="21">
        <f t="shared" si="5"/>
        <v>1</v>
      </c>
      <c r="I102" s="22">
        <f>SUMIF('GlobalGadgets Customer Transact'!B:B,A102,'GlobalGadgets Customer Transact'!H:H)</f>
        <v>149</v>
      </c>
      <c r="J102">
        <f t="shared" si="6"/>
        <v>1</v>
      </c>
      <c r="K102" s="21" t="str">
        <f t="shared" si="7"/>
        <v>311</v>
      </c>
      <c r="L102" t="str" cm="1">
        <f t="array" ref="L102">_xlfn.IFS(AND(F102&gt;=4,H102&gt;=4,J102&gt;=4),"Champion Customers",AND(F102&gt;=3,H102&gt;=4,J102&gt;=4),"Loyal Customers",AND(F102&gt;=4,H102&lt;=2,J102&lt;=2),"New Customers",AND(F102&lt;=2,H102&gt;=3,J102&gt;=3),"At Risk",AND(F102&lt;=2,H102&gt;=4,J102&gt;=4),"Can't Lose Them",AND(F102&lt;=2,H102&lt;=2,J102&lt;=2),"Hibernating Customers",TRUE,"Other")</f>
        <v>Other</v>
      </c>
    </row>
    <row r="103" spans="1:12">
      <c r="A103" t="s">
        <v>533</v>
      </c>
      <c r="B103" t="str">
        <f>VLOOKUP(A103,'GlobalGadgets Customer Transact'!$B:$I,8,FALSE)</f>
        <v>Female</v>
      </c>
      <c r="C103">
        <f>VLOOKUP(A103,'GlobalGadgets Customer Transact'!$B:$J,9,FALSE)</f>
        <v>18</v>
      </c>
      <c r="D103" t="str" cm="1">
        <f t="array" ref="D103">_xlfn.IFS(C103&lt;18,"Under 18",C103&lt;=24,"18-24",C103&lt;=34,"25-34",C103&lt;=49,"35-49",C103&lt;=64,"50-64",TRUE,"65+")</f>
        <v>18-24</v>
      </c>
      <c r="E103">
        <f>$T$1-_xlfn.MAXIFS('GlobalGadgets Customer Transact'!C:C,'GlobalGadgets Customer Transact'!B:B,A103)</f>
        <v>315</v>
      </c>
      <c r="F103">
        <f t="shared" si="4"/>
        <v>3</v>
      </c>
      <c r="G103">
        <f>COUNTIF('GlobalGadgets Customer Transact'!B:B,A103)</f>
        <v>1</v>
      </c>
      <c r="H103" s="21">
        <f t="shared" si="5"/>
        <v>1</v>
      </c>
      <c r="I103" s="22">
        <f>SUMIF('GlobalGadgets Customer Transact'!B:B,A103,'GlobalGadgets Customer Transact'!H:H)</f>
        <v>150</v>
      </c>
      <c r="J103">
        <f t="shared" si="6"/>
        <v>2</v>
      </c>
      <c r="K103" s="21" t="str">
        <f t="shared" si="7"/>
        <v>312</v>
      </c>
      <c r="L103" t="str" cm="1">
        <f t="array" ref="L103">_xlfn.IFS(AND(F103&gt;=4,H103&gt;=4,J103&gt;=4),"Champion Customers",AND(F103&gt;=3,H103&gt;=4,J103&gt;=4),"Loyal Customers",AND(F103&gt;=4,H103&lt;=2,J103&lt;=2),"New Customers",AND(F103&lt;=2,H103&gt;=3,J103&gt;=3),"At Risk",AND(F103&lt;=2,H103&gt;=4,J103&gt;=4),"Can't Lose Them",AND(F103&lt;=2,H103&lt;=2,J103&lt;=2),"Hibernating Customers",TRUE,"Other")</f>
        <v>Other</v>
      </c>
    </row>
    <row r="104" spans="1:12">
      <c r="A104" t="s">
        <v>535</v>
      </c>
      <c r="B104" t="str">
        <f>VLOOKUP(A104,'GlobalGadgets Customer Transact'!$B:$I,8,FALSE)</f>
        <v>Male</v>
      </c>
      <c r="C104">
        <f>VLOOKUP(A104,'GlobalGadgets Customer Transact'!$B:$J,9,FALSE)</f>
        <v>25</v>
      </c>
      <c r="D104" t="str" cm="1">
        <f t="array" ref="D104">_xlfn.IFS(C104&lt;18,"Under 18",C104&lt;=24,"18-24",C104&lt;=34,"25-34",C104&lt;=49,"35-49",C104&lt;=64,"50-64",TRUE,"65+")</f>
        <v>25-34</v>
      </c>
      <c r="E104">
        <f>$T$1-_xlfn.MAXIFS('GlobalGadgets Customer Transact'!C:C,'GlobalGadgets Customer Transact'!B:B,A104)</f>
        <v>310</v>
      </c>
      <c r="F104">
        <f t="shared" si="4"/>
        <v>3</v>
      </c>
      <c r="G104">
        <f>COUNTIF('GlobalGadgets Customer Transact'!B:B,A104)</f>
        <v>1</v>
      </c>
      <c r="H104" s="21">
        <f t="shared" si="5"/>
        <v>1</v>
      </c>
      <c r="I104" s="22">
        <f>SUMIF('GlobalGadgets Customer Transact'!B:B,A104,'GlobalGadgets Customer Transact'!H:H)</f>
        <v>199</v>
      </c>
      <c r="J104">
        <f t="shared" si="6"/>
        <v>2</v>
      </c>
      <c r="K104" s="21" t="str">
        <f t="shared" si="7"/>
        <v>312</v>
      </c>
      <c r="L104" t="str" cm="1">
        <f t="array" ref="L104">_xlfn.IFS(AND(F104&gt;=4,H104&gt;=4,J104&gt;=4),"Champion Customers",AND(F104&gt;=3,H104&gt;=4,J104&gt;=4),"Loyal Customers",AND(F104&gt;=4,H104&lt;=2,J104&lt;=2),"New Customers",AND(F104&lt;=2,H104&gt;=3,J104&gt;=3),"At Risk",AND(F104&lt;=2,H104&gt;=4,J104&gt;=4),"Can't Lose Them",AND(F104&lt;=2,H104&lt;=2,J104&lt;=2),"Hibernating Customers",TRUE,"Other")</f>
        <v>Other</v>
      </c>
    </row>
    <row r="105" spans="1:12">
      <c r="A105" t="s">
        <v>537</v>
      </c>
      <c r="B105" t="str">
        <f>VLOOKUP(A105,'GlobalGadgets Customer Transact'!$B:$I,8,FALSE)</f>
        <v>Female</v>
      </c>
      <c r="C105">
        <f>VLOOKUP(A105,'GlobalGadgets Customer Transact'!$B:$J,9,FALSE)</f>
        <v>35</v>
      </c>
      <c r="D105" t="str" cm="1">
        <f t="array" ref="D105">_xlfn.IFS(C105&lt;18,"Under 18",C105&lt;=24,"18-24",C105&lt;=34,"25-34",C105&lt;=49,"35-49",C105&lt;=64,"50-64",TRUE,"65+")</f>
        <v>35-49</v>
      </c>
      <c r="E105">
        <f>$T$1-_xlfn.MAXIFS('GlobalGadgets Customer Transact'!C:C,'GlobalGadgets Customer Transact'!B:B,A105)</f>
        <v>306</v>
      </c>
      <c r="F105">
        <f t="shared" si="4"/>
        <v>3</v>
      </c>
      <c r="G105">
        <f>COUNTIF('GlobalGadgets Customer Transact'!B:B,A105)</f>
        <v>1</v>
      </c>
      <c r="H105" s="21">
        <f t="shared" si="5"/>
        <v>1</v>
      </c>
      <c r="I105" s="22">
        <f>SUMIF('GlobalGadgets Customer Transact'!B:B,A105,'GlobalGadgets Customer Transact'!H:H)</f>
        <v>250</v>
      </c>
      <c r="J105">
        <f t="shared" si="6"/>
        <v>2</v>
      </c>
      <c r="K105" s="21" t="str">
        <f t="shared" si="7"/>
        <v>312</v>
      </c>
      <c r="L105" t="str" cm="1">
        <f t="array" ref="L105">_xlfn.IFS(AND(F105&gt;=4,H105&gt;=4,J105&gt;=4),"Champion Customers",AND(F105&gt;=3,H105&gt;=4,J105&gt;=4),"Loyal Customers",AND(F105&gt;=4,H105&lt;=2,J105&lt;=2),"New Customers",AND(F105&lt;=2,H105&gt;=3,J105&gt;=3),"At Risk",AND(F105&lt;=2,H105&gt;=4,J105&gt;=4),"Can't Lose Them",AND(F105&lt;=2,H105&lt;=2,J105&lt;=2),"Hibernating Customers",TRUE,"Other")</f>
        <v>Other</v>
      </c>
    </row>
    <row r="106" spans="1:12">
      <c r="A106" t="s">
        <v>1172</v>
      </c>
      <c r="B106" t="str">
        <f>VLOOKUP(A106,'GlobalGadgets Customer Transact'!$B:$I,8,FALSE)</f>
        <v>Male</v>
      </c>
      <c r="C106">
        <f>VLOOKUP(A106,'GlobalGadgets Customer Transact'!$B:$J,9,FALSE)</f>
        <v>50</v>
      </c>
      <c r="D106" t="str" cm="1">
        <f t="array" ref="D106">_xlfn.IFS(C106&lt;18,"Under 18",C106&lt;=24,"18-24",C106&lt;=34,"25-34",C106&lt;=49,"35-49",C106&lt;=64,"50-64",TRUE,"65+")</f>
        <v>50-64</v>
      </c>
      <c r="E106">
        <f>$T$1-_xlfn.MAXIFS('GlobalGadgets Customer Transact'!C:C,'GlobalGadgets Customer Transact'!B:B,A106)</f>
        <v>301</v>
      </c>
      <c r="F106">
        <f t="shared" si="4"/>
        <v>3</v>
      </c>
      <c r="G106">
        <f>COUNTIF('GlobalGadgets Customer Transact'!B:B,A106)</f>
        <v>1</v>
      </c>
      <c r="H106" s="21">
        <f t="shared" si="5"/>
        <v>1</v>
      </c>
      <c r="I106" s="22">
        <f>SUMIF('GlobalGadgets Customer Transact'!B:B,A106,'GlobalGadgets Customer Transact'!H:H)</f>
        <v>19.99</v>
      </c>
      <c r="J106">
        <f t="shared" si="6"/>
        <v>1</v>
      </c>
      <c r="K106" s="21" t="str">
        <f t="shared" si="7"/>
        <v>311</v>
      </c>
      <c r="L106" t="str" cm="1">
        <f t="array" ref="L106">_xlfn.IFS(AND(F106&gt;=4,H106&gt;=4,J106&gt;=4),"Champion Customers",AND(F106&gt;=3,H106&gt;=4,J106&gt;=4),"Loyal Customers",AND(F106&gt;=4,H106&lt;=2,J106&lt;=2),"New Customers",AND(F106&lt;=2,H106&gt;=3,J106&gt;=3),"At Risk",AND(F106&lt;=2,H106&gt;=4,J106&gt;=4),"Can't Lose Them",AND(F106&lt;=2,H106&lt;=2,J106&lt;=2),"Hibernating Customers",TRUE,"Other")</f>
        <v>Other</v>
      </c>
    </row>
    <row r="107" spans="1:12">
      <c r="A107" t="s">
        <v>1174</v>
      </c>
      <c r="B107" t="str">
        <f>VLOOKUP(A107,'GlobalGadgets Customer Transact'!$B:$I,8,FALSE)</f>
        <v>Female</v>
      </c>
      <c r="C107">
        <f>VLOOKUP(A107,'GlobalGadgets Customer Transact'!$B:$J,9,FALSE)</f>
        <v>65</v>
      </c>
      <c r="D107" t="str" cm="1">
        <f t="array" ref="D107">_xlfn.IFS(C107&lt;18,"Under 18",C107&lt;=24,"18-24",C107&lt;=34,"25-34",C107&lt;=49,"35-49",C107&lt;=64,"50-64",TRUE,"65+")</f>
        <v>65+</v>
      </c>
      <c r="E107">
        <f>$T$1-_xlfn.MAXIFS('GlobalGadgets Customer Transact'!C:C,'GlobalGadgets Customer Transact'!B:B,A107)</f>
        <v>296</v>
      </c>
      <c r="F107">
        <f t="shared" si="4"/>
        <v>3</v>
      </c>
      <c r="G107">
        <f>COUNTIF('GlobalGadgets Customer Transact'!B:B,A107)</f>
        <v>1</v>
      </c>
      <c r="H107" s="21">
        <f t="shared" si="5"/>
        <v>1</v>
      </c>
      <c r="I107" s="22">
        <f>SUMIF('GlobalGadgets Customer Transact'!B:B,A107,'GlobalGadgets Customer Transact'!H:H)</f>
        <v>39.98</v>
      </c>
      <c r="J107">
        <f t="shared" si="6"/>
        <v>1</v>
      </c>
      <c r="K107" s="21" t="str">
        <f t="shared" si="7"/>
        <v>311</v>
      </c>
      <c r="L107" t="str" cm="1">
        <f t="array" ref="L107">_xlfn.IFS(AND(F107&gt;=4,H107&gt;=4,J107&gt;=4),"Champion Customers",AND(F107&gt;=3,H107&gt;=4,J107&gt;=4),"Loyal Customers",AND(F107&gt;=4,H107&lt;=2,J107&lt;=2),"New Customers",AND(F107&lt;=2,H107&gt;=3,J107&gt;=3),"At Risk",AND(F107&lt;=2,H107&gt;=4,J107&gt;=4),"Can't Lose Them",AND(F107&lt;=2,H107&lt;=2,J107&lt;=2),"Hibernating Customers",TRUE,"Other")</f>
        <v>Other</v>
      </c>
    </row>
    <row r="108" spans="1:12">
      <c r="A108" t="s">
        <v>1176</v>
      </c>
      <c r="B108" t="str">
        <f>VLOOKUP(A108,'GlobalGadgets Customer Transact'!$B:$I,8,FALSE)</f>
        <v>Male</v>
      </c>
      <c r="C108">
        <f>VLOOKUP(A108,'GlobalGadgets Customer Transact'!$B:$J,9,FALSE)</f>
        <v>18</v>
      </c>
      <c r="D108" t="str" cm="1">
        <f t="array" ref="D108">_xlfn.IFS(C108&lt;18,"Under 18",C108&lt;=24,"18-24",C108&lt;=34,"25-34",C108&lt;=49,"35-49",C108&lt;=64,"50-64",TRUE,"65+")</f>
        <v>18-24</v>
      </c>
      <c r="E108">
        <f>$T$1-_xlfn.MAXIFS('GlobalGadgets Customer Transact'!C:C,'GlobalGadgets Customer Transact'!B:B,A108)</f>
        <v>291</v>
      </c>
      <c r="F108">
        <f t="shared" si="4"/>
        <v>3</v>
      </c>
      <c r="G108">
        <f>COUNTIF('GlobalGadgets Customer Transact'!B:B,A108)</f>
        <v>1</v>
      </c>
      <c r="H108" s="21">
        <f t="shared" si="5"/>
        <v>1</v>
      </c>
      <c r="I108" s="22">
        <f>SUMIF('GlobalGadgets Customer Transact'!B:B,A108,'GlobalGadgets Customer Transact'!H:H)</f>
        <v>28.5</v>
      </c>
      <c r="J108">
        <f t="shared" si="6"/>
        <v>1</v>
      </c>
      <c r="K108" s="21" t="str">
        <f t="shared" si="7"/>
        <v>311</v>
      </c>
      <c r="L108" t="str" cm="1">
        <f t="array" ref="L108">_xlfn.IFS(AND(F108&gt;=4,H108&gt;=4,J108&gt;=4),"Champion Customers",AND(F108&gt;=3,H108&gt;=4,J108&gt;=4),"Loyal Customers",AND(F108&gt;=4,H108&lt;=2,J108&lt;=2),"New Customers",AND(F108&lt;=2,H108&gt;=3,J108&gt;=3),"At Risk",AND(F108&lt;=2,H108&gt;=4,J108&gt;=4),"Can't Lose Them",AND(F108&lt;=2,H108&lt;=2,J108&lt;=2),"Hibernating Customers",TRUE,"Other")</f>
        <v>Other</v>
      </c>
    </row>
    <row r="109" spans="1:12">
      <c r="A109" t="s">
        <v>1178</v>
      </c>
      <c r="B109" t="str">
        <f>VLOOKUP(A109,'GlobalGadgets Customer Transact'!$B:$I,8,FALSE)</f>
        <v>Female</v>
      </c>
      <c r="C109">
        <f>VLOOKUP(A109,'GlobalGadgets Customer Transact'!$B:$J,9,FALSE)</f>
        <v>25</v>
      </c>
      <c r="D109" t="str" cm="1">
        <f t="array" ref="D109">_xlfn.IFS(C109&lt;18,"Under 18",C109&lt;=24,"18-24",C109&lt;=34,"25-34",C109&lt;=49,"35-49",C109&lt;=64,"50-64",TRUE,"65+")</f>
        <v>25-34</v>
      </c>
      <c r="E109">
        <f>$T$1-_xlfn.MAXIFS('GlobalGadgets Customer Transact'!C:C,'GlobalGadgets Customer Transact'!B:B,A109)</f>
        <v>286</v>
      </c>
      <c r="F109">
        <f t="shared" si="4"/>
        <v>3</v>
      </c>
      <c r="G109">
        <f>COUNTIF('GlobalGadgets Customer Transact'!B:B,A109)</f>
        <v>1</v>
      </c>
      <c r="H109" s="21">
        <f t="shared" si="5"/>
        <v>1</v>
      </c>
      <c r="I109" s="22">
        <f>SUMIF('GlobalGadgets Customer Transact'!B:B,A109,'GlobalGadgets Customer Transact'!H:H)</f>
        <v>15</v>
      </c>
      <c r="J109">
        <f t="shared" si="6"/>
        <v>1</v>
      </c>
      <c r="K109" s="21" t="str">
        <f t="shared" si="7"/>
        <v>311</v>
      </c>
      <c r="L109" t="str" cm="1">
        <f t="array" ref="L109">_xlfn.IFS(AND(F109&gt;=4,H109&gt;=4,J109&gt;=4),"Champion Customers",AND(F109&gt;=3,H109&gt;=4,J109&gt;=4),"Loyal Customers",AND(F109&gt;=4,H109&lt;=2,J109&lt;=2),"New Customers",AND(F109&lt;=2,H109&gt;=3,J109&gt;=3),"At Risk",AND(F109&lt;=2,H109&gt;=4,J109&gt;=4),"Can't Lose Them",AND(F109&lt;=2,H109&lt;=2,J109&lt;=2),"Hibernating Customers",TRUE,"Other")</f>
        <v>Other</v>
      </c>
    </row>
    <row r="110" spans="1:12">
      <c r="A110" t="s">
        <v>1180</v>
      </c>
      <c r="B110" t="str">
        <f>VLOOKUP(A110,'GlobalGadgets Customer Transact'!$B:$I,8,FALSE)</f>
        <v>Male</v>
      </c>
      <c r="C110">
        <f>VLOOKUP(A110,'GlobalGadgets Customer Transact'!$B:$J,9,FALSE)</f>
        <v>35</v>
      </c>
      <c r="D110" t="str" cm="1">
        <f t="array" ref="D110">_xlfn.IFS(C110&lt;18,"Under 18",C110&lt;=24,"18-24",C110&lt;=34,"25-34",C110&lt;=49,"35-49",C110&lt;=64,"50-64",TRUE,"65+")</f>
        <v>35-49</v>
      </c>
      <c r="E110">
        <f>$T$1-_xlfn.MAXIFS('GlobalGadgets Customer Transact'!C:C,'GlobalGadgets Customer Transact'!B:B,A110)</f>
        <v>281</v>
      </c>
      <c r="F110">
        <f t="shared" si="4"/>
        <v>3</v>
      </c>
      <c r="G110">
        <f>COUNTIF('GlobalGadgets Customer Transact'!B:B,A110)</f>
        <v>1</v>
      </c>
      <c r="H110" s="21">
        <f t="shared" si="5"/>
        <v>1</v>
      </c>
      <c r="I110" s="22">
        <f>SUMIF('GlobalGadgets Customer Transact'!B:B,A110,'GlobalGadgets Customer Transact'!H:H)</f>
        <v>50</v>
      </c>
      <c r="J110">
        <f t="shared" si="6"/>
        <v>1</v>
      </c>
      <c r="K110" s="21" t="str">
        <f t="shared" si="7"/>
        <v>311</v>
      </c>
      <c r="L110" t="str" cm="1">
        <f t="array" ref="L110">_xlfn.IFS(AND(F110&gt;=4,H110&gt;=4,J110&gt;=4),"Champion Customers",AND(F110&gt;=3,H110&gt;=4,J110&gt;=4),"Loyal Customers",AND(F110&gt;=4,H110&lt;=2,J110&lt;=2),"New Customers",AND(F110&lt;=2,H110&gt;=3,J110&gt;=3),"At Risk",AND(F110&lt;=2,H110&gt;=4,J110&gt;=4),"Can't Lose Them",AND(F110&lt;=2,H110&lt;=2,J110&lt;=2),"Hibernating Customers",TRUE,"Other")</f>
        <v>Other</v>
      </c>
    </row>
    <row r="111" spans="1:12">
      <c r="A111" t="s">
        <v>166</v>
      </c>
      <c r="B111" t="str">
        <f>VLOOKUP(A111,'GlobalGadgets Customer Transact'!$B:$I,8,FALSE)</f>
        <v>Female</v>
      </c>
      <c r="C111">
        <f>VLOOKUP(A111,'GlobalGadgets Customer Transact'!$B:$J,9,FALSE)</f>
        <v>50</v>
      </c>
      <c r="D111" t="str" cm="1">
        <f t="array" ref="D111">_xlfn.IFS(C111&lt;18,"Under 18",C111&lt;=24,"18-24",C111&lt;=34,"25-34",C111&lt;=49,"35-49",C111&lt;=64,"50-64",TRUE,"65+")</f>
        <v>50-64</v>
      </c>
      <c r="E111">
        <f>$T$1-_xlfn.MAXIFS('GlobalGadgets Customer Transact'!C:C,'GlobalGadgets Customer Transact'!B:B,A111)</f>
        <v>274</v>
      </c>
      <c r="F111">
        <f t="shared" si="4"/>
        <v>3</v>
      </c>
      <c r="G111">
        <f>COUNTIF('GlobalGadgets Customer Transact'!B:B,A111)</f>
        <v>1</v>
      </c>
      <c r="H111" s="21">
        <f t="shared" si="5"/>
        <v>1</v>
      </c>
      <c r="I111" s="22">
        <f>SUMIF('GlobalGadgets Customer Transact'!B:B,A111,'GlobalGadgets Customer Transact'!H:H)</f>
        <v>899.99</v>
      </c>
      <c r="J111">
        <f t="shared" si="6"/>
        <v>3</v>
      </c>
      <c r="K111" s="21" t="str">
        <f t="shared" si="7"/>
        <v>313</v>
      </c>
      <c r="L111" t="str" cm="1">
        <f t="array" ref="L111">_xlfn.IFS(AND(F111&gt;=4,H111&gt;=4,J111&gt;=4),"Champion Customers",AND(F111&gt;=3,H111&gt;=4,J111&gt;=4),"Loyal Customers",AND(F111&gt;=4,H111&lt;=2,J111&lt;=2),"New Customers",AND(F111&lt;=2,H111&gt;=3,J111&gt;=3),"At Risk",AND(F111&lt;=2,H111&gt;=4,J111&gt;=4),"Can't Lose Them",AND(F111&lt;=2,H111&lt;=2,J111&lt;=2),"Hibernating Customers",TRUE,"Other")</f>
        <v>Other</v>
      </c>
    </row>
    <row r="112" spans="1:12">
      <c r="A112" t="s">
        <v>168</v>
      </c>
      <c r="B112" t="str">
        <f>VLOOKUP(A112,'GlobalGadgets Customer Transact'!$B:$I,8,FALSE)</f>
        <v>Male</v>
      </c>
      <c r="C112">
        <f>VLOOKUP(A112,'GlobalGadgets Customer Transact'!$B:$J,9,FALSE)</f>
        <v>65</v>
      </c>
      <c r="D112" t="str" cm="1">
        <f t="array" ref="D112">_xlfn.IFS(C112&lt;18,"Under 18",C112&lt;=24,"18-24",C112&lt;=34,"25-34",C112&lt;=49,"35-49",C112&lt;=64,"50-64",TRUE,"65+")</f>
        <v>65+</v>
      </c>
      <c r="E112">
        <f>$T$1-_xlfn.MAXIFS('GlobalGadgets Customer Transact'!C:C,'GlobalGadgets Customer Transact'!B:B,A112)</f>
        <v>270</v>
      </c>
      <c r="F112">
        <f t="shared" si="4"/>
        <v>3</v>
      </c>
      <c r="G112">
        <f>COUNTIF('GlobalGadgets Customer Transact'!B:B,A112)</f>
        <v>1</v>
      </c>
      <c r="H112" s="21">
        <f t="shared" si="5"/>
        <v>1</v>
      </c>
      <c r="I112" s="22">
        <f>SUMIF('GlobalGadgets Customer Transact'!B:B,A112,'GlobalGadgets Customer Transact'!H:H)</f>
        <v>799</v>
      </c>
      <c r="J112">
        <f t="shared" si="6"/>
        <v>3</v>
      </c>
      <c r="K112" s="21" t="str">
        <f t="shared" si="7"/>
        <v>313</v>
      </c>
      <c r="L112" t="str" cm="1">
        <f t="array" ref="L112">_xlfn.IFS(AND(F112&gt;=4,H112&gt;=4,J112&gt;=4),"Champion Customers",AND(F112&gt;=3,H112&gt;=4,J112&gt;=4),"Loyal Customers",AND(F112&gt;=4,H112&lt;=2,J112&lt;=2),"New Customers",AND(F112&lt;=2,H112&gt;=3,J112&gt;=3),"At Risk",AND(F112&lt;=2,H112&gt;=4,J112&gt;=4),"Can't Lose Them",AND(F112&lt;=2,H112&lt;=2,J112&lt;=2),"Hibernating Customers",TRUE,"Other")</f>
        <v>Other</v>
      </c>
    </row>
    <row r="113" spans="1:12">
      <c r="A113" t="s">
        <v>170</v>
      </c>
      <c r="B113" t="str">
        <f>VLOOKUP(A113,'GlobalGadgets Customer Transact'!$B:$I,8,FALSE)</f>
        <v>Female</v>
      </c>
      <c r="C113">
        <f>VLOOKUP(A113,'GlobalGadgets Customer Transact'!$B:$J,9,FALSE)</f>
        <v>18</v>
      </c>
      <c r="D113" t="str" cm="1">
        <f t="array" ref="D113">_xlfn.IFS(C113&lt;18,"Under 18",C113&lt;=24,"18-24",C113&lt;=34,"25-34",C113&lt;=49,"35-49",C113&lt;=64,"50-64",TRUE,"65+")</f>
        <v>18-24</v>
      </c>
      <c r="E113">
        <f>$T$1-_xlfn.MAXIFS('GlobalGadgets Customer Transact'!C:C,'GlobalGadgets Customer Transact'!B:B,A113)</f>
        <v>265</v>
      </c>
      <c r="F113">
        <f t="shared" si="4"/>
        <v>3</v>
      </c>
      <c r="G113">
        <f>COUNTIF('GlobalGadgets Customer Transact'!B:B,A113)</f>
        <v>1</v>
      </c>
      <c r="H113" s="21">
        <f t="shared" si="5"/>
        <v>1</v>
      </c>
      <c r="I113" s="22">
        <f>SUMIF('GlobalGadgets Customer Transact'!B:B,A113,'GlobalGadgets Customer Transact'!H:H)</f>
        <v>650</v>
      </c>
      <c r="J113">
        <f t="shared" si="6"/>
        <v>3</v>
      </c>
      <c r="K113" s="21" t="str">
        <f t="shared" si="7"/>
        <v>313</v>
      </c>
      <c r="L113" t="str" cm="1">
        <f t="array" ref="L113">_xlfn.IFS(AND(F113&gt;=4,H113&gt;=4,J113&gt;=4),"Champion Customers",AND(F113&gt;=3,H113&gt;=4,J113&gt;=4),"Loyal Customers",AND(F113&gt;=4,H113&lt;=2,J113&lt;=2),"New Customers",AND(F113&lt;=2,H113&gt;=3,J113&gt;=3),"At Risk",AND(F113&lt;=2,H113&gt;=4,J113&gt;=4),"Can't Lose Them",AND(F113&lt;=2,H113&lt;=2,J113&lt;=2),"Hibernating Customers",TRUE,"Other")</f>
        <v>Other</v>
      </c>
    </row>
    <row r="114" spans="1:12">
      <c r="A114" t="s">
        <v>172</v>
      </c>
      <c r="B114" t="str">
        <f>VLOOKUP(A114,'GlobalGadgets Customer Transact'!$B:$I,8,FALSE)</f>
        <v>Male</v>
      </c>
      <c r="C114">
        <f>VLOOKUP(A114,'GlobalGadgets Customer Transact'!$B:$J,9,FALSE)</f>
        <v>25</v>
      </c>
      <c r="D114" t="str" cm="1">
        <f t="array" ref="D114">_xlfn.IFS(C114&lt;18,"Under 18",C114&lt;=24,"18-24",C114&lt;=34,"25-34",C114&lt;=49,"35-49",C114&lt;=64,"50-64",TRUE,"65+")</f>
        <v>25-34</v>
      </c>
      <c r="E114">
        <f>$T$1-_xlfn.MAXIFS('GlobalGadgets Customer Transact'!C:C,'GlobalGadgets Customer Transact'!B:B,A114)</f>
        <v>260</v>
      </c>
      <c r="F114">
        <f t="shared" si="4"/>
        <v>3</v>
      </c>
      <c r="G114">
        <f>COUNTIF('GlobalGadgets Customer Transact'!B:B,A114)</f>
        <v>1</v>
      </c>
      <c r="H114" s="21">
        <f t="shared" si="5"/>
        <v>1</v>
      </c>
      <c r="I114" s="22">
        <f>SUMIF('GlobalGadgets Customer Transact'!B:B,A114,'GlobalGadgets Customer Transact'!H:H)</f>
        <v>950</v>
      </c>
      <c r="J114">
        <f t="shared" si="6"/>
        <v>3</v>
      </c>
      <c r="K114" s="21" t="str">
        <f t="shared" si="7"/>
        <v>313</v>
      </c>
      <c r="L114" t="str" cm="1">
        <f t="array" ref="L114">_xlfn.IFS(AND(F114&gt;=4,H114&gt;=4,J114&gt;=4),"Champion Customers",AND(F114&gt;=3,H114&gt;=4,J114&gt;=4),"Loyal Customers",AND(F114&gt;=4,H114&lt;=2,J114&lt;=2),"New Customers",AND(F114&lt;=2,H114&gt;=3,J114&gt;=3),"At Risk",AND(F114&lt;=2,H114&gt;=4,J114&gt;=4),"Can't Lose Them",AND(F114&lt;=2,H114&lt;=2,J114&lt;=2),"Hibernating Customers",TRUE,"Other")</f>
        <v>Other</v>
      </c>
    </row>
    <row r="115" spans="1:12">
      <c r="A115" t="s">
        <v>174</v>
      </c>
      <c r="B115" t="str">
        <f>VLOOKUP(A115,'GlobalGadgets Customer Transact'!$B:$I,8,FALSE)</f>
        <v>Female</v>
      </c>
      <c r="C115">
        <f>VLOOKUP(A115,'GlobalGadgets Customer Transact'!$B:$J,9,FALSE)</f>
        <v>35</v>
      </c>
      <c r="D115" t="str" cm="1">
        <f t="array" ref="D115">_xlfn.IFS(C115&lt;18,"Under 18",C115&lt;=24,"18-24",C115&lt;=34,"25-34",C115&lt;=49,"35-49",C115&lt;=64,"50-64",TRUE,"65+")</f>
        <v>35-49</v>
      </c>
      <c r="E115">
        <f>$T$1-_xlfn.MAXIFS('GlobalGadgets Customer Transact'!C:C,'GlobalGadgets Customer Transact'!B:B,A115)</f>
        <v>255</v>
      </c>
      <c r="F115">
        <f t="shared" si="4"/>
        <v>3</v>
      </c>
      <c r="G115">
        <f>COUNTIF('GlobalGadgets Customer Transact'!B:B,A115)</f>
        <v>1</v>
      </c>
      <c r="H115" s="21">
        <f t="shared" si="5"/>
        <v>1</v>
      </c>
      <c r="I115" s="22">
        <f>SUMIF('GlobalGadgets Customer Transact'!B:B,A115,'GlobalGadgets Customer Transact'!H:H)</f>
        <v>1299</v>
      </c>
      <c r="J115">
        <f t="shared" si="6"/>
        <v>4</v>
      </c>
      <c r="K115" s="21" t="str">
        <f t="shared" si="7"/>
        <v>314</v>
      </c>
      <c r="L115" t="str" cm="1">
        <f t="array" ref="L115">_xlfn.IFS(AND(F115&gt;=4,H115&gt;=4,J115&gt;=4),"Champion Customers",AND(F115&gt;=3,H115&gt;=4,J115&gt;=4),"Loyal Customers",AND(F115&gt;=4,H115&lt;=2,J115&lt;=2),"New Customers",AND(F115&lt;=2,H115&gt;=3,J115&gt;=3),"At Risk",AND(F115&lt;=2,H115&gt;=4,J115&gt;=4),"Can't Lose Them",AND(F115&lt;=2,H115&lt;=2,J115&lt;=2),"Hibernating Customers",TRUE,"Other")</f>
        <v>Other</v>
      </c>
    </row>
    <row r="116" spans="1:12">
      <c r="A116" t="s">
        <v>176</v>
      </c>
      <c r="B116" t="str">
        <f>VLOOKUP(A116,'GlobalGadgets Customer Transact'!$B:$I,8,FALSE)</f>
        <v>Male</v>
      </c>
      <c r="C116">
        <f>VLOOKUP(A116,'GlobalGadgets Customer Transact'!$B:$J,9,FALSE)</f>
        <v>50</v>
      </c>
      <c r="D116" t="str" cm="1">
        <f t="array" ref="D116">_xlfn.IFS(C116&lt;18,"Under 18",C116&lt;=24,"18-24",C116&lt;=34,"25-34",C116&lt;=49,"35-49",C116&lt;=64,"50-64",TRUE,"65+")</f>
        <v>50-64</v>
      </c>
      <c r="E116">
        <f>$T$1-_xlfn.MAXIFS('GlobalGadgets Customer Transact'!C:C,'GlobalGadgets Customer Transact'!B:B,A116)</f>
        <v>250</v>
      </c>
      <c r="F116">
        <f t="shared" si="4"/>
        <v>3</v>
      </c>
      <c r="G116">
        <f>COUNTIF('GlobalGadgets Customer Transact'!B:B,A116)</f>
        <v>1</v>
      </c>
      <c r="H116" s="21">
        <f t="shared" si="5"/>
        <v>1</v>
      </c>
      <c r="I116" s="22">
        <f>SUMIF('GlobalGadgets Customer Transact'!B:B,A116,'GlobalGadgets Customer Transact'!H:H)</f>
        <v>999</v>
      </c>
      <c r="J116">
        <f t="shared" si="6"/>
        <v>4</v>
      </c>
      <c r="K116" s="21" t="str">
        <f t="shared" si="7"/>
        <v>314</v>
      </c>
      <c r="L116" t="str" cm="1">
        <f t="array" ref="L116">_xlfn.IFS(AND(F116&gt;=4,H116&gt;=4,J116&gt;=4),"Champion Customers",AND(F116&gt;=3,H116&gt;=4,J116&gt;=4),"Loyal Customers",AND(F116&gt;=4,H116&lt;=2,J116&lt;=2),"New Customers",AND(F116&lt;=2,H116&gt;=3,J116&gt;=3),"At Risk",AND(F116&lt;=2,H116&gt;=4,J116&gt;=4),"Can't Lose Them",AND(F116&lt;=2,H116&lt;=2,J116&lt;=2),"Hibernating Customers",TRUE,"Other")</f>
        <v>Other</v>
      </c>
    </row>
    <row r="117" spans="1:12">
      <c r="A117" t="s">
        <v>178</v>
      </c>
      <c r="B117" t="str">
        <f>VLOOKUP(A117,'GlobalGadgets Customer Transact'!$B:$I,8,FALSE)</f>
        <v>Female</v>
      </c>
      <c r="C117">
        <f>VLOOKUP(A117,'GlobalGadgets Customer Transact'!$B:$J,9,FALSE)</f>
        <v>65</v>
      </c>
      <c r="D117" t="str" cm="1">
        <f t="array" ref="D117">_xlfn.IFS(C117&lt;18,"Under 18",C117&lt;=24,"18-24",C117&lt;=34,"25-34",C117&lt;=49,"35-49",C117&lt;=64,"50-64",TRUE,"65+")</f>
        <v>65+</v>
      </c>
      <c r="E117">
        <f>$T$1-_xlfn.MAXIFS('GlobalGadgets Customer Transact'!C:C,'GlobalGadgets Customer Transact'!B:B,A117)</f>
        <v>245</v>
      </c>
      <c r="F117">
        <f t="shared" si="4"/>
        <v>3</v>
      </c>
      <c r="G117">
        <f>COUNTIF('GlobalGadgets Customer Transact'!B:B,A117)</f>
        <v>1</v>
      </c>
      <c r="H117" s="21">
        <f t="shared" si="5"/>
        <v>1</v>
      </c>
      <c r="I117" s="22">
        <f>SUMIF('GlobalGadgets Customer Transact'!B:B,A117,'GlobalGadgets Customer Transact'!H:H)</f>
        <v>1100</v>
      </c>
      <c r="J117">
        <f t="shared" si="6"/>
        <v>4</v>
      </c>
      <c r="K117" s="21" t="str">
        <f t="shared" si="7"/>
        <v>314</v>
      </c>
      <c r="L117" t="str" cm="1">
        <f t="array" ref="L117">_xlfn.IFS(AND(F117&gt;=4,H117&gt;=4,J117&gt;=4),"Champion Customers",AND(F117&gt;=3,H117&gt;=4,J117&gt;=4),"Loyal Customers",AND(F117&gt;=4,H117&lt;=2,J117&lt;=2),"New Customers",AND(F117&lt;=2,H117&gt;=3,J117&gt;=3),"At Risk",AND(F117&lt;=2,H117&gt;=4,J117&gt;=4),"Can't Lose Them",AND(F117&lt;=2,H117&lt;=2,J117&lt;=2),"Hibernating Customers",TRUE,"Other")</f>
        <v>Other</v>
      </c>
    </row>
    <row r="118" spans="1:12">
      <c r="A118" t="s">
        <v>1305</v>
      </c>
      <c r="B118" t="str">
        <f>VLOOKUP(A118,'GlobalGadgets Customer Transact'!$B:$I,8,FALSE)</f>
        <v>Male</v>
      </c>
      <c r="C118">
        <f>VLOOKUP(A118,'GlobalGadgets Customer Transact'!$B:$J,9,FALSE)</f>
        <v>18</v>
      </c>
      <c r="D118" t="str" cm="1">
        <f t="array" ref="D118">_xlfn.IFS(C118&lt;18,"Under 18",C118&lt;=24,"18-24",C118&lt;=34,"25-34",C118&lt;=49,"35-49",C118&lt;=64,"50-64",TRUE,"65+")</f>
        <v>18-24</v>
      </c>
      <c r="E118">
        <f>$T$1-_xlfn.MAXIFS('GlobalGadgets Customer Transact'!C:C,'GlobalGadgets Customer Transact'!B:B,A118)</f>
        <v>240</v>
      </c>
      <c r="F118">
        <f t="shared" si="4"/>
        <v>4</v>
      </c>
      <c r="G118">
        <f>COUNTIF('GlobalGadgets Customer Transact'!B:B,A118)</f>
        <v>1</v>
      </c>
      <c r="H118" s="21">
        <f t="shared" si="5"/>
        <v>1</v>
      </c>
      <c r="I118" s="22">
        <f>SUMIF('GlobalGadgets Customer Transact'!B:B,A118,'GlobalGadgets Customer Transact'!H:H)</f>
        <v>249.99</v>
      </c>
      <c r="J118">
        <f t="shared" si="6"/>
        <v>2</v>
      </c>
      <c r="K118" s="21" t="str">
        <f t="shared" si="7"/>
        <v>412</v>
      </c>
      <c r="L118" t="str" cm="1">
        <f t="array" ref="L118">_xlfn.IFS(AND(F118&gt;=4,H118&gt;=4,J118&gt;=4),"Champion Customers",AND(F118&gt;=3,H118&gt;=4,J118&gt;=4),"Loyal Customers",AND(F118&gt;=4,H118&lt;=2,J118&lt;=2),"New Customers",AND(F118&lt;=2,H118&gt;=3,J118&gt;=3),"At Risk",AND(F118&lt;=2,H118&gt;=4,J118&gt;=4),"Can't Lose Them",AND(F118&lt;=2,H118&lt;=2,J118&lt;=2),"Hibernating Customers",TRUE,"Other")</f>
        <v>New Customers</v>
      </c>
    </row>
    <row r="119" spans="1:12">
      <c r="A119" t="s">
        <v>1307</v>
      </c>
      <c r="B119" t="str">
        <f>VLOOKUP(A119,'GlobalGadgets Customer Transact'!$B:$I,8,FALSE)</f>
        <v>Female</v>
      </c>
      <c r="C119">
        <f>VLOOKUP(A119,'GlobalGadgets Customer Transact'!$B:$J,9,FALSE)</f>
        <v>25</v>
      </c>
      <c r="D119" t="str" cm="1">
        <f t="array" ref="D119">_xlfn.IFS(C119&lt;18,"Under 18",C119&lt;=24,"18-24",C119&lt;=34,"25-34",C119&lt;=49,"35-49",C119&lt;=64,"50-64",TRUE,"65+")</f>
        <v>25-34</v>
      </c>
      <c r="E119">
        <f>$T$1-_xlfn.MAXIFS('GlobalGadgets Customer Transact'!C:C,'GlobalGadgets Customer Transact'!B:B,A119)</f>
        <v>235</v>
      </c>
      <c r="F119">
        <f t="shared" si="4"/>
        <v>4</v>
      </c>
      <c r="G119">
        <f>COUNTIF('GlobalGadgets Customer Transact'!B:B,A119)</f>
        <v>1</v>
      </c>
      <c r="H119" s="21">
        <f t="shared" si="5"/>
        <v>1</v>
      </c>
      <c r="I119" s="22">
        <f>SUMIF('GlobalGadgets Customer Transact'!B:B,A119,'GlobalGadgets Customer Transact'!H:H)</f>
        <v>350</v>
      </c>
      <c r="J119">
        <f t="shared" si="6"/>
        <v>2</v>
      </c>
      <c r="K119" s="21" t="str">
        <f t="shared" si="7"/>
        <v>412</v>
      </c>
      <c r="L119" t="str" cm="1">
        <f t="array" ref="L119">_xlfn.IFS(AND(F119&gt;=4,H119&gt;=4,J119&gt;=4),"Champion Customers",AND(F119&gt;=3,H119&gt;=4,J119&gt;=4),"Loyal Customers",AND(F119&gt;=4,H119&lt;=2,J119&lt;=2),"New Customers",AND(F119&lt;=2,H119&gt;=3,J119&gt;=3),"At Risk",AND(F119&lt;=2,H119&gt;=4,J119&gt;=4),"Can't Lose Them",AND(F119&lt;=2,H119&lt;=2,J119&lt;=2),"Hibernating Customers",TRUE,"Other")</f>
        <v>New Customers</v>
      </c>
    </row>
    <row r="120" spans="1:12">
      <c r="A120" t="s">
        <v>1309</v>
      </c>
      <c r="B120" t="str">
        <f>VLOOKUP(A120,'GlobalGadgets Customer Transact'!$B:$I,8,FALSE)</f>
        <v>Male</v>
      </c>
      <c r="C120">
        <f>VLOOKUP(A120,'GlobalGadgets Customer Transact'!$B:$J,9,FALSE)</f>
        <v>35</v>
      </c>
      <c r="D120" t="str" cm="1">
        <f t="array" ref="D120">_xlfn.IFS(C120&lt;18,"Under 18",C120&lt;=24,"18-24",C120&lt;=34,"25-34",C120&lt;=49,"35-49",C120&lt;=64,"50-64",TRUE,"65+")</f>
        <v>35-49</v>
      </c>
      <c r="E120">
        <f>$T$1-_xlfn.MAXIFS('GlobalGadgets Customer Transact'!C:C,'GlobalGadgets Customer Transact'!B:B,A120)</f>
        <v>230</v>
      </c>
      <c r="F120">
        <f t="shared" si="4"/>
        <v>4</v>
      </c>
      <c r="G120">
        <f>COUNTIF('GlobalGadgets Customer Transact'!B:B,A120)</f>
        <v>1</v>
      </c>
      <c r="H120" s="21">
        <f t="shared" si="5"/>
        <v>1</v>
      </c>
      <c r="I120" s="22">
        <f>SUMIF('GlobalGadgets Customer Transact'!B:B,A120,'GlobalGadgets Customer Transact'!H:H)</f>
        <v>149</v>
      </c>
      <c r="J120">
        <f t="shared" si="6"/>
        <v>1</v>
      </c>
      <c r="K120" s="21" t="str">
        <f t="shared" si="7"/>
        <v>411</v>
      </c>
      <c r="L120" t="str" cm="1">
        <f t="array" ref="L120">_xlfn.IFS(AND(F120&gt;=4,H120&gt;=4,J120&gt;=4),"Champion Customers",AND(F120&gt;=3,H120&gt;=4,J120&gt;=4),"Loyal Customers",AND(F120&gt;=4,H120&lt;=2,J120&lt;=2),"New Customers",AND(F120&lt;=2,H120&gt;=3,J120&gt;=3),"At Risk",AND(F120&lt;=2,H120&gt;=4,J120&gt;=4),"Can't Lose Them",AND(F120&lt;=2,H120&lt;=2,J120&lt;=2),"Hibernating Customers",TRUE,"Other")</f>
        <v>New Customers</v>
      </c>
    </row>
    <row r="121" spans="1:12">
      <c r="A121" t="s">
        <v>1311</v>
      </c>
      <c r="B121" t="str">
        <f>VLOOKUP(A121,'GlobalGadgets Customer Transact'!$B:$I,8,FALSE)</f>
        <v>Female</v>
      </c>
      <c r="C121">
        <f>VLOOKUP(A121,'GlobalGadgets Customer Transact'!$B:$J,9,FALSE)</f>
        <v>50</v>
      </c>
      <c r="D121" t="str" cm="1">
        <f t="array" ref="D121">_xlfn.IFS(C121&lt;18,"Under 18",C121&lt;=24,"18-24",C121&lt;=34,"25-34",C121&lt;=49,"35-49",C121&lt;=64,"50-64",TRUE,"65+")</f>
        <v>50-64</v>
      </c>
      <c r="E121">
        <f>$T$1-_xlfn.MAXIFS('GlobalGadgets Customer Transact'!C:C,'GlobalGadgets Customer Transact'!B:B,A121)</f>
        <v>225</v>
      </c>
      <c r="F121">
        <f t="shared" si="4"/>
        <v>4</v>
      </c>
      <c r="G121">
        <f>COUNTIF('GlobalGadgets Customer Transact'!B:B,A121)</f>
        <v>1</v>
      </c>
      <c r="H121" s="21">
        <f t="shared" si="5"/>
        <v>1</v>
      </c>
      <c r="I121" s="22">
        <f>SUMIF('GlobalGadgets Customer Transact'!B:B,A121,'GlobalGadgets Customer Transact'!H:H)</f>
        <v>150</v>
      </c>
      <c r="J121">
        <f t="shared" si="6"/>
        <v>2</v>
      </c>
      <c r="K121" s="21" t="str">
        <f t="shared" si="7"/>
        <v>412</v>
      </c>
      <c r="L121" t="str" cm="1">
        <f t="array" ref="L121">_xlfn.IFS(AND(F121&gt;=4,H121&gt;=4,J121&gt;=4),"Champion Customers",AND(F121&gt;=3,H121&gt;=4,J121&gt;=4),"Loyal Customers",AND(F121&gt;=4,H121&lt;=2,J121&lt;=2),"New Customers",AND(F121&lt;=2,H121&gt;=3,J121&gt;=3),"At Risk",AND(F121&lt;=2,H121&gt;=4,J121&gt;=4),"Can't Lose Them",AND(F121&lt;=2,H121&lt;=2,J121&lt;=2),"Hibernating Customers",TRUE,"Other")</f>
        <v>New Customers</v>
      </c>
    </row>
    <row r="122" spans="1:12">
      <c r="A122" t="s">
        <v>1313</v>
      </c>
      <c r="B122" t="str">
        <f>VLOOKUP(A122,'GlobalGadgets Customer Transact'!$B:$I,8,FALSE)</f>
        <v>Male</v>
      </c>
      <c r="C122">
        <f>VLOOKUP(A122,'GlobalGadgets Customer Transact'!$B:$J,9,FALSE)</f>
        <v>65</v>
      </c>
      <c r="D122" t="str" cm="1">
        <f t="array" ref="D122">_xlfn.IFS(C122&lt;18,"Under 18",C122&lt;=24,"18-24",C122&lt;=34,"25-34",C122&lt;=49,"35-49",C122&lt;=64,"50-64",TRUE,"65+")</f>
        <v>65+</v>
      </c>
      <c r="E122">
        <f>$T$1-_xlfn.MAXIFS('GlobalGadgets Customer Transact'!C:C,'GlobalGadgets Customer Transact'!B:B,A122)</f>
        <v>220</v>
      </c>
      <c r="F122">
        <f t="shared" si="4"/>
        <v>4</v>
      </c>
      <c r="G122">
        <f>COUNTIF('GlobalGadgets Customer Transact'!B:B,A122)</f>
        <v>1</v>
      </c>
      <c r="H122" s="21">
        <f t="shared" si="5"/>
        <v>1</v>
      </c>
      <c r="I122" s="22">
        <f>SUMIF('GlobalGadgets Customer Transact'!B:B,A122,'GlobalGadgets Customer Transact'!H:H)</f>
        <v>199</v>
      </c>
      <c r="J122">
        <f t="shared" si="6"/>
        <v>2</v>
      </c>
      <c r="K122" s="21" t="str">
        <f t="shared" si="7"/>
        <v>412</v>
      </c>
      <c r="L122" t="str" cm="1">
        <f t="array" ref="L122">_xlfn.IFS(AND(F122&gt;=4,H122&gt;=4,J122&gt;=4),"Champion Customers",AND(F122&gt;=3,H122&gt;=4,J122&gt;=4),"Loyal Customers",AND(F122&gt;=4,H122&lt;=2,J122&lt;=2),"New Customers",AND(F122&lt;=2,H122&gt;=3,J122&gt;=3),"At Risk",AND(F122&lt;=2,H122&gt;=4,J122&gt;=4),"Can't Lose Them",AND(F122&lt;=2,H122&lt;=2,J122&lt;=2),"Hibernating Customers",TRUE,"Other")</f>
        <v>New Customers</v>
      </c>
    </row>
    <row r="123" spans="1:12">
      <c r="A123" t="s">
        <v>1315</v>
      </c>
      <c r="B123" t="str">
        <f>VLOOKUP(A123,'GlobalGadgets Customer Transact'!$B:$I,8,FALSE)</f>
        <v>Female</v>
      </c>
      <c r="C123">
        <f>VLOOKUP(A123,'GlobalGadgets Customer Transact'!$B:$J,9,FALSE)</f>
        <v>18</v>
      </c>
      <c r="D123" t="str" cm="1">
        <f t="array" ref="D123">_xlfn.IFS(C123&lt;18,"Under 18",C123&lt;=24,"18-24",C123&lt;=34,"25-34",C123&lt;=49,"35-49",C123&lt;=64,"50-64",TRUE,"65+")</f>
        <v>18-24</v>
      </c>
      <c r="E123">
        <f>$T$1-_xlfn.MAXIFS('GlobalGadgets Customer Transact'!C:C,'GlobalGadgets Customer Transact'!B:B,A123)</f>
        <v>215</v>
      </c>
      <c r="F123">
        <f t="shared" si="4"/>
        <v>4</v>
      </c>
      <c r="G123">
        <f>COUNTIF('GlobalGadgets Customer Transact'!B:B,A123)</f>
        <v>1</v>
      </c>
      <c r="H123" s="21">
        <f t="shared" si="5"/>
        <v>1</v>
      </c>
      <c r="I123" s="22">
        <f>SUMIF('GlobalGadgets Customer Transact'!B:B,A123,'GlobalGadgets Customer Transact'!H:H)</f>
        <v>250</v>
      </c>
      <c r="J123">
        <f t="shared" si="6"/>
        <v>2</v>
      </c>
      <c r="K123" s="21" t="str">
        <f t="shared" si="7"/>
        <v>412</v>
      </c>
      <c r="L123" t="str" cm="1">
        <f t="array" ref="L123">_xlfn.IFS(AND(F123&gt;=4,H123&gt;=4,J123&gt;=4),"Champion Customers",AND(F123&gt;=3,H123&gt;=4,J123&gt;=4),"Loyal Customers",AND(F123&gt;=4,H123&lt;=2,J123&lt;=2),"New Customers",AND(F123&lt;=2,H123&gt;=3,J123&gt;=3),"At Risk",AND(F123&lt;=2,H123&gt;=4,J123&gt;=4),"Can't Lose Them",AND(F123&lt;=2,H123&lt;=2,J123&lt;=2),"Hibernating Customers",TRUE,"Other")</f>
        <v>New Customers</v>
      </c>
    </row>
    <row r="124" spans="1:12">
      <c r="A124" t="s">
        <v>1040</v>
      </c>
      <c r="B124" t="str">
        <f>VLOOKUP(A124,'GlobalGadgets Customer Transact'!$B:$I,8,FALSE)</f>
        <v>Male</v>
      </c>
      <c r="C124">
        <f>VLOOKUP(A124,'GlobalGadgets Customer Transact'!$B:$J,9,FALSE)</f>
        <v>25</v>
      </c>
      <c r="D124" t="str" cm="1">
        <f t="array" ref="D124">_xlfn.IFS(C124&lt;18,"Under 18",C124&lt;=24,"18-24",C124&lt;=34,"25-34",C124&lt;=49,"35-49",C124&lt;=64,"50-64",TRUE,"65+")</f>
        <v>25-34</v>
      </c>
      <c r="E124">
        <f>$T$1-_xlfn.MAXIFS('GlobalGadgets Customer Transact'!C:C,'GlobalGadgets Customer Transact'!B:B,A124)</f>
        <v>209</v>
      </c>
      <c r="F124">
        <f t="shared" si="4"/>
        <v>4</v>
      </c>
      <c r="G124">
        <f>COUNTIF('GlobalGadgets Customer Transact'!B:B,A124)</f>
        <v>1</v>
      </c>
      <c r="H124" s="21">
        <f t="shared" si="5"/>
        <v>1</v>
      </c>
      <c r="I124" s="22">
        <f>SUMIF('GlobalGadgets Customer Transact'!B:B,A124,'GlobalGadgets Customer Transact'!H:H)</f>
        <v>19.99</v>
      </c>
      <c r="J124">
        <f t="shared" si="6"/>
        <v>1</v>
      </c>
      <c r="K124" s="21" t="str">
        <f t="shared" si="7"/>
        <v>411</v>
      </c>
      <c r="L124" t="str" cm="1">
        <f t="array" ref="L124">_xlfn.IFS(AND(F124&gt;=4,H124&gt;=4,J124&gt;=4),"Champion Customers",AND(F124&gt;=3,H124&gt;=4,J124&gt;=4),"Loyal Customers",AND(F124&gt;=4,H124&lt;=2,J124&lt;=2),"New Customers",AND(F124&lt;=2,H124&gt;=3,J124&gt;=3),"At Risk",AND(F124&lt;=2,H124&gt;=4,J124&gt;=4),"Can't Lose Them",AND(F124&lt;=2,H124&lt;=2,J124&lt;=2),"Hibernating Customers",TRUE,"Other")</f>
        <v>New Customers</v>
      </c>
    </row>
    <row r="125" spans="1:12">
      <c r="A125" t="s">
        <v>1042</v>
      </c>
      <c r="B125" t="str">
        <f>VLOOKUP(A125,'GlobalGadgets Customer Transact'!$B:$I,8,FALSE)</f>
        <v>Female</v>
      </c>
      <c r="C125">
        <f>VLOOKUP(A125,'GlobalGadgets Customer Transact'!$B:$J,9,FALSE)</f>
        <v>35</v>
      </c>
      <c r="D125" t="str" cm="1">
        <f t="array" ref="D125">_xlfn.IFS(C125&lt;18,"Under 18",C125&lt;=24,"18-24",C125&lt;=34,"25-34",C125&lt;=49,"35-49",C125&lt;=64,"50-64",TRUE,"65+")</f>
        <v>35-49</v>
      </c>
      <c r="E125">
        <f>$T$1-_xlfn.MAXIFS('GlobalGadgets Customer Transact'!C:C,'GlobalGadgets Customer Transact'!B:B,A125)</f>
        <v>204</v>
      </c>
      <c r="F125">
        <f t="shared" si="4"/>
        <v>4</v>
      </c>
      <c r="G125">
        <f>COUNTIF('GlobalGadgets Customer Transact'!B:B,A125)</f>
        <v>1</v>
      </c>
      <c r="H125" s="21">
        <f t="shared" si="5"/>
        <v>1</v>
      </c>
      <c r="I125" s="22">
        <f>SUMIF('GlobalGadgets Customer Transact'!B:B,A125,'GlobalGadgets Customer Transact'!H:H)</f>
        <v>39.98</v>
      </c>
      <c r="J125">
        <f t="shared" si="6"/>
        <v>1</v>
      </c>
      <c r="K125" s="21" t="str">
        <f t="shared" si="7"/>
        <v>411</v>
      </c>
      <c r="L125" t="str" cm="1">
        <f t="array" ref="L125">_xlfn.IFS(AND(F125&gt;=4,H125&gt;=4,J125&gt;=4),"Champion Customers",AND(F125&gt;=3,H125&gt;=4,J125&gt;=4),"Loyal Customers",AND(F125&gt;=4,H125&lt;=2,J125&lt;=2),"New Customers",AND(F125&lt;=2,H125&gt;=3,J125&gt;=3),"At Risk",AND(F125&lt;=2,H125&gt;=4,J125&gt;=4),"Can't Lose Them",AND(F125&lt;=2,H125&lt;=2,J125&lt;=2),"Hibernating Customers",TRUE,"Other")</f>
        <v>New Customers</v>
      </c>
    </row>
    <row r="126" spans="1:12">
      <c r="A126" t="s">
        <v>1044</v>
      </c>
      <c r="B126" t="str">
        <f>VLOOKUP(A126,'GlobalGadgets Customer Transact'!$B:$I,8,FALSE)</f>
        <v>Male</v>
      </c>
      <c r="C126">
        <f>VLOOKUP(A126,'GlobalGadgets Customer Transact'!$B:$J,9,FALSE)</f>
        <v>50</v>
      </c>
      <c r="D126" t="str" cm="1">
        <f t="array" ref="D126">_xlfn.IFS(C126&lt;18,"Under 18",C126&lt;=24,"18-24",C126&lt;=34,"25-34",C126&lt;=49,"35-49",C126&lt;=64,"50-64",TRUE,"65+")</f>
        <v>50-64</v>
      </c>
      <c r="E126">
        <f>$T$1-_xlfn.MAXIFS('GlobalGadgets Customer Transact'!C:C,'GlobalGadgets Customer Transact'!B:B,A126)</f>
        <v>199</v>
      </c>
      <c r="F126">
        <f t="shared" si="4"/>
        <v>4</v>
      </c>
      <c r="G126">
        <f>COUNTIF('GlobalGadgets Customer Transact'!B:B,A126)</f>
        <v>1</v>
      </c>
      <c r="H126" s="21">
        <f t="shared" si="5"/>
        <v>1</v>
      </c>
      <c r="I126" s="22">
        <f>SUMIF('GlobalGadgets Customer Transact'!B:B,A126,'GlobalGadgets Customer Transact'!H:H)</f>
        <v>28.5</v>
      </c>
      <c r="J126">
        <f t="shared" si="6"/>
        <v>1</v>
      </c>
      <c r="K126" s="21" t="str">
        <f t="shared" si="7"/>
        <v>411</v>
      </c>
      <c r="L126" t="str" cm="1">
        <f t="array" ref="L126">_xlfn.IFS(AND(F126&gt;=4,H126&gt;=4,J126&gt;=4),"Champion Customers",AND(F126&gt;=3,H126&gt;=4,J126&gt;=4),"Loyal Customers",AND(F126&gt;=4,H126&lt;=2,J126&lt;=2),"New Customers",AND(F126&lt;=2,H126&gt;=3,J126&gt;=3),"At Risk",AND(F126&lt;=2,H126&gt;=4,J126&gt;=4),"Can't Lose Them",AND(F126&lt;=2,H126&lt;=2,J126&lt;=2),"Hibernating Customers",TRUE,"Other")</f>
        <v>New Customers</v>
      </c>
    </row>
    <row r="127" spans="1:12">
      <c r="A127" t="s">
        <v>1046</v>
      </c>
      <c r="B127" t="str">
        <f>VLOOKUP(A127,'GlobalGadgets Customer Transact'!$B:$I,8,FALSE)</f>
        <v>Female</v>
      </c>
      <c r="C127">
        <f>VLOOKUP(A127,'GlobalGadgets Customer Transact'!$B:$J,9,FALSE)</f>
        <v>65</v>
      </c>
      <c r="D127" t="str" cm="1">
        <f t="array" ref="D127">_xlfn.IFS(C127&lt;18,"Under 18",C127&lt;=24,"18-24",C127&lt;=34,"25-34",C127&lt;=49,"35-49",C127&lt;=64,"50-64",TRUE,"65+")</f>
        <v>65+</v>
      </c>
      <c r="E127">
        <f>$T$1-_xlfn.MAXIFS('GlobalGadgets Customer Transact'!C:C,'GlobalGadgets Customer Transact'!B:B,A127)</f>
        <v>194</v>
      </c>
      <c r="F127">
        <f t="shared" si="4"/>
        <v>4</v>
      </c>
      <c r="G127">
        <f>COUNTIF('GlobalGadgets Customer Transact'!B:B,A127)</f>
        <v>1</v>
      </c>
      <c r="H127" s="21">
        <f t="shared" si="5"/>
        <v>1</v>
      </c>
      <c r="I127" s="22">
        <f>SUMIF('GlobalGadgets Customer Transact'!B:B,A127,'GlobalGadgets Customer Transact'!H:H)</f>
        <v>15</v>
      </c>
      <c r="J127">
        <f t="shared" si="6"/>
        <v>1</v>
      </c>
      <c r="K127" s="21" t="str">
        <f t="shared" si="7"/>
        <v>411</v>
      </c>
      <c r="L127" t="str" cm="1">
        <f t="array" ref="L127">_xlfn.IFS(AND(F127&gt;=4,H127&gt;=4,J127&gt;=4),"Champion Customers",AND(F127&gt;=3,H127&gt;=4,J127&gt;=4),"Loyal Customers",AND(F127&gt;=4,H127&lt;=2,J127&lt;=2),"New Customers",AND(F127&lt;=2,H127&gt;=3,J127&gt;=3),"At Risk",AND(F127&lt;=2,H127&gt;=4,J127&gt;=4),"Can't Lose Them",AND(F127&lt;=2,H127&lt;=2,J127&lt;=2),"Hibernating Customers",TRUE,"Other")</f>
        <v>New Customers</v>
      </c>
    </row>
    <row r="128" spans="1:12">
      <c r="A128" t="s">
        <v>1048</v>
      </c>
      <c r="B128" t="str">
        <f>VLOOKUP(A128,'GlobalGadgets Customer Transact'!$B:$I,8,FALSE)</f>
        <v>Male</v>
      </c>
      <c r="C128">
        <f>VLOOKUP(A128,'GlobalGadgets Customer Transact'!$B:$J,9,FALSE)</f>
        <v>18</v>
      </c>
      <c r="D128" t="str" cm="1">
        <f t="array" ref="D128">_xlfn.IFS(C128&lt;18,"Under 18",C128&lt;=24,"18-24",C128&lt;=34,"25-34",C128&lt;=49,"35-49",C128&lt;=64,"50-64",TRUE,"65+")</f>
        <v>18-24</v>
      </c>
      <c r="E128">
        <f>$T$1-_xlfn.MAXIFS('GlobalGadgets Customer Transact'!C:C,'GlobalGadgets Customer Transact'!B:B,A128)</f>
        <v>189</v>
      </c>
      <c r="F128">
        <f t="shared" si="4"/>
        <v>4</v>
      </c>
      <c r="G128">
        <f>COUNTIF('GlobalGadgets Customer Transact'!B:B,A128)</f>
        <v>1</v>
      </c>
      <c r="H128" s="21">
        <f t="shared" si="5"/>
        <v>1</v>
      </c>
      <c r="I128" s="22">
        <f>SUMIF('GlobalGadgets Customer Transact'!B:B,A128,'GlobalGadgets Customer Transact'!H:H)</f>
        <v>50</v>
      </c>
      <c r="J128">
        <f t="shared" si="6"/>
        <v>1</v>
      </c>
      <c r="K128" s="21" t="str">
        <f t="shared" si="7"/>
        <v>411</v>
      </c>
      <c r="L128" t="str" cm="1">
        <f t="array" ref="L128">_xlfn.IFS(AND(F128&gt;=4,H128&gt;=4,J128&gt;=4),"Champion Customers",AND(F128&gt;=3,H128&gt;=4,J128&gt;=4),"Loyal Customers",AND(F128&gt;=4,H128&lt;=2,J128&lt;=2),"New Customers",AND(F128&lt;=2,H128&gt;=3,J128&gt;=3),"At Risk",AND(F128&lt;=2,H128&gt;=4,J128&gt;=4),"Can't Lose Them",AND(F128&lt;=2,H128&lt;=2,J128&lt;=2),"Hibernating Customers",TRUE,"Other")</f>
        <v>New Customers</v>
      </c>
    </row>
    <row r="129" spans="1:12">
      <c r="A129" t="s">
        <v>910</v>
      </c>
      <c r="B129" t="str">
        <f>VLOOKUP(A129,'GlobalGadgets Customer Transact'!$B:$I,8,FALSE)</f>
        <v>Female</v>
      </c>
      <c r="C129">
        <f>VLOOKUP(A129,'GlobalGadgets Customer Transact'!$B:$J,9,FALSE)</f>
        <v>25</v>
      </c>
      <c r="D129" t="str" cm="1">
        <f t="array" ref="D129">_xlfn.IFS(C129&lt;18,"Under 18",C129&lt;=24,"18-24",C129&lt;=34,"25-34",C129&lt;=49,"35-49",C129&lt;=64,"50-64",TRUE,"65+")</f>
        <v>25-34</v>
      </c>
      <c r="E129">
        <f>$T$1-_xlfn.MAXIFS('GlobalGadgets Customer Transact'!C:C,'GlobalGadgets Customer Transact'!B:B,A129)</f>
        <v>183</v>
      </c>
      <c r="F129">
        <f t="shared" si="4"/>
        <v>4</v>
      </c>
      <c r="G129">
        <f>COUNTIF('GlobalGadgets Customer Transact'!B:B,A129)</f>
        <v>1</v>
      </c>
      <c r="H129" s="21">
        <f t="shared" si="5"/>
        <v>1</v>
      </c>
      <c r="I129" s="22">
        <f>SUMIF('GlobalGadgets Customer Transact'!B:B,A129,'GlobalGadgets Customer Transact'!H:H)</f>
        <v>899.99</v>
      </c>
      <c r="J129">
        <f t="shared" si="6"/>
        <v>3</v>
      </c>
      <c r="K129" s="21" t="str">
        <f t="shared" si="7"/>
        <v>413</v>
      </c>
      <c r="L129" t="str" cm="1">
        <f t="array" ref="L129">_xlfn.IFS(AND(F129&gt;=4,H129&gt;=4,J129&gt;=4),"Champion Customers",AND(F129&gt;=3,H129&gt;=4,J129&gt;=4),"Loyal Customers",AND(F129&gt;=4,H129&lt;=2,J129&lt;=2),"New Customers",AND(F129&lt;=2,H129&gt;=3,J129&gt;=3),"At Risk",AND(F129&lt;=2,H129&gt;=4,J129&gt;=4),"Can't Lose Them",AND(F129&lt;=2,H129&lt;=2,J129&lt;=2),"Hibernating Customers",TRUE,"Other")</f>
        <v>Other</v>
      </c>
    </row>
    <row r="130" spans="1:12">
      <c r="A130" t="s">
        <v>912</v>
      </c>
      <c r="B130" t="str">
        <f>VLOOKUP(A130,'GlobalGadgets Customer Transact'!$B:$I,8,FALSE)</f>
        <v>Male</v>
      </c>
      <c r="C130">
        <f>VLOOKUP(A130,'GlobalGadgets Customer Transact'!$B:$J,9,FALSE)</f>
        <v>35</v>
      </c>
      <c r="D130" t="str" cm="1">
        <f t="array" ref="D130">_xlfn.IFS(C130&lt;18,"Under 18",C130&lt;=24,"18-24",C130&lt;=34,"25-34",C130&lt;=49,"35-49",C130&lt;=64,"50-64",TRUE,"65+")</f>
        <v>35-49</v>
      </c>
      <c r="E130">
        <f>$T$1-_xlfn.MAXIFS('GlobalGadgets Customer Transact'!C:C,'GlobalGadgets Customer Transact'!B:B,A130)</f>
        <v>179</v>
      </c>
      <c r="F130">
        <f t="shared" si="4"/>
        <v>4</v>
      </c>
      <c r="G130">
        <f>COUNTIF('GlobalGadgets Customer Transact'!B:B,A130)</f>
        <v>1</v>
      </c>
      <c r="H130" s="21">
        <f t="shared" si="5"/>
        <v>1</v>
      </c>
      <c r="I130" s="22">
        <f>SUMIF('GlobalGadgets Customer Transact'!B:B,A130,'GlobalGadgets Customer Transact'!H:H)</f>
        <v>799</v>
      </c>
      <c r="J130">
        <f t="shared" si="6"/>
        <v>3</v>
      </c>
      <c r="K130" s="21" t="str">
        <f t="shared" si="7"/>
        <v>413</v>
      </c>
      <c r="L130" t="str" cm="1">
        <f t="array" ref="L130">_xlfn.IFS(AND(F130&gt;=4,H130&gt;=4,J130&gt;=4),"Champion Customers",AND(F130&gt;=3,H130&gt;=4,J130&gt;=4),"Loyal Customers",AND(F130&gt;=4,H130&lt;=2,J130&lt;=2),"New Customers",AND(F130&lt;=2,H130&gt;=3,J130&gt;=3),"At Risk",AND(F130&lt;=2,H130&gt;=4,J130&gt;=4),"Can't Lose Them",AND(F130&lt;=2,H130&lt;=2,J130&lt;=2),"Hibernating Customers",TRUE,"Other")</f>
        <v>Other</v>
      </c>
    </row>
    <row r="131" spans="1:12">
      <c r="A131" t="s">
        <v>914</v>
      </c>
      <c r="B131" t="str">
        <f>VLOOKUP(A131,'GlobalGadgets Customer Transact'!$B:$I,8,FALSE)</f>
        <v>Female</v>
      </c>
      <c r="C131">
        <f>VLOOKUP(A131,'GlobalGadgets Customer Transact'!$B:$J,9,FALSE)</f>
        <v>50</v>
      </c>
      <c r="D131" t="str" cm="1">
        <f t="array" ref="D131">_xlfn.IFS(C131&lt;18,"Under 18",C131&lt;=24,"18-24",C131&lt;=34,"25-34",C131&lt;=49,"35-49",C131&lt;=64,"50-64",TRUE,"65+")</f>
        <v>50-64</v>
      </c>
      <c r="E131">
        <f>$T$1-_xlfn.MAXIFS('GlobalGadgets Customer Transact'!C:C,'GlobalGadgets Customer Transact'!B:B,A131)</f>
        <v>174</v>
      </c>
      <c r="F131">
        <f t="shared" ref="F131:F194" si="8">MAX(1,MIN(5,ROUNDUP(5-(_xlfn.PERCENTRANK.INC($E$2:$E$281,E131))*4.99,0)))</f>
        <v>4</v>
      </c>
      <c r="G131">
        <f>COUNTIF('GlobalGadgets Customer Transact'!B:B,A131)</f>
        <v>1</v>
      </c>
      <c r="H131" s="21">
        <f t="shared" ref="H131:H194" si="9">MAX(1,MIN(5,ROUNDUP(_xlfn.PERCENTRANK.INC($G$2:$G$281,G131)*4.99,0)))</f>
        <v>1</v>
      </c>
      <c r="I131" s="22">
        <f>SUMIF('GlobalGadgets Customer Transact'!B:B,A131,'GlobalGadgets Customer Transact'!H:H)</f>
        <v>650</v>
      </c>
      <c r="J131">
        <f t="shared" ref="J131:J194" si="10">MAX(1,MIN(5,ROUNDUP(_xlfn.PERCENTRANK.INC($I$2:$I$281,I131)*4.99,0)))</f>
        <v>3</v>
      </c>
      <c r="K131" s="21" t="str">
        <f t="shared" ref="K131:K194" si="11">F131&amp;H131&amp;J131</f>
        <v>413</v>
      </c>
      <c r="L131" t="str" cm="1">
        <f t="array" ref="L131">_xlfn.IFS(AND(F131&gt;=4,H131&gt;=4,J131&gt;=4),"Champion Customers",AND(F131&gt;=3,H131&gt;=4,J131&gt;=4),"Loyal Customers",AND(F131&gt;=4,H131&lt;=2,J131&lt;=2),"New Customers",AND(F131&lt;=2,H131&gt;=3,J131&gt;=3),"At Risk",AND(F131&lt;=2,H131&gt;=4,J131&gt;=4),"Can't Lose Them",AND(F131&lt;=2,H131&lt;=2,J131&lt;=2),"Hibernating Customers",TRUE,"Other")</f>
        <v>Other</v>
      </c>
    </row>
    <row r="132" spans="1:12">
      <c r="A132" t="s">
        <v>916</v>
      </c>
      <c r="B132" t="str">
        <f>VLOOKUP(A132,'GlobalGadgets Customer Transact'!$B:$I,8,FALSE)</f>
        <v>Male</v>
      </c>
      <c r="C132">
        <f>VLOOKUP(A132,'GlobalGadgets Customer Transact'!$B:$J,9,FALSE)</f>
        <v>65</v>
      </c>
      <c r="D132" t="str" cm="1">
        <f t="array" ref="D132">_xlfn.IFS(C132&lt;18,"Under 18",C132&lt;=24,"18-24",C132&lt;=34,"25-34",C132&lt;=49,"35-49",C132&lt;=64,"50-64",TRUE,"65+")</f>
        <v>65+</v>
      </c>
      <c r="E132">
        <f>$T$1-_xlfn.MAXIFS('GlobalGadgets Customer Transact'!C:C,'GlobalGadgets Customer Transact'!B:B,A132)</f>
        <v>169</v>
      </c>
      <c r="F132">
        <f t="shared" si="8"/>
        <v>4</v>
      </c>
      <c r="G132">
        <f>COUNTIF('GlobalGadgets Customer Transact'!B:B,A132)</f>
        <v>1</v>
      </c>
      <c r="H132" s="21">
        <f t="shared" si="9"/>
        <v>1</v>
      </c>
      <c r="I132" s="22">
        <f>SUMIF('GlobalGadgets Customer Transact'!B:B,A132,'GlobalGadgets Customer Transact'!H:H)</f>
        <v>950</v>
      </c>
      <c r="J132">
        <f t="shared" si="10"/>
        <v>3</v>
      </c>
      <c r="K132" s="21" t="str">
        <f t="shared" si="11"/>
        <v>413</v>
      </c>
      <c r="L132" t="str" cm="1">
        <f t="array" ref="L132">_xlfn.IFS(AND(F132&gt;=4,H132&gt;=4,J132&gt;=4),"Champion Customers",AND(F132&gt;=3,H132&gt;=4,J132&gt;=4),"Loyal Customers",AND(F132&gt;=4,H132&lt;=2,J132&lt;=2),"New Customers",AND(F132&lt;=2,H132&gt;=3,J132&gt;=3),"At Risk",AND(F132&lt;=2,H132&gt;=4,J132&gt;=4),"Can't Lose Them",AND(F132&lt;=2,H132&lt;=2,J132&lt;=2),"Hibernating Customers",TRUE,"Other")</f>
        <v>Other</v>
      </c>
    </row>
    <row r="133" spans="1:12">
      <c r="A133" t="s">
        <v>918</v>
      </c>
      <c r="B133" t="str">
        <f>VLOOKUP(A133,'GlobalGadgets Customer Transact'!$B:$I,8,FALSE)</f>
        <v>Female</v>
      </c>
      <c r="C133">
        <f>VLOOKUP(A133,'GlobalGadgets Customer Transact'!$B:$J,9,FALSE)</f>
        <v>18</v>
      </c>
      <c r="D133" t="str" cm="1">
        <f t="array" ref="D133">_xlfn.IFS(C133&lt;18,"Under 18",C133&lt;=24,"18-24",C133&lt;=34,"25-34",C133&lt;=49,"35-49",C133&lt;=64,"50-64",TRUE,"65+")</f>
        <v>18-24</v>
      </c>
      <c r="E133">
        <f>$T$1-_xlfn.MAXIFS('GlobalGadgets Customer Transact'!C:C,'GlobalGadgets Customer Transact'!B:B,A133)</f>
        <v>164</v>
      </c>
      <c r="F133">
        <f t="shared" si="8"/>
        <v>4</v>
      </c>
      <c r="G133">
        <f>COUNTIF('GlobalGadgets Customer Transact'!B:B,A133)</f>
        <v>1</v>
      </c>
      <c r="H133" s="21">
        <f t="shared" si="9"/>
        <v>1</v>
      </c>
      <c r="I133" s="22">
        <f>SUMIF('GlobalGadgets Customer Transact'!B:B,A133,'GlobalGadgets Customer Transact'!H:H)</f>
        <v>1299</v>
      </c>
      <c r="J133">
        <f t="shared" si="10"/>
        <v>4</v>
      </c>
      <c r="K133" s="21" t="str">
        <f t="shared" si="11"/>
        <v>414</v>
      </c>
      <c r="L133" t="str" cm="1">
        <f t="array" ref="L133">_xlfn.IFS(AND(F133&gt;=4,H133&gt;=4,J133&gt;=4),"Champion Customers",AND(F133&gt;=3,H133&gt;=4,J133&gt;=4),"Loyal Customers",AND(F133&gt;=4,H133&lt;=2,J133&lt;=2),"New Customers",AND(F133&lt;=2,H133&gt;=3,J133&gt;=3),"At Risk",AND(F133&lt;=2,H133&gt;=4,J133&gt;=4),"Can't Lose Them",AND(F133&lt;=2,H133&lt;=2,J133&lt;=2),"Hibernating Customers",TRUE,"Other")</f>
        <v>Other</v>
      </c>
    </row>
    <row r="134" spans="1:12">
      <c r="A134" t="s">
        <v>920</v>
      </c>
      <c r="B134" t="str">
        <f>VLOOKUP(A134,'GlobalGadgets Customer Transact'!$B:$I,8,FALSE)</f>
        <v>Male</v>
      </c>
      <c r="C134">
        <f>VLOOKUP(A134,'GlobalGadgets Customer Transact'!$B:$J,9,FALSE)</f>
        <v>25</v>
      </c>
      <c r="D134" t="str" cm="1">
        <f t="array" ref="D134">_xlfn.IFS(C134&lt;18,"Under 18",C134&lt;=24,"18-24",C134&lt;=34,"25-34",C134&lt;=49,"35-49",C134&lt;=64,"50-64",TRUE,"65+")</f>
        <v>25-34</v>
      </c>
      <c r="E134">
        <f>$T$1-_xlfn.MAXIFS('GlobalGadgets Customer Transact'!C:C,'GlobalGadgets Customer Transact'!B:B,A134)</f>
        <v>159</v>
      </c>
      <c r="F134">
        <f t="shared" si="8"/>
        <v>4</v>
      </c>
      <c r="G134">
        <f>COUNTIF('GlobalGadgets Customer Transact'!B:B,A134)</f>
        <v>1</v>
      </c>
      <c r="H134" s="21">
        <f t="shared" si="9"/>
        <v>1</v>
      </c>
      <c r="I134" s="22">
        <f>SUMIF('GlobalGadgets Customer Transact'!B:B,A134,'GlobalGadgets Customer Transact'!H:H)</f>
        <v>999</v>
      </c>
      <c r="J134">
        <f t="shared" si="10"/>
        <v>4</v>
      </c>
      <c r="K134" s="21" t="str">
        <f t="shared" si="11"/>
        <v>414</v>
      </c>
      <c r="L134" t="str" cm="1">
        <f t="array" ref="L134">_xlfn.IFS(AND(F134&gt;=4,H134&gt;=4,J134&gt;=4),"Champion Customers",AND(F134&gt;=3,H134&gt;=4,J134&gt;=4),"Loyal Customers",AND(F134&gt;=4,H134&lt;=2,J134&lt;=2),"New Customers",AND(F134&lt;=2,H134&gt;=3,J134&gt;=3),"At Risk",AND(F134&lt;=2,H134&gt;=4,J134&gt;=4),"Can't Lose Them",AND(F134&lt;=2,H134&lt;=2,J134&lt;=2),"Hibernating Customers",TRUE,"Other")</f>
        <v>Other</v>
      </c>
    </row>
    <row r="135" spans="1:12">
      <c r="A135" t="s">
        <v>922</v>
      </c>
      <c r="B135" t="str">
        <f>VLOOKUP(A135,'GlobalGadgets Customer Transact'!$B:$I,8,FALSE)</f>
        <v>Female</v>
      </c>
      <c r="C135">
        <f>VLOOKUP(A135,'GlobalGadgets Customer Transact'!$B:$J,9,FALSE)</f>
        <v>35</v>
      </c>
      <c r="D135" t="str" cm="1">
        <f t="array" ref="D135">_xlfn.IFS(C135&lt;18,"Under 18",C135&lt;=24,"18-24",C135&lt;=34,"25-34",C135&lt;=49,"35-49",C135&lt;=64,"50-64",TRUE,"65+")</f>
        <v>35-49</v>
      </c>
      <c r="E135">
        <f>$T$1-_xlfn.MAXIFS('GlobalGadgets Customer Transact'!C:C,'GlobalGadgets Customer Transact'!B:B,A135)</f>
        <v>154</v>
      </c>
      <c r="F135">
        <f t="shared" si="8"/>
        <v>4</v>
      </c>
      <c r="G135">
        <f>COUNTIF('GlobalGadgets Customer Transact'!B:B,A135)</f>
        <v>1</v>
      </c>
      <c r="H135" s="21">
        <f t="shared" si="9"/>
        <v>1</v>
      </c>
      <c r="I135" s="22">
        <f>SUMIF('GlobalGadgets Customer Transact'!B:B,A135,'GlobalGadgets Customer Transact'!H:H)</f>
        <v>1100</v>
      </c>
      <c r="J135">
        <f t="shared" si="10"/>
        <v>4</v>
      </c>
      <c r="K135" s="21" t="str">
        <f t="shared" si="11"/>
        <v>414</v>
      </c>
      <c r="L135" t="str" cm="1">
        <f t="array" ref="L135">_xlfn.IFS(AND(F135&gt;=4,H135&gt;=4,J135&gt;=4),"Champion Customers",AND(F135&gt;=3,H135&gt;=4,J135&gt;=4),"Loyal Customers",AND(F135&gt;=4,H135&lt;=2,J135&lt;=2),"New Customers",AND(F135&lt;=2,H135&gt;=3,J135&gt;=3),"At Risk",AND(F135&lt;=2,H135&gt;=4,J135&gt;=4),"Can't Lose Them",AND(F135&lt;=2,H135&lt;=2,J135&lt;=2),"Hibernating Customers",TRUE,"Other")</f>
        <v>Other</v>
      </c>
    </row>
    <row r="136" spans="1:12">
      <c r="A136" t="s">
        <v>265</v>
      </c>
      <c r="B136" t="str">
        <f>VLOOKUP(A136,'GlobalGadgets Customer Transact'!$B:$I,8,FALSE)</f>
        <v>Male</v>
      </c>
      <c r="C136">
        <f>VLOOKUP(A136,'GlobalGadgets Customer Transact'!$B:$J,9,FALSE)</f>
        <v>50</v>
      </c>
      <c r="D136" t="str" cm="1">
        <f t="array" ref="D136">_xlfn.IFS(C136&lt;18,"Under 18",C136&lt;=24,"18-24",C136&lt;=34,"25-34",C136&lt;=49,"35-49",C136&lt;=64,"50-64",TRUE,"65+")</f>
        <v>50-64</v>
      </c>
      <c r="E136">
        <f>$T$1-_xlfn.MAXIFS('GlobalGadgets Customer Transact'!C:C,'GlobalGadgets Customer Transact'!B:B,A136)</f>
        <v>148</v>
      </c>
      <c r="F136">
        <f t="shared" si="8"/>
        <v>4</v>
      </c>
      <c r="G136">
        <f>COUNTIF('GlobalGadgets Customer Transact'!B:B,A136)</f>
        <v>1</v>
      </c>
      <c r="H136" s="21">
        <f t="shared" si="9"/>
        <v>1</v>
      </c>
      <c r="I136" s="22">
        <f>SUMIF('GlobalGadgets Customer Transact'!B:B,A136,'GlobalGadgets Customer Transact'!H:H)</f>
        <v>249.99</v>
      </c>
      <c r="J136">
        <f t="shared" si="10"/>
        <v>2</v>
      </c>
      <c r="K136" s="21" t="str">
        <f t="shared" si="11"/>
        <v>412</v>
      </c>
      <c r="L136" t="str" cm="1">
        <f t="array" ref="L136">_xlfn.IFS(AND(F136&gt;=4,H136&gt;=4,J136&gt;=4),"Champion Customers",AND(F136&gt;=3,H136&gt;=4,J136&gt;=4),"Loyal Customers",AND(F136&gt;=4,H136&lt;=2,J136&lt;=2),"New Customers",AND(F136&lt;=2,H136&gt;=3,J136&gt;=3),"At Risk",AND(F136&lt;=2,H136&gt;=4,J136&gt;=4),"Can't Lose Them",AND(F136&lt;=2,H136&lt;=2,J136&lt;=2),"Hibernating Customers",TRUE,"Other")</f>
        <v>New Customers</v>
      </c>
    </row>
    <row r="137" spans="1:12">
      <c r="A137" t="s">
        <v>267</v>
      </c>
      <c r="B137" t="str">
        <f>VLOOKUP(A137,'GlobalGadgets Customer Transact'!$B:$I,8,FALSE)</f>
        <v>Female</v>
      </c>
      <c r="C137">
        <f>VLOOKUP(A137,'GlobalGadgets Customer Transact'!$B:$J,9,FALSE)</f>
        <v>65</v>
      </c>
      <c r="D137" t="str" cm="1">
        <f t="array" ref="D137">_xlfn.IFS(C137&lt;18,"Under 18",C137&lt;=24,"18-24",C137&lt;=34,"25-34",C137&lt;=49,"35-49",C137&lt;=64,"50-64",TRUE,"65+")</f>
        <v>65+</v>
      </c>
      <c r="E137">
        <f>$T$1-_xlfn.MAXIFS('GlobalGadgets Customer Transact'!C:C,'GlobalGadgets Customer Transact'!B:B,A137)</f>
        <v>143</v>
      </c>
      <c r="F137">
        <f t="shared" si="8"/>
        <v>4</v>
      </c>
      <c r="G137">
        <f>COUNTIF('GlobalGadgets Customer Transact'!B:B,A137)</f>
        <v>1</v>
      </c>
      <c r="H137" s="21">
        <f t="shared" si="9"/>
        <v>1</v>
      </c>
      <c r="I137" s="22">
        <f>SUMIF('GlobalGadgets Customer Transact'!B:B,A137,'GlobalGadgets Customer Transact'!H:H)</f>
        <v>350</v>
      </c>
      <c r="J137">
        <f t="shared" si="10"/>
        <v>2</v>
      </c>
      <c r="K137" s="21" t="str">
        <f t="shared" si="11"/>
        <v>412</v>
      </c>
      <c r="L137" t="str" cm="1">
        <f t="array" ref="L137">_xlfn.IFS(AND(F137&gt;=4,H137&gt;=4,J137&gt;=4),"Champion Customers",AND(F137&gt;=3,H137&gt;=4,J137&gt;=4),"Loyal Customers",AND(F137&gt;=4,H137&lt;=2,J137&lt;=2),"New Customers",AND(F137&lt;=2,H137&gt;=3,J137&gt;=3),"At Risk",AND(F137&lt;=2,H137&gt;=4,J137&gt;=4),"Can't Lose Them",AND(F137&lt;=2,H137&lt;=2,J137&lt;=2),"Hibernating Customers",TRUE,"Other")</f>
        <v>New Customers</v>
      </c>
    </row>
    <row r="138" spans="1:12">
      <c r="A138" t="s">
        <v>269</v>
      </c>
      <c r="B138" t="str">
        <f>VLOOKUP(A138,'GlobalGadgets Customer Transact'!$B:$I,8,FALSE)</f>
        <v>Male</v>
      </c>
      <c r="C138">
        <f>VLOOKUP(A138,'GlobalGadgets Customer Transact'!$B:$J,9,FALSE)</f>
        <v>18</v>
      </c>
      <c r="D138" t="str" cm="1">
        <f t="array" ref="D138">_xlfn.IFS(C138&lt;18,"Under 18",C138&lt;=24,"18-24",C138&lt;=34,"25-34",C138&lt;=49,"35-49",C138&lt;=64,"50-64",TRUE,"65+")</f>
        <v>18-24</v>
      </c>
      <c r="E138">
        <f>$T$1-_xlfn.MAXIFS('GlobalGadgets Customer Transact'!C:C,'GlobalGadgets Customer Transact'!B:B,A138)</f>
        <v>138</v>
      </c>
      <c r="F138">
        <f t="shared" si="8"/>
        <v>4</v>
      </c>
      <c r="G138">
        <f>COUNTIF('GlobalGadgets Customer Transact'!B:B,A138)</f>
        <v>1</v>
      </c>
      <c r="H138" s="21">
        <f t="shared" si="9"/>
        <v>1</v>
      </c>
      <c r="I138" s="22">
        <f>SUMIF('GlobalGadgets Customer Transact'!B:B,A138,'GlobalGadgets Customer Transact'!H:H)</f>
        <v>149</v>
      </c>
      <c r="J138">
        <f t="shared" si="10"/>
        <v>1</v>
      </c>
      <c r="K138" s="21" t="str">
        <f t="shared" si="11"/>
        <v>411</v>
      </c>
      <c r="L138" t="str" cm="1">
        <f t="array" ref="L138">_xlfn.IFS(AND(F138&gt;=4,H138&gt;=4,J138&gt;=4),"Champion Customers",AND(F138&gt;=3,H138&gt;=4,J138&gt;=4),"Loyal Customers",AND(F138&gt;=4,H138&lt;=2,J138&lt;=2),"New Customers",AND(F138&lt;=2,H138&gt;=3,J138&gt;=3),"At Risk",AND(F138&lt;=2,H138&gt;=4,J138&gt;=4),"Can't Lose Them",AND(F138&lt;=2,H138&lt;=2,J138&lt;=2),"Hibernating Customers",TRUE,"Other")</f>
        <v>New Customers</v>
      </c>
    </row>
    <row r="139" spans="1:12">
      <c r="A139" t="s">
        <v>271</v>
      </c>
      <c r="B139" t="str">
        <f>VLOOKUP(A139,'GlobalGadgets Customer Transact'!$B:$I,8,FALSE)</f>
        <v>Female</v>
      </c>
      <c r="C139">
        <f>VLOOKUP(A139,'GlobalGadgets Customer Transact'!$B:$J,9,FALSE)</f>
        <v>25</v>
      </c>
      <c r="D139" t="str" cm="1">
        <f t="array" ref="D139">_xlfn.IFS(C139&lt;18,"Under 18",C139&lt;=24,"18-24",C139&lt;=34,"25-34",C139&lt;=49,"35-49",C139&lt;=64,"50-64",TRUE,"65+")</f>
        <v>25-34</v>
      </c>
      <c r="E139">
        <f>$T$1-_xlfn.MAXIFS('GlobalGadgets Customer Transact'!C:C,'GlobalGadgets Customer Transact'!B:B,A139)</f>
        <v>133</v>
      </c>
      <c r="F139">
        <f t="shared" si="8"/>
        <v>4</v>
      </c>
      <c r="G139">
        <f>COUNTIF('GlobalGadgets Customer Transact'!B:B,A139)</f>
        <v>1</v>
      </c>
      <c r="H139" s="21">
        <f t="shared" si="9"/>
        <v>1</v>
      </c>
      <c r="I139" s="22">
        <f>SUMIF('GlobalGadgets Customer Transact'!B:B,A139,'GlobalGadgets Customer Transact'!H:H)</f>
        <v>150</v>
      </c>
      <c r="J139">
        <f t="shared" si="10"/>
        <v>2</v>
      </c>
      <c r="K139" s="21" t="str">
        <f t="shared" si="11"/>
        <v>412</v>
      </c>
      <c r="L139" t="str" cm="1">
        <f t="array" ref="L139">_xlfn.IFS(AND(F139&gt;=4,H139&gt;=4,J139&gt;=4),"Champion Customers",AND(F139&gt;=3,H139&gt;=4,J139&gt;=4),"Loyal Customers",AND(F139&gt;=4,H139&lt;=2,J139&lt;=2),"New Customers",AND(F139&lt;=2,H139&gt;=3,J139&gt;=3),"At Risk",AND(F139&lt;=2,H139&gt;=4,J139&gt;=4),"Can't Lose Them",AND(F139&lt;=2,H139&lt;=2,J139&lt;=2),"Hibernating Customers",TRUE,"Other")</f>
        <v>New Customers</v>
      </c>
    </row>
    <row r="140" spans="1:12">
      <c r="A140" t="s">
        <v>273</v>
      </c>
      <c r="B140" t="str">
        <f>VLOOKUP(A140,'GlobalGadgets Customer Transact'!$B:$I,8,FALSE)</f>
        <v>Male</v>
      </c>
      <c r="C140">
        <f>VLOOKUP(A140,'GlobalGadgets Customer Transact'!$B:$J,9,FALSE)</f>
        <v>35</v>
      </c>
      <c r="D140" t="str" cm="1">
        <f t="array" ref="D140">_xlfn.IFS(C140&lt;18,"Under 18",C140&lt;=24,"18-24",C140&lt;=34,"25-34",C140&lt;=49,"35-49",C140&lt;=64,"50-64",TRUE,"65+")</f>
        <v>35-49</v>
      </c>
      <c r="E140">
        <f>$T$1-_xlfn.MAXIFS('GlobalGadgets Customer Transact'!C:C,'GlobalGadgets Customer Transact'!B:B,A140)</f>
        <v>128</v>
      </c>
      <c r="F140">
        <f t="shared" si="8"/>
        <v>4</v>
      </c>
      <c r="G140">
        <f>COUNTIF('GlobalGadgets Customer Transact'!B:B,A140)</f>
        <v>1</v>
      </c>
      <c r="H140" s="21">
        <f t="shared" si="9"/>
        <v>1</v>
      </c>
      <c r="I140" s="22">
        <f>SUMIF('GlobalGadgets Customer Transact'!B:B,A140,'GlobalGadgets Customer Transact'!H:H)</f>
        <v>199</v>
      </c>
      <c r="J140">
        <f t="shared" si="10"/>
        <v>2</v>
      </c>
      <c r="K140" s="21" t="str">
        <f t="shared" si="11"/>
        <v>412</v>
      </c>
      <c r="L140" t="str" cm="1">
        <f t="array" ref="L140">_xlfn.IFS(AND(F140&gt;=4,H140&gt;=4,J140&gt;=4),"Champion Customers",AND(F140&gt;=3,H140&gt;=4,J140&gt;=4),"Loyal Customers",AND(F140&gt;=4,H140&lt;=2,J140&lt;=2),"New Customers",AND(F140&lt;=2,H140&gt;=3,J140&gt;=3),"At Risk",AND(F140&lt;=2,H140&gt;=4,J140&gt;=4),"Can't Lose Them",AND(F140&lt;=2,H140&lt;=2,J140&lt;=2),"Hibernating Customers",TRUE,"Other")</f>
        <v>New Customers</v>
      </c>
    </row>
    <row r="141" spans="1:12">
      <c r="A141" t="s">
        <v>275</v>
      </c>
      <c r="B141" t="str">
        <f>VLOOKUP(A141,'GlobalGadgets Customer Transact'!$B:$I,8,FALSE)</f>
        <v>Female</v>
      </c>
      <c r="C141">
        <f>VLOOKUP(A141,'GlobalGadgets Customer Transact'!$B:$J,9,FALSE)</f>
        <v>50</v>
      </c>
      <c r="D141" t="str" cm="1">
        <f t="array" ref="D141">_xlfn.IFS(C141&lt;18,"Under 18",C141&lt;=24,"18-24",C141&lt;=34,"25-34",C141&lt;=49,"35-49",C141&lt;=64,"50-64",TRUE,"65+")</f>
        <v>50-64</v>
      </c>
      <c r="E141">
        <f>$T$1-_xlfn.MAXIFS('GlobalGadgets Customer Transact'!C:C,'GlobalGadgets Customer Transact'!B:B,A141)</f>
        <v>123</v>
      </c>
      <c r="F141">
        <f t="shared" si="8"/>
        <v>4</v>
      </c>
      <c r="G141">
        <f>COUNTIF('GlobalGadgets Customer Transact'!B:B,A141)</f>
        <v>1</v>
      </c>
      <c r="H141" s="21">
        <f t="shared" si="9"/>
        <v>1</v>
      </c>
      <c r="I141" s="22">
        <f>SUMIF('GlobalGadgets Customer Transact'!B:B,A141,'GlobalGadgets Customer Transact'!H:H)</f>
        <v>250</v>
      </c>
      <c r="J141">
        <f t="shared" si="10"/>
        <v>2</v>
      </c>
      <c r="K141" s="21" t="str">
        <f t="shared" si="11"/>
        <v>412</v>
      </c>
      <c r="L141" t="str" cm="1">
        <f t="array" ref="L141">_xlfn.IFS(AND(F141&gt;=4,H141&gt;=4,J141&gt;=4),"Champion Customers",AND(F141&gt;=3,H141&gt;=4,J141&gt;=4),"Loyal Customers",AND(F141&gt;=4,H141&lt;=2,J141&lt;=2),"New Customers",AND(F141&lt;=2,H141&gt;=3,J141&gt;=3),"At Risk",AND(F141&lt;=2,H141&gt;=4,J141&gt;=4),"Can't Lose Them",AND(F141&lt;=2,H141&lt;=2,J141&lt;=2),"Hibernating Customers",TRUE,"Other")</f>
        <v>New Customers</v>
      </c>
    </row>
    <row r="142" spans="1:12">
      <c r="A142" t="s">
        <v>1609</v>
      </c>
      <c r="B142" t="str">
        <f>VLOOKUP(A142,'GlobalGadgets Customer Transact'!$B:$I,8,FALSE)</f>
        <v>Male</v>
      </c>
      <c r="C142">
        <f>VLOOKUP(A142,'GlobalGadgets Customer Transact'!$B:$J,9,FALSE)</f>
        <v>65</v>
      </c>
      <c r="D142" t="str" cm="1">
        <f t="array" ref="D142">_xlfn.IFS(C142&lt;18,"Under 18",C142&lt;=24,"18-24",C142&lt;=34,"25-34",C142&lt;=49,"35-49",C142&lt;=64,"50-64",TRUE,"65+")</f>
        <v>65+</v>
      </c>
      <c r="E142">
        <f>$T$1-_xlfn.MAXIFS('GlobalGadgets Customer Transact'!C:C,'GlobalGadgets Customer Transact'!B:B,A142)</f>
        <v>117</v>
      </c>
      <c r="F142">
        <f t="shared" si="8"/>
        <v>4</v>
      </c>
      <c r="G142">
        <f>COUNTIF('GlobalGadgets Customer Transact'!B:B,A142)</f>
        <v>1</v>
      </c>
      <c r="H142" s="21">
        <f t="shared" si="9"/>
        <v>1</v>
      </c>
      <c r="I142" s="22">
        <f>SUMIF('GlobalGadgets Customer Transact'!B:B,A142,'GlobalGadgets Customer Transact'!H:H)</f>
        <v>19.99</v>
      </c>
      <c r="J142">
        <f t="shared" si="10"/>
        <v>1</v>
      </c>
      <c r="K142" s="21" t="str">
        <f t="shared" si="11"/>
        <v>411</v>
      </c>
      <c r="L142" t="str" cm="1">
        <f t="array" ref="L142">_xlfn.IFS(AND(F142&gt;=4,H142&gt;=4,J142&gt;=4),"Champion Customers",AND(F142&gt;=3,H142&gt;=4,J142&gt;=4),"Loyal Customers",AND(F142&gt;=4,H142&lt;=2,J142&lt;=2),"New Customers",AND(F142&lt;=2,H142&gt;=3,J142&gt;=3),"At Risk",AND(F142&lt;=2,H142&gt;=4,J142&gt;=4),"Can't Lose Them",AND(F142&lt;=2,H142&lt;=2,J142&lt;=2),"Hibernating Customers",TRUE,"Other")</f>
        <v>New Customers</v>
      </c>
    </row>
    <row r="143" spans="1:12">
      <c r="A143" t="s">
        <v>1611</v>
      </c>
      <c r="B143" t="str">
        <f>VLOOKUP(A143,'GlobalGadgets Customer Transact'!$B:$I,8,FALSE)</f>
        <v>Female</v>
      </c>
      <c r="C143">
        <f>VLOOKUP(A143,'GlobalGadgets Customer Transact'!$B:$J,9,FALSE)</f>
        <v>18</v>
      </c>
      <c r="D143" t="str" cm="1">
        <f t="array" ref="D143">_xlfn.IFS(C143&lt;18,"Under 18",C143&lt;=24,"18-24",C143&lt;=34,"25-34",C143&lt;=49,"35-49",C143&lt;=64,"50-64",TRUE,"65+")</f>
        <v>18-24</v>
      </c>
      <c r="E143">
        <f>$T$1-_xlfn.MAXIFS('GlobalGadgets Customer Transact'!C:C,'GlobalGadgets Customer Transact'!B:B,A143)</f>
        <v>112</v>
      </c>
      <c r="F143">
        <f t="shared" si="8"/>
        <v>4</v>
      </c>
      <c r="G143">
        <f>COUNTIF('GlobalGadgets Customer Transact'!B:B,A143)</f>
        <v>1</v>
      </c>
      <c r="H143" s="21">
        <f t="shared" si="9"/>
        <v>1</v>
      </c>
      <c r="I143" s="22">
        <f>SUMIF('GlobalGadgets Customer Transact'!B:B,A143,'GlobalGadgets Customer Transact'!H:H)</f>
        <v>39.98</v>
      </c>
      <c r="J143">
        <f t="shared" si="10"/>
        <v>1</v>
      </c>
      <c r="K143" s="21" t="str">
        <f t="shared" si="11"/>
        <v>411</v>
      </c>
      <c r="L143" t="str" cm="1">
        <f t="array" ref="L143">_xlfn.IFS(AND(F143&gt;=4,H143&gt;=4,J143&gt;=4),"Champion Customers",AND(F143&gt;=3,H143&gt;=4,J143&gt;=4),"Loyal Customers",AND(F143&gt;=4,H143&lt;=2,J143&lt;=2),"New Customers",AND(F143&lt;=2,H143&gt;=3,J143&gt;=3),"At Risk",AND(F143&lt;=2,H143&gt;=4,J143&gt;=4),"Can't Lose Them",AND(F143&lt;=2,H143&lt;=2,J143&lt;=2),"Hibernating Customers",TRUE,"Other")</f>
        <v>New Customers</v>
      </c>
    </row>
    <row r="144" spans="1:12">
      <c r="A144" t="s">
        <v>1613</v>
      </c>
      <c r="B144" t="str">
        <f>VLOOKUP(A144,'GlobalGadgets Customer Transact'!$B:$I,8,FALSE)</f>
        <v>Male</v>
      </c>
      <c r="C144">
        <f>VLOOKUP(A144,'GlobalGadgets Customer Transact'!$B:$J,9,FALSE)</f>
        <v>25</v>
      </c>
      <c r="D144" t="str" cm="1">
        <f t="array" ref="D144">_xlfn.IFS(C144&lt;18,"Under 18",C144&lt;=24,"18-24",C144&lt;=34,"25-34",C144&lt;=49,"35-49",C144&lt;=64,"50-64",TRUE,"65+")</f>
        <v>25-34</v>
      </c>
      <c r="E144">
        <f>$T$1-_xlfn.MAXIFS('GlobalGadgets Customer Transact'!C:C,'GlobalGadgets Customer Transact'!B:B,A144)</f>
        <v>107</v>
      </c>
      <c r="F144">
        <f t="shared" si="8"/>
        <v>4</v>
      </c>
      <c r="G144">
        <f>COUNTIF('GlobalGadgets Customer Transact'!B:B,A144)</f>
        <v>1</v>
      </c>
      <c r="H144" s="21">
        <f t="shared" si="9"/>
        <v>1</v>
      </c>
      <c r="I144" s="22">
        <f>SUMIF('GlobalGadgets Customer Transact'!B:B,A144,'GlobalGadgets Customer Transact'!H:H)</f>
        <v>28.5</v>
      </c>
      <c r="J144">
        <f t="shared" si="10"/>
        <v>1</v>
      </c>
      <c r="K144" s="21" t="str">
        <f t="shared" si="11"/>
        <v>411</v>
      </c>
      <c r="L144" t="str" cm="1">
        <f t="array" ref="L144">_xlfn.IFS(AND(F144&gt;=4,H144&gt;=4,J144&gt;=4),"Champion Customers",AND(F144&gt;=3,H144&gt;=4,J144&gt;=4),"Loyal Customers",AND(F144&gt;=4,H144&lt;=2,J144&lt;=2),"New Customers",AND(F144&lt;=2,H144&gt;=3,J144&gt;=3),"At Risk",AND(F144&lt;=2,H144&gt;=4,J144&gt;=4),"Can't Lose Them",AND(F144&lt;=2,H144&lt;=2,J144&lt;=2),"Hibernating Customers",TRUE,"Other")</f>
        <v>New Customers</v>
      </c>
    </row>
    <row r="145" spans="1:12">
      <c r="A145" t="s">
        <v>1615</v>
      </c>
      <c r="B145" t="str">
        <f>VLOOKUP(A145,'GlobalGadgets Customer Transact'!$B:$I,8,FALSE)</f>
        <v>Female</v>
      </c>
      <c r="C145">
        <f>VLOOKUP(A145,'GlobalGadgets Customer Transact'!$B:$J,9,FALSE)</f>
        <v>35</v>
      </c>
      <c r="D145" t="str" cm="1">
        <f t="array" ref="D145">_xlfn.IFS(C145&lt;18,"Under 18",C145&lt;=24,"18-24",C145&lt;=34,"25-34",C145&lt;=49,"35-49",C145&lt;=64,"50-64",TRUE,"65+")</f>
        <v>35-49</v>
      </c>
      <c r="E145">
        <f>$T$1-_xlfn.MAXIFS('GlobalGadgets Customer Transact'!C:C,'GlobalGadgets Customer Transact'!B:B,A145)</f>
        <v>102</v>
      </c>
      <c r="F145">
        <f t="shared" si="8"/>
        <v>4</v>
      </c>
      <c r="G145">
        <f>COUNTIF('GlobalGadgets Customer Transact'!B:B,A145)</f>
        <v>1</v>
      </c>
      <c r="H145" s="21">
        <f t="shared" si="9"/>
        <v>1</v>
      </c>
      <c r="I145" s="22">
        <f>SUMIF('GlobalGadgets Customer Transact'!B:B,A145,'GlobalGadgets Customer Transact'!H:H)</f>
        <v>15</v>
      </c>
      <c r="J145">
        <f t="shared" si="10"/>
        <v>1</v>
      </c>
      <c r="K145" s="21" t="str">
        <f t="shared" si="11"/>
        <v>411</v>
      </c>
      <c r="L145" t="str" cm="1">
        <f t="array" ref="L145">_xlfn.IFS(AND(F145&gt;=4,H145&gt;=4,J145&gt;=4),"Champion Customers",AND(F145&gt;=3,H145&gt;=4,J145&gt;=4),"Loyal Customers",AND(F145&gt;=4,H145&lt;=2,J145&lt;=2),"New Customers",AND(F145&lt;=2,H145&gt;=3,J145&gt;=3),"At Risk",AND(F145&lt;=2,H145&gt;=4,J145&gt;=4),"Can't Lose Them",AND(F145&lt;=2,H145&lt;=2,J145&lt;=2),"Hibernating Customers",TRUE,"Other")</f>
        <v>New Customers</v>
      </c>
    </row>
    <row r="146" spans="1:12">
      <c r="A146" t="s">
        <v>1617</v>
      </c>
      <c r="B146" t="str">
        <f>VLOOKUP(A146,'GlobalGadgets Customer Transact'!$B:$I,8,FALSE)</f>
        <v>Male</v>
      </c>
      <c r="C146">
        <f>VLOOKUP(A146,'GlobalGadgets Customer Transact'!$B:$J,9,FALSE)</f>
        <v>50</v>
      </c>
      <c r="D146" t="str" cm="1">
        <f t="array" ref="D146">_xlfn.IFS(C146&lt;18,"Under 18",C146&lt;=24,"18-24",C146&lt;=34,"25-34",C146&lt;=49,"35-49",C146&lt;=64,"50-64",TRUE,"65+")</f>
        <v>50-64</v>
      </c>
      <c r="E146">
        <f>$T$1-_xlfn.MAXIFS('GlobalGadgets Customer Transact'!C:C,'GlobalGadgets Customer Transact'!B:B,A146)</f>
        <v>97</v>
      </c>
      <c r="F146">
        <f t="shared" si="8"/>
        <v>4</v>
      </c>
      <c r="G146">
        <f>COUNTIF('GlobalGadgets Customer Transact'!B:B,A146)</f>
        <v>1</v>
      </c>
      <c r="H146" s="21">
        <f t="shared" si="9"/>
        <v>1</v>
      </c>
      <c r="I146" s="22">
        <f>SUMIF('GlobalGadgets Customer Transact'!B:B,A146,'GlobalGadgets Customer Transact'!H:H)</f>
        <v>50</v>
      </c>
      <c r="J146">
        <f t="shared" si="10"/>
        <v>1</v>
      </c>
      <c r="K146" s="21" t="str">
        <f t="shared" si="11"/>
        <v>411</v>
      </c>
      <c r="L146" t="str" cm="1">
        <f t="array" ref="L146">_xlfn.IFS(AND(F146&gt;=4,H146&gt;=4,J146&gt;=4),"Champion Customers",AND(F146&gt;=3,H146&gt;=4,J146&gt;=4),"Loyal Customers",AND(F146&gt;=4,H146&lt;=2,J146&lt;=2),"New Customers",AND(F146&lt;=2,H146&gt;=3,J146&gt;=3),"At Risk",AND(F146&lt;=2,H146&gt;=4,J146&gt;=4),"Can't Lose Them",AND(F146&lt;=2,H146&lt;=2,J146&lt;=2),"Hibernating Customers",TRUE,"Other")</f>
        <v>New Customers</v>
      </c>
    </row>
    <row r="147" spans="1:12">
      <c r="A147" t="s">
        <v>1507</v>
      </c>
      <c r="B147" t="str">
        <f>VLOOKUP(A147,'GlobalGadgets Customer Transact'!$B:$I,8,FALSE)</f>
        <v>Female</v>
      </c>
      <c r="C147">
        <f>VLOOKUP(A147,'GlobalGadgets Customer Transact'!$B:$J,9,FALSE)</f>
        <v>65</v>
      </c>
      <c r="D147" t="str" cm="1">
        <f t="array" ref="D147">_xlfn.IFS(C147&lt;18,"Under 18",C147&lt;=24,"18-24",C147&lt;=34,"25-34",C147&lt;=49,"35-49",C147&lt;=64,"50-64",TRUE,"65+")</f>
        <v>65+</v>
      </c>
      <c r="E147">
        <f>$T$1-_xlfn.MAXIFS('GlobalGadgets Customer Transact'!C:C,'GlobalGadgets Customer Transact'!B:B,A147)</f>
        <v>91</v>
      </c>
      <c r="F147">
        <f t="shared" si="8"/>
        <v>4</v>
      </c>
      <c r="G147">
        <f>COUNTIF('GlobalGadgets Customer Transact'!B:B,A147)</f>
        <v>1</v>
      </c>
      <c r="H147" s="21">
        <f t="shared" si="9"/>
        <v>1</v>
      </c>
      <c r="I147" s="22">
        <f>SUMIF('GlobalGadgets Customer Transact'!B:B,A147,'GlobalGadgets Customer Transact'!H:H)</f>
        <v>899.99</v>
      </c>
      <c r="J147">
        <f t="shared" si="10"/>
        <v>3</v>
      </c>
      <c r="K147" s="21" t="str">
        <f t="shared" si="11"/>
        <v>413</v>
      </c>
      <c r="L147" t="str" cm="1">
        <f t="array" ref="L147">_xlfn.IFS(AND(F147&gt;=4,H147&gt;=4,J147&gt;=4),"Champion Customers",AND(F147&gt;=3,H147&gt;=4,J147&gt;=4),"Loyal Customers",AND(F147&gt;=4,H147&lt;=2,J147&lt;=2),"New Customers",AND(F147&lt;=2,H147&gt;=3,J147&gt;=3),"At Risk",AND(F147&lt;=2,H147&gt;=4,J147&gt;=4),"Can't Lose Them",AND(F147&lt;=2,H147&lt;=2,J147&lt;=2),"Hibernating Customers",TRUE,"Other")</f>
        <v>Other</v>
      </c>
    </row>
    <row r="148" spans="1:12">
      <c r="A148" t="s">
        <v>1509</v>
      </c>
      <c r="B148" t="str">
        <f>VLOOKUP(A148,'GlobalGadgets Customer Transact'!$B:$I,8,FALSE)</f>
        <v>Male</v>
      </c>
      <c r="C148">
        <f>VLOOKUP(A148,'GlobalGadgets Customer Transact'!$B:$J,9,FALSE)</f>
        <v>18</v>
      </c>
      <c r="D148" t="str" cm="1">
        <f t="array" ref="D148">_xlfn.IFS(C148&lt;18,"Under 18",C148&lt;=24,"18-24",C148&lt;=34,"25-34",C148&lt;=49,"35-49",C148&lt;=64,"50-64",TRUE,"65+")</f>
        <v>18-24</v>
      </c>
      <c r="E148">
        <f>$T$1-_xlfn.MAXIFS('GlobalGadgets Customer Transact'!C:C,'GlobalGadgets Customer Transact'!B:B,A148)</f>
        <v>87</v>
      </c>
      <c r="F148">
        <f t="shared" si="8"/>
        <v>4</v>
      </c>
      <c r="G148">
        <f>COUNTIF('GlobalGadgets Customer Transact'!B:B,A148)</f>
        <v>1</v>
      </c>
      <c r="H148" s="21">
        <f t="shared" si="9"/>
        <v>1</v>
      </c>
      <c r="I148" s="22">
        <f>SUMIF('GlobalGadgets Customer Transact'!B:B,A148,'GlobalGadgets Customer Transact'!H:H)</f>
        <v>799</v>
      </c>
      <c r="J148">
        <f t="shared" si="10"/>
        <v>3</v>
      </c>
      <c r="K148" s="21" t="str">
        <f t="shared" si="11"/>
        <v>413</v>
      </c>
      <c r="L148" t="str" cm="1">
        <f t="array" ref="L148">_xlfn.IFS(AND(F148&gt;=4,H148&gt;=4,J148&gt;=4),"Champion Customers",AND(F148&gt;=3,H148&gt;=4,J148&gt;=4),"Loyal Customers",AND(F148&gt;=4,H148&lt;=2,J148&lt;=2),"New Customers",AND(F148&lt;=2,H148&gt;=3,J148&gt;=3),"At Risk",AND(F148&lt;=2,H148&gt;=4,J148&gt;=4),"Can't Lose Them",AND(F148&lt;=2,H148&lt;=2,J148&lt;=2),"Hibernating Customers",TRUE,"Other")</f>
        <v>Other</v>
      </c>
    </row>
    <row r="149" spans="1:12">
      <c r="A149" t="s">
        <v>1511</v>
      </c>
      <c r="B149" t="str">
        <f>VLOOKUP(A149,'GlobalGadgets Customer Transact'!$B:$I,8,FALSE)</f>
        <v>Female</v>
      </c>
      <c r="C149">
        <f>VLOOKUP(A149,'GlobalGadgets Customer Transact'!$B:$J,9,FALSE)</f>
        <v>25</v>
      </c>
      <c r="D149" t="str" cm="1">
        <f t="array" ref="D149">_xlfn.IFS(C149&lt;18,"Under 18",C149&lt;=24,"18-24",C149&lt;=34,"25-34",C149&lt;=49,"35-49",C149&lt;=64,"50-64",TRUE,"65+")</f>
        <v>25-34</v>
      </c>
      <c r="E149">
        <f>$T$1-_xlfn.MAXIFS('GlobalGadgets Customer Transact'!C:C,'GlobalGadgets Customer Transact'!B:B,A149)</f>
        <v>82</v>
      </c>
      <c r="F149">
        <f t="shared" si="8"/>
        <v>4</v>
      </c>
      <c r="G149">
        <f>COUNTIF('GlobalGadgets Customer Transact'!B:B,A149)</f>
        <v>1</v>
      </c>
      <c r="H149" s="21">
        <f t="shared" si="9"/>
        <v>1</v>
      </c>
      <c r="I149" s="22">
        <f>SUMIF('GlobalGadgets Customer Transact'!B:B,A149,'GlobalGadgets Customer Transact'!H:H)</f>
        <v>650</v>
      </c>
      <c r="J149">
        <f t="shared" si="10"/>
        <v>3</v>
      </c>
      <c r="K149" s="21" t="str">
        <f t="shared" si="11"/>
        <v>413</v>
      </c>
      <c r="L149" t="str" cm="1">
        <f t="array" ref="L149">_xlfn.IFS(AND(F149&gt;=4,H149&gt;=4,J149&gt;=4),"Champion Customers",AND(F149&gt;=3,H149&gt;=4,J149&gt;=4),"Loyal Customers",AND(F149&gt;=4,H149&lt;=2,J149&lt;=2),"New Customers",AND(F149&lt;=2,H149&gt;=3,J149&gt;=3),"At Risk",AND(F149&lt;=2,H149&gt;=4,J149&gt;=4),"Can't Lose Them",AND(F149&lt;=2,H149&lt;=2,J149&lt;=2),"Hibernating Customers",TRUE,"Other")</f>
        <v>Other</v>
      </c>
    </row>
    <row r="150" spans="1:12">
      <c r="A150" t="s">
        <v>1513</v>
      </c>
      <c r="B150" t="str">
        <f>VLOOKUP(A150,'GlobalGadgets Customer Transact'!$B:$I,8,FALSE)</f>
        <v>Male</v>
      </c>
      <c r="C150">
        <f>VLOOKUP(A150,'GlobalGadgets Customer Transact'!$B:$J,9,FALSE)</f>
        <v>35</v>
      </c>
      <c r="D150" t="str" cm="1">
        <f t="array" ref="D150">_xlfn.IFS(C150&lt;18,"Under 18",C150&lt;=24,"18-24",C150&lt;=34,"25-34",C150&lt;=49,"35-49",C150&lt;=64,"50-64",TRUE,"65+")</f>
        <v>35-49</v>
      </c>
      <c r="E150">
        <f>$T$1-_xlfn.MAXIFS('GlobalGadgets Customer Transact'!C:C,'GlobalGadgets Customer Transact'!B:B,A150)</f>
        <v>77</v>
      </c>
      <c r="F150">
        <f t="shared" si="8"/>
        <v>5</v>
      </c>
      <c r="G150">
        <f>COUNTIF('GlobalGadgets Customer Transact'!B:B,A150)</f>
        <v>1</v>
      </c>
      <c r="H150" s="21">
        <f t="shared" si="9"/>
        <v>1</v>
      </c>
      <c r="I150" s="22">
        <f>SUMIF('GlobalGadgets Customer Transact'!B:B,A150,'GlobalGadgets Customer Transact'!H:H)</f>
        <v>950</v>
      </c>
      <c r="J150">
        <f t="shared" si="10"/>
        <v>3</v>
      </c>
      <c r="K150" s="21" t="str">
        <f t="shared" si="11"/>
        <v>513</v>
      </c>
      <c r="L150" t="str" cm="1">
        <f t="array" ref="L150">_xlfn.IFS(AND(F150&gt;=4,H150&gt;=4,J150&gt;=4),"Champion Customers",AND(F150&gt;=3,H150&gt;=4,J150&gt;=4),"Loyal Customers",AND(F150&gt;=4,H150&lt;=2,J150&lt;=2),"New Customers",AND(F150&lt;=2,H150&gt;=3,J150&gt;=3),"At Risk",AND(F150&lt;=2,H150&gt;=4,J150&gt;=4),"Can't Lose Them",AND(F150&lt;=2,H150&lt;=2,J150&lt;=2),"Hibernating Customers",TRUE,"Other")</f>
        <v>Other</v>
      </c>
    </row>
    <row r="151" spans="1:12">
      <c r="A151" t="s">
        <v>1515</v>
      </c>
      <c r="B151" t="str">
        <f>VLOOKUP(A151,'GlobalGadgets Customer Transact'!$B:$I,8,FALSE)</f>
        <v>Female</v>
      </c>
      <c r="C151">
        <f>VLOOKUP(A151,'GlobalGadgets Customer Transact'!$B:$J,9,FALSE)</f>
        <v>50</v>
      </c>
      <c r="D151" t="str" cm="1">
        <f t="array" ref="D151">_xlfn.IFS(C151&lt;18,"Under 18",C151&lt;=24,"18-24",C151&lt;=34,"25-34",C151&lt;=49,"35-49",C151&lt;=64,"50-64",TRUE,"65+")</f>
        <v>50-64</v>
      </c>
      <c r="E151">
        <f>$T$1-_xlfn.MAXIFS('GlobalGadgets Customer Transact'!C:C,'GlobalGadgets Customer Transact'!B:B,A151)</f>
        <v>72</v>
      </c>
      <c r="F151">
        <f t="shared" si="8"/>
        <v>5</v>
      </c>
      <c r="G151">
        <f>COUNTIF('GlobalGadgets Customer Transact'!B:B,A151)</f>
        <v>1</v>
      </c>
      <c r="H151" s="21">
        <f t="shared" si="9"/>
        <v>1</v>
      </c>
      <c r="I151" s="22">
        <f>SUMIF('GlobalGadgets Customer Transact'!B:B,A151,'GlobalGadgets Customer Transact'!H:H)</f>
        <v>1299</v>
      </c>
      <c r="J151">
        <f t="shared" si="10"/>
        <v>4</v>
      </c>
      <c r="K151" s="21" t="str">
        <f t="shared" si="11"/>
        <v>514</v>
      </c>
      <c r="L151" t="str" cm="1">
        <f t="array" ref="L151">_xlfn.IFS(AND(F151&gt;=4,H151&gt;=4,J151&gt;=4),"Champion Customers",AND(F151&gt;=3,H151&gt;=4,J151&gt;=4),"Loyal Customers",AND(F151&gt;=4,H151&lt;=2,J151&lt;=2),"New Customers",AND(F151&lt;=2,H151&gt;=3,J151&gt;=3),"At Risk",AND(F151&lt;=2,H151&gt;=4,J151&gt;=4),"Can't Lose Them",AND(F151&lt;=2,H151&lt;=2,J151&lt;=2),"Hibernating Customers",TRUE,"Other")</f>
        <v>Other</v>
      </c>
    </row>
    <row r="152" spans="1:12">
      <c r="A152" t="s">
        <v>1517</v>
      </c>
      <c r="B152" t="str">
        <f>VLOOKUP(A152,'GlobalGadgets Customer Transact'!$B:$I,8,FALSE)</f>
        <v>Male</v>
      </c>
      <c r="C152">
        <f>VLOOKUP(A152,'GlobalGadgets Customer Transact'!$B:$J,9,FALSE)</f>
        <v>65</v>
      </c>
      <c r="D152" t="str" cm="1">
        <f t="array" ref="D152">_xlfn.IFS(C152&lt;18,"Under 18",C152&lt;=24,"18-24",C152&lt;=34,"25-34",C152&lt;=49,"35-49",C152&lt;=64,"50-64",TRUE,"65+")</f>
        <v>65+</v>
      </c>
      <c r="E152">
        <f>$T$1-_xlfn.MAXIFS('GlobalGadgets Customer Transact'!C:C,'GlobalGadgets Customer Transact'!B:B,A152)</f>
        <v>67</v>
      </c>
      <c r="F152">
        <f t="shared" si="8"/>
        <v>5</v>
      </c>
      <c r="G152">
        <f>COUNTIF('GlobalGadgets Customer Transact'!B:B,A152)</f>
        <v>1</v>
      </c>
      <c r="H152" s="21">
        <f t="shared" si="9"/>
        <v>1</v>
      </c>
      <c r="I152" s="22">
        <f>SUMIF('GlobalGadgets Customer Transact'!B:B,A152,'GlobalGadgets Customer Transact'!H:H)</f>
        <v>999</v>
      </c>
      <c r="J152">
        <f t="shared" si="10"/>
        <v>4</v>
      </c>
      <c r="K152" s="21" t="str">
        <f t="shared" si="11"/>
        <v>514</v>
      </c>
      <c r="L152" t="str" cm="1">
        <f t="array" ref="L152">_xlfn.IFS(AND(F152&gt;=4,H152&gt;=4,J152&gt;=4),"Champion Customers",AND(F152&gt;=3,H152&gt;=4,J152&gt;=4),"Loyal Customers",AND(F152&gt;=4,H152&lt;=2,J152&lt;=2),"New Customers",AND(F152&lt;=2,H152&gt;=3,J152&gt;=3),"At Risk",AND(F152&lt;=2,H152&gt;=4,J152&gt;=4),"Can't Lose Them",AND(F152&lt;=2,H152&lt;=2,J152&lt;=2),"Hibernating Customers",TRUE,"Other")</f>
        <v>Other</v>
      </c>
    </row>
    <row r="153" spans="1:12">
      <c r="A153" t="s">
        <v>1519</v>
      </c>
      <c r="B153" t="str">
        <f>VLOOKUP(A153,'GlobalGadgets Customer Transact'!$B:$I,8,FALSE)</f>
        <v>Female</v>
      </c>
      <c r="C153">
        <f>VLOOKUP(A153,'GlobalGadgets Customer Transact'!$B:$J,9,FALSE)</f>
        <v>18</v>
      </c>
      <c r="D153" t="str" cm="1">
        <f t="array" ref="D153">_xlfn.IFS(C153&lt;18,"Under 18",C153&lt;=24,"18-24",C153&lt;=34,"25-34",C153&lt;=49,"35-49",C153&lt;=64,"50-64",TRUE,"65+")</f>
        <v>18-24</v>
      </c>
      <c r="E153">
        <f>$T$1-_xlfn.MAXIFS('GlobalGadgets Customer Transact'!C:C,'GlobalGadgets Customer Transact'!B:B,A153)</f>
        <v>62</v>
      </c>
      <c r="F153">
        <f t="shared" si="8"/>
        <v>5</v>
      </c>
      <c r="G153">
        <f>COUNTIF('GlobalGadgets Customer Transact'!B:B,A153)</f>
        <v>1</v>
      </c>
      <c r="H153" s="21">
        <f t="shared" si="9"/>
        <v>1</v>
      </c>
      <c r="I153" s="22">
        <f>SUMIF('GlobalGadgets Customer Transact'!B:B,A153,'GlobalGadgets Customer Transact'!H:H)</f>
        <v>1100</v>
      </c>
      <c r="J153">
        <f t="shared" si="10"/>
        <v>4</v>
      </c>
      <c r="K153" s="21" t="str">
        <f t="shared" si="11"/>
        <v>514</v>
      </c>
      <c r="L153" t="str" cm="1">
        <f t="array" ref="L153">_xlfn.IFS(AND(F153&gt;=4,H153&gt;=4,J153&gt;=4),"Champion Customers",AND(F153&gt;=3,H153&gt;=4,J153&gt;=4),"Loyal Customers",AND(F153&gt;=4,H153&lt;=2,J153&lt;=2),"New Customers",AND(F153&lt;=2,H153&gt;=3,J153&gt;=3),"At Risk",AND(F153&lt;=2,H153&gt;=4,J153&gt;=4),"Can't Lose Them",AND(F153&lt;=2,H153&lt;=2,J153&lt;=2),"Hibernating Customers",TRUE,"Other")</f>
        <v>Other</v>
      </c>
    </row>
    <row r="154" spans="1:12">
      <c r="A154" t="s">
        <v>1407</v>
      </c>
      <c r="B154" t="str">
        <f>VLOOKUP(A154,'GlobalGadgets Customer Transact'!$B:$I,8,FALSE)</f>
        <v>Male</v>
      </c>
      <c r="C154">
        <f>VLOOKUP(A154,'GlobalGadgets Customer Transact'!$B:$J,9,FALSE)</f>
        <v>25</v>
      </c>
      <c r="D154" t="str" cm="1">
        <f t="array" ref="D154">_xlfn.IFS(C154&lt;18,"Under 18",C154&lt;=24,"18-24",C154&lt;=34,"25-34",C154&lt;=49,"35-49",C154&lt;=64,"50-64",TRUE,"65+")</f>
        <v>25-34</v>
      </c>
      <c r="E154">
        <f>$T$1-_xlfn.MAXIFS('GlobalGadgets Customer Transact'!C:C,'GlobalGadgets Customer Transact'!B:B,A154)</f>
        <v>56</v>
      </c>
      <c r="F154">
        <f t="shared" si="8"/>
        <v>5</v>
      </c>
      <c r="G154">
        <f>COUNTIF('GlobalGadgets Customer Transact'!B:B,A154)</f>
        <v>1</v>
      </c>
      <c r="H154" s="21">
        <f t="shared" si="9"/>
        <v>1</v>
      </c>
      <c r="I154" s="22">
        <f>SUMIF('GlobalGadgets Customer Transact'!B:B,A154,'GlobalGadgets Customer Transact'!H:H)</f>
        <v>249.99</v>
      </c>
      <c r="J154">
        <f t="shared" si="10"/>
        <v>2</v>
      </c>
      <c r="K154" s="21" t="str">
        <f t="shared" si="11"/>
        <v>512</v>
      </c>
      <c r="L154" t="str" cm="1">
        <f t="array" ref="L154">_xlfn.IFS(AND(F154&gt;=4,H154&gt;=4,J154&gt;=4),"Champion Customers",AND(F154&gt;=3,H154&gt;=4,J154&gt;=4),"Loyal Customers",AND(F154&gt;=4,H154&lt;=2,J154&lt;=2),"New Customers",AND(F154&lt;=2,H154&gt;=3,J154&gt;=3),"At Risk",AND(F154&lt;=2,H154&gt;=4,J154&gt;=4),"Can't Lose Them",AND(F154&lt;=2,H154&lt;=2,J154&lt;=2),"Hibernating Customers",TRUE,"Other")</f>
        <v>New Customers</v>
      </c>
    </row>
    <row r="155" spans="1:12">
      <c r="A155" t="s">
        <v>1409</v>
      </c>
      <c r="B155" t="str">
        <f>VLOOKUP(A155,'GlobalGadgets Customer Transact'!$B:$I,8,FALSE)</f>
        <v>Female</v>
      </c>
      <c r="C155">
        <f>VLOOKUP(A155,'GlobalGadgets Customer Transact'!$B:$J,9,FALSE)</f>
        <v>35</v>
      </c>
      <c r="D155" t="str" cm="1">
        <f t="array" ref="D155">_xlfn.IFS(C155&lt;18,"Under 18",C155&lt;=24,"18-24",C155&lt;=34,"25-34",C155&lt;=49,"35-49",C155&lt;=64,"50-64",TRUE,"65+")</f>
        <v>35-49</v>
      </c>
      <c r="E155">
        <f>$T$1-_xlfn.MAXIFS('GlobalGadgets Customer Transact'!C:C,'GlobalGadgets Customer Transact'!B:B,A155)</f>
        <v>51</v>
      </c>
      <c r="F155">
        <f t="shared" si="8"/>
        <v>5</v>
      </c>
      <c r="G155">
        <f>COUNTIF('GlobalGadgets Customer Transact'!B:B,A155)</f>
        <v>1</v>
      </c>
      <c r="H155" s="21">
        <f t="shared" si="9"/>
        <v>1</v>
      </c>
      <c r="I155" s="22">
        <f>SUMIF('GlobalGadgets Customer Transact'!B:B,A155,'GlobalGadgets Customer Transact'!H:H)</f>
        <v>350</v>
      </c>
      <c r="J155">
        <f t="shared" si="10"/>
        <v>2</v>
      </c>
      <c r="K155" s="21" t="str">
        <f t="shared" si="11"/>
        <v>512</v>
      </c>
      <c r="L155" t="str" cm="1">
        <f t="array" ref="L155">_xlfn.IFS(AND(F155&gt;=4,H155&gt;=4,J155&gt;=4),"Champion Customers",AND(F155&gt;=3,H155&gt;=4,J155&gt;=4),"Loyal Customers",AND(F155&gt;=4,H155&lt;=2,J155&lt;=2),"New Customers",AND(F155&lt;=2,H155&gt;=3,J155&gt;=3),"At Risk",AND(F155&lt;=2,H155&gt;=4,J155&gt;=4),"Can't Lose Them",AND(F155&lt;=2,H155&lt;=2,J155&lt;=2),"Hibernating Customers",TRUE,"Other")</f>
        <v>New Customers</v>
      </c>
    </row>
    <row r="156" spans="1:12">
      <c r="A156" t="s">
        <v>1411</v>
      </c>
      <c r="B156" t="str">
        <f>VLOOKUP(A156,'GlobalGadgets Customer Transact'!$B:$I,8,FALSE)</f>
        <v>Male</v>
      </c>
      <c r="C156">
        <f>VLOOKUP(A156,'GlobalGadgets Customer Transact'!$B:$J,9,FALSE)</f>
        <v>50</v>
      </c>
      <c r="D156" t="str" cm="1">
        <f t="array" ref="D156">_xlfn.IFS(C156&lt;18,"Under 18",C156&lt;=24,"18-24",C156&lt;=34,"25-34",C156&lt;=49,"35-49",C156&lt;=64,"50-64",TRUE,"65+")</f>
        <v>50-64</v>
      </c>
      <c r="E156">
        <f>$T$1-_xlfn.MAXIFS('GlobalGadgets Customer Transact'!C:C,'GlobalGadgets Customer Transact'!B:B,A156)</f>
        <v>46</v>
      </c>
      <c r="F156">
        <f t="shared" si="8"/>
        <v>5</v>
      </c>
      <c r="G156">
        <f>COUNTIF('GlobalGadgets Customer Transact'!B:B,A156)</f>
        <v>1</v>
      </c>
      <c r="H156" s="21">
        <f t="shared" si="9"/>
        <v>1</v>
      </c>
      <c r="I156" s="22">
        <f>SUMIF('GlobalGadgets Customer Transact'!B:B,A156,'GlobalGadgets Customer Transact'!H:H)</f>
        <v>149</v>
      </c>
      <c r="J156">
        <f t="shared" si="10"/>
        <v>1</v>
      </c>
      <c r="K156" s="21" t="str">
        <f t="shared" si="11"/>
        <v>511</v>
      </c>
      <c r="L156" t="str" cm="1">
        <f t="array" ref="L156">_xlfn.IFS(AND(F156&gt;=4,H156&gt;=4,J156&gt;=4),"Champion Customers",AND(F156&gt;=3,H156&gt;=4,J156&gt;=4),"Loyal Customers",AND(F156&gt;=4,H156&lt;=2,J156&lt;=2),"New Customers",AND(F156&lt;=2,H156&gt;=3,J156&gt;=3),"At Risk",AND(F156&lt;=2,H156&gt;=4,J156&gt;=4),"Can't Lose Them",AND(F156&lt;=2,H156&lt;=2,J156&lt;=2),"Hibernating Customers",TRUE,"Other")</f>
        <v>New Customers</v>
      </c>
    </row>
    <row r="157" spans="1:12">
      <c r="A157" t="s">
        <v>1413</v>
      </c>
      <c r="B157" t="str">
        <f>VLOOKUP(A157,'GlobalGadgets Customer Transact'!$B:$I,8,FALSE)</f>
        <v>Female</v>
      </c>
      <c r="C157">
        <f>VLOOKUP(A157,'GlobalGadgets Customer Transact'!$B:$J,9,FALSE)</f>
        <v>65</v>
      </c>
      <c r="D157" t="str" cm="1">
        <f t="array" ref="D157">_xlfn.IFS(C157&lt;18,"Under 18",C157&lt;=24,"18-24",C157&lt;=34,"25-34",C157&lt;=49,"35-49",C157&lt;=64,"50-64",TRUE,"65+")</f>
        <v>65+</v>
      </c>
      <c r="E157">
        <f>$T$1-_xlfn.MAXIFS('GlobalGadgets Customer Transact'!C:C,'GlobalGadgets Customer Transact'!B:B,A157)</f>
        <v>41</v>
      </c>
      <c r="F157">
        <f t="shared" si="8"/>
        <v>5</v>
      </c>
      <c r="G157">
        <f>COUNTIF('GlobalGadgets Customer Transact'!B:B,A157)</f>
        <v>1</v>
      </c>
      <c r="H157" s="21">
        <f t="shared" si="9"/>
        <v>1</v>
      </c>
      <c r="I157" s="22">
        <f>SUMIF('GlobalGadgets Customer Transact'!B:B,A157,'GlobalGadgets Customer Transact'!H:H)</f>
        <v>150</v>
      </c>
      <c r="J157">
        <f t="shared" si="10"/>
        <v>2</v>
      </c>
      <c r="K157" s="21" t="str">
        <f t="shared" si="11"/>
        <v>512</v>
      </c>
      <c r="L157" t="str" cm="1">
        <f t="array" ref="L157">_xlfn.IFS(AND(F157&gt;=4,H157&gt;=4,J157&gt;=4),"Champion Customers",AND(F157&gt;=3,H157&gt;=4,J157&gt;=4),"Loyal Customers",AND(F157&gt;=4,H157&lt;=2,J157&lt;=2),"New Customers",AND(F157&lt;=2,H157&gt;=3,J157&gt;=3),"At Risk",AND(F157&lt;=2,H157&gt;=4,J157&gt;=4),"Can't Lose Them",AND(F157&lt;=2,H157&lt;=2,J157&lt;=2),"Hibernating Customers",TRUE,"Other")</f>
        <v>New Customers</v>
      </c>
    </row>
    <row r="158" spans="1:12">
      <c r="A158" t="s">
        <v>1415</v>
      </c>
      <c r="B158" t="str">
        <f>VLOOKUP(A158,'GlobalGadgets Customer Transact'!$B:$I,8,FALSE)</f>
        <v>Male</v>
      </c>
      <c r="C158">
        <f>VLOOKUP(A158,'GlobalGadgets Customer Transact'!$B:$J,9,FALSE)</f>
        <v>18</v>
      </c>
      <c r="D158" t="str" cm="1">
        <f t="array" ref="D158">_xlfn.IFS(C158&lt;18,"Under 18",C158&lt;=24,"18-24",C158&lt;=34,"25-34",C158&lt;=49,"35-49",C158&lt;=64,"50-64",TRUE,"65+")</f>
        <v>18-24</v>
      </c>
      <c r="E158">
        <f>$T$1-_xlfn.MAXIFS('GlobalGadgets Customer Transact'!C:C,'GlobalGadgets Customer Transact'!B:B,A158)</f>
        <v>36</v>
      </c>
      <c r="F158">
        <f t="shared" si="8"/>
        <v>5</v>
      </c>
      <c r="G158">
        <f>COUNTIF('GlobalGadgets Customer Transact'!B:B,A158)</f>
        <v>1</v>
      </c>
      <c r="H158" s="21">
        <f t="shared" si="9"/>
        <v>1</v>
      </c>
      <c r="I158" s="22">
        <f>SUMIF('GlobalGadgets Customer Transact'!B:B,A158,'GlobalGadgets Customer Transact'!H:H)</f>
        <v>199</v>
      </c>
      <c r="J158">
        <f t="shared" si="10"/>
        <v>2</v>
      </c>
      <c r="K158" s="21" t="str">
        <f t="shared" si="11"/>
        <v>512</v>
      </c>
      <c r="L158" t="str" cm="1">
        <f t="array" ref="L158">_xlfn.IFS(AND(F158&gt;=4,H158&gt;=4,J158&gt;=4),"Champion Customers",AND(F158&gt;=3,H158&gt;=4,J158&gt;=4),"Loyal Customers",AND(F158&gt;=4,H158&lt;=2,J158&lt;=2),"New Customers",AND(F158&lt;=2,H158&gt;=3,J158&gt;=3),"At Risk",AND(F158&lt;=2,H158&gt;=4,J158&gt;=4),"Can't Lose Them",AND(F158&lt;=2,H158&lt;=2,J158&lt;=2),"Hibernating Customers",TRUE,"Other")</f>
        <v>New Customers</v>
      </c>
    </row>
    <row r="159" spans="1:12">
      <c r="A159" t="s">
        <v>1417</v>
      </c>
      <c r="B159" t="str">
        <f>VLOOKUP(A159,'GlobalGadgets Customer Transact'!$B:$I,8,FALSE)</f>
        <v>Female</v>
      </c>
      <c r="C159">
        <f>VLOOKUP(A159,'GlobalGadgets Customer Transact'!$B:$J,9,FALSE)</f>
        <v>25</v>
      </c>
      <c r="D159" t="str" cm="1">
        <f t="array" ref="D159">_xlfn.IFS(C159&lt;18,"Under 18",C159&lt;=24,"18-24",C159&lt;=34,"25-34",C159&lt;=49,"35-49",C159&lt;=64,"50-64",TRUE,"65+")</f>
        <v>25-34</v>
      </c>
      <c r="E159">
        <f>$T$1-_xlfn.MAXIFS('GlobalGadgets Customer Transact'!C:C,'GlobalGadgets Customer Transact'!B:B,A159)</f>
        <v>31</v>
      </c>
      <c r="F159">
        <f t="shared" si="8"/>
        <v>5</v>
      </c>
      <c r="G159">
        <f>COUNTIF('GlobalGadgets Customer Transact'!B:B,A159)</f>
        <v>1</v>
      </c>
      <c r="H159" s="21">
        <f t="shared" si="9"/>
        <v>1</v>
      </c>
      <c r="I159" s="22">
        <f>SUMIF('GlobalGadgets Customer Transact'!B:B,A159,'GlobalGadgets Customer Transact'!H:H)</f>
        <v>250</v>
      </c>
      <c r="J159">
        <f t="shared" si="10"/>
        <v>2</v>
      </c>
      <c r="K159" s="21" t="str">
        <f t="shared" si="11"/>
        <v>512</v>
      </c>
      <c r="L159" t="str" cm="1">
        <f t="array" ref="L159">_xlfn.IFS(AND(F159&gt;=4,H159&gt;=4,J159&gt;=4),"Champion Customers",AND(F159&gt;=3,H159&gt;=4,J159&gt;=4),"Loyal Customers",AND(F159&gt;=4,H159&lt;=2,J159&lt;=2),"New Customers",AND(F159&lt;=2,H159&gt;=3,J159&gt;=3),"At Risk",AND(F159&lt;=2,H159&gt;=4,J159&gt;=4),"Can't Lose Them",AND(F159&lt;=2,H159&lt;=2,J159&lt;=2),"Hibernating Customers",TRUE,"Other")</f>
        <v>New Customers</v>
      </c>
    </row>
    <row r="160" spans="1:12">
      <c r="A160" t="s">
        <v>361</v>
      </c>
      <c r="B160" t="str">
        <f>VLOOKUP(A160,'GlobalGadgets Customer Transact'!$B:$I,8,FALSE)</f>
        <v>Male</v>
      </c>
      <c r="C160">
        <f>VLOOKUP(A160,'GlobalGadgets Customer Transact'!$B:$J,9,FALSE)</f>
        <v>35</v>
      </c>
      <c r="D160" t="str" cm="1">
        <f t="array" ref="D160">_xlfn.IFS(C160&lt;18,"Under 18",C160&lt;=24,"18-24",C160&lt;=34,"25-34",C160&lt;=49,"35-49",C160&lt;=64,"50-64",TRUE,"65+")</f>
        <v>35-49</v>
      </c>
      <c r="E160">
        <f>$T$1-_xlfn.MAXIFS('GlobalGadgets Customer Transact'!C:C,'GlobalGadgets Customer Transact'!B:B,A160)</f>
        <v>26</v>
      </c>
      <c r="F160">
        <f t="shared" si="8"/>
        <v>5</v>
      </c>
      <c r="G160">
        <f>COUNTIF('GlobalGadgets Customer Transact'!B:B,A160)</f>
        <v>1</v>
      </c>
      <c r="H160" s="21">
        <f t="shared" si="9"/>
        <v>1</v>
      </c>
      <c r="I160" s="22">
        <f>SUMIF('GlobalGadgets Customer Transact'!B:B,A160,'GlobalGadgets Customer Transact'!H:H)</f>
        <v>19.99</v>
      </c>
      <c r="J160">
        <f t="shared" si="10"/>
        <v>1</v>
      </c>
      <c r="K160" s="21" t="str">
        <f t="shared" si="11"/>
        <v>511</v>
      </c>
      <c r="L160" t="str" cm="1">
        <f t="array" ref="L160">_xlfn.IFS(AND(F160&gt;=4,H160&gt;=4,J160&gt;=4),"Champion Customers",AND(F160&gt;=3,H160&gt;=4,J160&gt;=4),"Loyal Customers",AND(F160&gt;=4,H160&lt;=2,J160&lt;=2),"New Customers",AND(F160&lt;=2,H160&gt;=3,J160&gt;=3),"At Risk",AND(F160&lt;=2,H160&gt;=4,J160&gt;=4),"Can't Lose Them",AND(F160&lt;=2,H160&lt;=2,J160&lt;=2),"Hibernating Customers",TRUE,"Other")</f>
        <v>New Customers</v>
      </c>
    </row>
    <row r="161" spans="1:12">
      <c r="A161" t="s">
        <v>363</v>
      </c>
      <c r="B161" t="str">
        <f>VLOOKUP(A161,'GlobalGadgets Customer Transact'!$B:$I,8,FALSE)</f>
        <v>Female</v>
      </c>
      <c r="C161">
        <f>VLOOKUP(A161,'GlobalGadgets Customer Transact'!$B:$J,9,FALSE)</f>
        <v>50</v>
      </c>
      <c r="D161" t="str" cm="1">
        <f t="array" ref="D161">_xlfn.IFS(C161&lt;18,"Under 18",C161&lt;=24,"18-24",C161&lt;=34,"25-34",C161&lt;=49,"35-49",C161&lt;=64,"50-64",TRUE,"65+")</f>
        <v>50-64</v>
      </c>
      <c r="E161">
        <f>$T$1-_xlfn.MAXIFS('GlobalGadgets Customer Transact'!C:C,'GlobalGadgets Customer Transact'!B:B,A161)</f>
        <v>21</v>
      </c>
      <c r="F161">
        <f t="shared" si="8"/>
        <v>5</v>
      </c>
      <c r="G161">
        <f>COUNTIF('GlobalGadgets Customer Transact'!B:B,A161)</f>
        <v>1</v>
      </c>
      <c r="H161" s="21">
        <f t="shared" si="9"/>
        <v>1</v>
      </c>
      <c r="I161" s="22">
        <f>SUMIF('GlobalGadgets Customer Transact'!B:B,A161,'GlobalGadgets Customer Transact'!H:H)</f>
        <v>39.98</v>
      </c>
      <c r="J161">
        <f t="shared" si="10"/>
        <v>1</v>
      </c>
      <c r="K161" s="21" t="str">
        <f t="shared" si="11"/>
        <v>511</v>
      </c>
      <c r="L161" t="str" cm="1">
        <f t="array" ref="L161">_xlfn.IFS(AND(F161&gt;=4,H161&gt;=4,J161&gt;=4),"Champion Customers",AND(F161&gt;=3,H161&gt;=4,J161&gt;=4),"Loyal Customers",AND(F161&gt;=4,H161&lt;=2,J161&lt;=2),"New Customers",AND(F161&lt;=2,H161&gt;=3,J161&gt;=3),"At Risk",AND(F161&lt;=2,H161&gt;=4,J161&gt;=4),"Can't Lose Them",AND(F161&lt;=2,H161&lt;=2,J161&lt;=2),"Hibernating Customers",TRUE,"Other")</f>
        <v>New Customers</v>
      </c>
    </row>
    <row r="162" spans="1:12">
      <c r="A162" t="s">
        <v>365</v>
      </c>
      <c r="B162" t="str">
        <f>VLOOKUP(A162,'GlobalGadgets Customer Transact'!$B:$I,8,FALSE)</f>
        <v>Male</v>
      </c>
      <c r="C162">
        <f>VLOOKUP(A162,'GlobalGadgets Customer Transact'!$B:$J,9,FALSE)</f>
        <v>65</v>
      </c>
      <c r="D162" t="str" cm="1">
        <f t="array" ref="D162">_xlfn.IFS(C162&lt;18,"Under 18",C162&lt;=24,"18-24",C162&lt;=34,"25-34",C162&lt;=49,"35-49",C162&lt;=64,"50-64",TRUE,"65+")</f>
        <v>65+</v>
      </c>
      <c r="E162">
        <f>$T$1-_xlfn.MAXIFS('GlobalGadgets Customer Transact'!C:C,'GlobalGadgets Customer Transact'!B:B,A162)</f>
        <v>16</v>
      </c>
      <c r="F162">
        <f t="shared" si="8"/>
        <v>5</v>
      </c>
      <c r="G162">
        <f>COUNTIF('GlobalGadgets Customer Transact'!B:B,A162)</f>
        <v>1</v>
      </c>
      <c r="H162" s="21">
        <f t="shared" si="9"/>
        <v>1</v>
      </c>
      <c r="I162" s="22">
        <f>SUMIF('GlobalGadgets Customer Transact'!B:B,A162,'GlobalGadgets Customer Transact'!H:H)</f>
        <v>28.5</v>
      </c>
      <c r="J162">
        <f t="shared" si="10"/>
        <v>1</v>
      </c>
      <c r="K162" s="21" t="str">
        <f t="shared" si="11"/>
        <v>511</v>
      </c>
      <c r="L162" t="str" cm="1">
        <f t="array" ref="L162">_xlfn.IFS(AND(F162&gt;=4,H162&gt;=4,J162&gt;=4),"Champion Customers",AND(F162&gt;=3,H162&gt;=4,J162&gt;=4),"Loyal Customers",AND(F162&gt;=4,H162&lt;=2,J162&lt;=2),"New Customers",AND(F162&lt;=2,H162&gt;=3,J162&gt;=3),"At Risk",AND(F162&lt;=2,H162&gt;=4,J162&gt;=4),"Can't Lose Them",AND(F162&lt;=2,H162&lt;=2,J162&lt;=2),"Hibernating Customers",TRUE,"Other")</f>
        <v>New Customers</v>
      </c>
    </row>
    <row r="163" spans="1:12">
      <c r="A163" t="s">
        <v>367</v>
      </c>
      <c r="B163" t="str">
        <f>VLOOKUP(A163,'GlobalGadgets Customer Transact'!$B:$I,8,FALSE)</f>
        <v>Female</v>
      </c>
      <c r="C163">
        <f>VLOOKUP(A163,'GlobalGadgets Customer Transact'!$B:$J,9,FALSE)</f>
        <v>18</v>
      </c>
      <c r="D163" t="str" cm="1">
        <f t="array" ref="D163">_xlfn.IFS(C163&lt;18,"Under 18",C163&lt;=24,"18-24",C163&lt;=34,"25-34",C163&lt;=49,"35-49",C163&lt;=64,"50-64",TRUE,"65+")</f>
        <v>18-24</v>
      </c>
      <c r="E163">
        <f>$T$1-_xlfn.MAXIFS('GlobalGadgets Customer Transact'!C:C,'GlobalGadgets Customer Transact'!B:B,A163)</f>
        <v>11</v>
      </c>
      <c r="F163">
        <f t="shared" si="8"/>
        <v>5</v>
      </c>
      <c r="G163">
        <f>COUNTIF('GlobalGadgets Customer Transact'!B:B,A163)</f>
        <v>1</v>
      </c>
      <c r="H163" s="21">
        <f t="shared" si="9"/>
        <v>1</v>
      </c>
      <c r="I163" s="22">
        <f>SUMIF('GlobalGadgets Customer Transact'!B:B,A163,'GlobalGadgets Customer Transact'!H:H)</f>
        <v>15</v>
      </c>
      <c r="J163">
        <f t="shared" si="10"/>
        <v>1</v>
      </c>
      <c r="K163" s="21" t="str">
        <f t="shared" si="11"/>
        <v>511</v>
      </c>
      <c r="L163" t="str" cm="1">
        <f t="array" ref="L163">_xlfn.IFS(AND(F163&gt;=4,H163&gt;=4,J163&gt;=4),"Champion Customers",AND(F163&gt;=3,H163&gt;=4,J163&gt;=4),"Loyal Customers",AND(F163&gt;=4,H163&lt;=2,J163&lt;=2),"New Customers",AND(F163&lt;=2,H163&gt;=3,J163&gt;=3),"At Risk",AND(F163&lt;=2,H163&gt;=4,J163&gt;=4),"Can't Lose Them",AND(F163&lt;=2,H163&lt;=2,J163&lt;=2),"Hibernating Customers",TRUE,"Other")</f>
        <v>New Customers</v>
      </c>
    </row>
    <row r="164" spans="1:12">
      <c r="A164" t="s">
        <v>369</v>
      </c>
      <c r="B164" t="str">
        <f>VLOOKUP(A164,'GlobalGadgets Customer Transact'!$B:$I,8,FALSE)</f>
        <v>Male</v>
      </c>
      <c r="C164">
        <f>VLOOKUP(A164,'GlobalGadgets Customer Transact'!$B:$J,9,FALSE)</f>
        <v>25</v>
      </c>
      <c r="D164" t="str" cm="1">
        <f t="array" ref="D164">_xlfn.IFS(C164&lt;18,"Under 18",C164&lt;=24,"18-24",C164&lt;=34,"25-34",C164&lt;=49,"35-49",C164&lt;=64,"50-64",TRUE,"65+")</f>
        <v>25-34</v>
      </c>
      <c r="E164">
        <f>$T$1-_xlfn.MAXIFS('GlobalGadgets Customer Transact'!C:C,'GlobalGadgets Customer Transact'!B:B,A164)</f>
        <v>6</v>
      </c>
      <c r="F164">
        <f t="shared" si="8"/>
        <v>5</v>
      </c>
      <c r="G164">
        <f>COUNTIF('GlobalGadgets Customer Transact'!B:B,A164)</f>
        <v>1</v>
      </c>
      <c r="H164" s="21">
        <f t="shared" si="9"/>
        <v>1</v>
      </c>
      <c r="I164" s="22">
        <f>SUMIF('GlobalGadgets Customer Transact'!B:B,A164,'GlobalGadgets Customer Transact'!H:H)</f>
        <v>50</v>
      </c>
      <c r="J164">
        <f t="shared" si="10"/>
        <v>1</v>
      </c>
      <c r="K164" s="21" t="str">
        <f t="shared" si="11"/>
        <v>511</v>
      </c>
      <c r="L164" t="str" cm="1">
        <f t="array" ref="L164">_xlfn.IFS(AND(F164&gt;=4,H164&gt;=4,J164&gt;=4),"Champion Customers",AND(F164&gt;=3,H164&gt;=4,J164&gt;=4),"Loyal Customers",AND(F164&gt;=4,H164&lt;=2,J164&lt;=2),"New Customers",AND(F164&lt;=2,H164&gt;=3,J164&gt;=3),"At Risk",AND(F164&lt;=2,H164&gt;=4,J164&gt;=4),"Can't Lose Them",AND(F164&lt;=2,H164&lt;=2,J164&lt;=2),"Hibernating Customers",TRUE,"Other")</f>
        <v>New Customers</v>
      </c>
    </row>
    <row r="165" spans="1:12">
      <c r="A165" t="s">
        <v>600</v>
      </c>
      <c r="B165" t="str">
        <f>VLOOKUP(A165,'GlobalGadgets Customer Transact'!$B:$I,8,FALSE)</f>
        <v>Female</v>
      </c>
      <c r="C165">
        <f>VLOOKUP(A165,'GlobalGadgets Customer Transact'!$B:$J,9,FALSE)</f>
        <v>30</v>
      </c>
      <c r="D165" t="str" cm="1">
        <f t="array" ref="D165">_xlfn.IFS(C165&lt;18,"Under 18",C165&lt;=24,"18-24",C165&lt;=34,"25-34",C165&lt;=49,"35-49",C165&lt;=64,"50-64",TRUE,"65+")</f>
        <v>25-34</v>
      </c>
      <c r="E165">
        <f>$T$1-_xlfn.MAXIFS('GlobalGadgets Customer Transact'!C:C,'GlobalGadgets Customer Transact'!B:B,A165)</f>
        <v>60</v>
      </c>
      <c r="F165">
        <f t="shared" si="8"/>
        <v>5</v>
      </c>
      <c r="G165">
        <f>COUNTIF('GlobalGadgets Customer Transact'!B:B,A165)</f>
        <v>12</v>
      </c>
      <c r="H165" s="21">
        <f t="shared" si="9"/>
        <v>5</v>
      </c>
      <c r="I165" s="22">
        <f>SUMIF('GlobalGadgets Customer Transact'!B:B,A165,'GlobalGadgets Customer Transact'!H:H)</f>
        <v>7794.98</v>
      </c>
      <c r="J165">
        <f t="shared" si="10"/>
        <v>5</v>
      </c>
      <c r="K165" s="21" t="str">
        <f t="shared" si="11"/>
        <v>555</v>
      </c>
      <c r="L165" t="str" cm="1">
        <f t="array" ref="L165">_xlfn.IFS(AND(F165&gt;=4,H165&gt;=4,J165&gt;=4),"Champion Customers",AND(F165&gt;=3,H165&gt;=4,J165&gt;=4),"Loyal Customers",AND(F165&gt;=4,H165&lt;=2,J165&lt;=2),"New Customers",AND(F165&lt;=2,H165&gt;=3,J165&gt;=3),"At Risk",AND(F165&lt;=2,H165&gt;=4,J165&gt;=4),"Can't Lose Them",AND(F165&lt;=2,H165&lt;=2,J165&lt;=2),"Hibernating Customers",TRUE,"Other")</f>
        <v>Champion Customers</v>
      </c>
    </row>
    <row r="166" spans="1:12">
      <c r="A166" t="s">
        <v>433</v>
      </c>
      <c r="B166" t="str">
        <f>VLOOKUP(A166,'GlobalGadgets Customer Transact'!$B:$I,8,FALSE)</f>
        <v>Male</v>
      </c>
      <c r="C166">
        <f>VLOOKUP(A166,'GlobalGadgets Customer Transact'!$B:$J,9,FALSE)</f>
        <v>40</v>
      </c>
      <c r="D166" t="str" cm="1">
        <f t="array" ref="D166">_xlfn.IFS(C166&lt;18,"Under 18",C166&lt;=24,"18-24",C166&lt;=34,"25-34",C166&lt;=49,"35-49",C166&lt;=64,"50-64",TRUE,"65+")</f>
        <v>35-49</v>
      </c>
      <c r="E166">
        <f>$T$1-_xlfn.MAXIFS('GlobalGadgets Customer Transact'!C:C,'GlobalGadgets Customer Transact'!B:B,A166)</f>
        <v>82</v>
      </c>
      <c r="F166">
        <f t="shared" si="8"/>
        <v>4</v>
      </c>
      <c r="G166">
        <f>COUNTIF('GlobalGadgets Customer Transact'!B:B,A166)</f>
        <v>6</v>
      </c>
      <c r="H166" s="21">
        <f t="shared" si="9"/>
        <v>4</v>
      </c>
      <c r="I166" s="22">
        <f>SUMIF('GlobalGadgets Customer Transact'!B:B,A166,'GlobalGadgets Customer Transact'!H:H)</f>
        <v>403.47</v>
      </c>
      <c r="J166">
        <f t="shared" si="10"/>
        <v>2</v>
      </c>
      <c r="K166" s="21" t="str">
        <f t="shared" si="11"/>
        <v>442</v>
      </c>
      <c r="L166" t="str" cm="1">
        <f t="array" ref="L166">_xlfn.IFS(AND(F166&gt;=4,H166&gt;=4,J166&gt;=4),"Champion Customers",AND(F166&gt;=3,H166&gt;=4,J166&gt;=4),"Loyal Customers",AND(F166&gt;=4,H166&lt;=2,J166&lt;=2),"New Customers",AND(F166&lt;=2,H166&gt;=3,J166&gt;=3),"At Risk",AND(F166&lt;=2,H166&gt;=4,J166&gt;=4),"Can't Lose Them",AND(F166&lt;=2,H166&lt;=2,J166&lt;=2),"Hibernating Customers",TRUE,"Other")</f>
        <v>Other</v>
      </c>
    </row>
    <row r="167" spans="1:12">
      <c r="A167" t="s">
        <v>371</v>
      </c>
      <c r="B167" t="str">
        <f>VLOOKUP(A167,'GlobalGadgets Customer Transact'!$B:$I,8,FALSE)</f>
        <v>Female</v>
      </c>
      <c r="C167">
        <f>VLOOKUP(A167,'GlobalGadgets Customer Transact'!$B:$J,9,FALSE)</f>
        <v>50</v>
      </c>
      <c r="D167" t="str" cm="1">
        <f t="array" ref="D167">_xlfn.IFS(C167&lt;18,"Under 18",C167&lt;=24,"18-24",C167&lt;=34,"25-34",C167&lt;=49,"35-49",C167&lt;=64,"50-64",TRUE,"65+")</f>
        <v>50-64</v>
      </c>
      <c r="E167">
        <f>$T$1-_xlfn.MAXIFS('GlobalGadgets Customer Transact'!C:C,'GlobalGadgets Customer Transact'!B:B,A167)</f>
        <v>3</v>
      </c>
      <c r="F167">
        <f t="shared" si="8"/>
        <v>5</v>
      </c>
      <c r="G167">
        <f>COUNTIF('GlobalGadgets Customer Transact'!B:B,A167)</f>
        <v>1</v>
      </c>
      <c r="H167" s="21">
        <f t="shared" si="9"/>
        <v>1</v>
      </c>
      <c r="I167" s="22">
        <f>SUMIF('GlobalGadgets Customer Transact'!B:B,A167,'GlobalGadgets Customer Transact'!H:H)</f>
        <v>899.99</v>
      </c>
      <c r="J167">
        <f t="shared" si="10"/>
        <v>3</v>
      </c>
      <c r="K167" s="21" t="str">
        <f t="shared" si="11"/>
        <v>513</v>
      </c>
      <c r="L167" t="str" cm="1">
        <f t="array" ref="L167">_xlfn.IFS(AND(F167&gt;=4,H167&gt;=4,J167&gt;=4),"Champion Customers",AND(F167&gt;=3,H167&gt;=4,J167&gt;=4),"Loyal Customers",AND(F167&gt;=4,H167&lt;=2,J167&lt;=2),"New Customers",AND(F167&lt;=2,H167&gt;=3,J167&gt;=3),"At Risk",AND(F167&lt;=2,H167&gt;=4,J167&gt;=4),"Can't Lose Them",AND(F167&lt;=2,H167&lt;=2,J167&lt;=2),"Hibernating Customers",TRUE,"Other")</f>
        <v>Other</v>
      </c>
    </row>
    <row r="168" spans="1:12">
      <c r="A168" t="s">
        <v>373</v>
      </c>
      <c r="B168" t="str">
        <f>VLOOKUP(A168,'GlobalGadgets Customer Transact'!$B:$I,8,FALSE)</f>
        <v>Male</v>
      </c>
      <c r="C168">
        <f>VLOOKUP(A168,'GlobalGadgets Customer Transact'!$B:$J,9,FALSE)</f>
        <v>60</v>
      </c>
      <c r="D168" t="str" cm="1">
        <f t="array" ref="D168">_xlfn.IFS(C168&lt;18,"Under 18",C168&lt;=24,"18-24",C168&lt;=34,"25-34",C168&lt;=49,"35-49",C168&lt;=64,"50-64",TRUE,"65+")</f>
        <v>50-64</v>
      </c>
      <c r="E168">
        <f>$T$1-_xlfn.MAXIFS('GlobalGadgets Customer Transact'!C:C,'GlobalGadgets Customer Transact'!B:B,A168)</f>
        <v>2</v>
      </c>
      <c r="F168">
        <f t="shared" si="8"/>
        <v>5</v>
      </c>
      <c r="G168">
        <f>COUNTIF('GlobalGadgets Customer Transact'!B:B,A168)</f>
        <v>1</v>
      </c>
      <c r="H168" s="21">
        <f t="shared" si="9"/>
        <v>1</v>
      </c>
      <c r="I168" s="22">
        <f>SUMIF('GlobalGadgets Customer Transact'!B:B,A168,'GlobalGadgets Customer Transact'!H:H)</f>
        <v>799</v>
      </c>
      <c r="J168">
        <f t="shared" si="10"/>
        <v>3</v>
      </c>
      <c r="K168" s="21" t="str">
        <f t="shared" si="11"/>
        <v>513</v>
      </c>
      <c r="L168" t="str" cm="1">
        <f t="array" ref="L168">_xlfn.IFS(AND(F168&gt;=4,H168&gt;=4,J168&gt;=4),"Champion Customers",AND(F168&gt;=3,H168&gt;=4,J168&gt;=4),"Loyal Customers",AND(F168&gt;=4,H168&lt;=2,J168&lt;=2),"New Customers",AND(F168&lt;=2,H168&gt;=3,J168&gt;=3),"At Risk",AND(F168&lt;=2,H168&gt;=4,J168&gt;=4),"Can't Lose Them",AND(F168&lt;=2,H168&lt;=2,J168&lt;=2),"Hibernating Customers",TRUE,"Other")</f>
        <v>Other</v>
      </c>
    </row>
    <row r="169" spans="1:12">
      <c r="A169" t="s">
        <v>375</v>
      </c>
      <c r="B169" t="str">
        <f>VLOOKUP(A169,'GlobalGadgets Customer Transact'!$B:$I,8,FALSE)</f>
        <v>Female</v>
      </c>
      <c r="C169">
        <f>VLOOKUP(A169,'GlobalGadgets Customer Transact'!$B:$J,9,FALSE)</f>
        <v>70</v>
      </c>
      <c r="D169" t="str" cm="1">
        <f t="array" ref="D169">_xlfn.IFS(C169&lt;18,"Under 18",C169&lt;=24,"18-24",C169&lt;=34,"25-34",C169&lt;=49,"35-49",C169&lt;=64,"50-64",TRUE,"65+")</f>
        <v>65+</v>
      </c>
      <c r="E169">
        <f>$T$1-_xlfn.MAXIFS('GlobalGadgets Customer Transact'!C:C,'GlobalGadgets Customer Transact'!B:B,A169)</f>
        <v>1</v>
      </c>
      <c r="F169">
        <f t="shared" si="8"/>
        <v>5</v>
      </c>
      <c r="G169">
        <f>COUNTIF('GlobalGadgets Customer Transact'!B:B,A169)</f>
        <v>1</v>
      </c>
      <c r="H169" s="21">
        <f t="shared" si="9"/>
        <v>1</v>
      </c>
      <c r="I169" s="22">
        <f>SUMIF('GlobalGadgets Customer Transact'!B:B,A169,'GlobalGadgets Customer Transact'!H:H)</f>
        <v>650</v>
      </c>
      <c r="J169">
        <f t="shared" si="10"/>
        <v>3</v>
      </c>
      <c r="K169" s="21" t="str">
        <f t="shared" si="11"/>
        <v>513</v>
      </c>
      <c r="L169" t="str" cm="1">
        <f t="array" ref="L169">_xlfn.IFS(AND(F169&gt;=4,H169&gt;=4,J169&gt;=4),"Champion Customers",AND(F169&gt;=3,H169&gt;=4,J169&gt;=4),"Loyal Customers",AND(F169&gt;=4,H169&lt;=2,J169&lt;=2),"New Customers",AND(F169&lt;=2,H169&gt;=3,J169&gt;=3),"At Risk",AND(F169&lt;=2,H169&gt;=4,J169&gt;=4),"Can't Lose Them",AND(F169&lt;=2,H169&lt;=2,J169&lt;=2),"Hibernating Customers",TRUE,"Other")</f>
        <v>Other</v>
      </c>
    </row>
    <row r="170" spans="1:12">
      <c r="A170" t="s">
        <v>377</v>
      </c>
      <c r="B170" t="str">
        <f>VLOOKUP(A170,'GlobalGadgets Customer Transact'!$B:$I,8,FALSE)</f>
        <v>Male</v>
      </c>
      <c r="C170">
        <f>VLOOKUP(A170,'GlobalGadgets Customer Transact'!$B:$J,9,FALSE)</f>
        <v>20</v>
      </c>
      <c r="D170" t="str" cm="1">
        <f t="array" ref="D170">_xlfn.IFS(C170&lt;18,"Under 18",C170&lt;=24,"18-24",C170&lt;=34,"25-34",C170&lt;=49,"35-49",C170&lt;=64,"50-64",TRUE,"65+")</f>
        <v>18-24</v>
      </c>
      <c r="E170">
        <f>$T$1-_xlfn.MAXIFS('GlobalGadgets Customer Transact'!C:C,'GlobalGadgets Customer Transact'!B:B,A170)</f>
        <v>0</v>
      </c>
      <c r="F170">
        <f t="shared" si="8"/>
        <v>5</v>
      </c>
      <c r="G170">
        <f>COUNTIF('GlobalGadgets Customer Transact'!B:B,A170)</f>
        <v>1</v>
      </c>
      <c r="H170" s="21">
        <f t="shared" si="9"/>
        <v>1</v>
      </c>
      <c r="I170" s="22">
        <f>SUMIF('GlobalGadgets Customer Transact'!B:B,A170,'GlobalGadgets Customer Transact'!H:H)</f>
        <v>950</v>
      </c>
      <c r="J170">
        <f t="shared" si="10"/>
        <v>3</v>
      </c>
      <c r="K170" s="21" t="str">
        <f t="shared" si="11"/>
        <v>513</v>
      </c>
      <c r="L170" t="str" cm="1">
        <f t="array" ref="L170">_xlfn.IFS(AND(F170&gt;=4,H170&gt;=4,J170&gt;=4),"Champion Customers",AND(F170&gt;=3,H170&gt;=4,J170&gt;=4),"Loyal Customers",AND(F170&gt;=4,H170&lt;=2,J170&lt;=2),"New Customers",AND(F170&lt;=2,H170&gt;=3,J170&gt;=3),"At Risk",AND(F170&lt;=2,H170&gt;=4,J170&gt;=4),"Can't Lose Them",AND(F170&lt;=2,H170&lt;=2,J170&lt;=2),"Hibernating Customers",TRUE,"Other")</f>
        <v>Other</v>
      </c>
    </row>
    <row r="171" spans="1:12">
      <c r="A171" t="s">
        <v>602</v>
      </c>
      <c r="B171" t="str">
        <f>VLOOKUP(A171,'GlobalGadgets Customer Transact'!$B:$I,8,FALSE)</f>
        <v>Female</v>
      </c>
      <c r="C171">
        <f>VLOOKUP(A171,'GlobalGadgets Customer Transact'!$B:$J,9,FALSE)</f>
        <v>30</v>
      </c>
      <c r="D171" t="str" cm="1">
        <f t="array" ref="D171">_xlfn.IFS(C171&lt;18,"Under 18",C171&lt;=24,"18-24",C171&lt;=34,"25-34",C171&lt;=49,"35-49",C171&lt;=64,"50-64",TRUE,"65+")</f>
        <v>25-34</v>
      </c>
      <c r="E171">
        <f>$T$1-_xlfn.MAXIFS('GlobalGadgets Customer Transact'!C:C,'GlobalGadgets Customer Transact'!B:B,A171)</f>
        <v>717</v>
      </c>
      <c r="F171">
        <f t="shared" si="8"/>
        <v>1</v>
      </c>
      <c r="G171">
        <f>COUNTIF('GlobalGadgets Customer Transact'!B:B,A171)</f>
        <v>14</v>
      </c>
      <c r="H171" s="21">
        <f t="shared" si="9"/>
        <v>5</v>
      </c>
      <c r="I171" s="22">
        <f>SUMIF('GlobalGadgets Customer Transact'!B:B,A171,'GlobalGadgets Customer Transact'!H:H)</f>
        <v>4899.46</v>
      </c>
      <c r="J171">
        <f t="shared" si="10"/>
        <v>5</v>
      </c>
      <c r="K171" s="21" t="str">
        <f t="shared" si="11"/>
        <v>155</v>
      </c>
      <c r="L171" t="str" cm="1">
        <f t="array" ref="L171">_xlfn.IFS(AND(F171&gt;=4,H171&gt;=4,J171&gt;=4),"Champion Customers",AND(F171&gt;=3,H171&gt;=4,J171&gt;=4),"Loyal Customers",AND(F171&gt;=4,H171&lt;=2,J171&lt;=2),"New Customers",AND(F171&lt;=2,H171&gt;=3,J171&gt;=3),"At Risk",AND(F171&lt;=2,H171&gt;=4,J171&gt;=4),"Can't Lose Them",AND(F171&lt;=2,H171&lt;=2,J171&lt;=2),"Hibernating Customers",TRUE,"Other")</f>
        <v>At Risk</v>
      </c>
    </row>
    <row r="172" spans="1:12">
      <c r="A172" t="s">
        <v>435</v>
      </c>
      <c r="B172" t="str">
        <f>VLOOKUP(A172,'GlobalGadgets Customer Transact'!$B:$I,8,FALSE)</f>
        <v>Male</v>
      </c>
      <c r="C172">
        <f>VLOOKUP(A172,'GlobalGadgets Customer Transact'!$B:$J,9,FALSE)</f>
        <v>45</v>
      </c>
      <c r="D172" t="str" cm="1">
        <f t="array" ref="D172">_xlfn.IFS(C172&lt;18,"Under 18",C172&lt;=24,"18-24",C172&lt;=34,"25-34",C172&lt;=49,"35-49",C172&lt;=64,"50-64",TRUE,"65+")</f>
        <v>35-49</v>
      </c>
      <c r="E172">
        <f>$T$1-_xlfn.MAXIFS('GlobalGadgets Customer Transact'!C:C,'GlobalGadgets Customer Transact'!B:B,A172)</f>
        <v>699</v>
      </c>
      <c r="F172">
        <f t="shared" si="8"/>
        <v>1</v>
      </c>
      <c r="G172">
        <f>COUNTIF('GlobalGadgets Customer Transact'!B:B,A172)</f>
        <v>18</v>
      </c>
      <c r="H172" s="21">
        <f t="shared" si="9"/>
        <v>5</v>
      </c>
      <c r="I172" s="22">
        <f>SUMIF('GlobalGadgets Customer Transact'!B:B,A172,'GlobalGadgets Customer Transact'!H:H)</f>
        <v>8198.45</v>
      </c>
      <c r="J172">
        <f t="shared" si="10"/>
        <v>5</v>
      </c>
      <c r="K172" s="21" t="str">
        <f t="shared" si="11"/>
        <v>155</v>
      </c>
      <c r="L172" t="str" cm="1">
        <f t="array" ref="L172">_xlfn.IFS(AND(F172&gt;=4,H172&gt;=4,J172&gt;=4),"Champion Customers",AND(F172&gt;=3,H172&gt;=4,J172&gt;=4),"Loyal Customers",AND(F172&gt;=4,H172&lt;=2,J172&lt;=2),"New Customers",AND(F172&lt;=2,H172&gt;=3,J172&gt;=3),"At Risk",AND(F172&lt;=2,H172&gt;=4,J172&gt;=4),"Can't Lose Them",AND(F172&lt;=2,H172&lt;=2,J172&lt;=2),"Hibernating Customers",TRUE,"Other")</f>
        <v>At Risk</v>
      </c>
    </row>
    <row r="173" spans="1:12">
      <c r="A173" t="s">
        <v>437</v>
      </c>
      <c r="B173" t="str">
        <f>VLOOKUP(A173,'GlobalGadgets Customer Transact'!$B:$I,8,FALSE)</f>
        <v>Female</v>
      </c>
      <c r="C173">
        <f>VLOOKUP(A173,'GlobalGadgets Customer Transact'!$B:$J,9,FALSE)</f>
        <v>50</v>
      </c>
      <c r="D173" t="str" cm="1">
        <f t="array" ref="D173">_xlfn.IFS(C173&lt;18,"Under 18",C173&lt;=24,"18-24",C173&lt;=34,"25-34",C173&lt;=49,"35-49",C173&lt;=64,"50-64",TRUE,"65+")</f>
        <v>50-64</v>
      </c>
      <c r="E173">
        <f>$T$1-_xlfn.MAXIFS('GlobalGadgets Customer Transact'!C:C,'GlobalGadgets Customer Transact'!B:B,A173)</f>
        <v>681</v>
      </c>
      <c r="F173">
        <f t="shared" si="8"/>
        <v>1</v>
      </c>
      <c r="G173">
        <f>COUNTIF('GlobalGadgets Customer Transact'!B:B,A173)</f>
        <v>18</v>
      </c>
      <c r="H173" s="21">
        <f t="shared" si="9"/>
        <v>5</v>
      </c>
      <c r="I173" s="22">
        <f>SUMIF('GlobalGadgets Customer Transact'!B:B,A173,'GlobalGadgets Customer Transact'!H:H)</f>
        <v>8198.45</v>
      </c>
      <c r="J173">
        <f t="shared" si="10"/>
        <v>5</v>
      </c>
      <c r="K173" s="21" t="str">
        <f t="shared" si="11"/>
        <v>155</v>
      </c>
      <c r="L173" t="str" cm="1">
        <f t="array" ref="L173">_xlfn.IFS(AND(F173&gt;=4,H173&gt;=4,J173&gt;=4),"Champion Customers",AND(F173&gt;=3,H173&gt;=4,J173&gt;=4),"Loyal Customers",AND(F173&gt;=4,H173&lt;=2,J173&lt;=2),"New Customers",AND(F173&lt;=2,H173&gt;=3,J173&gt;=3),"At Risk",AND(F173&lt;=2,H173&gt;=4,J173&gt;=4),"Can't Lose Them",AND(F173&lt;=2,H173&lt;=2,J173&lt;=2),"Hibernating Customers",TRUE,"Other")</f>
        <v>At Risk</v>
      </c>
    </row>
    <row r="174" spans="1:12">
      <c r="A174" t="s">
        <v>456</v>
      </c>
      <c r="B174" t="str">
        <f>VLOOKUP(A174,'GlobalGadgets Customer Transact'!$B:$I,8,FALSE)</f>
        <v>Male</v>
      </c>
      <c r="C174">
        <f>VLOOKUP(A174,'GlobalGadgets Customer Transact'!$B:$J,9,FALSE)</f>
        <v>65</v>
      </c>
      <c r="D174" t="str" cm="1">
        <f t="array" ref="D174">_xlfn.IFS(C174&lt;18,"Under 18",C174&lt;=24,"18-24",C174&lt;=34,"25-34",C174&lt;=49,"35-49",C174&lt;=64,"50-64",TRUE,"65+")</f>
        <v>65+</v>
      </c>
      <c r="E174">
        <f>$T$1-_xlfn.MAXIFS('GlobalGadgets Customer Transact'!C:C,'GlobalGadgets Customer Transact'!B:B,A174)</f>
        <v>672</v>
      </c>
      <c r="F174">
        <f t="shared" si="8"/>
        <v>1</v>
      </c>
      <c r="G174">
        <f>COUNTIF('GlobalGadgets Customer Transact'!B:B,A174)</f>
        <v>9</v>
      </c>
      <c r="H174" s="21">
        <f t="shared" si="9"/>
        <v>5</v>
      </c>
      <c r="I174" s="22">
        <f>SUMIF('GlobalGadgets Customer Transact'!B:B,A174,'GlobalGadgets Customer Transact'!H:H)</f>
        <v>7296.98</v>
      </c>
      <c r="J174">
        <f t="shared" si="10"/>
        <v>5</v>
      </c>
      <c r="K174" s="21" t="str">
        <f t="shared" si="11"/>
        <v>155</v>
      </c>
      <c r="L174" t="str" cm="1">
        <f t="array" ref="L174">_xlfn.IFS(AND(F174&gt;=4,H174&gt;=4,J174&gt;=4),"Champion Customers",AND(F174&gt;=3,H174&gt;=4,J174&gt;=4),"Loyal Customers",AND(F174&gt;=4,H174&lt;=2,J174&lt;=2),"New Customers",AND(F174&lt;=2,H174&gt;=3,J174&gt;=3),"At Risk",AND(F174&lt;=2,H174&gt;=4,J174&gt;=4),"Can't Lose Them",AND(F174&lt;=2,H174&lt;=2,J174&lt;=2),"Hibernating Customers",TRUE,"Other")</f>
        <v>At Risk</v>
      </c>
    </row>
    <row r="175" spans="1:12">
      <c r="A175" t="s">
        <v>1075</v>
      </c>
      <c r="B175" t="str">
        <f>VLOOKUP(A175,'GlobalGadgets Customer Transact'!$B:$I,8,FALSE)</f>
        <v>Female</v>
      </c>
      <c r="C175">
        <f>VLOOKUP(A175,'GlobalGadgets Customer Transact'!$B:$J,9,FALSE)</f>
        <v>18</v>
      </c>
      <c r="D175" t="str" cm="1">
        <f t="array" ref="D175">_xlfn.IFS(C175&lt;18,"Under 18",C175&lt;=24,"18-24",C175&lt;=34,"25-34",C175&lt;=49,"35-49",C175&lt;=64,"50-64",TRUE,"65+")</f>
        <v>18-24</v>
      </c>
      <c r="E175">
        <f>$T$1-_xlfn.MAXIFS('GlobalGadgets Customer Transact'!C:C,'GlobalGadgets Customer Transact'!B:B,A175)</f>
        <v>663</v>
      </c>
      <c r="F175">
        <f t="shared" si="8"/>
        <v>1</v>
      </c>
      <c r="G175">
        <f>COUNTIF('GlobalGadgets Customer Transact'!B:B,A175)</f>
        <v>9</v>
      </c>
      <c r="H175" s="21">
        <f t="shared" si="9"/>
        <v>5</v>
      </c>
      <c r="I175" s="22">
        <f>SUMIF('GlobalGadgets Customer Transact'!B:B,A175,'GlobalGadgets Customer Transact'!H:H)</f>
        <v>901.47</v>
      </c>
      <c r="J175">
        <f t="shared" si="10"/>
        <v>3</v>
      </c>
      <c r="K175" s="21" t="str">
        <f t="shared" si="11"/>
        <v>153</v>
      </c>
      <c r="L175" t="str" cm="1">
        <f t="array" ref="L175">_xlfn.IFS(AND(F175&gt;=4,H175&gt;=4,J175&gt;=4),"Champion Customers",AND(F175&gt;=3,H175&gt;=4,J175&gt;=4),"Loyal Customers",AND(F175&gt;=4,H175&lt;=2,J175&lt;=2),"New Customers",AND(F175&lt;=2,H175&gt;=3,J175&gt;=3),"At Risk",AND(F175&lt;=2,H175&gt;=4,J175&gt;=4),"Can't Lose Them",AND(F175&lt;=2,H175&lt;=2,J175&lt;=2),"Hibernating Customers",TRUE,"Other")</f>
        <v>At Risk</v>
      </c>
    </row>
    <row r="176" spans="1:12">
      <c r="A176" t="s">
        <v>1085</v>
      </c>
      <c r="B176" t="str">
        <f>VLOOKUP(A176,'GlobalGadgets Customer Transact'!$B:$I,8,FALSE)</f>
        <v>Male</v>
      </c>
      <c r="C176">
        <f>VLOOKUP(A176,'GlobalGadgets Customer Transact'!$B:$J,9,FALSE)</f>
        <v>25</v>
      </c>
      <c r="D176" t="str" cm="1">
        <f t="array" ref="D176">_xlfn.IFS(C176&lt;18,"Under 18",C176&lt;=24,"18-24",C176&lt;=34,"25-34",C176&lt;=49,"35-49",C176&lt;=64,"50-64",TRUE,"65+")</f>
        <v>25-34</v>
      </c>
      <c r="E176">
        <f>$T$1-_xlfn.MAXIFS('GlobalGadgets Customer Transact'!C:C,'GlobalGadgets Customer Transact'!B:B,A176)</f>
        <v>645</v>
      </c>
      <c r="F176">
        <f t="shared" si="8"/>
        <v>1</v>
      </c>
      <c r="G176">
        <f>COUNTIF('GlobalGadgets Customer Transact'!B:B,A176)</f>
        <v>18</v>
      </c>
      <c r="H176" s="21">
        <f t="shared" si="9"/>
        <v>5</v>
      </c>
      <c r="I176" s="22">
        <f>SUMIF('GlobalGadgets Customer Transact'!B:B,A176,'GlobalGadgets Customer Transact'!H:H)</f>
        <v>8198.45</v>
      </c>
      <c r="J176">
        <f t="shared" si="10"/>
        <v>5</v>
      </c>
      <c r="K176" s="21" t="str">
        <f t="shared" si="11"/>
        <v>155</v>
      </c>
      <c r="L176" t="str" cm="1">
        <f t="array" ref="L176">_xlfn.IFS(AND(F176&gt;=4,H176&gt;=4,J176&gt;=4),"Champion Customers",AND(F176&gt;=3,H176&gt;=4,J176&gt;=4),"Loyal Customers",AND(F176&gt;=4,H176&lt;=2,J176&lt;=2),"New Customers",AND(F176&lt;=2,H176&gt;=3,J176&gt;=3),"At Risk",AND(F176&lt;=2,H176&gt;=4,J176&gt;=4),"Can't Lose Them",AND(F176&lt;=2,H176&lt;=2,J176&lt;=2),"Hibernating Customers",TRUE,"Other")</f>
        <v>At Risk</v>
      </c>
    </row>
    <row r="177" spans="1:12">
      <c r="A177" t="s">
        <v>1104</v>
      </c>
      <c r="B177" t="str">
        <f>VLOOKUP(A177,'GlobalGadgets Customer Transact'!$B:$I,8,FALSE)</f>
        <v>Female</v>
      </c>
      <c r="C177">
        <f>VLOOKUP(A177,'GlobalGadgets Customer Transact'!$B:$J,9,FALSE)</f>
        <v>35</v>
      </c>
      <c r="D177" t="str" cm="1">
        <f t="array" ref="D177">_xlfn.IFS(C177&lt;18,"Under 18",C177&lt;=24,"18-24",C177&lt;=34,"25-34",C177&lt;=49,"35-49",C177&lt;=64,"50-64",TRUE,"65+")</f>
        <v>35-49</v>
      </c>
      <c r="E177">
        <f>$T$1-_xlfn.MAXIFS('GlobalGadgets Customer Transact'!C:C,'GlobalGadgets Customer Transact'!B:B,A177)</f>
        <v>641</v>
      </c>
      <c r="F177">
        <f t="shared" si="8"/>
        <v>1</v>
      </c>
      <c r="G177">
        <f>COUNTIF('GlobalGadgets Customer Transact'!B:B,A177)</f>
        <v>4</v>
      </c>
      <c r="H177" s="21">
        <f t="shared" si="9"/>
        <v>4</v>
      </c>
      <c r="I177" s="22">
        <f>SUMIF('GlobalGadgets Customer Transact'!B:B,A177,'GlobalGadgets Customer Transact'!H:H)</f>
        <v>3298.99</v>
      </c>
      <c r="J177">
        <f t="shared" si="10"/>
        <v>5</v>
      </c>
      <c r="K177" s="21" t="str">
        <f t="shared" si="11"/>
        <v>145</v>
      </c>
      <c r="L177" t="str" cm="1">
        <f t="array" ref="L177">_xlfn.IFS(AND(F177&gt;=4,H177&gt;=4,J177&gt;=4),"Champion Customers",AND(F177&gt;=3,H177&gt;=4,J177&gt;=4),"Loyal Customers",AND(F177&gt;=4,H177&lt;=2,J177&lt;=2),"New Customers",AND(F177&lt;=2,H177&gt;=3,J177&gt;=3),"At Risk",AND(F177&lt;=2,H177&gt;=4,J177&gt;=4),"Can't Lose Them",AND(F177&lt;=2,H177&lt;=2,J177&lt;=2),"Hibernating Customers",TRUE,"Other")</f>
        <v>At Risk</v>
      </c>
    </row>
    <row r="178" spans="1:12">
      <c r="A178" t="s">
        <v>81</v>
      </c>
      <c r="B178" t="str">
        <f>VLOOKUP(A178,'GlobalGadgets Customer Transact'!$B:$I,8,FALSE)</f>
        <v>Male</v>
      </c>
      <c r="C178">
        <f>VLOOKUP(A178,'GlobalGadgets Customer Transact'!$B:$J,9,FALSE)</f>
        <v>40</v>
      </c>
      <c r="D178" t="str" cm="1">
        <f t="array" ref="D178">_xlfn.IFS(C178&lt;18,"Under 18",C178&lt;=24,"18-24",C178&lt;=34,"25-34",C178&lt;=49,"35-49",C178&lt;=64,"50-64",TRUE,"65+")</f>
        <v>35-49</v>
      </c>
      <c r="E178">
        <f>$T$1-_xlfn.MAXIFS('GlobalGadgets Customer Transact'!C:C,'GlobalGadgets Customer Transact'!B:B,A178)</f>
        <v>627</v>
      </c>
      <c r="F178">
        <f t="shared" si="8"/>
        <v>1</v>
      </c>
      <c r="G178">
        <f>COUNTIF('GlobalGadgets Customer Transact'!B:B,A178)</f>
        <v>14</v>
      </c>
      <c r="H178" s="21">
        <f t="shared" si="9"/>
        <v>5</v>
      </c>
      <c r="I178" s="22">
        <f>SUMIF('GlobalGadgets Customer Transact'!B:B,A178,'GlobalGadgets Customer Transact'!H:H)</f>
        <v>4899.46</v>
      </c>
      <c r="J178">
        <f t="shared" si="10"/>
        <v>5</v>
      </c>
      <c r="K178" s="21" t="str">
        <f t="shared" si="11"/>
        <v>155</v>
      </c>
      <c r="L178" t="str" cm="1">
        <f t="array" ref="L178">_xlfn.IFS(AND(F178&gt;=4,H178&gt;=4,J178&gt;=4),"Champion Customers",AND(F178&gt;=3,H178&gt;=4,J178&gt;=4),"Loyal Customers",AND(F178&gt;=4,H178&lt;=2,J178&lt;=2),"New Customers",AND(F178&lt;=2,H178&gt;=3,J178&gt;=3),"At Risk",AND(F178&lt;=2,H178&gt;=4,J178&gt;=4),"Can't Lose Them",AND(F178&lt;=2,H178&lt;=2,J178&lt;=2),"Hibernating Customers",TRUE,"Other")</f>
        <v>At Risk</v>
      </c>
    </row>
    <row r="179" spans="1:12">
      <c r="A179" t="s">
        <v>98</v>
      </c>
      <c r="B179" t="str">
        <f>VLOOKUP(A179,'GlobalGadgets Customer Transact'!$B:$I,8,FALSE)</f>
        <v>Female</v>
      </c>
      <c r="C179">
        <f>VLOOKUP(A179,'GlobalGadgets Customer Transact'!$B:$J,9,FALSE)</f>
        <v>50</v>
      </c>
      <c r="D179" t="str" cm="1">
        <f t="array" ref="D179">_xlfn.IFS(C179&lt;18,"Under 18",C179&lt;=24,"18-24",C179&lt;=34,"25-34",C179&lt;=49,"35-49",C179&lt;=64,"50-64",TRUE,"65+")</f>
        <v>50-64</v>
      </c>
      <c r="E179">
        <f>$T$1-_xlfn.MAXIFS('GlobalGadgets Customer Transact'!C:C,'GlobalGadgets Customer Transact'!B:B,A179)</f>
        <v>611</v>
      </c>
      <c r="F179">
        <f t="shared" si="8"/>
        <v>1</v>
      </c>
      <c r="G179">
        <f>COUNTIF('GlobalGadgets Customer Transact'!B:B,A179)</f>
        <v>16</v>
      </c>
      <c r="H179" s="21">
        <f t="shared" si="9"/>
        <v>5</v>
      </c>
      <c r="I179" s="22">
        <f>SUMIF('GlobalGadgets Customer Transact'!B:B,A179,'GlobalGadgets Customer Transact'!H:H)</f>
        <v>8133.45</v>
      </c>
      <c r="J179">
        <f t="shared" si="10"/>
        <v>5</v>
      </c>
      <c r="K179" s="21" t="str">
        <f t="shared" si="11"/>
        <v>155</v>
      </c>
      <c r="L179" t="str" cm="1">
        <f t="array" ref="L179">_xlfn.IFS(AND(F179&gt;=4,H179&gt;=4,J179&gt;=4),"Champion Customers",AND(F179&gt;=3,H179&gt;=4,J179&gt;=4),"Loyal Customers",AND(F179&gt;=4,H179&lt;=2,J179&lt;=2),"New Customers",AND(F179&lt;=2,H179&gt;=3,J179&gt;=3),"At Risk",AND(F179&lt;=2,H179&gt;=4,J179&gt;=4),"Can't Lose Them",AND(F179&lt;=2,H179&lt;=2,J179&lt;=2),"Hibernating Customers",TRUE,"Other")</f>
        <v>At Risk</v>
      </c>
    </row>
    <row r="180" spans="1:12">
      <c r="A180" t="s">
        <v>1219</v>
      </c>
      <c r="B180" t="str">
        <f>VLOOKUP(A180,'GlobalGadgets Customer Transact'!$B:$I,8,FALSE)</f>
        <v>Male</v>
      </c>
      <c r="C180">
        <f>VLOOKUP(A180,'GlobalGadgets Customer Transact'!$B:$J,9,FALSE)</f>
        <v>65</v>
      </c>
      <c r="D180" t="str" cm="1">
        <f t="array" ref="D180">_xlfn.IFS(C180&lt;18,"Under 18",C180&lt;=24,"18-24",C180&lt;=34,"25-34",C180&lt;=49,"35-49",C180&lt;=64,"50-64",TRUE,"65+")</f>
        <v>65+</v>
      </c>
      <c r="E180">
        <f>$T$1-_xlfn.MAXIFS('GlobalGadgets Customer Transact'!C:C,'GlobalGadgets Customer Transact'!B:B,A180)</f>
        <v>591</v>
      </c>
      <c r="F180">
        <f t="shared" si="8"/>
        <v>1</v>
      </c>
      <c r="G180">
        <f>COUNTIF('GlobalGadgets Customer Transact'!B:B,A180)</f>
        <v>20</v>
      </c>
      <c r="H180" s="21">
        <f t="shared" si="9"/>
        <v>5</v>
      </c>
      <c r="I180" s="22">
        <f>SUMIF('GlobalGadgets Customer Transact'!B:B,A180,'GlobalGadgets Customer Transact'!H:H)</f>
        <v>8263.45</v>
      </c>
      <c r="J180">
        <f t="shared" si="10"/>
        <v>5</v>
      </c>
      <c r="K180" s="21" t="str">
        <f t="shared" si="11"/>
        <v>155</v>
      </c>
      <c r="L180" t="str" cm="1">
        <f t="array" ref="L180">_xlfn.IFS(AND(F180&gt;=4,H180&gt;=4,J180&gt;=4),"Champion Customers",AND(F180&gt;=3,H180&gt;=4,J180&gt;=4),"Loyal Customers",AND(F180&gt;=4,H180&lt;=2,J180&lt;=2),"New Customers",AND(F180&lt;=2,H180&gt;=3,J180&gt;=3),"At Risk",AND(F180&lt;=2,H180&gt;=4,J180&gt;=4),"Can't Lose Them",AND(F180&lt;=2,H180&lt;=2,J180&lt;=2),"Hibernating Customers",TRUE,"Other")</f>
        <v>At Risk</v>
      </c>
    </row>
    <row r="181" spans="1:12">
      <c r="A181" t="s">
        <v>1240</v>
      </c>
      <c r="B181" t="str">
        <f>VLOOKUP(A181,'GlobalGadgets Customer Transact'!$B:$I,8,FALSE)</f>
        <v>Female</v>
      </c>
      <c r="C181">
        <f>VLOOKUP(A181,'GlobalGadgets Customer Transact'!$B:$J,9,FALSE)</f>
        <v>18</v>
      </c>
      <c r="D181" t="str" cm="1">
        <f t="array" ref="D181">_xlfn.IFS(C181&lt;18,"Under 18",C181&lt;=24,"18-24",C181&lt;=34,"25-34",C181&lt;=49,"35-49",C181&lt;=64,"50-64",TRUE,"65+")</f>
        <v>18-24</v>
      </c>
      <c r="E181">
        <f>$T$1-_xlfn.MAXIFS('GlobalGadgets Customer Transact'!C:C,'GlobalGadgets Customer Transact'!B:B,A181)</f>
        <v>580</v>
      </c>
      <c r="F181">
        <f t="shared" si="8"/>
        <v>1</v>
      </c>
      <c r="G181">
        <f>COUNTIF('GlobalGadgets Customer Transact'!B:B,A181)</f>
        <v>11</v>
      </c>
      <c r="H181" s="21">
        <f t="shared" si="9"/>
        <v>5</v>
      </c>
      <c r="I181" s="22">
        <f>SUMIF('GlobalGadgets Customer Transact'!B:B,A181,'GlobalGadgets Customer Transact'!H:H)</f>
        <v>7595.98</v>
      </c>
      <c r="J181">
        <f t="shared" si="10"/>
        <v>5</v>
      </c>
      <c r="K181" s="21" t="str">
        <f t="shared" si="11"/>
        <v>155</v>
      </c>
      <c r="L181" t="str" cm="1">
        <f t="array" ref="L181">_xlfn.IFS(AND(F181&gt;=4,H181&gt;=4,J181&gt;=4),"Champion Customers",AND(F181&gt;=3,H181&gt;=4,J181&gt;=4),"Loyal Customers",AND(F181&gt;=4,H181&lt;=2,J181&lt;=2),"New Customers",AND(F181&lt;=2,H181&gt;=3,J181&gt;=3),"At Risk",AND(F181&lt;=2,H181&gt;=4,J181&gt;=4),"Can't Lose Them",AND(F181&lt;=2,H181&lt;=2,J181&lt;=2),"Hibernating Customers",TRUE,"Other")</f>
        <v>At Risk</v>
      </c>
    </row>
    <row r="182" spans="1:12">
      <c r="A182" t="s">
        <v>957</v>
      </c>
      <c r="B182" t="str">
        <f>VLOOKUP(A182,'GlobalGadgets Customer Transact'!$B:$I,8,FALSE)</f>
        <v>Male</v>
      </c>
      <c r="C182">
        <f>VLOOKUP(A182,'GlobalGadgets Customer Transact'!$B:$J,9,FALSE)</f>
        <v>25</v>
      </c>
      <c r="D182" t="str" cm="1">
        <f t="array" ref="D182">_xlfn.IFS(C182&lt;18,"Under 18",C182&lt;=24,"18-24",C182&lt;=34,"25-34",C182&lt;=49,"35-49",C182&lt;=64,"50-64",TRUE,"65+")</f>
        <v>25-34</v>
      </c>
      <c r="E182">
        <f>$T$1-_xlfn.MAXIFS('GlobalGadgets Customer Transact'!C:C,'GlobalGadgets Customer Transact'!B:B,A182)</f>
        <v>573</v>
      </c>
      <c r="F182">
        <f t="shared" si="8"/>
        <v>2</v>
      </c>
      <c r="G182">
        <f>COUNTIF('GlobalGadgets Customer Transact'!B:B,A182)</f>
        <v>7</v>
      </c>
      <c r="H182" s="21">
        <f t="shared" si="9"/>
        <v>5</v>
      </c>
      <c r="I182" s="22">
        <f>SUMIF('GlobalGadgets Customer Transact'!B:B,A182,'GlobalGadgets Customer Transact'!H:H)</f>
        <v>602.47</v>
      </c>
      <c r="J182">
        <f t="shared" si="10"/>
        <v>3</v>
      </c>
      <c r="K182" s="21" t="str">
        <f t="shared" si="11"/>
        <v>253</v>
      </c>
      <c r="L182" t="str" cm="1">
        <f t="array" ref="L182">_xlfn.IFS(AND(F182&gt;=4,H182&gt;=4,J182&gt;=4),"Champion Customers",AND(F182&gt;=3,H182&gt;=4,J182&gt;=4),"Loyal Customers",AND(F182&gt;=4,H182&lt;=2,J182&lt;=2),"New Customers",AND(F182&lt;=2,H182&gt;=3,J182&gt;=3),"At Risk",AND(F182&lt;=2,H182&gt;=4,J182&gt;=4),"Can't Lose Them",AND(F182&lt;=2,H182&lt;=2,J182&lt;=2),"Hibernating Customers",TRUE,"Other")</f>
        <v>At Risk</v>
      </c>
    </row>
    <row r="183" spans="1:12">
      <c r="A183" t="s">
        <v>965</v>
      </c>
      <c r="B183" t="str">
        <f>VLOOKUP(A183,'GlobalGadgets Customer Transact'!$B:$I,8,FALSE)</f>
        <v>Female</v>
      </c>
      <c r="C183">
        <f>VLOOKUP(A183,'GlobalGadgets Customer Transact'!$B:$J,9,FALSE)</f>
        <v>35</v>
      </c>
      <c r="D183" t="str" cm="1">
        <f t="array" ref="D183">_xlfn.IFS(C183&lt;18,"Under 18",C183&lt;=24,"18-24",C183&lt;=34,"25-34",C183&lt;=49,"35-49",C183&lt;=64,"50-64",TRUE,"65+")</f>
        <v>35-49</v>
      </c>
      <c r="E183">
        <f>$T$1-_xlfn.MAXIFS('GlobalGadgets Customer Transact'!C:C,'GlobalGadgets Customer Transact'!B:B,A183)</f>
        <v>555</v>
      </c>
      <c r="F183">
        <f t="shared" si="8"/>
        <v>2</v>
      </c>
      <c r="G183">
        <f>COUNTIF('GlobalGadgets Customer Transact'!B:B,A183)</f>
        <v>18</v>
      </c>
      <c r="H183" s="21">
        <f t="shared" si="9"/>
        <v>5</v>
      </c>
      <c r="I183" s="22">
        <f>SUMIF('GlobalGadgets Customer Transact'!B:B,A183,'GlobalGadgets Customer Transact'!H:H)</f>
        <v>8198.45</v>
      </c>
      <c r="J183">
        <f t="shared" si="10"/>
        <v>5</v>
      </c>
      <c r="K183" s="21" t="str">
        <f t="shared" si="11"/>
        <v>255</v>
      </c>
      <c r="L183" t="str" cm="1">
        <f t="array" ref="L183">_xlfn.IFS(AND(F183&gt;=4,H183&gt;=4,J183&gt;=4),"Champion Customers",AND(F183&gt;=3,H183&gt;=4,J183&gt;=4),"Loyal Customers",AND(F183&gt;=4,H183&lt;=2,J183&lt;=2),"New Customers",AND(F183&lt;=2,H183&gt;=3,J183&gt;=3),"At Risk",AND(F183&lt;=2,H183&gt;=4,J183&gt;=4),"Can't Lose Them",AND(F183&lt;=2,H183&lt;=2,J183&lt;=2),"Hibernating Customers",TRUE,"Other")</f>
        <v>At Risk</v>
      </c>
    </row>
    <row r="184" spans="1:12">
      <c r="A184" t="s">
        <v>984</v>
      </c>
      <c r="B184" t="str">
        <f>VLOOKUP(A184,'GlobalGadgets Customer Transact'!$B:$I,8,FALSE)</f>
        <v>Male</v>
      </c>
      <c r="C184">
        <f>VLOOKUP(A184,'GlobalGadgets Customer Transact'!$B:$J,9,FALSE)</f>
        <v>50</v>
      </c>
      <c r="D184" t="str" cm="1">
        <f t="array" ref="D184">_xlfn.IFS(C184&lt;18,"Under 18",C184&lt;=24,"18-24",C184&lt;=34,"25-34",C184&lt;=49,"35-49",C184&lt;=64,"50-64",TRUE,"65+")</f>
        <v>50-64</v>
      </c>
      <c r="E184">
        <f>$T$1-_xlfn.MAXIFS('GlobalGadgets Customer Transact'!C:C,'GlobalGadgets Customer Transact'!B:B,A184)</f>
        <v>550</v>
      </c>
      <c r="F184">
        <f t="shared" si="8"/>
        <v>2</v>
      </c>
      <c r="G184">
        <f>COUNTIF('GlobalGadgets Customer Transact'!B:B,A184)</f>
        <v>5</v>
      </c>
      <c r="H184" s="21">
        <f t="shared" si="9"/>
        <v>4</v>
      </c>
      <c r="I184" s="22">
        <f>SUMIF('GlobalGadgets Customer Transact'!B:B,A184,'GlobalGadgets Customer Transact'!H:H)</f>
        <v>4597.99</v>
      </c>
      <c r="J184">
        <f t="shared" si="10"/>
        <v>5</v>
      </c>
      <c r="K184" s="21" t="str">
        <f t="shared" si="11"/>
        <v>245</v>
      </c>
      <c r="L184" t="str" cm="1">
        <f t="array" ref="L184">_xlfn.IFS(AND(F184&gt;=4,H184&gt;=4,J184&gt;=4),"Champion Customers",AND(F184&gt;=3,H184&gt;=4,J184&gt;=4),"Loyal Customers",AND(F184&gt;=4,H184&lt;=2,J184&lt;=2),"New Customers",AND(F184&lt;=2,H184&gt;=3,J184&gt;=3),"At Risk",AND(F184&lt;=2,H184&gt;=4,J184&gt;=4),"Can't Lose Them",AND(F184&lt;=2,H184&lt;=2,J184&lt;=2),"Hibernating Customers",TRUE,"Other")</f>
        <v>At Risk</v>
      </c>
    </row>
    <row r="185" spans="1:12">
      <c r="A185" t="s">
        <v>834</v>
      </c>
      <c r="B185" t="str">
        <f>VLOOKUP(A185,'GlobalGadgets Customer Transact'!$B:$I,8,FALSE)</f>
        <v>Male</v>
      </c>
      <c r="C185">
        <f>VLOOKUP(A185,'GlobalGadgets Customer Transact'!$B:$J,9,FALSE)</f>
        <v>55</v>
      </c>
      <c r="D185" t="str" cm="1">
        <f t="array" ref="D185">_xlfn.IFS(C185&lt;18,"Under 18",C185&lt;=24,"18-24",C185&lt;=34,"25-34",C185&lt;=49,"35-49",C185&lt;=64,"50-64",TRUE,"65+")</f>
        <v>50-64</v>
      </c>
      <c r="E185">
        <f>$T$1-_xlfn.MAXIFS('GlobalGadgets Customer Transact'!C:C,'GlobalGadgets Customer Transact'!B:B,A185)</f>
        <v>537</v>
      </c>
      <c r="F185">
        <f t="shared" si="8"/>
        <v>2</v>
      </c>
      <c r="G185">
        <f>COUNTIF('GlobalGadgets Customer Transact'!B:B,A185)</f>
        <v>13</v>
      </c>
      <c r="H185" s="21">
        <f t="shared" si="9"/>
        <v>5</v>
      </c>
      <c r="I185" s="22">
        <f>SUMIF('GlobalGadgets Customer Transact'!B:B,A185,'GlobalGadgets Customer Transact'!H:H)</f>
        <v>3600.46</v>
      </c>
      <c r="J185">
        <f t="shared" si="10"/>
        <v>5</v>
      </c>
      <c r="K185" s="21" t="str">
        <f t="shared" si="11"/>
        <v>255</v>
      </c>
      <c r="L185" t="str" cm="1">
        <f t="array" ref="L185">_xlfn.IFS(AND(F185&gt;=4,H185&gt;=4,J185&gt;=4),"Champion Customers",AND(F185&gt;=3,H185&gt;=4,J185&gt;=4),"Loyal Customers",AND(F185&gt;=4,H185&lt;=2,J185&lt;=2),"New Customers",AND(F185&lt;=2,H185&gt;=3,J185&gt;=3),"At Risk",AND(F185&lt;=2,H185&gt;=4,J185&gt;=4),"Can't Lose Them",AND(F185&lt;=2,H185&lt;=2,J185&lt;=2),"Hibernating Customers",TRUE,"Other")</f>
        <v>At Risk</v>
      </c>
    </row>
    <row r="186" spans="1:12">
      <c r="A186" t="s">
        <v>848</v>
      </c>
      <c r="B186" t="str">
        <f>VLOOKUP(A186,'GlobalGadgets Customer Transact'!$B:$I,8,FALSE)</f>
        <v>Female</v>
      </c>
      <c r="C186">
        <f>VLOOKUP(A186,'GlobalGadgets Customer Transact'!$B:$J,9,FALSE)</f>
        <v>65</v>
      </c>
      <c r="D186" t="str" cm="1">
        <f t="array" ref="D186">_xlfn.IFS(C186&lt;18,"Under 18",C186&lt;=24,"18-24",C186&lt;=34,"25-34",C186&lt;=49,"35-49",C186&lt;=64,"50-64",TRUE,"65+")</f>
        <v>65+</v>
      </c>
      <c r="E186">
        <f>$T$1-_xlfn.MAXIFS('GlobalGadgets Customer Transact'!C:C,'GlobalGadgets Customer Transact'!B:B,A186)</f>
        <v>519</v>
      </c>
      <c r="F186">
        <f t="shared" si="8"/>
        <v>2</v>
      </c>
      <c r="G186">
        <f>COUNTIF('GlobalGadgets Customer Transact'!B:B,A186)</f>
        <v>18</v>
      </c>
      <c r="H186" s="21">
        <f t="shared" si="9"/>
        <v>5</v>
      </c>
      <c r="I186" s="22">
        <f>SUMIF('GlobalGadgets Customer Transact'!B:B,A186,'GlobalGadgets Customer Transact'!H:H)</f>
        <v>8198.45</v>
      </c>
      <c r="J186">
        <f t="shared" si="10"/>
        <v>5</v>
      </c>
      <c r="K186" s="21" t="str">
        <f t="shared" si="11"/>
        <v>255</v>
      </c>
      <c r="L186" t="str" cm="1">
        <f t="array" ref="L186">_xlfn.IFS(AND(F186&gt;=4,H186&gt;=4,J186&gt;=4),"Champion Customers",AND(F186&gt;=3,H186&gt;=4,J186&gt;=4),"Loyal Customers",AND(F186&gt;=4,H186&lt;=2,J186&lt;=2),"New Customers",AND(F186&lt;=2,H186&gt;=3,J186&gt;=3),"At Risk",AND(F186&lt;=2,H186&gt;=4,J186&gt;=4),"Can't Lose Them",AND(F186&lt;=2,H186&lt;=2,J186&lt;=2),"Hibernating Customers",TRUE,"Other")</f>
        <v>At Risk</v>
      </c>
    </row>
    <row r="187" spans="1:12">
      <c r="A187" t="s">
        <v>213</v>
      </c>
      <c r="B187" t="str">
        <f>VLOOKUP(A187,'GlobalGadgets Customer Transact'!$B:$I,8,FALSE)</f>
        <v>Male</v>
      </c>
      <c r="C187">
        <f>VLOOKUP(A187,'GlobalGadgets Customer Transact'!$B:$J,9,FALSE)</f>
        <v>18</v>
      </c>
      <c r="D187" t="str" cm="1">
        <f t="array" ref="D187">_xlfn.IFS(C187&lt;18,"Under 18",C187&lt;=24,"18-24",C187&lt;=34,"25-34",C187&lt;=49,"35-49",C187&lt;=64,"50-64",TRUE,"65+")</f>
        <v>18-24</v>
      </c>
      <c r="E187">
        <f>$T$1-_xlfn.MAXIFS('GlobalGadgets Customer Transact'!C:C,'GlobalGadgets Customer Transact'!B:B,A187)</f>
        <v>501</v>
      </c>
      <c r="F187">
        <f t="shared" si="8"/>
        <v>2</v>
      </c>
      <c r="G187">
        <f>COUNTIF('GlobalGadgets Customer Transact'!B:B,A187)</f>
        <v>18</v>
      </c>
      <c r="H187" s="21">
        <f t="shared" si="9"/>
        <v>5</v>
      </c>
      <c r="I187" s="22">
        <f>SUMIF('GlobalGadgets Customer Transact'!B:B,A187,'GlobalGadgets Customer Transact'!H:H)</f>
        <v>8198.45</v>
      </c>
      <c r="J187">
        <f t="shared" si="10"/>
        <v>5</v>
      </c>
      <c r="K187" s="21" t="str">
        <f t="shared" si="11"/>
        <v>255</v>
      </c>
      <c r="L187" t="str" cm="1">
        <f t="array" ref="L187">_xlfn.IFS(AND(F187&gt;=4,H187&gt;=4,J187&gt;=4),"Champion Customers",AND(F187&gt;=3,H187&gt;=4,J187&gt;=4),"Loyal Customers",AND(F187&gt;=4,H187&lt;=2,J187&lt;=2),"New Customers",AND(F187&lt;=2,H187&gt;=3,J187&gt;=3),"At Risk",AND(F187&lt;=2,H187&gt;=4,J187&gt;=4),"Can't Lose Them",AND(F187&lt;=2,H187&lt;=2,J187&lt;=2),"Hibernating Customers",TRUE,"Other")</f>
        <v>At Risk</v>
      </c>
    </row>
    <row r="188" spans="1:12">
      <c r="A188" t="s">
        <v>232</v>
      </c>
      <c r="B188" t="str">
        <f>VLOOKUP(A188,'GlobalGadgets Customer Transact'!$B:$I,8,FALSE)</f>
        <v>Female</v>
      </c>
      <c r="C188">
        <f>VLOOKUP(A188,'GlobalGadgets Customer Transact'!$B:$J,9,FALSE)</f>
        <v>25</v>
      </c>
      <c r="D188" t="str" cm="1">
        <f t="array" ref="D188">_xlfn.IFS(C188&lt;18,"Under 18",C188&lt;=24,"18-24",C188&lt;=34,"25-34",C188&lt;=49,"35-49",C188&lt;=64,"50-64",TRUE,"65+")</f>
        <v>25-34</v>
      </c>
      <c r="E188">
        <f>$T$1-_xlfn.MAXIFS('GlobalGadgets Customer Transact'!C:C,'GlobalGadgets Customer Transact'!B:B,A188)</f>
        <v>488</v>
      </c>
      <c r="F188">
        <f t="shared" si="8"/>
        <v>2</v>
      </c>
      <c r="G188">
        <f>COUNTIF('GlobalGadgets Customer Transact'!B:B,A188)</f>
        <v>13</v>
      </c>
      <c r="H188" s="21">
        <f t="shared" si="9"/>
        <v>5</v>
      </c>
      <c r="I188" s="22">
        <f>SUMIF('GlobalGadgets Customer Transact'!B:B,A188,'GlobalGadgets Customer Transact'!H:H)</f>
        <v>8044.98</v>
      </c>
      <c r="J188">
        <f t="shared" si="10"/>
        <v>5</v>
      </c>
      <c r="K188" s="21" t="str">
        <f t="shared" si="11"/>
        <v>255</v>
      </c>
      <c r="L188" t="str" cm="1">
        <f t="array" ref="L188">_xlfn.IFS(AND(F188&gt;=4,H188&gt;=4,J188&gt;=4),"Champion Customers",AND(F188&gt;=3,H188&gt;=4,J188&gt;=4),"Loyal Customers",AND(F188&gt;=4,H188&lt;=2,J188&lt;=2),"New Customers",AND(F188&lt;=2,H188&gt;=3,J188&gt;=3),"At Risk",AND(F188&lt;=2,H188&gt;=4,J188&gt;=4),"Can't Lose Them",AND(F188&lt;=2,H188&lt;=2,J188&lt;=2),"Hibernating Customers",TRUE,"Other")</f>
        <v>At Risk</v>
      </c>
    </row>
    <row r="189" spans="1:12">
      <c r="A189" t="s">
        <v>1555</v>
      </c>
      <c r="B189" t="str">
        <f>VLOOKUP(A189,'GlobalGadgets Customer Transact'!$B:$I,8,FALSE)</f>
        <v>Male</v>
      </c>
      <c r="C189">
        <f>VLOOKUP(A189,'GlobalGadgets Customer Transact'!$B:$J,9,FALSE)</f>
        <v>35</v>
      </c>
      <c r="D189" t="str" cm="1">
        <f t="array" ref="D189">_xlfn.IFS(C189&lt;18,"Under 18",C189&lt;=24,"18-24",C189&lt;=34,"25-34",C189&lt;=49,"35-49",C189&lt;=64,"50-64",TRUE,"65+")</f>
        <v>35-49</v>
      </c>
      <c r="E189">
        <f>$T$1-_xlfn.MAXIFS('GlobalGadgets Customer Transact'!C:C,'GlobalGadgets Customer Transact'!B:B,A189)</f>
        <v>465</v>
      </c>
      <c r="F189">
        <f t="shared" si="8"/>
        <v>2</v>
      </c>
      <c r="G189">
        <f>COUNTIF('GlobalGadgets Customer Transact'!B:B,A189)</f>
        <v>23</v>
      </c>
      <c r="H189" s="21">
        <f t="shared" si="9"/>
        <v>5</v>
      </c>
      <c r="I189" s="22">
        <f>SUMIF('GlobalGadgets Customer Transact'!B:B,A189,'GlobalGadgets Customer Transact'!H:H)</f>
        <v>8351.92</v>
      </c>
      <c r="J189">
        <f t="shared" si="10"/>
        <v>5</v>
      </c>
      <c r="K189" s="21" t="str">
        <f t="shared" si="11"/>
        <v>255</v>
      </c>
      <c r="L189" t="str" cm="1">
        <f t="array" ref="L189">_xlfn.IFS(AND(F189&gt;=4,H189&gt;=4,J189&gt;=4),"Champion Customers",AND(F189&gt;=3,H189&gt;=4,J189&gt;=4),"Loyal Customers",AND(F189&gt;=4,H189&lt;=2,J189&lt;=2),"New Customers",AND(F189&lt;=2,H189&gt;=3,J189&gt;=3),"At Risk",AND(F189&lt;=2,H189&gt;=4,J189&gt;=4),"Can't Lose Them",AND(F189&lt;=2,H189&lt;=2,J189&lt;=2),"Hibernating Customers",TRUE,"Other")</f>
        <v>At Risk</v>
      </c>
    </row>
    <row r="190" spans="1:12">
      <c r="A190" t="s">
        <v>1579</v>
      </c>
      <c r="B190" t="str">
        <f>VLOOKUP(A190,'GlobalGadgets Customer Transact'!$B:$I,8,FALSE)</f>
        <v>Female</v>
      </c>
      <c r="C190">
        <f>VLOOKUP(A190,'GlobalGadgets Customer Transact'!$B:$J,9,FALSE)</f>
        <v>50</v>
      </c>
      <c r="D190" t="str" cm="1">
        <f t="array" ref="D190">_xlfn.IFS(C190&lt;18,"Under 18",C190&lt;=24,"18-24",C190&lt;=34,"25-34",C190&lt;=49,"35-49",C190&lt;=64,"50-64",TRUE,"65+")</f>
        <v>50-64</v>
      </c>
      <c r="E190">
        <f>$T$1-_xlfn.MAXIFS('GlobalGadgets Customer Transact'!C:C,'GlobalGadgets Customer Transact'!B:B,A190)</f>
        <v>458</v>
      </c>
      <c r="F190">
        <f t="shared" si="8"/>
        <v>2</v>
      </c>
      <c r="G190">
        <f>COUNTIF('GlobalGadgets Customer Transact'!B:B,A190)</f>
        <v>7</v>
      </c>
      <c r="H190" s="21">
        <f t="shared" si="9"/>
        <v>5</v>
      </c>
      <c r="I190" s="22">
        <f>SUMIF('GlobalGadgets Customer Transact'!B:B,A190,'GlobalGadgets Customer Transact'!H:H)</f>
        <v>6696.99</v>
      </c>
      <c r="J190">
        <f t="shared" si="10"/>
        <v>5</v>
      </c>
      <c r="K190" s="21" t="str">
        <f t="shared" si="11"/>
        <v>255</v>
      </c>
      <c r="L190" t="str" cm="1">
        <f t="array" ref="L190">_xlfn.IFS(AND(F190&gt;=4,H190&gt;=4,J190&gt;=4),"Champion Customers",AND(F190&gt;=3,H190&gt;=4,J190&gt;=4),"Loyal Customers",AND(F190&gt;=4,H190&lt;=2,J190&lt;=2),"New Customers",AND(F190&lt;=2,H190&gt;=3,J190&gt;=3),"At Risk",AND(F190&lt;=2,H190&gt;=4,J190&gt;=4),"Can't Lose Them",AND(F190&lt;=2,H190&lt;=2,J190&lt;=2),"Hibernating Customers",TRUE,"Other")</f>
        <v>At Risk</v>
      </c>
    </row>
    <row r="191" spans="1:12">
      <c r="A191" t="s">
        <v>1455</v>
      </c>
      <c r="B191" t="str">
        <f>VLOOKUP(A191,'GlobalGadgets Customer Transact'!$B:$I,8,FALSE)</f>
        <v>Male</v>
      </c>
      <c r="C191">
        <f>VLOOKUP(A191,'GlobalGadgets Customer Transact'!$B:$J,9,FALSE)</f>
        <v>65</v>
      </c>
      <c r="D191" t="str" cm="1">
        <f t="array" ref="D191">_xlfn.IFS(C191&lt;18,"Under 18",C191&lt;=24,"18-24",C191&lt;=34,"25-34",C191&lt;=49,"35-49",C191&lt;=64,"50-64",TRUE,"65+")</f>
        <v>65+</v>
      </c>
      <c r="E191">
        <f>$T$1-_xlfn.MAXIFS('GlobalGadgets Customer Transact'!C:C,'GlobalGadgets Customer Transact'!B:B,A191)</f>
        <v>447</v>
      </c>
      <c r="F191">
        <f t="shared" si="8"/>
        <v>2</v>
      </c>
      <c r="G191">
        <f>COUNTIF('GlobalGadgets Customer Transact'!B:B,A191)</f>
        <v>11</v>
      </c>
      <c r="H191" s="21">
        <f t="shared" si="9"/>
        <v>5</v>
      </c>
      <c r="I191" s="22">
        <f>SUMIF('GlobalGadgets Customer Transact'!B:B,A191,'GlobalGadgets Customer Transact'!H:H)</f>
        <v>1501.46</v>
      </c>
      <c r="J191">
        <f t="shared" si="10"/>
        <v>4</v>
      </c>
      <c r="K191" s="21" t="str">
        <f t="shared" si="11"/>
        <v>254</v>
      </c>
      <c r="L191" t="str" cm="1">
        <f t="array" ref="L191">_xlfn.IFS(AND(F191&gt;=4,H191&gt;=4,J191&gt;=4),"Champion Customers",AND(F191&gt;=3,H191&gt;=4,J191&gt;=4),"Loyal Customers",AND(F191&gt;=4,H191&lt;=2,J191&lt;=2),"New Customers",AND(F191&lt;=2,H191&gt;=3,J191&gt;=3),"At Risk",AND(F191&lt;=2,H191&gt;=4,J191&gt;=4),"Can't Lose Them",AND(F191&lt;=2,H191&lt;=2,J191&lt;=2),"Hibernating Customers",TRUE,"Other")</f>
        <v>At Risk</v>
      </c>
    </row>
    <row r="192" spans="1:12">
      <c r="A192" t="s">
        <v>1467</v>
      </c>
      <c r="B192" t="str">
        <f>VLOOKUP(A192,'GlobalGadgets Customer Transact'!$B:$I,8,FALSE)</f>
        <v>Female</v>
      </c>
      <c r="C192">
        <f>VLOOKUP(A192,'GlobalGadgets Customer Transact'!$B:$J,9,FALSE)</f>
        <v>18</v>
      </c>
      <c r="D192" t="str" cm="1">
        <f t="array" ref="D192">_xlfn.IFS(C192&lt;18,"Under 18",C192&lt;=24,"18-24",C192&lt;=34,"25-34",C192&lt;=49,"35-49",C192&lt;=64,"50-64",TRUE,"65+")</f>
        <v>18-24</v>
      </c>
      <c r="E192">
        <f>$T$1-_xlfn.MAXIFS('GlobalGadgets Customer Transact'!C:C,'GlobalGadgets Customer Transact'!B:B,A192)</f>
        <v>429</v>
      </c>
      <c r="F192">
        <f t="shared" si="8"/>
        <v>2</v>
      </c>
      <c r="G192">
        <f>COUNTIF('GlobalGadgets Customer Transact'!B:B,A192)</f>
        <v>18</v>
      </c>
      <c r="H192" s="21">
        <f t="shared" si="9"/>
        <v>5</v>
      </c>
      <c r="I192" s="22">
        <f>SUMIF('GlobalGadgets Customer Transact'!B:B,A192,'GlobalGadgets Customer Transact'!H:H)</f>
        <v>8198.45</v>
      </c>
      <c r="J192">
        <f t="shared" si="10"/>
        <v>5</v>
      </c>
      <c r="K192" s="21" t="str">
        <f t="shared" si="11"/>
        <v>255</v>
      </c>
      <c r="L192" t="str" cm="1">
        <f t="array" ref="L192">_xlfn.IFS(AND(F192&gt;=4,H192&gt;=4,J192&gt;=4),"Champion Customers",AND(F192&gt;=3,H192&gt;=4,J192&gt;=4),"Loyal Customers",AND(F192&gt;=4,H192&lt;=2,J192&lt;=2),"New Customers",AND(F192&lt;=2,H192&gt;=3,J192&gt;=3),"At Risk",AND(F192&lt;=2,H192&gt;=4,J192&gt;=4),"Can't Lose Them",AND(F192&lt;=2,H192&lt;=2,J192&lt;=2),"Hibernating Customers",TRUE,"Other")</f>
        <v>At Risk</v>
      </c>
    </row>
    <row r="193" spans="1:12">
      <c r="A193" t="s">
        <v>1353</v>
      </c>
      <c r="B193" t="str">
        <f>VLOOKUP(A193,'GlobalGadgets Customer Transact'!$B:$I,8,FALSE)</f>
        <v>Male</v>
      </c>
      <c r="C193">
        <f>VLOOKUP(A193,'GlobalGadgets Customer Transact'!$B:$J,9,FALSE)</f>
        <v>27</v>
      </c>
      <c r="D193" t="str" cm="1">
        <f t="array" ref="D193">_xlfn.IFS(C193&lt;18,"Under 18",C193&lt;=24,"18-24",C193&lt;=34,"25-34",C193&lt;=49,"35-49",C193&lt;=64,"50-64",TRUE,"65+")</f>
        <v>25-34</v>
      </c>
      <c r="E193">
        <f>$T$1-_xlfn.MAXIFS('GlobalGadgets Customer Transact'!C:C,'GlobalGadgets Customer Transact'!B:B,A193)</f>
        <v>411</v>
      </c>
      <c r="F193">
        <f t="shared" si="8"/>
        <v>2</v>
      </c>
      <c r="G193">
        <f>COUNTIF('GlobalGadgets Customer Transact'!B:B,A193)</f>
        <v>18</v>
      </c>
      <c r="H193" s="21">
        <f t="shared" si="9"/>
        <v>5</v>
      </c>
      <c r="I193" s="22">
        <f>SUMIF('GlobalGadgets Customer Transact'!B:B,A193,'GlobalGadgets Customer Transact'!H:H)</f>
        <v>8198.45</v>
      </c>
      <c r="J193">
        <f t="shared" si="10"/>
        <v>5</v>
      </c>
      <c r="K193" s="21" t="str">
        <f t="shared" si="11"/>
        <v>255</v>
      </c>
      <c r="L193" t="str" cm="1">
        <f t="array" ref="L193">_xlfn.IFS(AND(F193&gt;=4,H193&gt;=4,J193&gt;=4),"Champion Customers",AND(F193&gt;=3,H193&gt;=4,J193&gt;=4),"Loyal Customers",AND(F193&gt;=4,H193&lt;=2,J193&lt;=2),"New Customers",AND(F193&lt;=2,H193&gt;=3,J193&gt;=3),"At Risk",AND(F193&lt;=2,H193&gt;=4,J193&gt;=4),"Can't Lose Them",AND(F193&lt;=2,H193&lt;=2,J193&lt;=2),"Hibernating Customers",TRUE,"Other")</f>
        <v>At Risk</v>
      </c>
    </row>
    <row r="194" spans="1:12">
      <c r="A194" t="s">
        <v>1370</v>
      </c>
      <c r="B194" t="str">
        <f>VLOOKUP(A194,'GlobalGadgets Customer Transact'!$B:$I,8,FALSE)</f>
        <v>Female</v>
      </c>
      <c r="C194">
        <f>VLOOKUP(A194,'GlobalGadgets Customer Transact'!$B:$J,9,FALSE)</f>
        <v>35</v>
      </c>
      <c r="D194" t="str" cm="1">
        <f t="array" ref="D194">_xlfn.IFS(C194&lt;18,"Under 18",C194&lt;=24,"18-24",C194&lt;=34,"25-34",C194&lt;=49,"35-49",C194&lt;=64,"50-64",TRUE,"65+")</f>
        <v>35-49</v>
      </c>
      <c r="E194">
        <f>$T$1-_xlfn.MAXIFS('GlobalGadgets Customer Transact'!C:C,'GlobalGadgets Customer Transact'!B:B,A194)</f>
        <v>397</v>
      </c>
      <c r="F194">
        <f t="shared" si="8"/>
        <v>2</v>
      </c>
      <c r="G194">
        <f>COUNTIF('GlobalGadgets Customer Transact'!B:B,A194)</f>
        <v>14</v>
      </c>
      <c r="H194" s="21">
        <f t="shared" si="9"/>
        <v>5</v>
      </c>
      <c r="I194" s="22">
        <f>SUMIF('GlobalGadgets Customer Transact'!B:B,A194,'GlobalGadgets Customer Transact'!H:H)</f>
        <v>8064.97</v>
      </c>
      <c r="J194">
        <f t="shared" si="10"/>
        <v>5</v>
      </c>
      <c r="K194" s="21" t="str">
        <f t="shared" si="11"/>
        <v>255</v>
      </c>
      <c r="L194" t="str" cm="1">
        <f t="array" ref="L194">_xlfn.IFS(AND(F194&gt;=4,H194&gt;=4,J194&gt;=4),"Champion Customers",AND(F194&gt;=3,H194&gt;=4,J194&gt;=4),"Loyal Customers",AND(F194&gt;=4,H194&lt;=2,J194&lt;=2),"New Customers",AND(F194&lt;=2,H194&gt;=3,J194&gt;=3),"At Risk",AND(F194&lt;=2,H194&gt;=4,J194&gt;=4),"Can't Lose Them",AND(F194&lt;=2,H194&lt;=2,J194&lt;=2),"Hibernating Customers",TRUE,"Other")</f>
        <v>At Risk</v>
      </c>
    </row>
    <row r="195" spans="1:12">
      <c r="A195" t="s">
        <v>309</v>
      </c>
      <c r="B195" t="str">
        <f>VLOOKUP(A195,'GlobalGadgets Customer Transact'!$B:$I,8,FALSE)</f>
        <v>Male</v>
      </c>
      <c r="C195">
        <f>VLOOKUP(A195,'GlobalGadgets Customer Transact'!$B:$J,9,FALSE)</f>
        <v>50</v>
      </c>
      <c r="D195" t="str" cm="1">
        <f t="array" ref="D195">_xlfn.IFS(C195&lt;18,"Under 18",C195&lt;=24,"18-24",C195&lt;=34,"25-34",C195&lt;=49,"35-49",C195&lt;=64,"50-64",TRUE,"65+")</f>
        <v>50-64</v>
      </c>
      <c r="E195">
        <f>$T$1-_xlfn.MAXIFS('GlobalGadgets Customer Transact'!C:C,'GlobalGadgets Customer Transact'!B:B,A195)</f>
        <v>375</v>
      </c>
      <c r="F195">
        <f t="shared" ref="F195:F258" si="12">MAX(1,MIN(5,ROUNDUP(5-(_xlfn.PERCENTRANK.INC($E$2:$E$281,E195))*4.99,0)))</f>
        <v>3</v>
      </c>
      <c r="G195">
        <f>COUNTIF('GlobalGadgets Customer Transact'!B:B,A195)</f>
        <v>22</v>
      </c>
      <c r="H195" s="21">
        <f t="shared" ref="H195:H258" si="13">MAX(1,MIN(5,ROUNDUP(_xlfn.PERCENTRANK.INC($G$2:$G$281,G195)*4.99,0)))</f>
        <v>5</v>
      </c>
      <c r="I195" s="22">
        <f>SUMIF('GlobalGadgets Customer Transact'!B:B,A195,'GlobalGadgets Customer Transact'!H:H)</f>
        <v>8331.93</v>
      </c>
      <c r="J195">
        <f t="shared" ref="J195:J258" si="14">MAX(1,MIN(5,ROUNDUP(_xlfn.PERCENTRANK.INC($I$2:$I$281,I195)*4.99,0)))</f>
        <v>5</v>
      </c>
      <c r="K195" s="21" t="str">
        <f t="shared" ref="K195:K258" si="15">F195&amp;H195&amp;J195</f>
        <v>355</v>
      </c>
      <c r="L195" t="str" cm="1">
        <f t="array" ref="L195">_xlfn.IFS(AND(F195&gt;=4,H195&gt;=4,J195&gt;=4),"Champion Customers",AND(F195&gt;=3,H195&gt;=4,J195&gt;=4),"Loyal Customers",AND(F195&gt;=4,H195&lt;=2,J195&lt;=2),"New Customers",AND(F195&lt;=2,H195&gt;=3,J195&gt;=3),"At Risk",AND(F195&lt;=2,H195&gt;=4,J195&gt;=4),"Can't Lose Them",AND(F195&lt;=2,H195&lt;=2,J195&lt;=2),"Hibernating Customers",TRUE,"Other")</f>
        <v>Loyal Customers</v>
      </c>
    </row>
    <row r="196" spans="1:12">
      <c r="A196" t="s">
        <v>332</v>
      </c>
      <c r="B196" t="str">
        <f>VLOOKUP(A196,'GlobalGadgets Customer Transact'!$B:$I,8,FALSE)</f>
        <v>Female</v>
      </c>
      <c r="C196">
        <f>VLOOKUP(A196,'GlobalGadgets Customer Transact'!$B:$J,9,FALSE)</f>
        <v>65</v>
      </c>
      <c r="D196" t="str" cm="1">
        <f t="array" ref="D196">_xlfn.IFS(C196&lt;18,"Under 18",C196&lt;=24,"18-24",C196&lt;=34,"25-34",C196&lt;=49,"35-49",C196&lt;=64,"50-64",TRUE,"65+")</f>
        <v>65+</v>
      </c>
      <c r="E196">
        <f>$T$1-_xlfn.MAXIFS('GlobalGadgets Customer Transact'!C:C,'GlobalGadgets Customer Transact'!B:B,A196)</f>
        <v>366</v>
      </c>
      <c r="F196">
        <f t="shared" si="12"/>
        <v>3</v>
      </c>
      <c r="G196">
        <f>COUNTIF('GlobalGadgets Customer Transact'!B:B,A196)</f>
        <v>9</v>
      </c>
      <c r="H196" s="21">
        <f t="shared" si="13"/>
        <v>5</v>
      </c>
      <c r="I196" s="22">
        <f>SUMIF('GlobalGadgets Customer Transact'!B:B,A196,'GlobalGadgets Customer Transact'!H:H)</f>
        <v>7296.98</v>
      </c>
      <c r="J196">
        <f t="shared" si="14"/>
        <v>5</v>
      </c>
      <c r="K196" s="21" t="str">
        <f t="shared" si="15"/>
        <v>355</v>
      </c>
      <c r="L196" t="str" cm="1">
        <f t="array" ref="L196">_xlfn.IFS(AND(F196&gt;=4,H196&gt;=4,J196&gt;=4),"Champion Customers",AND(F196&gt;=3,H196&gt;=4,J196&gt;=4),"Loyal Customers",AND(F196&gt;=4,H196&lt;=2,J196&lt;=2),"New Customers",AND(F196&lt;=2,H196&gt;=3,J196&gt;=3),"At Risk",AND(F196&lt;=2,H196&gt;=4,J196&gt;=4),"Can't Lose Them",AND(F196&lt;=2,H196&lt;=2,J196&lt;=2),"Hibernating Customers",TRUE,"Other")</f>
        <v>Loyal Customers</v>
      </c>
    </row>
    <row r="197" spans="1:12">
      <c r="A197" t="s">
        <v>764</v>
      </c>
      <c r="B197" t="str">
        <f>VLOOKUP(A197,'GlobalGadgets Customer Transact'!$B:$I,8,FALSE)</f>
        <v>Male</v>
      </c>
      <c r="C197">
        <f>VLOOKUP(A197,'GlobalGadgets Customer Transact'!$B:$J,9,FALSE)</f>
        <v>18</v>
      </c>
      <c r="D197" t="str" cm="1">
        <f t="array" ref="D197">_xlfn.IFS(C197&lt;18,"Under 18",C197&lt;=24,"18-24",C197&lt;=34,"25-34",C197&lt;=49,"35-49",C197&lt;=64,"50-64",TRUE,"65+")</f>
        <v>18-24</v>
      </c>
      <c r="E197">
        <f>$T$1-_xlfn.MAXIFS('GlobalGadgets Customer Transact'!C:C,'GlobalGadgets Customer Transact'!B:B,A197)</f>
        <v>357</v>
      </c>
      <c r="F197">
        <f t="shared" si="12"/>
        <v>3</v>
      </c>
      <c r="G197">
        <f>COUNTIF('GlobalGadgets Customer Transact'!B:B,A197)</f>
        <v>9</v>
      </c>
      <c r="H197" s="21">
        <f t="shared" si="13"/>
        <v>5</v>
      </c>
      <c r="I197" s="22">
        <f>SUMIF('GlobalGadgets Customer Transact'!B:B,A197,'GlobalGadgets Customer Transact'!H:H)</f>
        <v>901.47</v>
      </c>
      <c r="J197">
        <f t="shared" si="14"/>
        <v>3</v>
      </c>
      <c r="K197" s="21" t="str">
        <f t="shared" si="15"/>
        <v>353</v>
      </c>
      <c r="L197" t="str" cm="1">
        <f t="array" ref="L197">_xlfn.IFS(AND(F197&gt;=4,H197&gt;=4,J197&gt;=4),"Champion Customers",AND(F197&gt;=3,H197&gt;=4,J197&gt;=4),"Loyal Customers",AND(F197&gt;=4,H197&lt;=2,J197&lt;=2),"New Customers",AND(F197&lt;=2,H197&gt;=3,J197&gt;=3),"At Risk",AND(F197&lt;=2,H197&gt;=4,J197&gt;=4),"Can't Lose Them",AND(F197&lt;=2,H197&lt;=2,J197&lt;=2),"Hibernating Customers",TRUE,"Other")</f>
        <v>Other</v>
      </c>
    </row>
    <row r="198" spans="1:12">
      <c r="A198" t="s">
        <v>774</v>
      </c>
      <c r="B198" t="str">
        <f>VLOOKUP(A198,'GlobalGadgets Customer Transact'!$B:$I,8,FALSE)</f>
        <v>Female</v>
      </c>
      <c r="C198">
        <f>VLOOKUP(A198,'GlobalGadgets Customer Transact'!$B:$J,9,FALSE)</f>
        <v>25</v>
      </c>
      <c r="D198" t="str" cm="1">
        <f t="array" ref="D198">_xlfn.IFS(C198&lt;18,"Under 18",C198&lt;=24,"18-24",C198&lt;=34,"25-34",C198&lt;=49,"35-49",C198&lt;=64,"50-64",TRUE,"65+")</f>
        <v>25-34</v>
      </c>
      <c r="E198">
        <f>$T$1-_xlfn.MAXIFS('GlobalGadgets Customer Transact'!C:C,'GlobalGadgets Customer Transact'!B:B,A198)</f>
        <v>339</v>
      </c>
      <c r="F198">
        <f t="shared" si="12"/>
        <v>3</v>
      </c>
      <c r="G198">
        <f>COUNTIF('GlobalGadgets Customer Transact'!B:B,A198)</f>
        <v>18</v>
      </c>
      <c r="H198" s="21">
        <f t="shared" si="13"/>
        <v>5</v>
      </c>
      <c r="I198" s="22">
        <f>SUMIF('GlobalGadgets Customer Transact'!B:B,A198,'GlobalGadgets Customer Transact'!H:H)</f>
        <v>8198.45</v>
      </c>
      <c r="J198">
        <f t="shared" si="14"/>
        <v>5</v>
      </c>
      <c r="K198" s="21" t="str">
        <f t="shared" si="15"/>
        <v>355</v>
      </c>
      <c r="L198" t="str" cm="1">
        <f t="array" ref="L198">_xlfn.IFS(AND(F198&gt;=4,H198&gt;=4,J198&gt;=4),"Champion Customers",AND(F198&gt;=3,H198&gt;=4,J198&gt;=4),"Loyal Customers",AND(F198&gt;=4,H198&lt;=2,J198&lt;=2),"New Customers",AND(F198&lt;=2,H198&gt;=3,J198&gt;=3),"At Risk",AND(F198&lt;=2,H198&gt;=4,J198&gt;=4),"Can't Lose Them",AND(F198&lt;=2,H198&lt;=2,J198&lt;=2),"Hibernating Customers",TRUE,"Other")</f>
        <v>Loyal Customers</v>
      </c>
    </row>
    <row r="199" spans="1:12">
      <c r="A199" t="s">
        <v>793</v>
      </c>
      <c r="B199" t="str">
        <f>VLOOKUP(A199,'GlobalGadgets Customer Transact'!$B:$I,8,FALSE)</f>
        <v>Male</v>
      </c>
      <c r="C199">
        <f>VLOOKUP(A199,'GlobalGadgets Customer Transact'!$B:$J,9,FALSE)</f>
        <v>35</v>
      </c>
      <c r="D199" t="str" cm="1">
        <f t="array" ref="D199">_xlfn.IFS(C199&lt;18,"Under 18",C199&lt;=24,"18-24",C199&lt;=34,"25-34",C199&lt;=49,"35-49",C199&lt;=64,"50-64",TRUE,"65+")</f>
        <v>35-49</v>
      </c>
      <c r="E199">
        <f>$T$1-_xlfn.MAXIFS('GlobalGadgets Customer Transact'!C:C,'GlobalGadgets Customer Transact'!B:B,A199)</f>
        <v>335</v>
      </c>
      <c r="F199">
        <f t="shared" si="12"/>
        <v>3</v>
      </c>
      <c r="G199">
        <f>COUNTIF('GlobalGadgets Customer Transact'!B:B,A199)</f>
        <v>4</v>
      </c>
      <c r="H199" s="21">
        <f t="shared" si="13"/>
        <v>4</v>
      </c>
      <c r="I199" s="22">
        <f>SUMIF('GlobalGadgets Customer Transact'!B:B,A199,'GlobalGadgets Customer Transact'!H:H)</f>
        <v>3298.99</v>
      </c>
      <c r="J199">
        <f t="shared" si="14"/>
        <v>5</v>
      </c>
      <c r="K199" s="21" t="str">
        <f t="shared" si="15"/>
        <v>345</v>
      </c>
      <c r="L199" t="str" cm="1">
        <f t="array" ref="L199">_xlfn.IFS(AND(F199&gt;=4,H199&gt;=4,J199&gt;=4),"Champion Customers",AND(F199&gt;=3,H199&gt;=4,J199&gt;=4),"Loyal Customers",AND(F199&gt;=4,H199&lt;=2,J199&lt;=2),"New Customers",AND(F199&lt;=2,H199&gt;=3,J199&gt;=3),"At Risk",AND(F199&lt;=2,H199&gt;=4,J199&gt;=4),"Can't Lose Them",AND(F199&lt;=2,H199&lt;=2,J199&lt;=2),"Hibernating Customers",TRUE,"Other")</f>
        <v>Loyal Customers</v>
      </c>
    </row>
    <row r="200" spans="1:12">
      <c r="A200" t="s">
        <v>540</v>
      </c>
      <c r="B200" t="str">
        <f>VLOOKUP(A200,'GlobalGadgets Customer Transact'!$B:$I,8,FALSE)</f>
        <v>Female</v>
      </c>
      <c r="C200">
        <f>VLOOKUP(A200,'GlobalGadgets Customer Transact'!$B:$J,9,FALSE)</f>
        <v>40</v>
      </c>
      <c r="D200" t="str" cm="1">
        <f t="array" ref="D200">_xlfn.IFS(C200&lt;18,"Under 18",C200&lt;=24,"18-24",C200&lt;=34,"25-34",C200&lt;=49,"35-49",C200&lt;=64,"50-64",TRUE,"65+")</f>
        <v>35-49</v>
      </c>
      <c r="E200">
        <f>$T$1-_xlfn.MAXIFS('GlobalGadgets Customer Transact'!C:C,'GlobalGadgets Customer Transact'!B:B,A200)</f>
        <v>321</v>
      </c>
      <c r="F200">
        <f t="shared" si="12"/>
        <v>3</v>
      </c>
      <c r="G200">
        <f>COUNTIF('GlobalGadgets Customer Transact'!B:B,A200)</f>
        <v>14</v>
      </c>
      <c r="H200" s="21">
        <f t="shared" si="13"/>
        <v>5</v>
      </c>
      <c r="I200" s="22">
        <f>SUMIF('GlobalGadgets Customer Transact'!B:B,A200,'GlobalGadgets Customer Transact'!H:H)</f>
        <v>4899.46</v>
      </c>
      <c r="J200">
        <f t="shared" si="14"/>
        <v>5</v>
      </c>
      <c r="K200" s="21" t="str">
        <f t="shared" si="15"/>
        <v>355</v>
      </c>
      <c r="L200" t="str" cm="1">
        <f t="array" ref="L200">_xlfn.IFS(AND(F200&gt;=4,H200&gt;=4,J200&gt;=4),"Champion Customers",AND(F200&gt;=3,H200&gt;=4,J200&gt;=4),"Loyal Customers",AND(F200&gt;=4,H200&lt;=2,J200&lt;=2),"New Customers",AND(F200&lt;=2,H200&gt;=3,J200&gt;=3),"At Risk",AND(F200&lt;=2,H200&gt;=4,J200&gt;=4),"Can't Lose Them",AND(F200&lt;=2,H200&lt;=2,J200&lt;=2),"Hibernating Customers",TRUE,"Other")</f>
        <v>Loyal Customers</v>
      </c>
    </row>
    <row r="201" spans="1:12">
      <c r="A201" t="s">
        <v>555</v>
      </c>
      <c r="B201" t="str">
        <f>VLOOKUP(A201,'GlobalGadgets Customer Transact'!$B:$I,8,FALSE)</f>
        <v>Male</v>
      </c>
      <c r="C201">
        <f>VLOOKUP(A201,'GlobalGadgets Customer Transact'!$B:$J,9,FALSE)</f>
        <v>50</v>
      </c>
      <c r="D201" t="str" cm="1">
        <f t="array" ref="D201">_xlfn.IFS(C201&lt;18,"Under 18",C201&lt;=24,"18-24",C201&lt;=34,"25-34",C201&lt;=49,"35-49",C201&lt;=64,"50-64",TRUE,"65+")</f>
        <v>50-64</v>
      </c>
      <c r="E201">
        <f>$T$1-_xlfn.MAXIFS('GlobalGadgets Customer Transact'!C:C,'GlobalGadgets Customer Transact'!B:B,A201)</f>
        <v>306</v>
      </c>
      <c r="F201">
        <f t="shared" si="12"/>
        <v>3</v>
      </c>
      <c r="G201">
        <f>COUNTIF('GlobalGadgets Customer Transact'!B:B,A201)</f>
        <v>16</v>
      </c>
      <c r="H201" s="21">
        <f t="shared" si="13"/>
        <v>5</v>
      </c>
      <c r="I201" s="22">
        <f>SUMIF('GlobalGadgets Customer Transact'!B:B,A201,'GlobalGadgets Customer Transact'!H:H)</f>
        <v>8124.94</v>
      </c>
      <c r="J201">
        <f t="shared" si="14"/>
        <v>5</v>
      </c>
      <c r="K201" s="21" t="str">
        <f t="shared" si="15"/>
        <v>355</v>
      </c>
      <c r="L201" t="str" cm="1">
        <f t="array" ref="L201">_xlfn.IFS(AND(F201&gt;=4,H201&gt;=4,J201&gt;=4),"Champion Customers",AND(F201&gt;=3,H201&gt;=4,J201&gt;=4),"Loyal Customers",AND(F201&gt;=4,H201&lt;=2,J201&lt;=2),"New Customers",AND(F201&lt;=2,H201&gt;=3,J201&gt;=3),"At Risk",AND(F201&lt;=2,H201&gt;=4,J201&gt;=4),"Can't Lose Them",AND(F201&lt;=2,H201&lt;=2,J201&lt;=2),"Hibernating Customers",TRUE,"Other")</f>
        <v>Loyal Customers</v>
      </c>
    </row>
    <row r="202" spans="1:12">
      <c r="A202" t="s">
        <v>634</v>
      </c>
      <c r="B202" t="str">
        <f>VLOOKUP(A202,'GlobalGadgets Customer Transact'!$B:$I,8,FALSE)</f>
        <v>Female</v>
      </c>
      <c r="C202">
        <f>VLOOKUP(A202,'GlobalGadgets Customer Transact'!$B:$J,9,FALSE)</f>
        <v>65</v>
      </c>
      <c r="D202" t="str" cm="1">
        <f t="array" ref="D202">_xlfn.IFS(C202&lt;18,"Under 18",C202&lt;=24,"18-24",C202&lt;=34,"25-34",C202&lt;=49,"35-49",C202&lt;=64,"50-64",TRUE,"65+")</f>
        <v>65+</v>
      </c>
      <c r="E202">
        <f>$T$1-_xlfn.MAXIFS('GlobalGadgets Customer Transact'!C:C,'GlobalGadgets Customer Transact'!B:B,A202)</f>
        <v>730</v>
      </c>
      <c r="F202">
        <f t="shared" si="12"/>
        <v>1</v>
      </c>
      <c r="G202">
        <f>COUNTIF('GlobalGadgets Customer Transact'!B:B,A202)</f>
        <v>2</v>
      </c>
      <c r="H202" s="21">
        <f t="shared" si="13"/>
        <v>4</v>
      </c>
      <c r="I202" s="22">
        <f>SUMIF('GlobalGadgets Customer Transact'!B:B,A202,'GlobalGadgets Customer Transact'!H:H)</f>
        <v>1149.98</v>
      </c>
      <c r="J202">
        <f t="shared" si="14"/>
        <v>4</v>
      </c>
      <c r="K202" s="21" t="str">
        <f t="shared" si="15"/>
        <v>144</v>
      </c>
      <c r="L202" t="str" cm="1">
        <f t="array" ref="L202">_xlfn.IFS(AND(F202&gt;=4,H202&gt;=4,J202&gt;=4),"Champion Customers",AND(F202&gt;=3,H202&gt;=4,J202&gt;=4),"Loyal Customers",AND(F202&gt;=4,H202&lt;=2,J202&lt;=2),"New Customers",AND(F202&lt;=2,H202&gt;=3,J202&gt;=3),"At Risk",AND(F202&lt;=2,H202&gt;=4,J202&gt;=4),"Can't Lose Them",AND(F202&lt;=2,H202&lt;=2,J202&lt;=2),"Hibernating Customers",TRUE,"Other")</f>
        <v>At Risk</v>
      </c>
    </row>
    <row r="203" spans="1:12">
      <c r="A203" t="s">
        <v>636</v>
      </c>
      <c r="B203" t="str">
        <f>VLOOKUP(A203,'GlobalGadgets Customer Transact'!$B:$I,8,FALSE)</f>
        <v>Male</v>
      </c>
      <c r="C203">
        <f>VLOOKUP(A203,'GlobalGadgets Customer Transact'!$B:$J,9,FALSE)</f>
        <v>18</v>
      </c>
      <c r="D203" t="str" cm="1">
        <f t="array" ref="D203">_xlfn.IFS(C203&lt;18,"Under 18",C203&lt;=24,"18-24",C203&lt;=34,"25-34",C203&lt;=49,"35-49",C203&lt;=64,"50-64",TRUE,"65+")</f>
        <v>18-24</v>
      </c>
      <c r="E203">
        <f>$T$1-_xlfn.MAXIFS('GlobalGadgets Customer Transact'!C:C,'GlobalGadgets Customer Transact'!B:B,A203)</f>
        <v>730</v>
      </c>
      <c r="F203">
        <f t="shared" si="12"/>
        <v>1</v>
      </c>
      <c r="G203">
        <f>COUNTIF('GlobalGadgets Customer Transact'!B:B,A203)</f>
        <v>2</v>
      </c>
      <c r="H203" s="21">
        <f t="shared" si="13"/>
        <v>4</v>
      </c>
      <c r="I203" s="22">
        <f>SUMIF('GlobalGadgets Customer Transact'!B:B,A203,'GlobalGadgets Customer Transact'!H:H)</f>
        <v>1598</v>
      </c>
      <c r="J203">
        <f t="shared" si="14"/>
        <v>4</v>
      </c>
      <c r="K203" s="21" t="str">
        <f t="shared" si="15"/>
        <v>144</v>
      </c>
      <c r="L203" t="str" cm="1">
        <f t="array" ref="L203">_xlfn.IFS(AND(F203&gt;=4,H203&gt;=4,J203&gt;=4),"Champion Customers",AND(F203&gt;=3,H203&gt;=4,J203&gt;=4),"Loyal Customers",AND(F203&gt;=4,H203&lt;=2,J203&lt;=2),"New Customers",AND(F203&lt;=2,H203&gt;=3,J203&gt;=3),"At Risk",AND(F203&lt;=2,H203&gt;=4,J203&gt;=4),"Can't Lose Them",AND(F203&lt;=2,H203&lt;=2,J203&lt;=2),"Hibernating Customers",TRUE,"Other")</f>
        <v>At Risk</v>
      </c>
    </row>
    <row r="204" spans="1:12">
      <c r="A204" t="s">
        <v>638</v>
      </c>
      <c r="B204" t="str">
        <f>VLOOKUP(A204,'GlobalGadgets Customer Transact'!$B:$I,8,FALSE)</f>
        <v>Female</v>
      </c>
      <c r="C204">
        <f>VLOOKUP(A204,'GlobalGadgets Customer Transact'!$B:$J,9,FALSE)</f>
        <v>25</v>
      </c>
      <c r="D204" t="str" cm="1">
        <f t="array" ref="D204">_xlfn.IFS(C204&lt;18,"Under 18",C204&lt;=24,"18-24",C204&lt;=34,"25-34",C204&lt;=49,"35-49",C204&lt;=64,"50-64",TRUE,"65+")</f>
        <v>25-34</v>
      </c>
      <c r="E204">
        <f>$T$1-_xlfn.MAXIFS('GlobalGadgets Customer Transact'!C:C,'GlobalGadgets Customer Transact'!B:B,A204)</f>
        <v>730</v>
      </c>
      <c r="F204">
        <f t="shared" si="12"/>
        <v>1</v>
      </c>
      <c r="G204">
        <f>COUNTIF('GlobalGadgets Customer Transact'!B:B,A204)</f>
        <v>2</v>
      </c>
      <c r="H204" s="21">
        <f t="shared" si="13"/>
        <v>4</v>
      </c>
      <c r="I204" s="22">
        <f>SUMIF('GlobalGadgets Customer Transact'!B:B,A204,'GlobalGadgets Customer Transact'!H:H)</f>
        <v>1300</v>
      </c>
      <c r="J204">
        <f t="shared" si="14"/>
        <v>4</v>
      </c>
      <c r="K204" s="21" t="str">
        <f t="shared" si="15"/>
        <v>144</v>
      </c>
      <c r="L204" t="str" cm="1">
        <f t="array" ref="L204">_xlfn.IFS(AND(F204&gt;=4,H204&gt;=4,J204&gt;=4),"Champion Customers",AND(F204&gt;=3,H204&gt;=4,J204&gt;=4),"Loyal Customers",AND(F204&gt;=4,H204&lt;=2,J204&lt;=2),"New Customers",AND(F204&lt;=2,H204&gt;=3,J204&gt;=3),"At Risk",AND(F204&lt;=2,H204&gt;=4,J204&gt;=4),"Can't Lose Them",AND(F204&lt;=2,H204&lt;=2,J204&lt;=2),"Hibernating Customers",TRUE,"Other")</f>
        <v>At Risk</v>
      </c>
    </row>
    <row r="205" spans="1:12">
      <c r="A205" t="s">
        <v>640</v>
      </c>
      <c r="B205" t="str">
        <f>VLOOKUP(A205,'GlobalGadgets Customer Transact'!$B:$I,8,FALSE)</f>
        <v>Male</v>
      </c>
      <c r="C205">
        <f>VLOOKUP(A205,'GlobalGadgets Customer Transact'!$B:$J,9,FALSE)</f>
        <v>65</v>
      </c>
      <c r="D205" t="str" cm="1">
        <f t="array" ref="D205">_xlfn.IFS(C205&lt;18,"Under 18",C205&lt;=24,"18-24",C205&lt;=34,"25-34",C205&lt;=49,"35-49",C205&lt;=64,"50-64",TRUE,"65+")</f>
        <v>65+</v>
      </c>
      <c r="E205">
        <f>$T$1-_xlfn.MAXIFS('GlobalGadgets Customer Transact'!C:C,'GlobalGadgets Customer Transact'!B:B,A205)</f>
        <v>730</v>
      </c>
      <c r="F205">
        <f t="shared" si="12"/>
        <v>1</v>
      </c>
      <c r="G205">
        <f>COUNTIF('GlobalGadgets Customer Transact'!B:B,A205)</f>
        <v>2</v>
      </c>
      <c r="H205" s="21">
        <f t="shared" si="13"/>
        <v>4</v>
      </c>
      <c r="I205" s="22">
        <f>SUMIF('GlobalGadgets Customer Transact'!B:B,A205,'GlobalGadgets Customer Transact'!H:H)</f>
        <v>599.99</v>
      </c>
      <c r="J205">
        <f t="shared" si="14"/>
        <v>3</v>
      </c>
      <c r="K205" s="21" t="str">
        <f t="shared" si="15"/>
        <v>143</v>
      </c>
      <c r="L205" t="str" cm="1">
        <f t="array" ref="L205">_xlfn.IFS(AND(F205&gt;=4,H205&gt;=4,J205&gt;=4),"Champion Customers",AND(F205&gt;=3,H205&gt;=4,J205&gt;=4),"Loyal Customers",AND(F205&gt;=4,H205&lt;=2,J205&lt;=2),"New Customers",AND(F205&lt;=2,H205&gt;=3,J205&gt;=3),"At Risk",AND(F205&lt;=2,H205&gt;=4,J205&gt;=4),"Can't Lose Them",AND(F205&lt;=2,H205&lt;=2,J205&lt;=2),"Hibernating Customers",TRUE,"Other")</f>
        <v>At Risk</v>
      </c>
    </row>
    <row r="206" spans="1:12">
      <c r="A206" t="s">
        <v>642</v>
      </c>
      <c r="B206" t="str">
        <f>VLOOKUP(A206,'GlobalGadgets Customer Transact'!$B:$I,8,FALSE)</f>
        <v>Female</v>
      </c>
      <c r="C206">
        <f>VLOOKUP(A206,'GlobalGadgets Customer Transact'!$B:$J,9,FALSE)</f>
        <v>18</v>
      </c>
      <c r="D206" t="str" cm="1">
        <f t="array" ref="D206">_xlfn.IFS(C206&lt;18,"Under 18",C206&lt;=24,"18-24",C206&lt;=34,"25-34",C206&lt;=49,"35-49",C206&lt;=64,"50-64",TRUE,"65+")</f>
        <v>18-24</v>
      </c>
      <c r="E206">
        <f>$T$1-_xlfn.MAXIFS('GlobalGadgets Customer Transact'!C:C,'GlobalGadgets Customer Transact'!B:B,A206)</f>
        <v>730</v>
      </c>
      <c r="F206">
        <f t="shared" si="12"/>
        <v>1</v>
      </c>
      <c r="G206">
        <f>COUNTIF('GlobalGadgets Customer Transact'!B:B,A206)</f>
        <v>2</v>
      </c>
      <c r="H206" s="21">
        <f t="shared" si="13"/>
        <v>4</v>
      </c>
      <c r="I206" s="22">
        <f>SUMIF('GlobalGadgets Customer Transact'!B:B,A206,'GlobalGadgets Customer Transact'!H:H)</f>
        <v>700</v>
      </c>
      <c r="J206">
        <f t="shared" si="14"/>
        <v>3</v>
      </c>
      <c r="K206" s="21" t="str">
        <f t="shared" si="15"/>
        <v>143</v>
      </c>
      <c r="L206" t="str" cm="1">
        <f t="array" ref="L206">_xlfn.IFS(AND(F206&gt;=4,H206&gt;=4,J206&gt;=4),"Champion Customers",AND(F206&gt;=3,H206&gt;=4,J206&gt;=4),"Loyal Customers",AND(F206&gt;=4,H206&lt;=2,J206&lt;=2),"New Customers",AND(F206&lt;=2,H206&gt;=3,J206&gt;=3),"At Risk",AND(F206&lt;=2,H206&gt;=4,J206&gt;=4),"Can't Lose Them",AND(F206&lt;=2,H206&lt;=2,J206&lt;=2),"Hibernating Customers",TRUE,"Other")</f>
        <v>At Risk</v>
      </c>
    </row>
    <row r="207" spans="1:12">
      <c r="A207" t="s">
        <v>644</v>
      </c>
      <c r="B207" t="str">
        <f>VLOOKUP(A207,'GlobalGadgets Customer Transact'!$B:$I,8,FALSE)</f>
        <v>Male</v>
      </c>
      <c r="C207">
        <f>VLOOKUP(A207,'GlobalGadgets Customer Transact'!$B:$J,9,FALSE)</f>
        <v>25</v>
      </c>
      <c r="D207" t="str" cm="1">
        <f t="array" ref="D207">_xlfn.IFS(C207&lt;18,"Under 18",C207&lt;=24,"18-24",C207&lt;=34,"25-34",C207&lt;=49,"35-49",C207&lt;=64,"50-64",TRUE,"65+")</f>
        <v>25-34</v>
      </c>
      <c r="E207">
        <f>$T$1-_xlfn.MAXIFS('GlobalGadgets Customer Transact'!C:C,'GlobalGadgets Customer Transact'!B:B,A207)</f>
        <v>730</v>
      </c>
      <c r="F207">
        <f t="shared" si="12"/>
        <v>1</v>
      </c>
      <c r="G207">
        <f>COUNTIF('GlobalGadgets Customer Transact'!B:B,A207)</f>
        <v>2</v>
      </c>
      <c r="H207" s="21">
        <f t="shared" si="13"/>
        <v>4</v>
      </c>
      <c r="I207" s="22">
        <f>SUMIF('GlobalGadgets Customer Transact'!B:B,A207,'GlobalGadgets Customer Transact'!H:H)</f>
        <v>298</v>
      </c>
      <c r="J207">
        <f t="shared" si="14"/>
        <v>2</v>
      </c>
      <c r="K207" s="21" t="str">
        <f t="shared" si="15"/>
        <v>142</v>
      </c>
      <c r="L207" t="str" cm="1">
        <f t="array" ref="L207">_xlfn.IFS(AND(F207&gt;=4,H207&gt;=4,J207&gt;=4),"Champion Customers",AND(F207&gt;=3,H207&gt;=4,J207&gt;=4),"Loyal Customers",AND(F207&gt;=4,H207&lt;=2,J207&lt;=2),"New Customers",AND(F207&lt;=2,H207&gt;=3,J207&gt;=3),"At Risk",AND(F207&lt;=2,H207&gt;=4,J207&gt;=4),"Can't Lose Them",AND(F207&lt;=2,H207&lt;=2,J207&lt;=2),"Hibernating Customers",TRUE,"Other")</f>
        <v>Other</v>
      </c>
    </row>
    <row r="208" spans="1:12">
      <c r="A208" t="s">
        <v>646</v>
      </c>
      <c r="B208" t="str">
        <f>VLOOKUP(A208,'GlobalGadgets Customer Transact'!$B:$I,8,FALSE)</f>
        <v>Female</v>
      </c>
      <c r="C208">
        <f>VLOOKUP(A208,'GlobalGadgets Customer Transact'!$B:$J,9,FALSE)</f>
        <v>35</v>
      </c>
      <c r="D208" t="str" cm="1">
        <f t="array" ref="D208">_xlfn.IFS(C208&lt;18,"Under 18",C208&lt;=24,"18-24",C208&lt;=34,"25-34",C208&lt;=49,"35-49",C208&lt;=64,"50-64",TRUE,"65+")</f>
        <v>35-49</v>
      </c>
      <c r="E208">
        <f>$T$1-_xlfn.MAXIFS('GlobalGadgets Customer Transact'!C:C,'GlobalGadgets Customer Transact'!B:B,A208)</f>
        <v>730</v>
      </c>
      <c r="F208">
        <f t="shared" si="12"/>
        <v>1</v>
      </c>
      <c r="G208">
        <f>COUNTIF('GlobalGadgets Customer Transact'!B:B,A208)</f>
        <v>2</v>
      </c>
      <c r="H208" s="21">
        <f t="shared" si="13"/>
        <v>4</v>
      </c>
      <c r="I208" s="22">
        <f>SUMIF('GlobalGadgets Customer Transact'!B:B,A208,'GlobalGadgets Customer Transact'!H:H)</f>
        <v>300</v>
      </c>
      <c r="J208">
        <f t="shared" si="14"/>
        <v>2</v>
      </c>
      <c r="K208" s="21" t="str">
        <f t="shared" si="15"/>
        <v>142</v>
      </c>
      <c r="L208" t="str" cm="1">
        <f t="array" ref="L208">_xlfn.IFS(AND(F208&gt;=4,H208&gt;=4,J208&gt;=4),"Champion Customers",AND(F208&gt;=3,H208&gt;=4,J208&gt;=4),"Loyal Customers",AND(F208&gt;=4,H208&lt;=2,J208&lt;=2),"New Customers",AND(F208&lt;=2,H208&gt;=3,J208&gt;=3),"At Risk",AND(F208&lt;=2,H208&gt;=4,J208&gt;=4),"Can't Lose Them",AND(F208&lt;=2,H208&lt;=2,J208&lt;=2),"Hibernating Customers",TRUE,"Other")</f>
        <v>Other</v>
      </c>
    </row>
    <row r="209" spans="1:12">
      <c r="A209" t="s">
        <v>648</v>
      </c>
      <c r="B209" t="str">
        <f>VLOOKUP(A209,'GlobalGadgets Customer Transact'!$B:$I,8,FALSE)</f>
        <v>Male</v>
      </c>
      <c r="C209">
        <f>VLOOKUP(A209,'GlobalGadgets Customer Transact'!$B:$J,9,FALSE)</f>
        <v>50</v>
      </c>
      <c r="D209" t="str" cm="1">
        <f t="array" ref="D209">_xlfn.IFS(C209&lt;18,"Under 18",C209&lt;=24,"18-24",C209&lt;=34,"25-34",C209&lt;=49,"35-49",C209&lt;=64,"50-64",TRUE,"65+")</f>
        <v>50-64</v>
      </c>
      <c r="E209">
        <f>$T$1-_xlfn.MAXIFS('GlobalGadgets Customer Transact'!C:C,'GlobalGadgets Customer Transact'!B:B,A209)</f>
        <v>730</v>
      </c>
      <c r="F209">
        <f t="shared" si="12"/>
        <v>1</v>
      </c>
      <c r="G209">
        <f>COUNTIF('GlobalGadgets Customer Transact'!B:B,A209)</f>
        <v>2</v>
      </c>
      <c r="H209" s="21">
        <f t="shared" si="13"/>
        <v>4</v>
      </c>
      <c r="I209" s="22">
        <f>SUMIF('GlobalGadgets Customer Transact'!B:B,A209,'GlobalGadgets Customer Transact'!H:H)</f>
        <v>398</v>
      </c>
      <c r="J209">
        <f t="shared" si="14"/>
        <v>2</v>
      </c>
      <c r="K209" s="21" t="str">
        <f t="shared" si="15"/>
        <v>142</v>
      </c>
      <c r="L209" t="str" cm="1">
        <f t="array" ref="L209">_xlfn.IFS(AND(F209&gt;=4,H209&gt;=4,J209&gt;=4),"Champion Customers",AND(F209&gt;=3,H209&gt;=4,J209&gt;=4),"Loyal Customers",AND(F209&gt;=4,H209&lt;=2,J209&lt;=2),"New Customers",AND(F209&lt;=2,H209&gt;=3,J209&gt;=3),"At Risk",AND(F209&lt;=2,H209&gt;=4,J209&gt;=4),"Can't Lose Them",AND(F209&lt;=2,H209&lt;=2,J209&lt;=2),"Hibernating Customers",TRUE,"Other")</f>
        <v>Other</v>
      </c>
    </row>
    <row r="210" spans="1:12">
      <c r="A210" t="s">
        <v>650</v>
      </c>
      <c r="B210" t="str">
        <f>VLOOKUP(A210,'GlobalGadgets Customer Transact'!$B:$I,8,FALSE)</f>
        <v>Female</v>
      </c>
      <c r="C210">
        <f>VLOOKUP(A210,'GlobalGadgets Customer Transact'!$B:$J,9,FALSE)</f>
        <v>65</v>
      </c>
      <c r="D210" t="str" cm="1">
        <f t="array" ref="D210">_xlfn.IFS(C210&lt;18,"Under 18",C210&lt;=24,"18-24",C210&lt;=34,"25-34",C210&lt;=49,"35-49",C210&lt;=64,"50-64",TRUE,"65+")</f>
        <v>65+</v>
      </c>
      <c r="E210">
        <f>$T$1-_xlfn.MAXIFS('GlobalGadgets Customer Transact'!C:C,'GlobalGadgets Customer Transact'!B:B,A210)</f>
        <v>730</v>
      </c>
      <c r="F210">
        <f t="shared" si="12"/>
        <v>1</v>
      </c>
      <c r="G210">
        <f>COUNTIF('GlobalGadgets Customer Transact'!B:B,A210)</f>
        <v>2</v>
      </c>
      <c r="H210" s="21">
        <f t="shared" si="13"/>
        <v>4</v>
      </c>
      <c r="I210" s="22">
        <f>SUMIF('GlobalGadgets Customer Transact'!B:B,A210,'GlobalGadgets Customer Transact'!H:H)</f>
        <v>500</v>
      </c>
      <c r="J210">
        <f t="shared" si="14"/>
        <v>3</v>
      </c>
      <c r="K210" s="21" t="str">
        <f t="shared" si="15"/>
        <v>143</v>
      </c>
      <c r="L210" t="str" cm="1">
        <f t="array" ref="L210">_xlfn.IFS(AND(F210&gt;=4,H210&gt;=4,J210&gt;=4),"Champion Customers",AND(F210&gt;=3,H210&gt;=4,J210&gt;=4),"Loyal Customers",AND(F210&gt;=4,H210&lt;=2,J210&lt;=2),"New Customers",AND(F210&lt;=2,H210&gt;=3,J210&gt;=3),"At Risk",AND(F210&lt;=2,H210&gt;=4,J210&gt;=4),"Can't Lose Them",AND(F210&lt;=2,H210&lt;=2,J210&lt;=2),"Hibernating Customers",TRUE,"Other")</f>
        <v>At Risk</v>
      </c>
    </row>
    <row r="211" spans="1:12">
      <c r="A211" t="s">
        <v>652</v>
      </c>
      <c r="B211" t="str">
        <f>VLOOKUP(A211,'GlobalGadgets Customer Transact'!$B:$I,8,FALSE)</f>
        <v>Male</v>
      </c>
      <c r="C211">
        <f>VLOOKUP(A211,'GlobalGadgets Customer Transact'!$B:$J,9,FALSE)</f>
        <v>18</v>
      </c>
      <c r="D211" t="str" cm="1">
        <f t="array" ref="D211">_xlfn.IFS(C211&lt;18,"Under 18",C211&lt;=24,"18-24",C211&lt;=34,"25-34",C211&lt;=49,"35-49",C211&lt;=64,"50-64",TRUE,"65+")</f>
        <v>18-24</v>
      </c>
      <c r="E211">
        <f>$T$1-_xlfn.MAXIFS('GlobalGadgets Customer Transact'!C:C,'GlobalGadgets Customer Transact'!B:B,A211)</f>
        <v>730</v>
      </c>
      <c r="F211">
        <f t="shared" si="12"/>
        <v>1</v>
      </c>
      <c r="G211">
        <f>COUNTIF('GlobalGadgets Customer Transact'!B:B,A211)</f>
        <v>2</v>
      </c>
      <c r="H211" s="21">
        <f t="shared" si="13"/>
        <v>4</v>
      </c>
      <c r="I211" s="22">
        <f>SUMIF('GlobalGadgets Customer Transact'!B:B,A211,'GlobalGadgets Customer Transact'!H:H)</f>
        <v>39.98</v>
      </c>
      <c r="J211">
        <f t="shared" si="14"/>
        <v>1</v>
      </c>
      <c r="K211" s="21" t="str">
        <f t="shared" si="15"/>
        <v>141</v>
      </c>
      <c r="L211" t="str" cm="1">
        <f t="array" ref="L211">_xlfn.IFS(AND(F211&gt;=4,H211&gt;=4,J211&gt;=4),"Champion Customers",AND(F211&gt;=3,H211&gt;=4,J211&gt;=4),"Loyal Customers",AND(F211&gt;=4,H211&lt;=2,J211&lt;=2),"New Customers",AND(F211&lt;=2,H211&gt;=3,J211&gt;=3),"At Risk",AND(F211&lt;=2,H211&gt;=4,J211&gt;=4),"Can't Lose Them",AND(F211&lt;=2,H211&lt;=2,J211&lt;=2),"Hibernating Customers",TRUE,"Other")</f>
        <v>Other</v>
      </c>
    </row>
    <row r="212" spans="1:12">
      <c r="A212" t="s">
        <v>654</v>
      </c>
      <c r="B212" t="str">
        <f>VLOOKUP(A212,'GlobalGadgets Customer Transact'!$B:$I,8,FALSE)</f>
        <v>Female</v>
      </c>
      <c r="C212">
        <f>VLOOKUP(A212,'GlobalGadgets Customer Transact'!$B:$J,9,FALSE)</f>
        <v>25</v>
      </c>
      <c r="D212" t="str" cm="1">
        <f t="array" ref="D212">_xlfn.IFS(C212&lt;18,"Under 18",C212&lt;=24,"18-24",C212&lt;=34,"25-34",C212&lt;=49,"35-49",C212&lt;=64,"50-64",TRUE,"65+")</f>
        <v>25-34</v>
      </c>
      <c r="E212">
        <f>$T$1-_xlfn.MAXIFS('GlobalGadgets Customer Transact'!C:C,'GlobalGadgets Customer Transact'!B:B,A212)</f>
        <v>730</v>
      </c>
      <c r="F212">
        <f t="shared" si="12"/>
        <v>1</v>
      </c>
      <c r="G212">
        <f>COUNTIF('GlobalGadgets Customer Transact'!B:B,A212)</f>
        <v>2</v>
      </c>
      <c r="H212" s="21">
        <f t="shared" si="13"/>
        <v>4</v>
      </c>
      <c r="I212" s="22">
        <f>SUMIF('GlobalGadgets Customer Transact'!B:B,A212,'GlobalGadgets Customer Transact'!H:H)</f>
        <v>79.96</v>
      </c>
      <c r="J212">
        <f t="shared" si="14"/>
        <v>1</v>
      </c>
      <c r="K212" s="21" t="str">
        <f t="shared" si="15"/>
        <v>141</v>
      </c>
      <c r="L212" t="str" cm="1">
        <f t="array" ref="L212">_xlfn.IFS(AND(F212&gt;=4,H212&gt;=4,J212&gt;=4),"Champion Customers",AND(F212&gt;=3,H212&gt;=4,J212&gt;=4),"Loyal Customers",AND(F212&gt;=4,H212&lt;=2,J212&lt;=2),"New Customers",AND(F212&lt;=2,H212&gt;=3,J212&gt;=3),"At Risk",AND(F212&lt;=2,H212&gt;=4,J212&gt;=4),"Can't Lose Them",AND(F212&lt;=2,H212&lt;=2,J212&lt;=2),"Hibernating Customers",TRUE,"Other")</f>
        <v>Other</v>
      </c>
    </row>
    <row r="213" spans="1:12">
      <c r="A213" t="s">
        <v>659</v>
      </c>
      <c r="B213" t="str">
        <f>VLOOKUP(A213,'GlobalGadgets Customer Transact'!$B:$I,8,FALSE)</f>
        <v>Male</v>
      </c>
      <c r="C213">
        <f>VLOOKUP(A213,'GlobalGadgets Customer Transact'!$B:$J,9,FALSE)</f>
        <v>36</v>
      </c>
      <c r="D213" t="str" cm="1">
        <f t="array" ref="D213">_xlfn.IFS(C213&lt;18,"Under 18",C213&lt;=24,"18-24",C213&lt;=34,"25-34",C213&lt;=49,"35-49",C213&lt;=64,"50-64",TRUE,"65+")</f>
        <v>35-49</v>
      </c>
      <c r="E213">
        <f>$T$1-_xlfn.MAXIFS('GlobalGadgets Customer Transact'!C:C,'GlobalGadgets Customer Transact'!B:B,A213)</f>
        <v>730</v>
      </c>
      <c r="F213">
        <f t="shared" si="12"/>
        <v>1</v>
      </c>
      <c r="G213">
        <f>COUNTIF('GlobalGadgets Customer Transact'!B:B,A213)</f>
        <v>1</v>
      </c>
      <c r="H213" s="21">
        <f t="shared" si="13"/>
        <v>1</v>
      </c>
      <c r="I213" s="22">
        <f>SUMIF('GlobalGadgets Customer Transact'!B:B,A213,'GlobalGadgets Customer Transact'!H:H)</f>
        <v>950</v>
      </c>
      <c r="J213">
        <f t="shared" si="14"/>
        <v>3</v>
      </c>
      <c r="K213" s="21" t="str">
        <f t="shared" si="15"/>
        <v>113</v>
      </c>
      <c r="L213" t="str" cm="1">
        <f t="array" ref="L213">_xlfn.IFS(AND(F213&gt;=4,H213&gt;=4,J213&gt;=4),"Champion Customers",AND(F213&gt;=3,H213&gt;=4,J213&gt;=4),"Loyal Customers",AND(F213&gt;=4,H213&lt;=2,J213&lt;=2),"New Customers",AND(F213&lt;=2,H213&gt;=3,J213&gt;=3),"At Risk",AND(F213&lt;=2,H213&gt;=4,J213&gt;=4),"Can't Lose Them",AND(F213&lt;=2,H213&lt;=2,J213&lt;=2),"Hibernating Customers",TRUE,"Other")</f>
        <v>Other</v>
      </c>
    </row>
    <row r="214" spans="1:12">
      <c r="A214" t="s">
        <v>661</v>
      </c>
      <c r="B214" t="str">
        <f>VLOOKUP(A214,'GlobalGadgets Customer Transact'!$B:$I,8,FALSE)</f>
        <v>Female</v>
      </c>
      <c r="C214">
        <f>VLOOKUP(A214,'GlobalGadgets Customer Transact'!$B:$J,9,FALSE)</f>
        <v>51</v>
      </c>
      <c r="D214" t="str" cm="1">
        <f t="array" ref="D214">_xlfn.IFS(C214&lt;18,"Under 18",C214&lt;=24,"18-24",C214&lt;=34,"25-34",C214&lt;=49,"35-49",C214&lt;=64,"50-64",TRUE,"65+")</f>
        <v>50-64</v>
      </c>
      <c r="E214">
        <f>$T$1-_xlfn.MAXIFS('GlobalGadgets Customer Transact'!C:C,'GlobalGadgets Customer Transact'!B:B,A214)</f>
        <v>730</v>
      </c>
      <c r="F214">
        <f t="shared" si="12"/>
        <v>1</v>
      </c>
      <c r="G214">
        <f>COUNTIF('GlobalGadgets Customer Transact'!B:B,A214)</f>
        <v>1</v>
      </c>
      <c r="H214" s="21">
        <f t="shared" si="13"/>
        <v>1</v>
      </c>
      <c r="I214" s="22">
        <f>SUMIF('GlobalGadgets Customer Transact'!B:B,A214,'GlobalGadgets Customer Transact'!H:H)</f>
        <v>1299</v>
      </c>
      <c r="J214">
        <f t="shared" si="14"/>
        <v>4</v>
      </c>
      <c r="K214" s="21" t="str">
        <f t="shared" si="15"/>
        <v>114</v>
      </c>
      <c r="L214" t="str" cm="1">
        <f t="array" ref="L214">_xlfn.IFS(AND(F214&gt;=4,H214&gt;=4,J214&gt;=4),"Champion Customers",AND(F214&gt;=3,H214&gt;=4,J214&gt;=4),"Loyal Customers",AND(F214&gt;=4,H214&lt;=2,J214&lt;=2),"New Customers",AND(F214&lt;=2,H214&gt;=3,J214&gt;=3),"At Risk",AND(F214&lt;=2,H214&gt;=4,J214&gt;=4),"Can't Lose Them",AND(F214&lt;=2,H214&lt;=2,J214&lt;=2),"Hibernating Customers",TRUE,"Other")</f>
        <v>Other</v>
      </c>
    </row>
    <row r="215" spans="1:12">
      <c r="A215" t="s">
        <v>663</v>
      </c>
      <c r="B215" t="str">
        <f>VLOOKUP(A215,'GlobalGadgets Customer Transact'!$B:$I,8,FALSE)</f>
        <v>Male</v>
      </c>
      <c r="C215">
        <f>VLOOKUP(A215,'GlobalGadgets Customer Transact'!$B:$J,9,FALSE)</f>
        <v>66</v>
      </c>
      <c r="D215" t="str" cm="1">
        <f t="array" ref="D215">_xlfn.IFS(C215&lt;18,"Under 18",C215&lt;=24,"18-24",C215&lt;=34,"25-34",C215&lt;=49,"35-49",C215&lt;=64,"50-64",TRUE,"65+")</f>
        <v>65+</v>
      </c>
      <c r="E215">
        <f>$T$1-_xlfn.MAXIFS('GlobalGadgets Customer Transact'!C:C,'GlobalGadgets Customer Transact'!B:B,A215)</f>
        <v>730</v>
      </c>
      <c r="F215">
        <f t="shared" si="12"/>
        <v>1</v>
      </c>
      <c r="G215">
        <f>COUNTIF('GlobalGadgets Customer Transact'!B:B,A215)</f>
        <v>1</v>
      </c>
      <c r="H215" s="21">
        <f t="shared" si="13"/>
        <v>1</v>
      </c>
      <c r="I215" s="22">
        <f>SUMIF('GlobalGadgets Customer Transact'!B:B,A215,'GlobalGadgets Customer Transact'!H:H)</f>
        <v>999</v>
      </c>
      <c r="J215">
        <f t="shared" si="14"/>
        <v>4</v>
      </c>
      <c r="K215" s="21" t="str">
        <f t="shared" si="15"/>
        <v>114</v>
      </c>
      <c r="L215" t="str" cm="1">
        <f t="array" ref="L215">_xlfn.IFS(AND(F215&gt;=4,H215&gt;=4,J215&gt;=4),"Champion Customers",AND(F215&gt;=3,H215&gt;=4,J215&gt;=4),"Loyal Customers",AND(F215&gt;=4,H215&lt;=2,J215&lt;=2),"New Customers",AND(F215&lt;=2,H215&gt;=3,J215&gt;=3),"At Risk",AND(F215&lt;=2,H215&gt;=4,J215&gt;=4),"Can't Lose Them",AND(F215&lt;=2,H215&lt;=2,J215&lt;=2),"Hibernating Customers",TRUE,"Other")</f>
        <v>Other</v>
      </c>
    </row>
    <row r="216" spans="1:12">
      <c r="A216" t="s">
        <v>665</v>
      </c>
      <c r="B216" t="str">
        <f>VLOOKUP(A216,'GlobalGadgets Customer Transact'!$B:$I,8,FALSE)</f>
        <v>Female</v>
      </c>
      <c r="C216">
        <f>VLOOKUP(A216,'GlobalGadgets Customer Transact'!$B:$J,9,FALSE)</f>
        <v>19</v>
      </c>
      <c r="D216" t="str" cm="1">
        <f t="array" ref="D216">_xlfn.IFS(C216&lt;18,"Under 18",C216&lt;=24,"18-24",C216&lt;=34,"25-34",C216&lt;=49,"35-49",C216&lt;=64,"50-64",TRUE,"65+")</f>
        <v>18-24</v>
      </c>
      <c r="E216">
        <f>$T$1-_xlfn.MAXIFS('GlobalGadgets Customer Transact'!C:C,'GlobalGadgets Customer Transact'!B:B,A216)</f>
        <v>730</v>
      </c>
      <c r="F216">
        <f t="shared" si="12"/>
        <v>1</v>
      </c>
      <c r="G216">
        <f>COUNTIF('GlobalGadgets Customer Transact'!B:B,A216)</f>
        <v>1</v>
      </c>
      <c r="H216" s="21">
        <f t="shared" si="13"/>
        <v>1</v>
      </c>
      <c r="I216" s="22">
        <f>SUMIF('GlobalGadgets Customer Transact'!B:B,A216,'GlobalGadgets Customer Transact'!H:H)</f>
        <v>1100</v>
      </c>
      <c r="J216">
        <f t="shared" si="14"/>
        <v>4</v>
      </c>
      <c r="K216" s="21" t="str">
        <f t="shared" si="15"/>
        <v>114</v>
      </c>
      <c r="L216" t="str" cm="1">
        <f t="array" ref="L216">_xlfn.IFS(AND(F216&gt;=4,H216&gt;=4,J216&gt;=4),"Champion Customers",AND(F216&gt;=3,H216&gt;=4,J216&gt;=4),"Loyal Customers",AND(F216&gt;=4,H216&lt;=2,J216&lt;=2),"New Customers",AND(F216&lt;=2,H216&gt;=3,J216&gt;=3),"At Risk",AND(F216&lt;=2,H216&gt;=4,J216&gt;=4),"Can't Lose Them",AND(F216&lt;=2,H216&lt;=2,J216&lt;=2),"Hibernating Customers",TRUE,"Other")</f>
        <v>Other</v>
      </c>
    </row>
    <row r="217" spans="1:12">
      <c r="A217" t="s">
        <v>675</v>
      </c>
      <c r="B217" t="str">
        <f>VLOOKUP(A217,'GlobalGadgets Customer Transact'!$B:$I,8,FALSE)</f>
        <v>Male</v>
      </c>
      <c r="C217">
        <f>VLOOKUP(A217,'GlobalGadgets Customer Transact'!$B:$J,9,FALSE)</f>
        <v>66</v>
      </c>
      <c r="D217" t="str" cm="1">
        <f t="array" ref="D217">_xlfn.IFS(C217&lt;18,"Under 18",C217&lt;=24,"18-24",C217&lt;=34,"25-34",C217&lt;=49,"35-49",C217&lt;=64,"50-64",TRUE,"65+")</f>
        <v>65+</v>
      </c>
      <c r="E217">
        <f>$T$1-_xlfn.MAXIFS('GlobalGadgets Customer Transact'!C:C,'GlobalGadgets Customer Transact'!B:B,A217)</f>
        <v>730</v>
      </c>
      <c r="F217">
        <f t="shared" si="12"/>
        <v>1</v>
      </c>
      <c r="G217">
        <f>COUNTIF('GlobalGadgets Customer Transact'!B:B,A217)</f>
        <v>1</v>
      </c>
      <c r="H217" s="21">
        <f t="shared" si="13"/>
        <v>1</v>
      </c>
      <c r="I217" s="22">
        <f>SUMIF('GlobalGadgets Customer Transact'!B:B,A217,'GlobalGadgets Customer Transact'!H:H)</f>
        <v>28.5</v>
      </c>
      <c r="J217">
        <f t="shared" si="14"/>
        <v>1</v>
      </c>
      <c r="K217" s="21" t="str">
        <f t="shared" si="15"/>
        <v>111</v>
      </c>
      <c r="L217" t="str" cm="1">
        <f t="array" ref="L217">_xlfn.IFS(AND(F217&gt;=4,H217&gt;=4,J217&gt;=4),"Champion Customers",AND(F217&gt;=3,H217&gt;=4,J217&gt;=4),"Loyal Customers",AND(F217&gt;=4,H217&lt;=2,J217&lt;=2),"New Customers",AND(F217&lt;=2,H217&gt;=3,J217&gt;=3),"At Risk",AND(F217&lt;=2,H217&gt;=4,J217&gt;=4),"Can't Lose Them",AND(F217&lt;=2,H217&lt;=2,J217&lt;=2),"Hibernating Customers",TRUE,"Other")</f>
        <v>Hibernating Customers</v>
      </c>
    </row>
    <row r="218" spans="1:12">
      <c r="A218" t="s">
        <v>677</v>
      </c>
      <c r="B218" t="str">
        <f>VLOOKUP(A218,'GlobalGadgets Customer Transact'!$B:$I,8,FALSE)</f>
        <v>Female</v>
      </c>
      <c r="C218">
        <f>VLOOKUP(A218,'GlobalGadgets Customer Transact'!$B:$J,9,FALSE)</f>
        <v>19</v>
      </c>
      <c r="D218" t="str" cm="1">
        <f t="array" ref="D218">_xlfn.IFS(C218&lt;18,"Under 18",C218&lt;=24,"18-24",C218&lt;=34,"25-34",C218&lt;=49,"35-49",C218&lt;=64,"50-64",TRUE,"65+")</f>
        <v>18-24</v>
      </c>
      <c r="E218">
        <f>$T$1-_xlfn.MAXIFS('GlobalGadgets Customer Transact'!C:C,'GlobalGadgets Customer Transact'!B:B,A218)</f>
        <v>730</v>
      </c>
      <c r="F218">
        <f t="shared" si="12"/>
        <v>1</v>
      </c>
      <c r="G218">
        <f>COUNTIF('GlobalGadgets Customer Transact'!B:B,A218)</f>
        <v>1</v>
      </c>
      <c r="H218" s="21">
        <f t="shared" si="13"/>
        <v>1</v>
      </c>
      <c r="I218" s="22">
        <f>SUMIF('GlobalGadgets Customer Transact'!B:B,A218,'GlobalGadgets Customer Transact'!H:H)</f>
        <v>15</v>
      </c>
      <c r="J218">
        <f t="shared" si="14"/>
        <v>1</v>
      </c>
      <c r="K218" s="21" t="str">
        <f t="shared" si="15"/>
        <v>111</v>
      </c>
      <c r="L218" t="str" cm="1">
        <f t="array" ref="L218">_xlfn.IFS(AND(F218&gt;=4,H218&gt;=4,J218&gt;=4),"Champion Customers",AND(F218&gt;=3,H218&gt;=4,J218&gt;=4),"Loyal Customers",AND(F218&gt;=4,H218&lt;=2,J218&lt;=2),"New Customers",AND(F218&lt;=2,H218&gt;=3,J218&gt;=3),"At Risk",AND(F218&lt;=2,H218&gt;=4,J218&gt;=4),"Can't Lose Them",AND(F218&lt;=2,H218&lt;=2,J218&lt;=2),"Hibernating Customers",TRUE,"Other")</f>
        <v>Hibernating Customers</v>
      </c>
    </row>
    <row r="219" spans="1:12">
      <c r="A219" t="s">
        <v>679</v>
      </c>
      <c r="B219" t="str">
        <f>VLOOKUP(A219,'GlobalGadgets Customer Transact'!$B:$I,8,FALSE)</f>
        <v>Male</v>
      </c>
      <c r="C219">
        <f>VLOOKUP(A219,'GlobalGadgets Customer Transact'!$B:$J,9,FALSE)</f>
        <v>26</v>
      </c>
      <c r="D219" t="str" cm="1">
        <f t="array" ref="D219">_xlfn.IFS(C219&lt;18,"Under 18",C219&lt;=24,"18-24",C219&lt;=34,"25-34",C219&lt;=49,"35-49",C219&lt;=64,"50-64",TRUE,"65+")</f>
        <v>25-34</v>
      </c>
      <c r="E219">
        <f>$T$1-_xlfn.MAXIFS('GlobalGadgets Customer Transact'!C:C,'GlobalGadgets Customer Transact'!B:B,A219)</f>
        <v>730</v>
      </c>
      <c r="F219">
        <f t="shared" si="12"/>
        <v>1</v>
      </c>
      <c r="G219">
        <f>COUNTIF('GlobalGadgets Customer Transact'!B:B,A219)</f>
        <v>1</v>
      </c>
      <c r="H219" s="21">
        <f t="shared" si="13"/>
        <v>1</v>
      </c>
      <c r="I219" s="22">
        <f>SUMIF('GlobalGadgets Customer Transact'!B:B,A219,'GlobalGadgets Customer Transact'!H:H)</f>
        <v>50</v>
      </c>
      <c r="J219">
        <f t="shared" si="14"/>
        <v>1</v>
      </c>
      <c r="K219" s="21" t="str">
        <f t="shared" si="15"/>
        <v>111</v>
      </c>
      <c r="L219" t="str" cm="1">
        <f t="array" ref="L219">_xlfn.IFS(AND(F219&gt;=4,H219&gt;=4,J219&gt;=4),"Champion Customers",AND(F219&gt;=3,H219&gt;=4,J219&gt;=4),"Loyal Customers",AND(F219&gt;=4,H219&lt;=2,J219&lt;=2),"New Customers",AND(F219&lt;=2,H219&gt;=3,J219&gt;=3),"At Risk",AND(F219&lt;=2,H219&gt;=4,J219&gt;=4),"Can't Lose Them",AND(F219&lt;=2,H219&lt;=2,J219&lt;=2),"Hibernating Customers",TRUE,"Other")</f>
        <v>Hibernating Customers</v>
      </c>
    </row>
    <row r="220" spans="1:12">
      <c r="A220" t="s">
        <v>379</v>
      </c>
      <c r="B220" t="str">
        <f>VLOOKUP(A220,'GlobalGadgets Customer Transact'!$B:$I,8,FALSE)</f>
        <v>Female</v>
      </c>
      <c r="C220">
        <f>VLOOKUP(A220,'GlobalGadgets Customer Transact'!$B:$J,9,FALSE)</f>
        <v>36</v>
      </c>
      <c r="D220" t="str" cm="1">
        <f t="array" ref="D220">_xlfn.IFS(C220&lt;18,"Under 18",C220&lt;=24,"18-24",C220&lt;=34,"25-34",C220&lt;=49,"35-49",C220&lt;=64,"50-64",TRUE,"65+")</f>
        <v>35-49</v>
      </c>
      <c r="E220">
        <f>$T$1-_xlfn.MAXIFS('GlobalGadgets Customer Transact'!C:C,'GlobalGadgets Customer Transact'!B:B,A220)</f>
        <v>6</v>
      </c>
      <c r="F220">
        <f t="shared" si="12"/>
        <v>5</v>
      </c>
      <c r="G220">
        <f>COUNTIF('GlobalGadgets Customer Transact'!B:B,A220)</f>
        <v>1</v>
      </c>
      <c r="H220" s="21">
        <f t="shared" si="13"/>
        <v>1</v>
      </c>
      <c r="I220" s="22">
        <f>SUMIF('GlobalGadgets Customer Transact'!B:B,A220,'GlobalGadgets Customer Transact'!H:H)</f>
        <v>899.99</v>
      </c>
      <c r="J220">
        <f t="shared" si="14"/>
        <v>3</v>
      </c>
      <c r="K220" s="21" t="str">
        <f t="shared" si="15"/>
        <v>513</v>
      </c>
      <c r="L220" t="str" cm="1">
        <f t="array" ref="L220">_xlfn.IFS(AND(F220&gt;=4,H220&gt;=4,J220&gt;=4),"Champion Customers",AND(F220&gt;=3,H220&gt;=4,J220&gt;=4),"Loyal Customers",AND(F220&gt;=4,H220&lt;=2,J220&lt;=2),"New Customers",AND(F220&lt;=2,H220&gt;=3,J220&gt;=3),"At Risk",AND(F220&lt;=2,H220&gt;=4,J220&gt;=4),"Can't Lose Them",AND(F220&lt;=2,H220&lt;=2,J220&lt;=2),"Hibernating Customers",TRUE,"Other")</f>
        <v>Other</v>
      </c>
    </row>
    <row r="221" spans="1:12">
      <c r="A221" t="s">
        <v>381</v>
      </c>
      <c r="B221" t="str">
        <f>VLOOKUP(A221,'GlobalGadgets Customer Transact'!$B:$I,8,FALSE)</f>
        <v>Male</v>
      </c>
      <c r="C221">
        <f>VLOOKUP(A221,'GlobalGadgets Customer Transact'!$B:$J,9,FALSE)</f>
        <v>51</v>
      </c>
      <c r="D221" t="str" cm="1">
        <f t="array" ref="D221">_xlfn.IFS(C221&lt;18,"Under 18",C221&lt;=24,"18-24",C221&lt;=34,"25-34",C221&lt;=49,"35-49",C221&lt;=64,"50-64",TRUE,"65+")</f>
        <v>50-64</v>
      </c>
      <c r="E221">
        <f>$T$1-_xlfn.MAXIFS('GlobalGadgets Customer Transact'!C:C,'GlobalGadgets Customer Transact'!B:B,A221)</f>
        <v>5</v>
      </c>
      <c r="F221">
        <f t="shared" si="12"/>
        <v>5</v>
      </c>
      <c r="G221">
        <f>COUNTIF('GlobalGadgets Customer Transact'!B:B,A221)</f>
        <v>1</v>
      </c>
      <c r="H221" s="21">
        <f t="shared" si="13"/>
        <v>1</v>
      </c>
      <c r="I221" s="22">
        <f>SUMIF('GlobalGadgets Customer Transact'!B:B,A221,'GlobalGadgets Customer Transact'!H:H)</f>
        <v>799</v>
      </c>
      <c r="J221">
        <f t="shared" si="14"/>
        <v>3</v>
      </c>
      <c r="K221" s="21" t="str">
        <f t="shared" si="15"/>
        <v>513</v>
      </c>
      <c r="L221" t="str" cm="1">
        <f t="array" ref="L221">_xlfn.IFS(AND(F221&gt;=4,H221&gt;=4,J221&gt;=4),"Champion Customers",AND(F221&gt;=3,H221&gt;=4,J221&gt;=4),"Loyal Customers",AND(F221&gt;=4,H221&lt;=2,J221&lt;=2),"New Customers",AND(F221&lt;=2,H221&gt;=3,J221&gt;=3),"At Risk",AND(F221&lt;=2,H221&gt;=4,J221&gt;=4),"Can't Lose Them",AND(F221&lt;=2,H221&lt;=2,J221&lt;=2),"Hibernating Customers",TRUE,"Other")</f>
        <v>Other</v>
      </c>
    </row>
    <row r="222" spans="1:12">
      <c r="A222" t="s">
        <v>383</v>
      </c>
      <c r="B222" t="str">
        <f>VLOOKUP(A222,'GlobalGadgets Customer Transact'!$B:$I,8,FALSE)</f>
        <v>Female</v>
      </c>
      <c r="C222">
        <f>VLOOKUP(A222,'GlobalGadgets Customer Transact'!$B:$J,9,FALSE)</f>
        <v>66</v>
      </c>
      <c r="D222" t="str" cm="1">
        <f t="array" ref="D222">_xlfn.IFS(C222&lt;18,"Under 18",C222&lt;=24,"18-24",C222&lt;=34,"25-34",C222&lt;=49,"35-49",C222&lt;=64,"50-64",TRUE,"65+")</f>
        <v>65+</v>
      </c>
      <c r="E222">
        <f>$T$1-_xlfn.MAXIFS('GlobalGadgets Customer Transact'!C:C,'GlobalGadgets Customer Transact'!B:B,A222)</f>
        <v>4</v>
      </c>
      <c r="F222">
        <f t="shared" si="12"/>
        <v>5</v>
      </c>
      <c r="G222">
        <f>COUNTIF('GlobalGadgets Customer Transact'!B:B,A222)</f>
        <v>1</v>
      </c>
      <c r="H222" s="21">
        <f t="shared" si="13"/>
        <v>1</v>
      </c>
      <c r="I222" s="22">
        <f>SUMIF('GlobalGadgets Customer Transact'!B:B,A222,'GlobalGadgets Customer Transact'!H:H)</f>
        <v>650</v>
      </c>
      <c r="J222">
        <f t="shared" si="14"/>
        <v>3</v>
      </c>
      <c r="K222" s="21" t="str">
        <f t="shared" si="15"/>
        <v>513</v>
      </c>
      <c r="L222" t="str" cm="1">
        <f t="array" ref="L222">_xlfn.IFS(AND(F222&gt;=4,H222&gt;=4,J222&gt;=4),"Champion Customers",AND(F222&gt;=3,H222&gt;=4,J222&gt;=4),"Loyal Customers",AND(F222&gt;=4,H222&lt;=2,J222&lt;=2),"New Customers",AND(F222&lt;=2,H222&gt;=3,J222&gt;=3),"At Risk",AND(F222&lt;=2,H222&gt;=4,J222&gt;=4),"Can't Lose Them",AND(F222&lt;=2,H222&lt;=2,J222&lt;=2),"Hibernating Customers",TRUE,"Other")</f>
        <v>Other</v>
      </c>
    </row>
    <row r="223" spans="1:12">
      <c r="A223" t="s">
        <v>385</v>
      </c>
      <c r="B223" t="str">
        <f>VLOOKUP(A223,'GlobalGadgets Customer Transact'!$B:$I,8,FALSE)</f>
        <v>Male</v>
      </c>
      <c r="C223">
        <f>VLOOKUP(A223,'GlobalGadgets Customer Transact'!$B:$J,9,FALSE)</f>
        <v>19</v>
      </c>
      <c r="D223" t="str" cm="1">
        <f t="array" ref="D223">_xlfn.IFS(C223&lt;18,"Under 18",C223&lt;=24,"18-24",C223&lt;=34,"25-34",C223&lt;=49,"35-49",C223&lt;=64,"50-64",TRUE,"65+")</f>
        <v>18-24</v>
      </c>
      <c r="E223">
        <f>$T$1-_xlfn.MAXIFS('GlobalGadgets Customer Transact'!C:C,'GlobalGadgets Customer Transact'!B:B,A223)</f>
        <v>3</v>
      </c>
      <c r="F223">
        <f t="shared" si="12"/>
        <v>5</v>
      </c>
      <c r="G223">
        <f>COUNTIF('GlobalGadgets Customer Transact'!B:B,A223)</f>
        <v>1</v>
      </c>
      <c r="H223" s="21">
        <f t="shared" si="13"/>
        <v>1</v>
      </c>
      <c r="I223" s="22">
        <f>SUMIF('GlobalGadgets Customer Transact'!B:B,A223,'GlobalGadgets Customer Transact'!H:H)</f>
        <v>950</v>
      </c>
      <c r="J223">
        <f t="shared" si="14"/>
        <v>3</v>
      </c>
      <c r="K223" s="21" t="str">
        <f t="shared" si="15"/>
        <v>513</v>
      </c>
      <c r="L223" t="str" cm="1">
        <f t="array" ref="L223">_xlfn.IFS(AND(F223&gt;=4,H223&gt;=4,J223&gt;=4),"Champion Customers",AND(F223&gt;=3,H223&gt;=4,J223&gt;=4),"Loyal Customers",AND(F223&gt;=4,H223&lt;=2,J223&lt;=2),"New Customers",AND(F223&lt;=2,H223&gt;=3,J223&gt;=3),"At Risk",AND(F223&lt;=2,H223&gt;=4,J223&gt;=4),"Can't Lose Them",AND(F223&lt;=2,H223&lt;=2,J223&lt;=2),"Hibernating Customers",TRUE,"Other")</f>
        <v>Other</v>
      </c>
    </row>
    <row r="224" spans="1:12">
      <c r="A224" t="s">
        <v>387</v>
      </c>
      <c r="B224" t="str">
        <f>VLOOKUP(A224,'GlobalGadgets Customer Transact'!$B:$I,8,FALSE)</f>
        <v>Female</v>
      </c>
      <c r="C224">
        <f>VLOOKUP(A224,'GlobalGadgets Customer Transact'!$B:$J,9,FALSE)</f>
        <v>26</v>
      </c>
      <c r="D224" t="str" cm="1">
        <f t="array" ref="D224">_xlfn.IFS(C224&lt;18,"Under 18",C224&lt;=24,"18-24",C224&lt;=34,"25-34",C224&lt;=49,"35-49",C224&lt;=64,"50-64",TRUE,"65+")</f>
        <v>25-34</v>
      </c>
      <c r="E224">
        <f>$T$1-_xlfn.MAXIFS('GlobalGadgets Customer Transact'!C:C,'GlobalGadgets Customer Transact'!B:B,A224)</f>
        <v>2</v>
      </c>
      <c r="F224">
        <f t="shared" si="12"/>
        <v>5</v>
      </c>
      <c r="G224">
        <f>COUNTIF('GlobalGadgets Customer Transact'!B:B,A224)</f>
        <v>1</v>
      </c>
      <c r="H224" s="21">
        <f t="shared" si="13"/>
        <v>1</v>
      </c>
      <c r="I224" s="22">
        <f>SUMIF('GlobalGadgets Customer Transact'!B:B,A224,'GlobalGadgets Customer Transact'!H:H)</f>
        <v>1299</v>
      </c>
      <c r="J224">
        <f t="shared" si="14"/>
        <v>4</v>
      </c>
      <c r="K224" s="21" t="str">
        <f t="shared" si="15"/>
        <v>514</v>
      </c>
      <c r="L224" t="str" cm="1">
        <f t="array" ref="L224">_xlfn.IFS(AND(F224&gt;=4,H224&gt;=4,J224&gt;=4),"Champion Customers",AND(F224&gt;=3,H224&gt;=4,J224&gt;=4),"Loyal Customers",AND(F224&gt;=4,H224&lt;=2,J224&lt;=2),"New Customers",AND(F224&lt;=2,H224&gt;=3,J224&gt;=3),"At Risk",AND(F224&lt;=2,H224&gt;=4,J224&gt;=4),"Can't Lose Them",AND(F224&lt;=2,H224&lt;=2,J224&lt;=2),"Hibernating Customers",TRUE,"Other")</f>
        <v>Other</v>
      </c>
    </row>
    <row r="225" spans="1:12">
      <c r="A225" t="s">
        <v>389</v>
      </c>
      <c r="B225" t="str">
        <f>VLOOKUP(A225,'GlobalGadgets Customer Transact'!$B:$I,8,FALSE)</f>
        <v>Male</v>
      </c>
      <c r="C225">
        <f>VLOOKUP(A225,'GlobalGadgets Customer Transact'!$B:$J,9,FALSE)</f>
        <v>36</v>
      </c>
      <c r="D225" t="str" cm="1">
        <f t="array" ref="D225">_xlfn.IFS(C225&lt;18,"Under 18",C225&lt;=24,"18-24",C225&lt;=34,"25-34",C225&lt;=49,"35-49",C225&lt;=64,"50-64",TRUE,"65+")</f>
        <v>35-49</v>
      </c>
      <c r="E225">
        <f>$T$1-_xlfn.MAXIFS('GlobalGadgets Customer Transact'!C:C,'GlobalGadgets Customer Transact'!B:B,A225)</f>
        <v>1</v>
      </c>
      <c r="F225">
        <f t="shared" si="12"/>
        <v>5</v>
      </c>
      <c r="G225">
        <f>COUNTIF('GlobalGadgets Customer Transact'!B:B,A225)</f>
        <v>1</v>
      </c>
      <c r="H225" s="21">
        <f t="shared" si="13"/>
        <v>1</v>
      </c>
      <c r="I225" s="22">
        <f>SUMIF('GlobalGadgets Customer Transact'!B:B,A225,'GlobalGadgets Customer Transact'!H:H)</f>
        <v>999</v>
      </c>
      <c r="J225">
        <f t="shared" si="14"/>
        <v>4</v>
      </c>
      <c r="K225" s="21" t="str">
        <f t="shared" si="15"/>
        <v>514</v>
      </c>
      <c r="L225" t="str" cm="1">
        <f t="array" ref="L225">_xlfn.IFS(AND(F225&gt;=4,H225&gt;=4,J225&gt;=4),"Champion Customers",AND(F225&gt;=3,H225&gt;=4,J225&gt;=4),"Loyal Customers",AND(F225&gt;=4,H225&lt;=2,J225&lt;=2),"New Customers",AND(F225&lt;=2,H225&gt;=3,J225&gt;=3),"At Risk",AND(F225&lt;=2,H225&gt;=4,J225&gt;=4),"Can't Lose Them",AND(F225&lt;=2,H225&lt;=2,J225&lt;=2),"Hibernating Customers",TRUE,"Other")</f>
        <v>Other</v>
      </c>
    </row>
    <row r="226" spans="1:12">
      <c r="A226" t="s">
        <v>391</v>
      </c>
      <c r="B226" t="str">
        <f>VLOOKUP(A226,'GlobalGadgets Customer Transact'!$B:$I,8,FALSE)</f>
        <v>Female</v>
      </c>
      <c r="C226">
        <f>VLOOKUP(A226,'GlobalGadgets Customer Transact'!$B:$J,9,FALSE)</f>
        <v>51</v>
      </c>
      <c r="D226" t="str" cm="1">
        <f t="array" ref="D226">_xlfn.IFS(C226&lt;18,"Under 18",C226&lt;=24,"18-24",C226&lt;=34,"25-34",C226&lt;=49,"35-49",C226&lt;=64,"50-64",TRUE,"65+")</f>
        <v>50-64</v>
      </c>
      <c r="E226">
        <f>$T$1-_xlfn.MAXIFS('GlobalGadgets Customer Transact'!C:C,'GlobalGadgets Customer Transact'!B:B,A226)</f>
        <v>0</v>
      </c>
      <c r="F226">
        <f t="shared" si="12"/>
        <v>5</v>
      </c>
      <c r="G226">
        <f>COUNTIF('GlobalGadgets Customer Transact'!B:B,A226)</f>
        <v>1</v>
      </c>
      <c r="H226" s="21">
        <f t="shared" si="13"/>
        <v>1</v>
      </c>
      <c r="I226" s="22">
        <f>SUMIF('GlobalGadgets Customer Transact'!B:B,A226,'GlobalGadgets Customer Transact'!H:H)</f>
        <v>1100</v>
      </c>
      <c r="J226">
        <f t="shared" si="14"/>
        <v>4</v>
      </c>
      <c r="K226" s="21" t="str">
        <f t="shared" si="15"/>
        <v>514</v>
      </c>
      <c r="L226" t="str" cm="1">
        <f t="array" ref="L226">_xlfn.IFS(AND(F226&gt;=4,H226&gt;=4,J226&gt;=4),"Champion Customers",AND(F226&gt;=3,H226&gt;=4,J226&gt;=4),"Loyal Customers",AND(F226&gt;=4,H226&lt;=2,J226&lt;=2),"New Customers",AND(F226&lt;=2,H226&gt;=3,J226&gt;=3),"At Risk",AND(F226&lt;=2,H226&gt;=4,J226&gt;=4),"Can't Lose Them",AND(F226&lt;=2,H226&lt;=2,J226&lt;=2),"Hibernating Customers",TRUE,"Other")</f>
        <v>Other</v>
      </c>
    </row>
    <row r="227" spans="1:12">
      <c r="A227" t="s">
        <v>990</v>
      </c>
      <c r="B227" t="str">
        <f>VLOOKUP(A227,'GlobalGadgets Customer Transact'!$B:$I,8,FALSE)</f>
        <v>Male</v>
      </c>
      <c r="C227">
        <f>VLOOKUP(A227,'GlobalGadgets Customer Transact'!$B:$J,9,FALSE)</f>
        <v>66</v>
      </c>
      <c r="D227" t="str" cm="1">
        <f t="array" ref="D227">_xlfn.IFS(C227&lt;18,"Under 18",C227&lt;=24,"18-24",C227&lt;=34,"25-34",C227&lt;=49,"35-49",C227&lt;=64,"50-64",TRUE,"65+")</f>
        <v>65+</v>
      </c>
      <c r="E227">
        <f>$T$1-_xlfn.MAXIFS('GlobalGadgets Customer Transact'!C:C,'GlobalGadgets Customer Transact'!B:B,A227)</f>
        <v>199</v>
      </c>
      <c r="F227">
        <f t="shared" si="12"/>
        <v>4</v>
      </c>
      <c r="G227">
        <f>COUNTIF('GlobalGadgets Customer Transact'!B:B,A227)</f>
        <v>2</v>
      </c>
      <c r="H227" s="21">
        <f t="shared" si="13"/>
        <v>4</v>
      </c>
      <c r="I227" s="22">
        <f>SUMIF('GlobalGadgets Customer Transact'!B:B,A227,'GlobalGadgets Customer Transact'!H:H)</f>
        <v>1698.99</v>
      </c>
      <c r="J227">
        <f t="shared" si="14"/>
        <v>4</v>
      </c>
      <c r="K227" s="21" t="str">
        <f t="shared" si="15"/>
        <v>444</v>
      </c>
      <c r="L227" t="str" cm="1">
        <f t="array" ref="L227">_xlfn.IFS(AND(F227&gt;=4,H227&gt;=4,J227&gt;=4),"Champion Customers",AND(F227&gt;=3,H227&gt;=4,J227&gt;=4),"Loyal Customers",AND(F227&gt;=4,H227&lt;=2,J227&lt;=2),"New Customers",AND(F227&lt;=2,H227&gt;=3,J227&gt;=3),"At Risk",AND(F227&lt;=2,H227&gt;=4,J227&gt;=4),"Can't Lose Them",AND(F227&lt;=2,H227&lt;=2,J227&lt;=2),"Hibernating Customers",TRUE,"Other")</f>
        <v>Champion Customers</v>
      </c>
    </row>
    <row r="228" spans="1:12">
      <c r="A228" t="s">
        <v>867</v>
      </c>
      <c r="B228" t="str">
        <f>VLOOKUP(A228,'GlobalGadgets Customer Transact'!$B:$I,8,FALSE)</f>
        <v>Female</v>
      </c>
      <c r="C228">
        <f>VLOOKUP(A228,'GlobalGadgets Customer Transact'!$B:$J,9,FALSE)</f>
        <v>26</v>
      </c>
      <c r="D228" t="str" cm="1">
        <f t="array" ref="D228">_xlfn.IFS(C228&lt;18,"Under 18",C228&lt;=24,"18-24",C228&lt;=34,"25-34",C228&lt;=49,"35-49",C228&lt;=64,"50-64",TRUE,"65+")</f>
        <v>25-34</v>
      </c>
      <c r="E228">
        <f>$T$1-_xlfn.MAXIFS('GlobalGadgets Customer Transact'!C:C,'GlobalGadgets Customer Transact'!B:B,A228)</f>
        <v>164</v>
      </c>
      <c r="F228">
        <f t="shared" si="12"/>
        <v>4</v>
      </c>
      <c r="G228">
        <f>COUNTIF('GlobalGadgets Customer Transact'!B:B,A228)</f>
        <v>2</v>
      </c>
      <c r="H228" s="21">
        <f t="shared" si="13"/>
        <v>4</v>
      </c>
      <c r="I228" s="22">
        <f>SUMIF('GlobalGadgets Customer Transact'!B:B,A228,'GlobalGadgets Customer Transact'!H:H)</f>
        <v>1600</v>
      </c>
      <c r="J228">
        <f t="shared" si="14"/>
        <v>4</v>
      </c>
      <c r="K228" s="21" t="str">
        <f t="shared" si="15"/>
        <v>444</v>
      </c>
      <c r="L228" t="str" cm="1">
        <f t="array" ref="L228">_xlfn.IFS(AND(F228&gt;=4,H228&gt;=4,J228&gt;=4),"Champion Customers",AND(F228&gt;=3,H228&gt;=4,J228&gt;=4),"Loyal Customers",AND(F228&gt;=4,H228&lt;=2,J228&lt;=2),"New Customers",AND(F228&lt;=2,H228&gt;=3,J228&gt;=3),"At Risk",AND(F228&lt;=2,H228&gt;=4,J228&gt;=4),"Can't Lose Them",AND(F228&lt;=2,H228&lt;=2,J228&lt;=2),"Hibernating Customers",TRUE,"Other")</f>
        <v>Champion Customers</v>
      </c>
    </row>
    <row r="229" spans="1:12">
      <c r="A229" t="s">
        <v>246</v>
      </c>
      <c r="B229" t="str">
        <f>VLOOKUP(A229,'GlobalGadgets Customer Transact'!$B:$I,8,FALSE)</f>
        <v>Male</v>
      </c>
      <c r="C229">
        <f>VLOOKUP(A229,'GlobalGadgets Customer Transact'!$B:$J,9,FALSE)</f>
        <v>51</v>
      </c>
      <c r="D229" t="str" cm="1">
        <f t="array" ref="D229">_xlfn.IFS(C229&lt;18,"Under 18",C229&lt;=24,"18-24",C229&lt;=34,"25-34",C229&lt;=49,"35-49",C229&lt;=64,"50-64",TRUE,"65+")</f>
        <v>50-64</v>
      </c>
      <c r="E229">
        <f>$T$1-_xlfn.MAXIFS('GlobalGadgets Customer Transact'!C:C,'GlobalGadgets Customer Transact'!B:B,A229)</f>
        <v>128</v>
      </c>
      <c r="F229">
        <f t="shared" si="12"/>
        <v>4</v>
      </c>
      <c r="G229">
        <f>COUNTIF('GlobalGadgets Customer Transact'!B:B,A229)</f>
        <v>2</v>
      </c>
      <c r="H229" s="21">
        <f t="shared" si="13"/>
        <v>4</v>
      </c>
      <c r="I229" s="22">
        <f>SUMIF('GlobalGadgets Customer Transact'!B:B,A229,'GlobalGadgets Customer Transact'!H:H)</f>
        <v>2298</v>
      </c>
      <c r="J229">
        <f t="shared" si="14"/>
        <v>4</v>
      </c>
      <c r="K229" s="21" t="str">
        <f t="shared" si="15"/>
        <v>444</v>
      </c>
      <c r="L229" t="str" cm="1">
        <f t="array" ref="L229">_xlfn.IFS(AND(F229&gt;=4,H229&gt;=4,J229&gt;=4),"Champion Customers",AND(F229&gt;=3,H229&gt;=4,J229&gt;=4),"Loyal Customers",AND(F229&gt;=4,H229&lt;=2,J229&lt;=2),"New Customers",AND(F229&lt;=2,H229&gt;=3,J229&gt;=3),"At Risk",AND(F229&lt;=2,H229&gt;=4,J229&gt;=4),"Can't Lose Them",AND(F229&lt;=2,H229&lt;=2,J229&lt;=2),"Hibernating Customers",TRUE,"Other")</f>
        <v>Champion Customers</v>
      </c>
    </row>
    <row r="230" spans="1:12">
      <c r="A230" t="s">
        <v>1587</v>
      </c>
      <c r="B230" t="str">
        <f>VLOOKUP(A230,'GlobalGadgets Customer Transact'!$B:$I,8,FALSE)</f>
        <v>Female</v>
      </c>
      <c r="C230">
        <f>VLOOKUP(A230,'GlobalGadgets Customer Transact'!$B:$J,9,FALSE)</f>
        <v>19</v>
      </c>
      <c r="D230" t="str" cm="1">
        <f t="array" ref="D230">_xlfn.IFS(C230&lt;18,"Under 18",C230&lt;=24,"18-24",C230&lt;=34,"25-34",C230&lt;=49,"35-49",C230&lt;=64,"50-64",TRUE,"65+")</f>
        <v>18-24</v>
      </c>
      <c r="E230">
        <f>$T$1-_xlfn.MAXIFS('GlobalGadgets Customer Transact'!C:C,'GlobalGadgets Customer Transact'!B:B,A230)</f>
        <v>92</v>
      </c>
      <c r="F230">
        <f t="shared" si="12"/>
        <v>4</v>
      </c>
      <c r="G230">
        <f>COUNTIF('GlobalGadgets Customer Transact'!B:B,A230)</f>
        <v>2</v>
      </c>
      <c r="H230" s="21">
        <f t="shared" si="13"/>
        <v>4</v>
      </c>
      <c r="I230" s="22">
        <f>SUMIF('GlobalGadgets Customer Transact'!B:B,A230,'GlobalGadgets Customer Transact'!H:H)</f>
        <v>1349.99</v>
      </c>
      <c r="J230">
        <f t="shared" si="14"/>
        <v>4</v>
      </c>
      <c r="K230" s="21" t="str">
        <f t="shared" si="15"/>
        <v>444</v>
      </c>
      <c r="L230" t="str" cm="1">
        <f t="array" ref="L230">_xlfn.IFS(AND(F230&gt;=4,H230&gt;=4,J230&gt;=4),"Champion Customers",AND(F230&gt;=3,H230&gt;=4,J230&gt;=4),"Loyal Customers",AND(F230&gt;=4,H230&lt;=2,J230&lt;=2),"New Customers",AND(F230&lt;=2,H230&gt;=3,J230&gt;=3),"At Risk",AND(F230&lt;=2,H230&gt;=4,J230&gt;=4),"Can't Lose Them",AND(F230&lt;=2,H230&lt;=2,J230&lt;=2),"Hibernating Customers",TRUE,"Other")</f>
        <v>Champion Customers</v>
      </c>
    </row>
    <row r="231" spans="1:12">
      <c r="A231" t="s">
        <v>1488</v>
      </c>
      <c r="B231" t="str">
        <f>VLOOKUP(A231,'GlobalGadgets Customer Transact'!$B:$I,8,FALSE)</f>
        <v>Male</v>
      </c>
      <c r="C231">
        <f>VLOOKUP(A231,'GlobalGadgets Customer Transact'!$B:$J,9,FALSE)</f>
        <v>36</v>
      </c>
      <c r="D231" t="str" cm="1">
        <f t="array" ref="D231">_xlfn.IFS(C231&lt;18,"Under 18",C231&lt;=24,"18-24",C231&lt;=34,"25-34",C231&lt;=49,"35-49",C231&lt;=64,"50-64",TRUE,"65+")</f>
        <v>35-49</v>
      </c>
      <c r="E231">
        <f>$T$1-_xlfn.MAXIFS('GlobalGadgets Customer Transact'!C:C,'GlobalGadgets Customer Transact'!B:B,A231)</f>
        <v>91</v>
      </c>
      <c r="F231">
        <f t="shared" si="12"/>
        <v>4</v>
      </c>
      <c r="G231">
        <f>COUNTIF('GlobalGadgets Customer Transact'!B:B,A231)</f>
        <v>2</v>
      </c>
      <c r="H231" s="21">
        <f t="shared" si="13"/>
        <v>4</v>
      </c>
      <c r="I231" s="22">
        <f>SUMIF('GlobalGadgets Customer Transact'!B:B,A231,'GlobalGadgets Customer Transact'!H:H)</f>
        <v>499</v>
      </c>
      <c r="J231">
        <f t="shared" si="14"/>
        <v>3</v>
      </c>
      <c r="K231" s="21" t="str">
        <f t="shared" si="15"/>
        <v>443</v>
      </c>
      <c r="L231" t="str" cm="1">
        <f t="array" ref="L231">_xlfn.IFS(AND(F231&gt;=4,H231&gt;=4,J231&gt;=4),"Champion Customers",AND(F231&gt;=3,H231&gt;=4,J231&gt;=4),"Loyal Customers",AND(F231&gt;=4,H231&lt;=2,J231&lt;=2),"New Customers",AND(F231&lt;=2,H231&gt;=3,J231&gt;=3),"At Risk",AND(F231&lt;=2,H231&gt;=4,J231&gt;=4),"Can't Lose Them",AND(F231&lt;=2,H231&lt;=2,J231&lt;=2),"Hibernating Customers",TRUE,"Other")</f>
        <v>Other</v>
      </c>
    </row>
    <row r="232" spans="1:12">
      <c r="A232" t="s">
        <v>1385</v>
      </c>
      <c r="B232" t="str">
        <f>VLOOKUP(A232,'GlobalGadgets Customer Transact'!$B:$I,8,FALSE)</f>
        <v>Female</v>
      </c>
      <c r="C232">
        <f>VLOOKUP(A232,'GlobalGadgets Customer Transact'!$B:$J,9,FALSE)</f>
        <v>66</v>
      </c>
      <c r="D232" t="str" cm="1">
        <f t="array" ref="D232">_xlfn.IFS(C232&lt;18,"Under 18",C232&lt;=24,"18-24",C232&lt;=34,"25-34",C232&lt;=49,"35-49",C232&lt;=64,"50-64",TRUE,"65+")</f>
        <v>65+</v>
      </c>
      <c r="E232">
        <f>$T$1-_xlfn.MAXIFS('GlobalGadgets Customer Transact'!C:C,'GlobalGadgets Customer Transact'!B:B,A232)</f>
        <v>56</v>
      </c>
      <c r="F232">
        <f t="shared" si="12"/>
        <v>5</v>
      </c>
      <c r="G232">
        <f>COUNTIF('GlobalGadgets Customer Transact'!B:B,A232)</f>
        <v>2</v>
      </c>
      <c r="H232" s="21">
        <f t="shared" si="13"/>
        <v>4</v>
      </c>
      <c r="I232" s="22">
        <f>SUMIF('GlobalGadgets Customer Transact'!B:B,A232,'GlobalGadgets Customer Transact'!H:H)</f>
        <v>349</v>
      </c>
      <c r="J232">
        <f t="shared" si="14"/>
        <v>2</v>
      </c>
      <c r="K232" s="21" t="str">
        <f t="shared" si="15"/>
        <v>542</v>
      </c>
      <c r="L232" t="str" cm="1">
        <f t="array" ref="L232">_xlfn.IFS(AND(F232&gt;=4,H232&gt;=4,J232&gt;=4),"Champion Customers",AND(F232&gt;=3,H232&gt;=4,J232&gt;=4),"Loyal Customers",AND(F232&gt;=4,H232&lt;=2,J232&lt;=2),"New Customers",AND(F232&lt;=2,H232&gt;=3,J232&gt;=3),"At Risk",AND(F232&lt;=2,H232&gt;=4,J232&gt;=4),"Can't Lose Them",AND(F232&lt;=2,H232&lt;=2,J232&lt;=2),"Hibernating Customers",TRUE,"Other")</f>
        <v>Other</v>
      </c>
    </row>
    <row r="233" spans="1:12">
      <c r="A233" t="s">
        <v>342</v>
      </c>
      <c r="B233" t="str">
        <f>VLOOKUP(A233,'GlobalGadgets Customer Transact'!$B:$I,8,FALSE)</f>
        <v>Male</v>
      </c>
      <c r="C233">
        <f>VLOOKUP(A233,'GlobalGadgets Customer Transact'!$B:$J,9,FALSE)</f>
        <v>26</v>
      </c>
      <c r="D233" t="str" cm="1">
        <f t="array" ref="D233">_xlfn.IFS(C233&lt;18,"Under 18",C233&lt;=24,"18-24",C233&lt;=34,"25-34",C233&lt;=49,"35-49",C233&lt;=64,"50-64",TRUE,"65+")</f>
        <v>25-34</v>
      </c>
      <c r="E233">
        <f>$T$1-_xlfn.MAXIFS('GlobalGadgets Customer Transact'!C:C,'GlobalGadgets Customer Transact'!B:B,A233)</f>
        <v>21</v>
      </c>
      <c r="F233">
        <f t="shared" si="12"/>
        <v>5</v>
      </c>
      <c r="G233">
        <f>COUNTIF('GlobalGadgets Customer Transact'!B:B,A233)</f>
        <v>2</v>
      </c>
      <c r="H233" s="21">
        <f t="shared" si="13"/>
        <v>4</v>
      </c>
      <c r="I233" s="22">
        <f>SUMIF('GlobalGadgets Customer Transact'!B:B,A233,'GlobalGadgets Customer Transact'!H:H)</f>
        <v>269.99</v>
      </c>
      <c r="J233">
        <f t="shared" si="14"/>
        <v>2</v>
      </c>
      <c r="K233" s="21" t="str">
        <f t="shared" si="15"/>
        <v>542</v>
      </c>
      <c r="L233" t="str" cm="1">
        <f t="array" ref="L233">_xlfn.IFS(AND(F233&gt;=4,H233&gt;=4,J233&gt;=4),"Champion Customers",AND(F233&gt;=3,H233&gt;=4,J233&gt;=4),"Loyal Customers",AND(F233&gt;=4,H233&lt;=2,J233&lt;=2),"New Customers",AND(F233&lt;=2,H233&gt;=3,J233&gt;=3),"At Risk",AND(F233&lt;=2,H233&gt;=4,J233&gt;=4),"Can't Lose Them",AND(F233&lt;=2,H233&lt;=2,J233&lt;=2),"Hibernating Customers",TRUE,"Other")</f>
        <v>Other</v>
      </c>
    </row>
    <row r="234" spans="1:12">
      <c r="A234" t="s">
        <v>798</v>
      </c>
      <c r="B234" t="str">
        <f>VLOOKUP(A234,'GlobalGadgets Customer Transact'!$B:$I,8,FALSE)</f>
        <v>Female</v>
      </c>
      <c r="C234">
        <f>VLOOKUP(A234,'GlobalGadgets Customer Transact'!$B:$J,9,FALSE)</f>
        <v>51</v>
      </c>
      <c r="D234" t="str" cm="1">
        <f t="array" ref="D234">_xlfn.IFS(C234&lt;18,"Under 18",C234&lt;=24,"18-24",C234&lt;=34,"25-34",C234&lt;=49,"35-49",C234&lt;=64,"50-64",TRUE,"65+")</f>
        <v>50-64</v>
      </c>
      <c r="E234">
        <f>$T$1-_xlfn.MAXIFS('GlobalGadgets Customer Transact'!C:C,'GlobalGadgets Customer Transact'!B:B,A234)</f>
        <v>365</v>
      </c>
      <c r="F234">
        <f t="shared" si="12"/>
        <v>3</v>
      </c>
      <c r="G234">
        <f>COUNTIF('GlobalGadgets Customer Transact'!B:B,A234)</f>
        <v>1</v>
      </c>
      <c r="H234" s="21">
        <f t="shared" si="13"/>
        <v>1</v>
      </c>
      <c r="I234" s="22">
        <f>SUMIF('GlobalGadgets Customer Transact'!B:B,A234,'GlobalGadgets Customer Transact'!H:H)</f>
        <v>39.98</v>
      </c>
      <c r="J234">
        <f t="shared" si="14"/>
        <v>1</v>
      </c>
      <c r="K234" s="21" t="str">
        <f t="shared" si="15"/>
        <v>311</v>
      </c>
      <c r="L234" t="str" cm="1">
        <f t="array" ref="L234">_xlfn.IFS(AND(F234&gt;=4,H234&gt;=4,J234&gt;=4),"Champion Customers",AND(F234&gt;=3,H234&gt;=4,J234&gt;=4),"Loyal Customers",AND(F234&gt;=4,H234&lt;=2,J234&lt;=2),"New Customers",AND(F234&lt;=2,H234&gt;=3,J234&gt;=3),"At Risk",AND(F234&lt;=2,H234&gt;=4,J234&gt;=4),"Can't Lose Them",AND(F234&lt;=2,H234&lt;=2,J234&lt;=2),"Hibernating Customers",TRUE,"Other")</f>
        <v>Other</v>
      </c>
    </row>
    <row r="235" spans="1:12">
      <c r="A235" t="s">
        <v>572</v>
      </c>
      <c r="B235" t="str">
        <f>VLOOKUP(A235,'GlobalGadgets Customer Transact'!$B:$I,8,FALSE)</f>
        <v>Male</v>
      </c>
      <c r="C235">
        <f>VLOOKUP(A235,'GlobalGadgets Customer Transact'!$B:$J,9,FALSE)</f>
        <v>66</v>
      </c>
      <c r="D235" t="str" cm="1">
        <f t="array" ref="D235">_xlfn.IFS(C235&lt;18,"Under 18",C235&lt;=24,"18-24",C235&lt;=34,"25-34",C235&lt;=49,"35-49",C235&lt;=64,"50-64",TRUE,"65+")</f>
        <v>65+</v>
      </c>
      <c r="E235">
        <f>$T$1-_xlfn.MAXIFS('GlobalGadgets Customer Transact'!C:C,'GlobalGadgets Customer Transact'!B:B,A235)</f>
        <v>334</v>
      </c>
      <c r="F235">
        <f t="shared" si="12"/>
        <v>3</v>
      </c>
      <c r="G235">
        <f>COUNTIF('GlobalGadgets Customer Transact'!B:B,A235)</f>
        <v>1</v>
      </c>
      <c r="H235" s="21">
        <f t="shared" si="13"/>
        <v>1</v>
      </c>
      <c r="I235" s="22">
        <f>SUMIF('GlobalGadgets Customer Transact'!B:B,A235,'GlobalGadgets Customer Transact'!H:H)</f>
        <v>28.5</v>
      </c>
      <c r="J235">
        <f t="shared" si="14"/>
        <v>1</v>
      </c>
      <c r="K235" s="21" t="str">
        <f t="shared" si="15"/>
        <v>311</v>
      </c>
      <c r="L235" t="str" cm="1">
        <f t="array" ref="L235">_xlfn.IFS(AND(F235&gt;=4,H235&gt;=4,J235&gt;=4),"Champion Customers",AND(F235&gt;=3,H235&gt;=4,J235&gt;=4),"Loyal Customers",AND(F235&gt;=4,H235&lt;=2,J235&lt;=2),"New Customers",AND(F235&lt;=2,H235&gt;=3,J235&gt;=3),"At Risk",AND(F235&lt;=2,H235&gt;=4,J235&gt;=4),"Can't Lose Them",AND(F235&lt;=2,H235&lt;=2,J235&lt;=2),"Hibernating Customers",TRUE,"Other")</f>
        <v>Other</v>
      </c>
    </row>
    <row r="236" spans="1:12">
      <c r="A236" t="s">
        <v>1183</v>
      </c>
      <c r="B236" t="str">
        <f>VLOOKUP(A236,'GlobalGadgets Customer Transact'!$B:$I,8,FALSE)</f>
        <v>Female</v>
      </c>
      <c r="C236">
        <f>VLOOKUP(A236,'GlobalGadgets Customer Transact'!$B:$J,9,FALSE)</f>
        <v>19</v>
      </c>
      <c r="D236" t="str" cm="1">
        <f t="array" ref="D236">_xlfn.IFS(C236&lt;18,"Under 18",C236&lt;=24,"18-24",C236&lt;=34,"25-34",C236&lt;=49,"35-49",C236&lt;=64,"50-64",TRUE,"65+")</f>
        <v>18-24</v>
      </c>
      <c r="E236">
        <f>$T$1-_xlfn.MAXIFS('GlobalGadgets Customer Transact'!C:C,'GlobalGadgets Customer Transact'!B:B,A236)</f>
        <v>305</v>
      </c>
      <c r="F236">
        <f t="shared" si="12"/>
        <v>3</v>
      </c>
      <c r="G236">
        <f>COUNTIF('GlobalGadgets Customer Transact'!B:B,A236)</f>
        <v>1</v>
      </c>
      <c r="H236" s="21">
        <f t="shared" si="13"/>
        <v>1</v>
      </c>
      <c r="I236" s="22">
        <f>SUMIF('GlobalGadgets Customer Transact'!B:B,A236,'GlobalGadgets Customer Transact'!H:H)</f>
        <v>15</v>
      </c>
      <c r="J236">
        <f t="shared" si="14"/>
        <v>1</v>
      </c>
      <c r="K236" s="21" t="str">
        <f t="shared" si="15"/>
        <v>311</v>
      </c>
      <c r="L236" t="str" cm="1">
        <f t="array" ref="L236">_xlfn.IFS(AND(F236&gt;=4,H236&gt;=4,J236&gt;=4),"Champion Customers",AND(F236&gt;=3,H236&gt;=4,J236&gt;=4),"Loyal Customers",AND(F236&gt;=4,H236&lt;=2,J236&lt;=2),"New Customers",AND(F236&lt;=2,H236&gt;=3,J236&gt;=3),"At Risk",AND(F236&lt;=2,H236&gt;=4,J236&gt;=4),"Can't Lose Them",AND(F236&lt;=2,H236&lt;=2,J236&lt;=2),"Hibernating Customers",TRUE,"Other")</f>
        <v>Other</v>
      </c>
    </row>
    <row r="237" spans="1:12">
      <c r="A237" t="s">
        <v>180</v>
      </c>
      <c r="B237" t="str">
        <f>VLOOKUP(A237,'GlobalGadgets Customer Transact'!$B:$I,8,FALSE)</f>
        <v>Male</v>
      </c>
      <c r="C237">
        <f>VLOOKUP(A237,'GlobalGadgets Customer Transact'!$B:$J,9,FALSE)</f>
        <v>26</v>
      </c>
      <c r="D237" t="str" cm="1">
        <f t="array" ref="D237">_xlfn.IFS(C237&lt;18,"Under 18",C237&lt;=24,"18-24",C237&lt;=34,"25-34",C237&lt;=49,"35-49",C237&lt;=64,"50-64",TRUE,"65+")</f>
        <v>25-34</v>
      </c>
      <c r="E237">
        <f>$T$1-_xlfn.MAXIFS('GlobalGadgets Customer Transact'!C:C,'GlobalGadgets Customer Transact'!B:B,A237)</f>
        <v>274</v>
      </c>
      <c r="F237">
        <f t="shared" si="12"/>
        <v>3</v>
      </c>
      <c r="G237">
        <f>COUNTIF('GlobalGadgets Customer Transact'!B:B,A237)</f>
        <v>1</v>
      </c>
      <c r="H237" s="21">
        <f t="shared" si="13"/>
        <v>1</v>
      </c>
      <c r="I237" s="22">
        <f>SUMIF('GlobalGadgets Customer Transact'!B:B,A237,'GlobalGadgets Customer Transact'!H:H)</f>
        <v>50</v>
      </c>
      <c r="J237">
        <f t="shared" si="14"/>
        <v>1</v>
      </c>
      <c r="K237" s="21" t="str">
        <f t="shared" si="15"/>
        <v>311</v>
      </c>
      <c r="L237" t="str" cm="1">
        <f t="array" ref="L237">_xlfn.IFS(AND(F237&gt;=4,H237&gt;=4,J237&gt;=4),"Champion Customers",AND(F237&gt;=3,H237&gt;=4,J237&gt;=4),"Loyal Customers",AND(F237&gt;=4,H237&lt;=2,J237&lt;=2),"New Customers",AND(F237&lt;=2,H237&gt;=3,J237&gt;=3),"At Risk",AND(F237&lt;=2,H237&gt;=4,J237&gt;=4),"Can't Lose Them",AND(F237&lt;=2,H237&lt;=2,J237&lt;=2),"Hibernating Customers",TRUE,"Other")</f>
        <v>Other</v>
      </c>
    </row>
    <row r="238" spans="1:12">
      <c r="A238" t="s">
        <v>1318</v>
      </c>
      <c r="B238" t="str">
        <f>VLOOKUP(A238,'GlobalGadgets Customer Transact'!$B:$I,8,FALSE)</f>
        <v>Female</v>
      </c>
      <c r="C238">
        <f>VLOOKUP(A238,'GlobalGadgets Customer Transact'!$B:$J,9,FALSE)</f>
        <v>36</v>
      </c>
      <c r="D238" t="str" cm="1">
        <f t="array" ref="D238">_xlfn.IFS(C238&lt;18,"Under 18",C238&lt;=24,"18-24",C238&lt;=34,"25-34",C238&lt;=49,"35-49",C238&lt;=64,"50-64",TRUE,"65+")</f>
        <v>35-49</v>
      </c>
      <c r="E238">
        <f>$T$1-_xlfn.MAXIFS('GlobalGadgets Customer Transact'!C:C,'GlobalGadgets Customer Transact'!B:B,A238)</f>
        <v>244</v>
      </c>
      <c r="F238">
        <f t="shared" si="12"/>
        <v>4</v>
      </c>
      <c r="G238">
        <f>COUNTIF('GlobalGadgets Customer Transact'!B:B,A238)</f>
        <v>1</v>
      </c>
      <c r="H238" s="21">
        <f t="shared" si="13"/>
        <v>1</v>
      </c>
      <c r="I238" s="22">
        <f>SUMIF('GlobalGadgets Customer Transact'!B:B,A238,'GlobalGadgets Customer Transact'!H:H)</f>
        <v>899.99</v>
      </c>
      <c r="J238">
        <f t="shared" si="14"/>
        <v>3</v>
      </c>
      <c r="K238" s="21" t="str">
        <f t="shared" si="15"/>
        <v>413</v>
      </c>
      <c r="L238" t="str" cm="1">
        <f t="array" ref="L238">_xlfn.IFS(AND(F238&gt;=4,H238&gt;=4,J238&gt;=4),"Champion Customers",AND(F238&gt;=3,H238&gt;=4,J238&gt;=4),"Loyal Customers",AND(F238&gt;=4,H238&lt;=2,J238&lt;=2),"New Customers",AND(F238&lt;=2,H238&gt;=3,J238&gt;=3),"At Risk",AND(F238&lt;=2,H238&gt;=4,J238&gt;=4),"Can't Lose Them",AND(F238&lt;=2,H238&lt;=2,J238&lt;=2),"Hibernating Customers",TRUE,"Other")</f>
        <v>Other</v>
      </c>
    </row>
    <row r="239" spans="1:12">
      <c r="A239" t="s">
        <v>1052</v>
      </c>
      <c r="B239" t="str">
        <f>VLOOKUP(A239,'GlobalGadgets Customer Transact'!$B:$I,8,FALSE)</f>
        <v>Male</v>
      </c>
      <c r="C239">
        <f>VLOOKUP(A239,'GlobalGadgets Customer Transact'!$B:$J,9,FALSE)</f>
        <v>51</v>
      </c>
      <c r="D239" t="str" cm="1">
        <f t="array" ref="D239">_xlfn.IFS(C239&lt;18,"Under 18",C239&lt;=24,"18-24",C239&lt;=34,"25-34",C239&lt;=49,"35-49",C239&lt;=64,"50-64",TRUE,"65+")</f>
        <v>50-64</v>
      </c>
      <c r="E239">
        <f>$T$1-_xlfn.MAXIFS('GlobalGadgets Customer Transact'!C:C,'GlobalGadgets Customer Transact'!B:B,A239)</f>
        <v>213</v>
      </c>
      <c r="F239">
        <f t="shared" si="12"/>
        <v>4</v>
      </c>
      <c r="G239">
        <f>COUNTIF('GlobalGadgets Customer Transact'!B:B,A239)</f>
        <v>1</v>
      </c>
      <c r="H239" s="21">
        <f t="shared" si="13"/>
        <v>1</v>
      </c>
      <c r="I239" s="22">
        <f>SUMIF('GlobalGadgets Customer Transact'!B:B,A239,'GlobalGadgets Customer Transact'!H:H)</f>
        <v>799</v>
      </c>
      <c r="J239">
        <f t="shared" si="14"/>
        <v>3</v>
      </c>
      <c r="K239" s="21" t="str">
        <f t="shared" si="15"/>
        <v>413</v>
      </c>
      <c r="L239" t="str" cm="1">
        <f t="array" ref="L239">_xlfn.IFS(AND(F239&gt;=4,H239&gt;=4,J239&gt;=4),"Champion Customers",AND(F239&gt;=3,H239&gt;=4,J239&gt;=4),"Loyal Customers",AND(F239&gt;=4,H239&lt;=2,J239&lt;=2),"New Customers",AND(F239&lt;=2,H239&gt;=3,J239&gt;=3),"At Risk",AND(F239&lt;=2,H239&gt;=4,J239&gt;=4),"Can't Lose Them",AND(F239&lt;=2,H239&lt;=2,J239&lt;=2),"Hibernating Customers",TRUE,"Other")</f>
        <v>Other</v>
      </c>
    </row>
    <row r="240" spans="1:12">
      <c r="A240" t="s">
        <v>926</v>
      </c>
      <c r="B240" t="str">
        <f>VLOOKUP(A240,'GlobalGadgets Customer Transact'!$B:$I,8,FALSE)</f>
        <v>Female</v>
      </c>
      <c r="C240">
        <f>VLOOKUP(A240,'GlobalGadgets Customer Transact'!$B:$J,9,FALSE)</f>
        <v>66</v>
      </c>
      <c r="D240" t="str" cm="1">
        <f t="array" ref="D240">_xlfn.IFS(C240&lt;18,"Under 18",C240&lt;=24,"18-24",C240&lt;=34,"25-34",C240&lt;=49,"35-49",C240&lt;=64,"50-64",TRUE,"65+")</f>
        <v>65+</v>
      </c>
      <c r="E240">
        <f>$T$1-_xlfn.MAXIFS('GlobalGadgets Customer Transact'!C:C,'GlobalGadgets Customer Transact'!B:B,A240)</f>
        <v>183</v>
      </c>
      <c r="F240">
        <f t="shared" si="12"/>
        <v>4</v>
      </c>
      <c r="G240">
        <f>COUNTIF('GlobalGadgets Customer Transact'!B:B,A240)</f>
        <v>1</v>
      </c>
      <c r="H240" s="21">
        <f t="shared" si="13"/>
        <v>1</v>
      </c>
      <c r="I240" s="22">
        <f>SUMIF('GlobalGadgets Customer Transact'!B:B,A240,'GlobalGadgets Customer Transact'!H:H)</f>
        <v>650</v>
      </c>
      <c r="J240">
        <f t="shared" si="14"/>
        <v>3</v>
      </c>
      <c r="K240" s="21" t="str">
        <f t="shared" si="15"/>
        <v>413</v>
      </c>
      <c r="L240" t="str" cm="1">
        <f t="array" ref="L240">_xlfn.IFS(AND(F240&gt;=4,H240&gt;=4,J240&gt;=4),"Champion Customers",AND(F240&gt;=3,H240&gt;=4,J240&gt;=4),"Loyal Customers",AND(F240&gt;=4,H240&lt;=2,J240&lt;=2),"New Customers",AND(F240&lt;=2,H240&gt;=3,J240&gt;=3),"At Risk",AND(F240&lt;=2,H240&gt;=4,J240&gt;=4),"Can't Lose Them",AND(F240&lt;=2,H240&lt;=2,J240&lt;=2),"Hibernating Customers",TRUE,"Other")</f>
        <v>Other</v>
      </c>
    </row>
    <row r="241" spans="1:12">
      <c r="A241" t="s">
        <v>278</v>
      </c>
      <c r="B241" t="str">
        <f>VLOOKUP(A241,'GlobalGadgets Customer Transact'!$B:$I,8,FALSE)</f>
        <v>Male</v>
      </c>
      <c r="C241">
        <f>VLOOKUP(A241,'GlobalGadgets Customer Transact'!$B:$J,9,FALSE)</f>
        <v>19</v>
      </c>
      <c r="D241" t="str" cm="1">
        <f t="array" ref="D241">_xlfn.IFS(C241&lt;18,"Under 18",C241&lt;=24,"18-24",C241&lt;=34,"25-34",C241&lt;=49,"35-49",C241&lt;=64,"50-64",TRUE,"65+")</f>
        <v>18-24</v>
      </c>
      <c r="E241">
        <f>$T$1-_xlfn.MAXIFS('GlobalGadgets Customer Transact'!C:C,'GlobalGadgets Customer Transact'!B:B,A241)</f>
        <v>152</v>
      </c>
      <c r="F241">
        <f t="shared" si="12"/>
        <v>4</v>
      </c>
      <c r="G241">
        <f>COUNTIF('GlobalGadgets Customer Transact'!B:B,A241)</f>
        <v>1</v>
      </c>
      <c r="H241" s="21">
        <f t="shared" si="13"/>
        <v>1</v>
      </c>
      <c r="I241" s="22">
        <f>SUMIF('GlobalGadgets Customer Transact'!B:B,A241,'GlobalGadgets Customer Transact'!H:H)</f>
        <v>950</v>
      </c>
      <c r="J241">
        <f t="shared" si="14"/>
        <v>3</v>
      </c>
      <c r="K241" s="21" t="str">
        <f t="shared" si="15"/>
        <v>413</v>
      </c>
      <c r="L241" t="str" cm="1">
        <f t="array" ref="L241">_xlfn.IFS(AND(F241&gt;=4,H241&gt;=4,J241&gt;=4),"Champion Customers",AND(F241&gt;=3,H241&gt;=4,J241&gt;=4),"Loyal Customers",AND(F241&gt;=4,H241&lt;=2,J241&lt;=2),"New Customers",AND(F241&lt;=2,H241&gt;=3,J241&gt;=3),"At Risk",AND(F241&lt;=2,H241&gt;=4,J241&gt;=4),"Can't Lose Them",AND(F241&lt;=2,H241&lt;=2,J241&lt;=2),"Hibernating Customers",TRUE,"Other")</f>
        <v>Other</v>
      </c>
    </row>
    <row r="242" spans="1:12">
      <c r="A242" t="s">
        <v>1621</v>
      </c>
      <c r="B242" t="str">
        <f>VLOOKUP(A242,'GlobalGadgets Customer Transact'!$B:$I,8,FALSE)</f>
        <v>Female</v>
      </c>
      <c r="C242">
        <f>VLOOKUP(A242,'GlobalGadgets Customer Transact'!$B:$J,9,FALSE)</f>
        <v>26</v>
      </c>
      <c r="D242" t="str" cm="1">
        <f t="array" ref="D242">_xlfn.IFS(C242&lt;18,"Under 18",C242&lt;=24,"18-24",C242&lt;=34,"25-34",C242&lt;=49,"35-49",C242&lt;=64,"50-64",TRUE,"65+")</f>
        <v>25-34</v>
      </c>
      <c r="E242">
        <f>$T$1-_xlfn.MAXIFS('GlobalGadgets Customer Transact'!C:C,'GlobalGadgets Customer Transact'!B:B,A242)</f>
        <v>121</v>
      </c>
      <c r="F242">
        <f t="shared" si="12"/>
        <v>4</v>
      </c>
      <c r="G242">
        <f>COUNTIF('GlobalGadgets Customer Transact'!B:B,A242)</f>
        <v>1</v>
      </c>
      <c r="H242" s="21">
        <f t="shared" si="13"/>
        <v>1</v>
      </c>
      <c r="I242" s="22">
        <f>SUMIF('GlobalGadgets Customer Transact'!B:B,A242,'GlobalGadgets Customer Transact'!H:H)</f>
        <v>1299</v>
      </c>
      <c r="J242">
        <f t="shared" si="14"/>
        <v>4</v>
      </c>
      <c r="K242" s="21" t="str">
        <f t="shared" si="15"/>
        <v>414</v>
      </c>
      <c r="L242" t="str" cm="1">
        <f t="array" ref="L242">_xlfn.IFS(AND(F242&gt;=4,H242&gt;=4,J242&gt;=4),"Champion Customers",AND(F242&gt;=3,H242&gt;=4,J242&gt;=4),"Loyal Customers",AND(F242&gt;=4,H242&lt;=2,J242&lt;=2),"New Customers",AND(F242&lt;=2,H242&gt;=3,J242&gt;=3),"At Risk",AND(F242&lt;=2,H242&gt;=4,J242&gt;=4),"Can't Lose Them",AND(F242&lt;=2,H242&lt;=2,J242&lt;=2),"Hibernating Customers",TRUE,"Other")</f>
        <v>Other</v>
      </c>
    </row>
    <row r="243" spans="1:12">
      <c r="A243" t="s">
        <v>1523</v>
      </c>
      <c r="B243" t="str">
        <f>VLOOKUP(A243,'GlobalGadgets Customer Transact'!$B:$I,8,FALSE)</f>
        <v>Male</v>
      </c>
      <c r="C243">
        <f>VLOOKUP(A243,'GlobalGadgets Customer Transact'!$B:$J,9,FALSE)</f>
        <v>36</v>
      </c>
      <c r="D243" t="str" cm="1">
        <f t="array" ref="D243">_xlfn.IFS(C243&lt;18,"Under 18",C243&lt;=24,"18-24",C243&lt;=34,"25-34",C243&lt;=49,"35-49",C243&lt;=64,"50-64",TRUE,"65+")</f>
        <v>35-49</v>
      </c>
      <c r="E243">
        <f>$T$1-_xlfn.MAXIFS('GlobalGadgets Customer Transact'!C:C,'GlobalGadgets Customer Transact'!B:B,A243)</f>
        <v>91</v>
      </c>
      <c r="F243">
        <f t="shared" si="12"/>
        <v>4</v>
      </c>
      <c r="G243">
        <f>COUNTIF('GlobalGadgets Customer Transact'!B:B,A243)</f>
        <v>1</v>
      </c>
      <c r="H243" s="21">
        <f t="shared" si="13"/>
        <v>1</v>
      </c>
      <c r="I243" s="22">
        <f>SUMIF('GlobalGadgets Customer Transact'!B:B,A243,'GlobalGadgets Customer Transact'!H:H)</f>
        <v>999</v>
      </c>
      <c r="J243">
        <f t="shared" si="14"/>
        <v>4</v>
      </c>
      <c r="K243" s="21" t="str">
        <f t="shared" si="15"/>
        <v>414</v>
      </c>
      <c r="L243" t="str" cm="1">
        <f t="array" ref="L243">_xlfn.IFS(AND(F243&gt;=4,H243&gt;=4,J243&gt;=4),"Champion Customers",AND(F243&gt;=3,H243&gt;=4,J243&gt;=4),"Loyal Customers",AND(F243&gt;=4,H243&lt;=2,J243&lt;=2),"New Customers",AND(F243&lt;=2,H243&gt;=3,J243&gt;=3),"At Risk",AND(F243&lt;=2,H243&gt;=4,J243&gt;=4),"Can't Lose Them",AND(F243&lt;=2,H243&lt;=2,J243&lt;=2),"Hibernating Customers",TRUE,"Other")</f>
        <v>Other</v>
      </c>
    </row>
    <row r="244" spans="1:12">
      <c r="A244" t="s">
        <v>1421</v>
      </c>
      <c r="B244" t="str">
        <f>VLOOKUP(A244,'GlobalGadgets Customer Transact'!$B:$I,8,FALSE)</f>
        <v>Female</v>
      </c>
      <c r="C244">
        <f>VLOOKUP(A244,'GlobalGadgets Customer Transact'!$B:$J,9,FALSE)</f>
        <v>51</v>
      </c>
      <c r="D244" t="str" cm="1">
        <f t="array" ref="D244">_xlfn.IFS(C244&lt;18,"Under 18",C244&lt;=24,"18-24",C244&lt;=34,"25-34",C244&lt;=49,"35-49",C244&lt;=64,"50-64",TRUE,"65+")</f>
        <v>50-64</v>
      </c>
      <c r="E244">
        <f>$T$1-_xlfn.MAXIFS('GlobalGadgets Customer Transact'!C:C,'GlobalGadgets Customer Transact'!B:B,A244)</f>
        <v>60</v>
      </c>
      <c r="F244">
        <f t="shared" si="12"/>
        <v>5</v>
      </c>
      <c r="G244">
        <f>COUNTIF('GlobalGadgets Customer Transact'!B:B,A244)</f>
        <v>1</v>
      </c>
      <c r="H244" s="21">
        <f t="shared" si="13"/>
        <v>1</v>
      </c>
      <c r="I244" s="22">
        <f>SUMIF('GlobalGadgets Customer Transact'!B:B,A244,'GlobalGadgets Customer Transact'!H:H)</f>
        <v>1100</v>
      </c>
      <c r="J244">
        <f t="shared" si="14"/>
        <v>4</v>
      </c>
      <c r="K244" s="21" t="str">
        <f t="shared" si="15"/>
        <v>514</v>
      </c>
      <c r="L244" t="str" cm="1">
        <f t="array" ref="L244">_xlfn.IFS(AND(F244&gt;=4,H244&gt;=4,J244&gt;=4),"Champion Customers",AND(F244&gt;=3,H244&gt;=4,J244&gt;=4),"Loyal Customers",AND(F244&gt;=4,H244&lt;=2,J244&lt;=2),"New Customers",AND(F244&lt;=2,H244&gt;=3,J244&gt;=3),"At Risk",AND(F244&lt;=2,H244&gt;=4,J244&gt;=4),"Can't Lose Them",AND(F244&lt;=2,H244&lt;=2,J244&lt;=2),"Hibernating Customers",TRUE,"Other")</f>
        <v>Other</v>
      </c>
    </row>
    <row r="245" spans="1:12">
      <c r="A245" t="s">
        <v>394</v>
      </c>
      <c r="B245" t="str">
        <f>VLOOKUP(A245,'GlobalGadgets Customer Transact'!$B:$I,8,FALSE)</f>
        <v>Male</v>
      </c>
      <c r="C245">
        <f>VLOOKUP(A245,'GlobalGadgets Customer Transact'!$B:$J,9,FALSE)</f>
        <v>66</v>
      </c>
      <c r="D245" t="str" cm="1">
        <f t="array" ref="D245">_xlfn.IFS(C245&lt;18,"Under 18",C245&lt;=24,"18-24",C245&lt;=34,"25-34",C245&lt;=49,"35-49",C245&lt;=64,"50-64",TRUE,"65+")</f>
        <v>65+</v>
      </c>
      <c r="E245">
        <f>$T$1-_xlfn.MAXIFS('GlobalGadgets Customer Transact'!C:C,'GlobalGadgets Customer Transact'!B:B,A245)</f>
        <v>30</v>
      </c>
      <c r="F245">
        <f t="shared" si="12"/>
        <v>5</v>
      </c>
      <c r="G245">
        <f>COUNTIF('GlobalGadgets Customer Transact'!B:B,A245)</f>
        <v>1</v>
      </c>
      <c r="H245" s="21">
        <f t="shared" si="13"/>
        <v>1</v>
      </c>
      <c r="I245" s="22">
        <f>SUMIF('GlobalGadgets Customer Transact'!B:B,A245,'GlobalGadgets Customer Transact'!H:H)</f>
        <v>249.99</v>
      </c>
      <c r="J245">
        <f t="shared" si="14"/>
        <v>2</v>
      </c>
      <c r="K245" s="21" t="str">
        <f t="shared" si="15"/>
        <v>512</v>
      </c>
      <c r="L245" t="str" cm="1">
        <f t="array" ref="L245">_xlfn.IFS(AND(F245&gt;=4,H245&gt;=4,J245&gt;=4),"Champion Customers",AND(F245&gt;=3,H245&gt;=4,J245&gt;=4),"Loyal Customers",AND(F245&gt;=4,H245&lt;=2,J245&lt;=2),"New Customers",AND(F245&lt;=2,H245&gt;=3,J245&gt;=3),"At Risk",AND(F245&lt;=2,H245&gt;=4,J245&gt;=4),"Can't Lose Them",AND(F245&lt;=2,H245&lt;=2,J245&lt;=2),"Hibernating Customers",TRUE,"Other")</f>
        <v>New Customers</v>
      </c>
    </row>
    <row r="246" spans="1:12">
      <c r="A246" t="s">
        <v>396</v>
      </c>
      <c r="B246" t="str">
        <f>VLOOKUP(A246,'GlobalGadgets Customer Transact'!$B:$I,8,FALSE)</f>
        <v>Female</v>
      </c>
      <c r="C246">
        <f>VLOOKUP(A246,'GlobalGadgets Customer Transact'!$B:$J,9,FALSE)</f>
        <v>19</v>
      </c>
      <c r="D246" t="str" cm="1">
        <f t="array" ref="D246">_xlfn.IFS(C246&lt;18,"Under 18",C246&lt;=24,"18-24",C246&lt;=34,"25-34",C246&lt;=49,"35-49",C246&lt;=64,"50-64",TRUE,"65+")</f>
        <v>18-24</v>
      </c>
      <c r="E246">
        <f>$T$1-_xlfn.MAXIFS('GlobalGadgets Customer Transact'!C:C,'GlobalGadgets Customer Transact'!B:B,A246)</f>
        <v>16</v>
      </c>
      <c r="F246">
        <f t="shared" si="12"/>
        <v>5</v>
      </c>
      <c r="G246">
        <f>COUNTIF('GlobalGadgets Customer Transact'!B:B,A246)</f>
        <v>1</v>
      </c>
      <c r="H246" s="21">
        <f t="shared" si="13"/>
        <v>1</v>
      </c>
      <c r="I246" s="22">
        <f>SUMIF('GlobalGadgets Customer Transact'!B:B,A246,'GlobalGadgets Customer Transact'!H:H)</f>
        <v>350</v>
      </c>
      <c r="J246">
        <f t="shared" si="14"/>
        <v>2</v>
      </c>
      <c r="K246" s="21" t="str">
        <f t="shared" si="15"/>
        <v>512</v>
      </c>
      <c r="L246" t="str" cm="1">
        <f t="array" ref="L246">_xlfn.IFS(AND(F246&gt;=4,H246&gt;=4,J246&gt;=4),"Champion Customers",AND(F246&gt;=3,H246&gt;=4,J246&gt;=4),"Loyal Customers",AND(F246&gt;=4,H246&lt;=2,J246&lt;=2),"New Customers",AND(F246&lt;=2,H246&gt;=3,J246&gt;=3),"At Risk",AND(F246&lt;=2,H246&gt;=4,J246&gt;=4),"Can't Lose Them",AND(F246&lt;=2,H246&lt;=2,J246&lt;=2),"Hibernating Customers",TRUE,"Other")</f>
        <v>New Customers</v>
      </c>
    </row>
    <row r="247" spans="1:12">
      <c r="A247" t="s">
        <v>398</v>
      </c>
      <c r="B247" t="str">
        <f>VLOOKUP(A247,'GlobalGadgets Customer Transact'!$B:$I,8,FALSE)</f>
        <v>Male</v>
      </c>
      <c r="C247">
        <f>VLOOKUP(A247,'GlobalGadgets Customer Transact'!$B:$J,9,FALSE)</f>
        <v>26</v>
      </c>
      <c r="D247" t="str" cm="1">
        <f t="array" ref="D247">_xlfn.IFS(C247&lt;18,"Under 18",C247&lt;=24,"18-24",C247&lt;=34,"25-34",C247&lt;=49,"35-49",C247&lt;=64,"50-64",TRUE,"65+")</f>
        <v>25-34</v>
      </c>
      <c r="E247">
        <f>$T$1-_xlfn.MAXIFS('GlobalGadgets Customer Transact'!C:C,'GlobalGadgets Customer Transact'!B:B,A247)</f>
        <v>11</v>
      </c>
      <c r="F247">
        <f t="shared" si="12"/>
        <v>5</v>
      </c>
      <c r="G247">
        <f>COUNTIF('GlobalGadgets Customer Transact'!B:B,A247)</f>
        <v>1</v>
      </c>
      <c r="H247" s="21">
        <f t="shared" si="13"/>
        <v>1</v>
      </c>
      <c r="I247" s="22">
        <f>SUMIF('GlobalGadgets Customer Transact'!B:B,A247,'GlobalGadgets Customer Transact'!H:H)</f>
        <v>149</v>
      </c>
      <c r="J247">
        <f t="shared" si="14"/>
        <v>1</v>
      </c>
      <c r="K247" s="21" t="str">
        <f t="shared" si="15"/>
        <v>511</v>
      </c>
      <c r="L247" t="str" cm="1">
        <f t="array" ref="L247">_xlfn.IFS(AND(F247&gt;=4,H247&gt;=4,J247&gt;=4),"Champion Customers",AND(F247&gt;=3,H247&gt;=4,J247&gt;=4),"Loyal Customers",AND(F247&gt;=4,H247&lt;=2,J247&lt;=2),"New Customers",AND(F247&lt;=2,H247&gt;=3,J247&gt;=3),"At Risk",AND(F247&lt;=2,H247&gt;=4,J247&gt;=4),"Can't Lose Them",AND(F247&lt;=2,H247&lt;=2,J247&lt;=2),"Hibernating Customers",TRUE,"Other")</f>
        <v>New Customers</v>
      </c>
    </row>
    <row r="248" spans="1:12">
      <c r="A248" t="s">
        <v>400</v>
      </c>
      <c r="B248" t="str">
        <f>VLOOKUP(A248,'GlobalGadgets Customer Transact'!$B:$I,8,FALSE)</f>
        <v>Female</v>
      </c>
      <c r="C248">
        <f>VLOOKUP(A248,'GlobalGadgets Customer Transact'!$B:$J,9,FALSE)</f>
        <v>36</v>
      </c>
      <c r="D248" t="str" cm="1">
        <f t="array" ref="D248">_xlfn.IFS(C248&lt;18,"Under 18",C248&lt;=24,"18-24",C248&lt;=34,"25-34",C248&lt;=49,"35-49",C248&lt;=64,"50-64",TRUE,"65+")</f>
        <v>35-49</v>
      </c>
      <c r="E248">
        <f>$T$1-_xlfn.MAXIFS('GlobalGadgets Customer Transact'!C:C,'GlobalGadgets Customer Transact'!B:B,A248)</f>
        <v>6</v>
      </c>
      <c r="F248">
        <f t="shared" si="12"/>
        <v>5</v>
      </c>
      <c r="G248">
        <f>COUNTIF('GlobalGadgets Customer Transact'!B:B,A248)</f>
        <v>1</v>
      </c>
      <c r="H248" s="21">
        <f t="shared" si="13"/>
        <v>1</v>
      </c>
      <c r="I248" s="22">
        <f>SUMIF('GlobalGadgets Customer Transact'!B:B,A248,'GlobalGadgets Customer Transact'!H:H)</f>
        <v>150</v>
      </c>
      <c r="J248">
        <f t="shared" si="14"/>
        <v>2</v>
      </c>
      <c r="K248" s="21" t="str">
        <f t="shared" si="15"/>
        <v>512</v>
      </c>
      <c r="L248" t="str" cm="1">
        <f t="array" ref="L248">_xlfn.IFS(AND(F248&gt;=4,H248&gt;=4,J248&gt;=4),"Champion Customers",AND(F248&gt;=3,H248&gt;=4,J248&gt;=4),"Loyal Customers",AND(F248&gt;=4,H248&lt;=2,J248&lt;=2),"New Customers",AND(F248&lt;=2,H248&gt;=3,J248&gt;=3),"At Risk",AND(F248&lt;=2,H248&gt;=4,J248&gt;=4),"Can't Lose Them",AND(F248&lt;=2,H248&lt;=2,J248&lt;=2),"Hibernating Customers",TRUE,"Other")</f>
        <v>New Customers</v>
      </c>
    </row>
    <row r="249" spans="1:12">
      <c r="A249" t="s">
        <v>402</v>
      </c>
      <c r="B249" t="str">
        <f>VLOOKUP(A249,'GlobalGadgets Customer Transact'!$B:$I,8,FALSE)</f>
        <v>Male</v>
      </c>
      <c r="C249">
        <f>VLOOKUP(A249,'GlobalGadgets Customer Transact'!$B:$J,9,FALSE)</f>
        <v>51</v>
      </c>
      <c r="D249" t="str" cm="1">
        <f t="array" ref="D249">_xlfn.IFS(C249&lt;18,"Under 18",C249&lt;=24,"18-24",C249&lt;=34,"25-34",C249&lt;=49,"35-49",C249&lt;=64,"50-64",TRUE,"65+")</f>
        <v>50-64</v>
      </c>
      <c r="E249">
        <f>$T$1-_xlfn.MAXIFS('GlobalGadgets Customer Transact'!C:C,'GlobalGadgets Customer Transact'!B:B,A249)</f>
        <v>1</v>
      </c>
      <c r="F249">
        <f t="shared" si="12"/>
        <v>5</v>
      </c>
      <c r="G249">
        <f>COUNTIF('GlobalGadgets Customer Transact'!B:B,A249)</f>
        <v>1</v>
      </c>
      <c r="H249" s="21">
        <f t="shared" si="13"/>
        <v>1</v>
      </c>
      <c r="I249" s="22">
        <f>SUMIF('GlobalGadgets Customer Transact'!B:B,A249,'GlobalGadgets Customer Transact'!H:H)</f>
        <v>199</v>
      </c>
      <c r="J249">
        <f t="shared" si="14"/>
        <v>2</v>
      </c>
      <c r="K249" s="21" t="str">
        <f t="shared" si="15"/>
        <v>512</v>
      </c>
      <c r="L249" t="str" cm="1">
        <f t="array" ref="L249">_xlfn.IFS(AND(F249&gt;=4,H249&gt;=4,J249&gt;=4),"Champion Customers",AND(F249&gt;=3,H249&gt;=4,J249&gt;=4),"Loyal Customers",AND(F249&gt;=4,H249&lt;=2,J249&lt;=2),"New Customers",AND(F249&lt;=2,H249&gt;=3,J249&gt;=3),"At Risk",AND(F249&lt;=2,H249&gt;=4,J249&gt;=4),"Can't Lose Them",AND(F249&lt;=2,H249&lt;=2,J249&lt;=2),"Hibernating Customers",TRUE,"Other")</f>
        <v>New Customers</v>
      </c>
    </row>
    <row r="250" spans="1:12">
      <c r="A250" t="s">
        <v>466</v>
      </c>
      <c r="B250" t="str">
        <f>VLOOKUP(A250,'GlobalGadgets Customer Transact'!$B:$I,8,FALSE)</f>
        <v>Female</v>
      </c>
      <c r="C250">
        <f>VLOOKUP(A250,'GlobalGadgets Customer Transact'!$B:$J,9,FALSE)</f>
        <v>73</v>
      </c>
      <c r="D250" t="str" cm="1">
        <f t="array" ref="D250">_xlfn.IFS(C250&lt;18,"Under 18",C250&lt;=24,"18-24",C250&lt;=34,"25-34",C250&lt;=49,"35-49",C250&lt;=64,"50-64",TRUE,"65+")</f>
        <v>65+</v>
      </c>
      <c r="E250">
        <f>$T$1-_xlfn.MAXIFS('GlobalGadgets Customer Transact'!C:C,'GlobalGadgets Customer Transact'!B:B,A250)</f>
        <v>646</v>
      </c>
      <c r="F250">
        <f t="shared" si="12"/>
        <v>1</v>
      </c>
      <c r="G250">
        <f>COUNTIF('GlobalGadgets Customer Transact'!B:B,A250)</f>
        <v>18</v>
      </c>
      <c r="H250" s="21">
        <f t="shared" si="13"/>
        <v>5</v>
      </c>
      <c r="I250" s="22">
        <f>SUMIF('GlobalGadgets Customer Transact'!B:B,A250,'GlobalGadgets Customer Transact'!H:H)</f>
        <v>8198.45</v>
      </c>
      <c r="J250">
        <f t="shared" si="14"/>
        <v>5</v>
      </c>
      <c r="K250" s="21" t="str">
        <f t="shared" si="15"/>
        <v>155</v>
      </c>
      <c r="L250" t="str" cm="1">
        <f t="array" ref="L250">_xlfn.IFS(AND(F250&gt;=4,H250&gt;=4,J250&gt;=4),"Champion Customers",AND(F250&gt;=3,H250&gt;=4,J250&gt;=4),"Loyal Customers",AND(F250&gt;=4,H250&lt;=2,J250&lt;=2),"New Customers",AND(F250&lt;=2,H250&gt;=3,J250&gt;=3),"At Risk",AND(F250&lt;=2,H250&gt;=4,J250&gt;=4),"Can't Lose Them",AND(F250&lt;=2,H250&lt;=2,J250&lt;=2),"Hibernating Customers",TRUE,"Other")</f>
        <v>At Risk</v>
      </c>
    </row>
    <row r="251" spans="1:12">
      <c r="A251" t="s">
        <v>688</v>
      </c>
      <c r="B251" t="str">
        <f>VLOOKUP(A251,'GlobalGadgets Customer Transact'!$B:$I,8,FALSE)</f>
        <v>Male</v>
      </c>
      <c r="C251">
        <f>VLOOKUP(A251,'GlobalGadgets Customer Transact'!$B:$J,9,FALSE)</f>
        <v>19</v>
      </c>
      <c r="D251" t="str" cm="1">
        <f t="array" ref="D251">_xlfn.IFS(C251&lt;18,"Under 18",C251&lt;=24,"18-24",C251&lt;=34,"25-34",C251&lt;=49,"35-49",C251&lt;=64,"50-64",TRUE,"65+")</f>
        <v>18-24</v>
      </c>
      <c r="E251">
        <f>$T$1-_xlfn.MAXIFS('GlobalGadgets Customer Transact'!C:C,'GlobalGadgets Customer Transact'!B:B,A251)</f>
        <v>365</v>
      </c>
      <c r="F251">
        <f t="shared" si="12"/>
        <v>3</v>
      </c>
      <c r="G251">
        <f>COUNTIF('GlobalGadgets Customer Transact'!B:B,A251)</f>
        <v>2</v>
      </c>
      <c r="H251" s="21">
        <f t="shared" si="13"/>
        <v>4</v>
      </c>
      <c r="I251" s="22">
        <f>SUMIF('GlobalGadgets Customer Transact'!B:B,A251,'GlobalGadgets Customer Transact'!H:H)</f>
        <v>1698.99</v>
      </c>
      <c r="J251">
        <f t="shared" si="14"/>
        <v>4</v>
      </c>
      <c r="K251" s="21" t="str">
        <f t="shared" si="15"/>
        <v>344</v>
      </c>
      <c r="L251" t="str" cm="1">
        <f t="array" ref="L251">_xlfn.IFS(AND(F251&gt;=4,H251&gt;=4,J251&gt;=4),"Champion Customers",AND(F251&gt;=3,H251&gt;=4,J251&gt;=4),"Loyal Customers",AND(F251&gt;=4,H251&lt;=2,J251&lt;=2),"New Customers",AND(F251&lt;=2,H251&gt;=3,J251&gt;=3),"At Risk",AND(F251&lt;=2,H251&gt;=4,J251&gt;=4),"Can't Lose Them",AND(F251&lt;=2,H251&lt;=2,J251&lt;=2),"Hibernating Customers",TRUE,"Other")</f>
        <v>Loyal Customers</v>
      </c>
    </row>
    <row r="252" spans="1:12">
      <c r="A252" t="s">
        <v>472</v>
      </c>
      <c r="B252" t="str">
        <f>VLOOKUP(A252,'GlobalGadgets Customer Transact'!$B:$I,8,FALSE)</f>
        <v>Male</v>
      </c>
      <c r="C252">
        <f>VLOOKUP(A252,'GlobalGadgets Customer Transact'!$B:$J,9,FALSE)</f>
        <v>21</v>
      </c>
      <c r="D252" t="str" cm="1">
        <f t="array" ref="D252">_xlfn.IFS(C252&lt;18,"Under 18",C252&lt;=24,"18-24",C252&lt;=34,"25-34",C252&lt;=49,"35-49",C252&lt;=64,"50-64",TRUE,"65+")</f>
        <v>18-24</v>
      </c>
      <c r="E252">
        <f>$T$1-_xlfn.MAXIFS('GlobalGadgets Customer Transact'!C:C,'GlobalGadgets Customer Transact'!B:B,A252)</f>
        <v>334</v>
      </c>
      <c r="F252">
        <f t="shared" si="12"/>
        <v>3</v>
      </c>
      <c r="G252">
        <f>COUNTIF('GlobalGadgets Customer Transact'!B:B,A252)</f>
        <v>2</v>
      </c>
      <c r="H252" s="21">
        <f t="shared" si="13"/>
        <v>4</v>
      </c>
      <c r="I252" s="22">
        <f>SUMIF('GlobalGadgets Customer Transact'!B:B,A252,'GlobalGadgets Customer Transact'!H:H)</f>
        <v>1600</v>
      </c>
      <c r="J252">
        <f t="shared" si="14"/>
        <v>4</v>
      </c>
      <c r="K252" s="21" t="str">
        <f t="shared" si="15"/>
        <v>344</v>
      </c>
      <c r="L252" t="str" cm="1">
        <f t="array" ref="L252">_xlfn.IFS(AND(F252&gt;=4,H252&gt;=4,J252&gt;=4),"Champion Customers",AND(F252&gt;=3,H252&gt;=4,J252&gt;=4),"Loyal Customers",AND(F252&gt;=4,H252&lt;=2,J252&lt;=2),"New Customers",AND(F252&lt;=2,H252&gt;=3,J252&gt;=3),"At Risk",AND(F252&lt;=2,H252&gt;=4,J252&gt;=4),"Can't Lose Them",AND(F252&lt;=2,H252&lt;=2,J252&lt;=2),"Hibernating Customers",TRUE,"Other")</f>
        <v>Loyal Customers</v>
      </c>
    </row>
    <row r="253" spans="1:12">
      <c r="A253" t="s">
        <v>1115</v>
      </c>
      <c r="B253" t="str">
        <f>VLOOKUP(A253,'GlobalGadgets Customer Transact'!$B:$I,8,FALSE)</f>
        <v>Male</v>
      </c>
      <c r="C253">
        <f>VLOOKUP(A253,'GlobalGadgets Customer Transact'!$B:$J,9,FALSE)</f>
        <v>23</v>
      </c>
      <c r="D253" t="str" cm="1">
        <f t="array" ref="D253">_xlfn.IFS(C253&lt;18,"Under 18",C253&lt;=24,"18-24",C253&lt;=34,"25-34",C253&lt;=49,"35-49",C253&lt;=64,"50-64",TRUE,"65+")</f>
        <v>18-24</v>
      </c>
      <c r="E253">
        <f>$T$1-_xlfn.MAXIFS('GlobalGadgets Customer Transact'!C:C,'GlobalGadgets Customer Transact'!B:B,A253)</f>
        <v>305</v>
      </c>
      <c r="F253">
        <f t="shared" si="12"/>
        <v>3</v>
      </c>
      <c r="G253">
        <f>COUNTIF('GlobalGadgets Customer Transact'!B:B,A253)</f>
        <v>2</v>
      </c>
      <c r="H253" s="21">
        <f t="shared" si="13"/>
        <v>4</v>
      </c>
      <c r="I253" s="22">
        <f>SUMIF('GlobalGadgets Customer Transact'!B:B,A253,'GlobalGadgets Customer Transact'!H:H)</f>
        <v>2298</v>
      </c>
      <c r="J253">
        <f t="shared" si="14"/>
        <v>4</v>
      </c>
      <c r="K253" s="21" t="str">
        <f t="shared" si="15"/>
        <v>344</v>
      </c>
      <c r="L253" t="str" cm="1">
        <f t="array" ref="L253">_xlfn.IFS(AND(F253&gt;=4,H253&gt;=4,J253&gt;=4),"Champion Customers",AND(F253&gt;=3,H253&gt;=4,J253&gt;=4),"Loyal Customers",AND(F253&gt;=4,H253&lt;=2,J253&lt;=2),"New Customers",AND(F253&lt;=2,H253&gt;=3,J253&gt;=3),"At Risk",AND(F253&lt;=2,H253&gt;=4,J253&gt;=4),"Can't Lose Them",AND(F253&lt;=2,H253&lt;=2,J253&lt;=2),"Hibernating Customers",TRUE,"Other")</f>
        <v>Loyal Customers</v>
      </c>
    </row>
    <row r="254" spans="1:12">
      <c r="A254" t="s">
        <v>115</v>
      </c>
      <c r="B254" t="str">
        <f>VLOOKUP(A254,'GlobalGadgets Customer Transact'!$B:$I,8,FALSE)</f>
        <v>Male</v>
      </c>
      <c r="C254">
        <f>VLOOKUP(A254,'GlobalGadgets Customer Transact'!$B:$J,9,FALSE)</f>
        <v>18</v>
      </c>
      <c r="D254" t="str" cm="1">
        <f t="array" ref="D254">_xlfn.IFS(C254&lt;18,"Under 18",C254&lt;=24,"18-24",C254&lt;=34,"25-34",C254&lt;=49,"35-49",C254&lt;=64,"50-64",TRUE,"65+")</f>
        <v>18-24</v>
      </c>
      <c r="E254">
        <f>$T$1-_xlfn.MAXIFS('GlobalGadgets Customer Transact'!C:C,'GlobalGadgets Customer Transact'!B:B,A254)</f>
        <v>274</v>
      </c>
      <c r="F254">
        <f t="shared" si="12"/>
        <v>3</v>
      </c>
      <c r="G254">
        <f>COUNTIF('GlobalGadgets Customer Transact'!B:B,A254)</f>
        <v>2</v>
      </c>
      <c r="H254" s="21">
        <f t="shared" si="13"/>
        <v>4</v>
      </c>
      <c r="I254" s="22">
        <f>SUMIF('GlobalGadgets Customer Transact'!B:B,A254,'GlobalGadgets Customer Transact'!H:H)</f>
        <v>1349.99</v>
      </c>
      <c r="J254">
        <f t="shared" si="14"/>
        <v>4</v>
      </c>
      <c r="K254" s="21" t="str">
        <f t="shared" si="15"/>
        <v>344</v>
      </c>
      <c r="L254" t="str" cm="1">
        <f t="array" ref="L254">_xlfn.IFS(AND(F254&gt;=4,H254&gt;=4,J254&gt;=4),"Champion Customers",AND(F254&gt;=3,H254&gt;=4,J254&gt;=4),"Loyal Customers",AND(F254&gt;=4,H254&lt;=2,J254&lt;=2),"New Customers",AND(F254&lt;=2,H254&gt;=3,J254&gt;=3),"At Risk",AND(F254&lt;=2,H254&gt;=4,J254&gt;=4),"Can't Lose Them",AND(F254&lt;=2,H254&lt;=2,J254&lt;=2),"Hibernating Customers",TRUE,"Other")</f>
        <v>Loyal Customers</v>
      </c>
    </row>
    <row r="255" spans="1:12">
      <c r="A255" t="s">
        <v>1252</v>
      </c>
      <c r="B255" t="str">
        <f>VLOOKUP(A255,'GlobalGadgets Customer Transact'!$B:$I,8,FALSE)</f>
        <v>Male</v>
      </c>
      <c r="C255">
        <f>VLOOKUP(A255,'GlobalGadgets Customer Transact'!$B:$J,9,FALSE)</f>
        <v>20</v>
      </c>
      <c r="D255" t="str" cm="1">
        <f t="array" ref="D255">_xlfn.IFS(C255&lt;18,"Under 18",C255&lt;=24,"18-24",C255&lt;=34,"25-34",C255&lt;=49,"35-49",C255&lt;=64,"50-64",TRUE,"65+")</f>
        <v>18-24</v>
      </c>
      <c r="E255">
        <f>$T$1-_xlfn.MAXIFS('GlobalGadgets Customer Transact'!C:C,'GlobalGadgets Customer Transact'!B:B,A255)</f>
        <v>244</v>
      </c>
      <c r="F255">
        <f t="shared" si="12"/>
        <v>4</v>
      </c>
      <c r="G255">
        <f>COUNTIF('GlobalGadgets Customer Transact'!B:B,A255)</f>
        <v>2</v>
      </c>
      <c r="H255" s="21">
        <f t="shared" si="13"/>
        <v>4</v>
      </c>
      <c r="I255" s="22">
        <f>SUMIF('GlobalGadgets Customer Transact'!B:B,A255,'GlobalGadgets Customer Transact'!H:H)</f>
        <v>499</v>
      </c>
      <c r="J255">
        <f t="shared" si="14"/>
        <v>3</v>
      </c>
      <c r="K255" s="21" t="str">
        <f t="shared" si="15"/>
        <v>443</v>
      </c>
      <c r="L255" t="str" cm="1">
        <f t="array" ref="L255">_xlfn.IFS(AND(F255&gt;=4,H255&gt;=4,J255&gt;=4),"Champion Customers",AND(F255&gt;=3,H255&gt;=4,J255&gt;=4),"Loyal Customers",AND(F255&gt;=4,H255&lt;=2,J255&lt;=2),"New Customers",AND(F255&lt;=2,H255&gt;=3,J255&gt;=3),"At Risk",AND(F255&lt;=2,H255&gt;=4,J255&gt;=4),"Can't Lose Them",AND(F255&lt;=2,H255&lt;=2,J255&lt;=2),"Hibernating Customers",TRUE,"Other")</f>
        <v>Other</v>
      </c>
    </row>
    <row r="256" spans="1:12">
      <c r="A256" t="s">
        <v>992</v>
      </c>
      <c r="B256" t="str">
        <f>VLOOKUP(A256,'GlobalGadgets Customer Transact'!$B:$I,8,FALSE)</f>
        <v>Male</v>
      </c>
      <c r="C256">
        <f>VLOOKUP(A256,'GlobalGadgets Customer Transact'!$B:$J,9,FALSE)</f>
        <v>22</v>
      </c>
      <c r="D256" t="str" cm="1">
        <f t="array" ref="D256">_xlfn.IFS(C256&lt;18,"Under 18",C256&lt;=24,"18-24",C256&lt;=34,"25-34",C256&lt;=49,"35-49",C256&lt;=64,"50-64",TRUE,"65+")</f>
        <v>18-24</v>
      </c>
      <c r="E256">
        <f>$T$1-_xlfn.MAXIFS('GlobalGadgets Customer Transact'!C:C,'GlobalGadgets Customer Transact'!B:B,A256)</f>
        <v>213</v>
      </c>
      <c r="F256">
        <f t="shared" si="12"/>
        <v>4</v>
      </c>
      <c r="G256">
        <f>COUNTIF('GlobalGadgets Customer Transact'!B:B,A256)</f>
        <v>2</v>
      </c>
      <c r="H256" s="21">
        <f t="shared" si="13"/>
        <v>4</v>
      </c>
      <c r="I256" s="22">
        <f>SUMIF('GlobalGadgets Customer Transact'!B:B,A256,'GlobalGadgets Customer Transact'!H:H)</f>
        <v>349</v>
      </c>
      <c r="J256">
        <f t="shared" si="14"/>
        <v>2</v>
      </c>
      <c r="K256" s="21" t="str">
        <f t="shared" si="15"/>
        <v>442</v>
      </c>
      <c r="L256" t="str" cm="1">
        <f t="array" ref="L256">_xlfn.IFS(AND(F256&gt;=4,H256&gt;=4,J256&gt;=4),"Champion Customers",AND(F256&gt;=3,H256&gt;=4,J256&gt;=4),"Loyal Customers",AND(F256&gt;=4,H256&lt;=2,J256&lt;=2),"New Customers",AND(F256&lt;=2,H256&gt;=3,J256&gt;=3),"At Risk",AND(F256&lt;=2,H256&gt;=4,J256&gt;=4),"Can't Lose Them",AND(F256&lt;=2,H256&lt;=2,J256&lt;=2),"Hibernating Customers",TRUE,"Other")</f>
        <v>Other</v>
      </c>
    </row>
    <row r="257" spans="1:12">
      <c r="A257" t="s">
        <v>869</v>
      </c>
      <c r="B257" t="str">
        <f>VLOOKUP(A257,'GlobalGadgets Customer Transact'!$B:$I,8,FALSE)</f>
        <v>Male</v>
      </c>
      <c r="C257">
        <f>VLOOKUP(A257,'GlobalGadgets Customer Transact'!$B:$J,9,FALSE)</f>
        <v>24</v>
      </c>
      <c r="D257" t="str" cm="1">
        <f t="array" ref="D257">_xlfn.IFS(C257&lt;18,"Under 18",C257&lt;=24,"18-24",C257&lt;=34,"25-34",C257&lt;=49,"35-49",C257&lt;=64,"50-64",TRUE,"65+")</f>
        <v>18-24</v>
      </c>
      <c r="E257">
        <f>$T$1-_xlfn.MAXIFS('GlobalGadgets Customer Transact'!C:C,'GlobalGadgets Customer Transact'!B:B,A257)</f>
        <v>183</v>
      </c>
      <c r="F257">
        <f t="shared" si="12"/>
        <v>4</v>
      </c>
      <c r="G257">
        <f>COUNTIF('GlobalGadgets Customer Transact'!B:B,A257)</f>
        <v>2</v>
      </c>
      <c r="H257" s="21">
        <f t="shared" si="13"/>
        <v>4</v>
      </c>
      <c r="I257" s="22">
        <f>SUMIF('GlobalGadgets Customer Transact'!B:B,A257,'GlobalGadgets Customer Transact'!H:H)</f>
        <v>269.99</v>
      </c>
      <c r="J257">
        <f t="shared" si="14"/>
        <v>2</v>
      </c>
      <c r="K257" s="21" t="str">
        <f t="shared" si="15"/>
        <v>442</v>
      </c>
      <c r="L257" t="str" cm="1">
        <f t="array" ref="L257">_xlfn.IFS(AND(F257&gt;=4,H257&gt;=4,J257&gt;=4),"Champion Customers",AND(F257&gt;=3,H257&gt;=4,J257&gt;=4),"Loyal Customers",AND(F257&gt;=4,H257&lt;=2,J257&lt;=2),"New Customers",AND(F257&lt;=2,H257&gt;=3,J257&gt;=3),"At Risk",AND(F257&lt;=2,H257&gt;=4,J257&gt;=4),"Can't Lose Them",AND(F257&lt;=2,H257&lt;=2,J257&lt;=2),"Hibernating Customers",TRUE,"Other")</f>
        <v>Other</v>
      </c>
    </row>
    <row r="258" spans="1:12">
      <c r="A258" t="s">
        <v>248</v>
      </c>
      <c r="B258" t="str">
        <f>VLOOKUP(A258,'GlobalGadgets Customer Transact'!$B:$I,8,FALSE)</f>
        <v>Male</v>
      </c>
      <c r="C258">
        <f>VLOOKUP(A258,'GlobalGadgets Customer Transact'!$B:$J,9,FALSE)</f>
        <v>19</v>
      </c>
      <c r="D258" t="str" cm="1">
        <f t="array" ref="D258">_xlfn.IFS(C258&lt;18,"Under 18",C258&lt;=24,"18-24",C258&lt;=34,"25-34",C258&lt;=49,"35-49",C258&lt;=64,"50-64",TRUE,"65+")</f>
        <v>18-24</v>
      </c>
      <c r="E258">
        <f>$T$1-_xlfn.MAXIFS('GlobalGadgets Customer Transact'!C:C,'GlobalGadgets Customer Transact'!B:B,A258)</f>
        <v>152</v>
      </c>
      <c r="F258">
        <f t="shared" si="12"/>
        <v>4</v>
      </c>
      <c r="G258">
        <f>COUNTIF('GlobalGadgets Customer Transact'!B:B,A258)</f>
        <v>2</v>
      </c>
      <c r="H258" s="21">
        <f t="shared" si="13"/>
        <v>4</v>
      </c>
      <c r="I258" s="22">
        <f>SUMIF('GlobalGadgets Customer Transact'!B:B,A258,'GlobalGadgets Customer Transact'!H:H)</f>
        <v>68.48</v>
      </c>
      <c r="J258">
        <f t="shared" si="14"/>
        <v>1</v>
      </c>
      <c r="K258" s="21" t="str">
        <f t="shared" si="15"/>
        <v>441</v>
      </c>
      <c r="L258" t="str" cm="1">
        <f t="array" ref="L258">_xlfn.IFS(AND(F258&gt;=4,H258&gt;=4,J258&gt;=4),"Champion Customers",AND(F258&gt;=3,H258&gt;=4,J258&gt;=4),"Loyal Customers",AND(F258&gt;=4,H258&lt;=2,J258&lt;=2),"New Customers",AND(F258&lt;=2,H258&gt;=3,J258&gt;=3),"At Risk",AND(F258&lt;=2,H258&gt;=4,J258&gt;=4),"Can't Lose Them",AND(F258&lt;=2,H258&lt;=2,J258&lt;=2),"Hibernating Customers",TRUE,"Other")</f>
        <v>Other</v>
      </c>
    </row>
    <row r="259" spans="1:12">
      <c r="A259" t="s">
        <v>1589</v>
      </c>
      <c r="B259" t="str">
        <f>VLOOKUP(A259,'GlobalGadgets Customer Transact'!$B:$I,8,FALSE)</f>
        <v>Male</v>
      </c>
      <c r="C259">
        <f>VLOOKUP(A259,'GlobalGadgets Customer Transact'!$B:$J,9,FALSE)</f>
        <v>21</v>
      </c>
      <c r="D259" t="str" cm="1">
        <f t="array" ref="D259">_xlfn.IFS(C259&lt;18,"Under 18",C259&lt;=24,"18-24",C259&lt;=34,"25-34",C259&lt;=49,"35-49",C259&lt;=64,"50-64",TRUE,"65+")</f>
        <v>18-24</v>
      </c>
      <c r="E259">
        <f>$T$1-_xlfn.MAXIFS('GlobalGadgets Customer Transact'!C:C,'GlobalGadgets Customer Transact'!B:B,A259)</f>
        <v>121</v>
      </c>
      <c r="F259">
        <f>MAX(1,MIN(5,ROUNDUP(5-(_xlfn.PERCENTRANK.INC($E$2:$E$281,E259))*4.99,0)))</f>
        <v>4</v>
      </c>
      <c r="G259">
        <f>COUNTIF('GlobalGadgets Customer Transact'!B:B,A259)</f>
        <v>2</v>
      </c>
      <c r="H259" s="21">
        <f>MAX(1,MIN(5,ROUNDUP(_xlfn.PERCENTRANK.INC($G$2:$G$281,G259)*4.99,0)))</f>
        <v>4</v>
      </c>
      <c r="I259" s="22">
        <f>SUMIF('GlobalGadgets Customer Transact'!B:B,A259,'GlobalGadgets Customer Transact'!H:H)</f>
        <v>65</v>
      </c>
      <c r="J259">
        <f>MAX(1,MIN(5,ROUNDUP(_xlfn.PERCENTRANK.INC($I$2:$I$281,I259)*4.99,0)))</f>
        <v>1</v>
      </c>
      <c r="K259" s="21" t="str">
        <f t="shared" ref="K259:K281" si="16">F259&amp;H259&amp;J259</f>
        <v>441</v>
      </c>
      <c r="L259" t="str" cm="1">
        <f t="array" ref="L259">_xlfn.IFS(AND(F259&gt;=4,H259&gt;=4,J259&gt;=4),"Champion Customers",AND(F259&gt;=3,H259&gt;=4,J259&gt;=4),"Loyal Customers",AND(F259&gt;=4,H259&lt;=2,J259&lt;=2),"New Customers",AND(F259&lt;=2,H259&gt;=3,J259&gt;=3),"At Risk",AND(F259&lt;=2,H259&gt;=4,J259&gt;=4),"Can't Lose Them",AND(F259&lt;=2,H259&lt;=2,J259&lt;=2),"Hibernating Customers",TRUE,"Other")</f>
        <v>Other</v>
      </c>
    </row>
    <row r="260" spans="1:12">
      <c r="A260" t="s">
        <v>1490</v>
      </c>
      <c r="B260" t="str">
        <f>VLOOKUP(A260,'GlobalGadgets Customer Transact'!$B:$I,8,FALSE)</f>
        <v>Male</v>
      </c>
      <c r="C260">
        <f>VLOOKUP(A260,'GlobalGadgets Customer Transact'!$B:$J,9,FALSE)</f>
        <v>23</v>
      </c>
      <c r="D260" t="str" cm="1">
        <f t="array" ref="D260">_xlfn.IFS(C260&lt;18,"Under 18",C260&lt;=24,"18-24",C260&lt;=34,"25-34",C260&lt;=49,"35-49",C260&lt;=64,"50-64",TRUE,"65+")</f>
        <v>18-24</v>
      </c>
      <c r="E260">
        <f>$T$1-_xlfn.MAXIFS('GlobalGadgets Customer Transact'!C:C,'GlobalGadgets Customer Transact'!B:B,A260)</f>
        <v>91</v>
      </c>
      <c r="F260">
        <f>MAX(1,MIN(5,ROUNDUP(5-(_xlfn.PERCENTRANK.INC($E$2:$E$281,E260))*4.99,0)))</f>
        <v>4</v>
      </c>
      <c r="G260">
        <f>COUNTIF('GlobalGadgets Customer Transact'!B:B,A260)</f>
        <v>2</v>
      </c>
      <c r="H260" s="21">
        <f>MAX(1,MIN(5,ROUNDUP(_xlfn.PERCENTRANK.INC($G$2:$G$281,G260)*4.99,0)))</f>
        <v>4</v>
      </c>
      <c r="I260" s="22">
        <f>SUMIF('GlobalGadgets Customer Transact'!B:B,A260,'GlobalGadgets Customer Transact'!H:H)</f>
        <v>1698.99</v>
      </c>
      <c r="J260">
        <f>MAX(1,MIN(5,ROUNDUP(_xlfn.PERCENTRANK.INC($I$2:$I$281,I260)*4.99,0)))</f>
        <v>4</v>
      </c>
      <c r="K260" s="21" t="str">
        <f t="shared" si="16"/>
        <v>444</v>
      </c>
      <c r="L260" t="str" cm="1">
        <f t="array" ref="L260">_xlfn.IFS(AND(F260&gt;=4,H260&gt;=4,J260&gt;=4),"Champion Customers",AND(F260&gt;=3,H260&gt;=4,J260&gt;=4),"Loyal Customers",AND(F260&gt;=4,H260&lt;=2,J260&lt;=2),"New Customers",AND(F260&lt;=2,H260&gt;=3,J260&gt;=3),"At Risk",AND(F260&lt;=2,H260&gt;=4,J260&gt;=4),"Can't Lose Them",AND(F260&lt;=2,H260&lt;=2,J260&lt;=2),"Hibernating Customers",TRUE,"Other")</f>
        <v>Champion Customers</v>
      </c>
    </row>
    <row r="261" spans="1:12">
      <c r="A261" t="s">
        <v>1387</v>
      </c>
      <c r="B261" t="str">
        <f>VLOOKUP(A261,'GlobalGadgets Customer Transact'!$B:$I,8,FALSE)</f>
        <v>Male</v>
      </c>
      <c r="C261">
        <f>VLOOKUP(A261,'GlobalGadgets Customer Transact'!$B:$J,9,FALSE)</f>
        <v>18</v>
      </c>
      <c r="D261" t="str" cm="1">
        <f t="array" ref="D261">_xlfn.IFS(C261&lt;18,"Under 18",C261&lt;=24,"18-24",C261&lt;=34,"25-34",C261&lt;=49,"35-49",C261&lt;=64,"50-64",TRUE,"65+")</f>
        <v>18-24</v>
      </c>
      <c r="E261">
        <f>$T$1-_xlfn.MAXIFS('GlobalGadgets Customer Transact'!C:C,'GlobalGadgets Customer Transact'!B:B,A261)</f>
        <v>60</v>
      </c>
      <c r="F261">
        <f>MAX(1,MIN(5,ROUNDUP(5-(_xlfn.PERCENTRANK.INC($E$2:$E$281,E261))*4.99,0)))</f>
        <v>5</v>
      </c>
      <c r="G261">
        <f>COUNTIF('GlobalGadgets Customer Transact'!B:B,A261)</f>
        <v>2</v>
      </c>
      <c r="H261" s="21">
        <f>MAX(1,MIN(5,ROUNDUP(_xlfn.PERCENTRANK.INC($G$2:$G$281,G261)*4.99,0)))</f>
        <v>4</v>
      </c>
      <c r="I261" s="22">
        <f>SUMIF('GlobalGadgets Customer Transact'!B:B,A261,'GlobalGadgets Customer Transact'!H:H)</f>
        <v>1600</v>
      </c>
      <c r="J261">
        <f>MAX(1,MIN(5,ROUNDUP(_xlfn.PERCENTRANK.INC($I$2:$I$281,I261)*4.99,0)))</f>
        <v>4</v>
      </c>
      <c r="K261" s="21" t="str">
        <f t="shared" si="16"/>
        <v>544</v>
      </c>
      <c r="L261" t="str" cm="1">
        <f t="array" ref="L261">_xlfn.IFS(AND(F261&gt;=4,H261&gt;=4,J261&gt;=4),"Champion Customers",AND(F261&gt;=3,H261&gt;=4,J261&gt;=4),"Loyal Customers",AND(F261&gt;=4,H261&lt;=2,J261&lt;=2),"New Customers",AND(F261&lt;=2,H261&gt;=3,J261&gt;=3),"At Risk",AND(F261&lt;=2,H261&gt;=4,J261&gt;=4),"Can't Lose Them",AND(F261&lt;=2,H261&lt;=2,J261&lt;=2),"Hibernating Customers",TRUE,"Other")</f>
        <v>Champion Customers</v>
      </c>
    </row>
    <row r="262" spans="1:12">
      <c r="A262" t="s">
        <v>344</v>
      </c>
      <c r="B262" t="str">
        <f>VLOOKUP(A262,'GlobalGadgets Customer Transact'!$B:$I,8,FALSE)</f>
        <v>Male</v>
      </c>
      <c r="C262">
        <f>VLOOKUP(A262,'GlobalGadgets Customer Transact'!$B:$J,9,FALSE)</f>
        <v>20</v>
      </c>
      <c r="D262" t="str" cm="1">
        <f t="array" ref="D262">_xlfn.IFS(C262&lt;18,"Under 18",C262&lt;=24,"18-24",C262&lt;=34,"25-34",C262&lt;=49,"35-49",C262&lt;=64,"50-64",TRUE,"65+")</f>
        <v>18-24</v>
      </c>
      <c r="E262">
        <f>$T$1-_xlfn.MAXIFS('GlobalGadgets Customer Transact'!C:C,'GlobalGadgets Customer Transact'!B:B,A262)</f>
        <v>30</v>
      </c>
      <c r="F262">
        <f>MAX(1,MIN(5,ROUNDUP(5-(_xlfn.PERCENTRANK.INC($E$2:$E$281,E262))*4.99,0)))</f>
        <v>5</v>
      </c>
      <c r="G262">
        <f>COUNTIF('GlobalGadgets Customer Transact'!B:B,A262)</f>
        <v>2</v>
      </c>
      <c r="H262" s="21">
        <f>MAX(1,MIN(5,ROUNDUP(_xlfn.PERCENTRANK.INC($G$2:$G$281,G262)*4.99,0)))</f>
        <v>4</v>
      </c>
      <c r="I262" s="22">
        <f>SUMIF('GlobalGadgets Customer Transact'!B:B,A262,'GlobalGadgets Customer Transact'!H:H)</f>
        <v>2298</v>
      </c>
      <c r="J262">
        <f>MAX(1,MIN(5,ROUNDUP(_xlfn.PERCENTRANK.INC($I$2:$I$281,I262)*4.99,0)))</f>
        <v>4</v>
      </c>
      <c r="K262" s="21" t="str">
        <f t="shared" si="16"/>
        <v>544</v>
      </c>
      <c r="L262" t="str" cm="1">
        <f t="array" ref="L262">_xlfn.IFS(AND(F262&gt;=4,H262&gt;=4,J262&gt;=4),"Champion Customers",AND(F262&gt;=3,H262&gt;=4,J262&gt;=4),"Loyal Customers",AND(F262&gt;=4,H262&lt;=2,J262&lt;=2),"New Customers",AND(F262&lt;=2,H262&gt;=3,J262&gt;=3),"At Risk",AND(F262&lt;=2,H262&gt;=4,J262&gt;=4),"Can't Lose Them",AND(F262&lt;=2,H262&lt;=2,J262&lt;=2),"Hibernating Customers",TRUE,"Other")</f>
        <v>Champion Customers</v>
      </c>
    </row>
    <row r="263" spans="1:12">
      <c r="A263" t="s">
        <v>405</v>
      </c>
      <c r="B263" t="str">
        <f>VLOOKUP(A263,'GlobalGadgets Customer Transact'!$B:$I,8,FALSE)</f>
        <v>Male</v>
      </c>
      <c r="C263">
        <f>VLOOKUP(A263,'GlobalGadgets Customer Transact'!$B:$J,9,FALSE)</f>
        <v>22</v>
      </c>
      <c r="D263" t="str" cm="1">
        <f t="array" ref="D263">_xlfn.IFS(C263&lt;18,"Under 18",C263&lt;=24,"18-24",C263&lt;=34,"25-34",C263&lt;=49,"35-49",C263&lt;=64,"50-64",TRUE,"65+")</f>
        <v>18-24</v>
      </c>
      <c r="E263">
        <f>$T$1-_xlfn.MAXIFS('GlobalGadgets Customer Transact'!C:C,'GlobalGadgets Customer Transact'!B:B,A263)</f>
        <v>21</v>
      </c>
      <c r="F263">
        <f>MAX(1,MIN(5,ROUNDUP(5-(_xlfn.PERCENTRANK.INC($E$2:$E$281,E263))*4.99,0)))</f>
        <v>5</v>
      </c>
      <c r="G263">
        <f>COUNTIF('GlobalGadgets Customer Transact'!B:B,A263)</f>
        <v>1</v>
      </c>
      <c r="H263" s="21">
        <f>MAX(1,MIN(5,ROUNDUP(_xlfn.PERCENTRANK.INC($G$2:$G$281,G263)*4.99,0)))</f>
        <v>1</v>
      </c>
      <c r="I263" s="22">
        <f>SUMIF('GlobalGadgets Customer Transact'!B:B,A263,'GlobalGadgets Customer Transact'!H:H)</f>
        <v>1100</v>
      </c>
      <c r="J263">
        <f>MAX(1,MIN(5,ROUNDUP(_xlfn.PERCENTRANK.INC($I$2:$I$281,I263)*4.99,0)))</f>
        <v>4</v>
      </c>
      <c r="K263" s="21" t="str">
        <f t="shared" si="16"/>
        <v>514</v>
      </c>
      <c r="L263" t="str" cm="1">
        <f t="array" ref="L263">_xlfn.IFS(AND(F263&gt;=4,H263&gt;=4,J263&gt;=4),"Champion Customers",AND(F263&gt;=3,H263&gt;=4,J263&gt;=4),"Loyal Customers",AND(F263&gt;=4,H263&lt;=2,J263&lt;=2),"New Customers",AND(F263&lt;=2,H263&gt;=3,J263&gt;=3),"At Risk",AND(F263&lt;=2,H263&gt;=4,J263&gt;=4),"Can't Lose Them",AND(F263&lt;=2,H263&lt;=2,J263&lt;=2),"Hibernating Customers",TRUE,"Other")</f>
        <v>Other</v>
      </c>
    </row>
    <row r="264" spans="1:12">
      <c r="A264" t="s">
        <v>407</v>
      </c>
      <c r="B264" t="str">
        <f>VLOOKUP(A264,'GlobalGadgets Customer Transact'!$B:$I,8,FALSE)</f>
        <v>Male</v>
      </c>
      <c r="C264">
        <f>VLOOKUP(A264,'GlobalGadgets Customer Transact'!$B:$J,9,FALSE)</f>
        <v>23</v>
      </c>
      <c r="D264" t="str" cm="1">
        <f t="array" ref="D264">_xlfn.IFS(C264&lt;18,"Under 18",C264&lt;=24,"18-24",C264&lt;=34,"25-34",C264&lt;=49,"35-49",C264&lt;=64,"50-64",TRUE,"65+")</f>
        <v>18-24</v>
      </c>
      <c r="E264">
        <f>$T$1-_xlfn.MAXIFS('GlobalGadgets Customer Transact'!C:C,'GlobalGadgets Customer Transact'!B:B,A264)</f>
        <v>16</v>
      </c>
      <c r="F264">
        <f>MAX(1,MIN(5,ROUNDUP(5-(_xlfn.PERCENTRANK.INC($E$2:$E$281,E264))*4.99,0)))</f>
        <v>5</v>
      </c>
      <c r="G264">
        <f>COUNTIF('GlobalGadgets Customer Transact'!B:B,A264)</f>
        <v>1</v>
      </c>
      <c r="H264" s="21">
        <f>MAX(1,MIN(5,ROUNDUP(_xlfn.PERCENTRANK.INC($G$2:$G$281,G264)*4.99,0)))</f>
        <v>1</v>
      </c>
      <c r="I264" s="22">
        <f>SUMIF('GlobalGadgets Customer Transact'!B:B,A264,'GlobalGadgets Customer Transact'!H:H)</f>
        <v>249.99</v>
      </c>
      <c r="J264">
        <f>MAX(1,MIN(5,ROUNDUP(_xlfn.PERCENTRANK.INC($I$2:$I$281,I264)*4.99,0)))</f>
        <v>2</v>
      </c>
      <c r="K264" s="21" t="str">
        <f t="shared" si="16"/>
        <v>512</v>
      </c>
      <c r="L264" t="str" cm="1">
        <f t="array" ref="L264">_xlfn.IFS(AND(F264&gt;=4,H264&gt;=4,J264&gt;=4),"Champion Customers",AND(F264&gt;=3,H264&gt;=4,J264&gt;=4),"Loyal Customers",AND(F264&gt;=4,H264&lt;=2,J264&lt;=2),"New Customers",AND(F264&lt;=2,H264&gt;=3,J264&gt;=3),"At Risk",AND(F264&lt;=2,H264&gt;=4,J264&gt;=4),"Can't Lose Them",AND(F264&lt;=2,H264&lt;=2,J264&lt;=2),"Hibernating Customers",TRUE,"Other")</f>
        <v>New Customers</v>
      </c>
    </row>
    <row r="265" spans="1:12">
      <c r="A265" t="s">
        <v>409</v>
      </c>
      <c r="B265" t="str">
        <f>VLOOKUP(A265,'GlobalGadgets Customer Transact'!$B:$I,8,FALSE)</f>
        <v>Male</v>
      </c>
      <c r="C265">
        <f>VLOOKUP(A265,'GlobalGadgets Customer Transact'!$B:$J,9,FALSE)</f>
        <v>24</v>
      </c>
      <c r="D265" t="str" cm="1">
        <f t="array" ref="D265">_xlfn.IFS(C265&lt;18,"Under 18",C265&lt;=24,"18-24",C265&lt;=34,"25-34",C265&lt;=49,"35-49",C265&lt;=64,"50-64",TRUE,"65+")</f>
        <v>18-24</v>
      </c>
      <c r="E265">
        <f>$T$1-_xlfn.MAXIFS('GlobalGadgets Customer Transact'!C:C,'GlobalGadgets Customer Transact'!B:B,A265)</f>
        <v>11</v>
      </c>
      <c r="F265">
        <f>MAX(1,MIN(5,ROUNDUP(5-(_xlfn.PERCENTRANK.INC($E$2:$E$281,E265))*4.99,0)))</f>
        <v>5</v>
      </c>
      <c r="G265">
        <f>COUNTIF('GlobalGadgets Customer Transact'!B:B,A265)</f>
        <v>1</v>
      </c>
      <c r="H265" s="21">
        <f>MAX(1,MIN(5,ROUNDUP(_xlfn.PERCENTRANK.INC($G$2:$G$281,G265)*4.99,0)))</f>
        <v>1</v>
      </c>
      <c r="I265" s="22">
        <f>SUMIF('GlobalGadgets Customer Transact'!B:B,A265,'GlobalGadgets Customer Transact'!H:H)</f>
        <v>350</v>
      </c>
      <c r="J265">
        <f>MAX(1,MIN(5,ROUNDUP(_xlfn.PERCENTRANK.INC($I$2:$I$281,I265)*4.99,0)))</f>
        <v>2</v>
      </c>
      <c r="K265" s="21" t="str">
        <f t="shared" si="16"/>
        <v>512</v>
      </c>
      <c r="L265" t="str" cm="1">
        <f t="array" ref="L265">_xlfn.IFS(AND(F265&gt;=4,H265&gt;=4,J265&gt;=4),"Champion Customers",AND(F265&gt;=3,H265&gt;=4,J265&gt;=4),"Loyal Customers",AND(F265&gt;=4,H265&lt;=2,J265&lt;=2),"New Customers",AND(F265&lt;=2,H265&gt;=3,J265&gt;=3),"At Risk",AND(F265&lt;=2,H265&gt;=4,J265&gt;=4),"Can't Lose Them",AND(F265&lt;=2,H265&lt;=2,J265&lt;=2),"Hibernating Customers",TRUE,"Other")</f>
        <v>New Customers</v>
      </c>
    </row>
    <row r="266" spans="1:12">
      <c r="A266" t="s">
        <v>411</v>
      </c>
      <c r="B266" t="str">
        <f>VLOOKUP(A266,'GlobalGadgets Customer Transact'!$B:$I,8,FALSE)</f>
        <v>Male</v>
      </c>
      <c r="C266">
        <f>VLOOKUP(A266,'GlobalGadgets Customer Transact'!$B:$J,9,FALSE)</f>
        <v>18</v>
      </c>
      <c r="D266" t="str" cm="1">
        <f t="array" ref="D266">_xlfn.IFS(C266&lt;18,"Under 18",C266&lt;=24,"18-24",C266&lt;=34,"25-34",C266&lt;=49,"35-49",C266&lt;=64,"50-64",TRUE,"65+")</f>
        <v>18-24</v>
      </c>
      <c r="E266">
        <f>$T$1-_xlfn.MAXIFS('GlobalGadgets Customer Transact'!C:C,'GlobalGadgets Customer Transact'!B:B,A266)</f>
        <v>6</v>
      </c>
      <c r="F266">
        <f>MAX(1,MIN(5,ROUNDUP(5-(_xlfn.PERCENTRANK.INC($E$2:$E$281,E266))*4.99,0)))</f>
        <v>5</v>
      </c>
      <c r="G266">
        <f>COUNTIF('GlobalGadgets Customer Transact'!B:B,A266)</f>
        <v>1</v>
      </c>
      <c r="H266" s="21">
        <f>MAX(1,MIN(5,ROUNDUP(_xlfn.PERCENTRANK.INC($G$2:$G$281,G266)*4.99,0)))</f>
        <v>1</v>
      </c>
      <c r="I266" s="22">
        <f>SUMIF('GlobalGadgets Customer Transact'!B:B,A266,'GlobalGadgets Customer Transact'!H:H)</f>
        <v>149</v>
      </c>
      <c r="J266">
        <f>MAX(1,MIN(5,ROUNDUP(_xlfn.PERCENTRANK.INC($I$2:$I$281,I266)*4.99,0)))</f>
        <v>1</v>
      </c>
      <c r="K266" s="21" t="str">
        <f t="shared" si="16"/>
        <v>511</v>
      </c>
      <c r="L266" t="str" cm="1">
        <f t="array" ref="L266">_xlfn.IFS(AND(F266&gt;=4,H266&gt;=4,J266&gt;=4),"Champion Customers",AND(F266&gt;=3,H266&gt;=4,J266&gt;=4),"Loyal Customers",AND(F266&gt;=4,H266&lt;=2,J266&lt;=2),"New Customers",AND(F266&lt;=2,H266&gt;=3,J266&gt;=3),"At Risk",AND(F266&lt;=2,H266&gt;=4,J266&gt;=4),"Can't Lose Them",AND(F266&lt;=2,H266&lt;=2,J266&lt;=2),"Hibernating Customers",TRUE,"Other")</f>
        <v>New Customers</v>
      </c>
    </row>
    <row r="267" spans="1:12">
      <c r="A267" t="s">
        <v>413</v>
      </c>
      <c r="B267" t="str">
        <f>VLOOKUP(A267,'GlobalGadgets Customer Transact'!$B:$I,8,FALSE)</f>
        <v>Male</v>
      </c>
      <c r="C267">
        <f>VLOOKUP(A267,'GlobalGadgets Customer Transact'!$B:$J,9,FALSE)</f>
        <v>19</v>
      </c>
      <c r="D267" t="str" cm="1">
        <f t="array" ref="D267">_xlfn.IFS(C267&lt;18,"Under 18",C267&lt;=24,"18-24",C267&lt;=34,"25-34",C267&lt;=49,"35-49",C267&lt;=64,"50-64",TRUE,"65+")</f>
        <v>18-24</v>
      </c>
      <c r="E267">
        <f>$T$1-_xlfn.MAXIFS('GlobalGadgets Customer Transact'!C:C,'GlobalGadgets Customer Transact'!B:B,A267)</f>
        <v>1</v>
      </c>
      <c r="F267">
        <f>MAX(1,MIN(5,ROUNDUP(5-(_xlfn.PERCENTRANK.INC($E$2:$E$281,E267))*4.99,0)))</f>
        <v>5</v>
      </c>
      <c r="G267">
        <f>COUNTIF('GlobalGadgets Customer Transact'!B:B,A267)</f>
        <v>1</v>
      </c>
      <c r="H267" s="21">
        <f>MAX(1,MIN(5,ROUNDUP(_xlfn.PERCENTRANK.INC($G$2:$G$281,G267)*4.99,0)))</f>
        <v>1</v>
      </c>
      <c r="I267" s="22">
        <f>SUMIF('GlobalGadgets Customer Transact'!B:B,A267,'GlobalGadgets Customer Transact'!H:H)</f>
        <v>150</v>
      </c>
      <c r="J267">
        <f>MAX(1,MIN(5,ROUNDUP(_xlfn.PERCENTRANK.INC($I$2:$I$281,I267)*4.99,0)))</f>
        <v>2</v>
      </c>
      <c r="K267" s="21" t="str">
        <f t="shared" si="16"/>
        <v>512</v>
      </c>
      <c r="L267" t="str" cm="1">
        <f t="array" ref="L267">_xlfn.IFS(AND(F267&gt;=4,H267&gt;=4,J267&gt;=4),"Champion Customers",AND(F267&gt;=3,H267&gt;=4,J267&gt;=4),"Loyal Customers",AND(F267&gt;=4,H267&lt;=2,J267&lt;=2),"New Customers",AND(F267&lt;=2,H267&gt;=3,J267&gt;=3),"At Risk",AND(F267&lt;=2,H267&gt;=4,J267&gt;=4),"Can't Lose Them",AND(F267&lt;=2,H267&lt;=2,J267&lt;=2),"Hibernating Customers",TRUE,"Other")</f>
        <v>New Customers</v>
      </c>
    </row>
    <row r="268" spans="1:12">
      <c r="A268" t="s">
        <v>690</v>
      </c>
      <c r="B268" t="str">
        <f>VLOOKUP(A268,'GlobalGadgets Customer Transact'!$B:$I,8,FALSE)</f>
        <v>Female</v>
      </c>
      <c r="C268">
        <f>VLOOKUP(A268,'GlobalGadgets Customer Transact'!$B:$J,9,FALSE)</f>
        <v>25</v>
      </c>
      <c r="D268" t="str" cm="1">
        <f t="array" ref="D268">_xlfn.IFS(C268&lt;18,"Under 18",C268&lt;=24,"18-24",C268&lt;=34,"25-34",C268&lt;=49,"35-49",C268&lt;=64,"50-64",TRUE,"65+")</f>
        <v>25-34</v>
      </c>
      <c r="E268">
        <f>$T$1-_xlfn.MAXIFS('GlobalGadgets Customer Transact'!C:C,'GlobalGadgets Customer Transact'!B:B,A268)</f>
        <v>706</v>
      </c>
      <c r="F268">
        <f>MAX(1,MIN(5,ROUNDUP(5-(_xlfn.PERCENTRANK.INC($E$2:$E$281,E268))*4.99,0)))</f>
        <v>1</v>
      </c>
      <c r="G268">
        <f>COUNTIF('GlobalGadgets Customer Transact'!B:B,A268)</f>
        <v>25</v>
      </c>
      <c r="H268" s="21">
        <f>MAX(1,MIN(5,ROUNDUP(_xlfn.PERCENTRANK.INC($G$2:$G$281,G268)*4.99,0)))</f>
        <v>5</v>
      </c>
      <c r="I268" s="22">
        <f>SUMIF('GlobalGadgets Customer Transact'!B:B,A268,'GlobalGadgets Customer Transact'!H:H)</f>
        <v>8800.92</v>
      </c>
      <c r="J268">
        <f>MAX(1,MIN(5,ROUNDUP(_xlfn.PERCENTRANK.INC($I$2:$I$281,I268)*4.99,0)))</f>
        <v>5</v>
      </c>
      <c r="K268" s="21" t="str">
        <f t="shared" si="16"/>
        <v>155</v>
      </c>
      <c r="L268" t="str" cm="1">
        <f t="array" ref="L268">_xlfn.IFS(AND(F268&gt;=4,H268&gt;=4,J268&gt;=4),"Champion Customers",AND(F268&gt;=3,H268&gt;=4,J268&gt;=4),"Loyal Customers",AND(F268&gt;=4,H268&lt;=2,J268&lt;=2),"New Customers",AND(F268&lt;=2,H268&gt;=3,J268&gt;=3),"At Risk",AND(F268&lt;=2,H268&gt;=4,J268&gt;=4),"Can't Lose Them",AND(F268&lt;=2,H268&lt;=2,J268&lt;=2),"Hibernating Customers",TRUE,"Other")</f>
        <v>At Risk</v>
      </c>
    </row>
    <row r="269" spans="1:12">
      <c r="A269" t="s">
        <v>716</v>
      </c>
      <c r="B269" t="str">
        <f>VLOOKUP(A269,'GlobalGadgets Customer Transact'!$B:$I,8,FALSE)</f>
        <v>Male</v>
      </c>
      <c r="C269">
        <f>VLOOKUP(A269,'GlobalGadgets Customer Transact'!$B:$J,9,FALSE)</f>
        <v>35</v>
      </c>
      <c r="D269" t="str" cm="1">
        <f t="array" ref="D269">_xlfn.IFS(C269&lt;18,"Under 18",C269&lt;=24,"18-24",C269&lt;=34,"25-34",C269&lt;=49,"35-49",C269&lt;=64,"50-64",TRUE,"65+")</f>
        <v>35-49</v>
      </c>
      <c r="E269">
        <f>$T$1-_xlfn.MAXIFS('GlobalGadgets Customer Transact'!C:C,'GlobalGadgets Customer Transact'!B:B,A269)</f>
        <v>700</v>
      </c>
      <c r="F269">
        <f>MAX(1,MIN(5,ROUNDUP(5-(_xlfn.PERCENTRANK.INC($E$2:$E$281,E269))*4.99,0)))</f>
        <v>1</v>
      </c>
      <c r="G269">
        <f>COUNTIF('GlobalGadgets Customer Transact'!B:B,A269)</f>
        <v>6</v>
      </c>
      <c r="H269" s="21">
        <f>MAX(1,MIN(5,ROUNDUP(_xlfn.PERCENTRANK.INC($G$2:$G$281,G269)*4.99,0)))</f>
        <v>4</v>
      </c>
      <c r="I269" s="22">
        <f>SUMIF('GlobalGadgets Customer Transact'!B:B,A269,'GlobalGadgets Customer Transact'!H:H)</f>
        <v>5596.99</v>
      </c>
      <c r="J269">
        <f>MAX(1,MIN(5,ROUNDUP(_xlfn.PERCENTRANK.INC($I$2:$I$281,I269)*4.99,0)))</f>
        <v>5</v>
      </c>
      <c r="K269" s="21" t="str">
        <f t="shared" si="16"/>
        <v>145</v>
      </c>
      <c r="L269" t="str" cm="1">
        <f t="array" ref="L269">_xlfn.IFS(AND(F269&gt;=4,H269&gt;=4,J269&gt;=4),"Champion Customers",AND(F269&gt;=3,H269&gt;=4,J269&gt;=4),"Loyal Customers",AND(F269&gt;=4,H269&lt;=2,J269&lt;=2),"New Customers",AND(F269&lt;=2,H269&gt;=3,J269&gt;=3),"At Risk",AND(F269&lt;=2,H269&gt;=4,J269&gt;=4),"Can't Lose Them",AND(F269&lt;=2,H269&lt;=2,J269&lt;=2),"Hibernating Customers",TRUE,"Other")</f>
        <v>At Risk</v>
      </c>
    </row>
    <row r="270" spans="1:12">
      <c r="A270" t="s">
        <v>474</v>
      </c>
      <c r="B270" t="str">
        <f>VLOOKUP(A270,'GlobalGadgets Customer Transact'!$B:$I,8,FALSE)</f>
        <v>Female</v>
      </c>
      <c r="C270">
        <f>VLOOKUP(A270,'GlobalGadgets Customer Transact'!$B:$J,9,FALSE)</f>
        <v>40</v>
      </c>
      <c r="D270" t="str" cm="1">
        <f t="array" ref="D270">_xlfn.IFS(C270&lt;18,"Under 18",C270&lt;=24,"18-24",C270&lt;=34,"25-34",C270&lt;=49,"35-49",C270&lt;=64,"50-64",TRUE,"65+")</f>
        <v>35-49</v>
      </c>
      <c r="E270">
        <f>$T$1-_xlfn.MAXIFS('GlobalGadgets Customer Transact'!C:C,'GlobalGadgets Customer Transact'!B:B,A270)</f>
        <v>688</v>
      </c>
      <c r="F270">
        <f>MAX(1,MIN(5,ROUNDUP(5-(_xlfn.PERCENTRANK.INC($E$2:$E$281,E270))*4.99,0)))</f>
        <v>1</v>
      </c>
      <c r="G270">
        <f>COUNTIF('GlobalGadgets Customer Transact'!B:B,A270)</f>
        <v>12</v>
      </c>
      <c r="H270" s="21">
        <f>MAX(1,MIN(5,ROUNDUP(_xlfn.PERCENTRANK.INC($G$2:$G$281,G270)*4.99,0)))</f>
        <v>5</v>
      </c>
      <c r="I270" s="22">
        <f>SUMIF('GlobalGadgets Customer Transact'!B:B,A270,'GlobalGadgets Customer Transact'!H:H)</f>
        <v>2601.46</v>
      </c>
      <c r="J270">
        <f>MAX(1,MIN(5,ROUNDUP(_xlfn.PERCENTRANK.INC($I$2:$I$281,I270)*4.99,0)))</f>
        <v>4</v>
      </c>
      <c r="K270" s="21" t="str">
        <f t="shared" si="16"/>
        <v>154</v>
      </c>
      <c r="L270" t="str" cm="1">
        <f t="array" ref="L270">_xlfn.IFS(AND(F270&gt;=4,H270&gt;=4,J270&gt;=4),"Champion Customers",AND(F270&gt;=3,H270&gt;=4,J270&gt;=4),"Loyal Customers",AND(F270&gt;=4,H270&lt;=2,J270&lt;=2),"New Customers",AND(F270&lt;=2,H270&gt;=3,J270&gt;=3),"At Risk",AND(F270&lt;=2,H270&gt;=4,J270&gt;=4),"Can't Lose Them",AND(F270&lt;=2,H270&lt;=2,J270&lt;=2),"Hibernating Customers",TRUE,"Other")</f>
        <v>At Risk</v>
      </c>
    </row>
    <row r="271" spans="1:12">
      <c r="A271" t="s">
        <v>487</v>
      </c>
      <c r="B271" t="str">
        <f>VLOOKUP(A271,'GlobalGadgets Customer Transact'!$B:$I,8,FALSE)</f>
        <v>Male</v>
      </c>
      <c r="C271">
        <f>VLOOKUP(A271,'GlobalGadgets Customer Transact'!$B:$J,9,FALSE)</f>
        <v>50</v>
      </c>
      <c r="D271" t="str" cm="1">
        <f t="array" ref="D271">_xlfn.IFS(C271&lt;18,"Under 18",C271&lt;=24,"18-24",C271&lt;=34,"25-34",C271&lt;=49,"35-49",C271&lt;=64,"50-64",TRUE,"65+")</f>
        <v>50-64</v>
      </c>
      <c r="E271">
        <f>$T$1-_xlfn.MAXIFS('GlobalGadgets Customer Transact'!C:C,'GlobalGadgets Customer Transact'!B:B,A271)</f>
        <v>672</v>
      </c>
      <c r="F271">
        <f>MAX(1,MIN(5,ROUNDUP(5-(_xlfn.PERCENTRANK.INC($E$2:$E$281,E271))*4.99,0)))</f>
        <v>1</v>
      </c>
      <c r="G271">
        <f>COUNTIF('GlobalGadgets Customer Transact'!B:B,A271)</f>
        <v>16</v>
      </c>
      <c r="H271" s="21">
        <f>MAX(1,MIN(5,ROUNDUP(_xlfn.PERCENTRANK.INC($G$2:$G$281,G271)*4.99,0)))</f>
        <v>5</v>
      </c>
      <c r="I271" s="22">
        <f>SUMIF('GlobalGadgets Customer Transact'!B:B,A271,'GlobalGadgets Customer Transact'!H:H)</f>
        <v>8133.45</v>
      </c>
      <c r="J271">
        <f>MAX(1,MIN(5,ROUNDUP(_xlfn.PERCENTRANK.INC($I$2:$I$281,I271)*4.99,0)))</f>
        <v>5</v>
      </c>
      <c r="K271" s="21" t="str">
        <f t="shared" si="16"/>
        <v>155</v>
      </c>
      <c r="L271" t="str" cm="1">
        <f t="array" ref="L271">_xlfn.IFS(AND(F271&gt;=4,H271&gt;=4,J271&gt;=4),"Champion Customers",AND(F271&gt;=3,H271&gt;=4,J271&gt;=4),"Loyal Customers",AND(F271&gt;=4,H271&lt;=2,J271&lt;=2),"New Customers",AND(F271&lt;=2,H271&gt;=3,J271&gt;=3),"At Risk",AND(F271&lt;=2,H271&gt;=4,J271&gt;=4),"Can't Lose Them",AND(F271&lt;=2,H271&lt;=2,J271&lt;=2),"Hibernating Customers",TRUE,"Other")</f>
        <v>At Risk</v>
      </c>
    </row>
    <row r="272" spans="1:12">
      <c r="A272" t="s">
        <v>1117</v>
      </c>
      <c r="B272" t="str">
        <f>VLOOKUP(A272,'GlobalGadgets Customer Transact'!$B:$I,8,FALSE)</f>
        <v>Female</v>
      </c>
      <c r="C272">
        <f>VLOOKUP(A272,'GlobalGadgets Customer Transact'!$B:$J,9,FALSE)</f>
        <v>65</v>
      </c>
      <c r="D272" t="str" cm="1">
        <f t="array" ref="D272">_xlfn.IFS(C272&lt;18,"Under 18",C272&lt;=24,"18-24",C272&lt;=34,"25-34",C272&lt;=49,"35-49",C272&lt;=64,"50-64",TRUE,"65+")</f>
        <v>65+</v>
      </c>
      <c r="E272">
        <f>$T$1-_xlfn.MAXIFS('GlobalGadgets Customer Transact'!C:C,'GlobalGadgets Customer Transact'!B:B,A272)</f>
        <v>652</v>
      </c>
      <c r="F272">
        <f>MAX(1,MIN(5,ROUNDUP(5-(_xlfn.PERCENTRANK.INC($E$2:$E$281,E272))*4.99,0)))</f>
        <v>1</v>
      </c>
      <c r="G272">
        <f>COUNTIF('GlobalGadgets Customer Transact'!B:B,A272)</f>
        <v>20</v>
      </c>
      <c r="H272" s="21">
        <f>MAX(1,MIN(5,ROUNDUP(_xlfn.PERCENTRANK.INC($G$2:$G$281,G272)*4.99,0)))</f>
        <v>5</v>
      </c>
      <c r="I272" s="22">
        <f>SUMIF('GlobalGadgets Customer Transact'!B:B,A272,'GlobalGadgets Customer Transact'!H:H)</f>
        <v>8263.45</v>
      </c>
      <c r="J272">
        <f>MAX(1,MIN(5,ROUNDUP(_xlfn.PERCENTRANK.INC($I$2:$I$281,I272)*4.99,0)))</f>
        <v>5</v>
      </c>
      <c r="K272" s="21" t="str">
        <f t="shared" si="16"/>
        <v>155</v>
      </c>
      <c r="L272" t="str" cm="1">
        <f t="array" ref="L272">_xlfn.IFS(AND(F272&gt;=4,H272&gt;=4,J272&gt;=4),"Champion Customers",AND(F272&gt;=3,H272&gt;=4,J272&gt;=4),"Loyal Customers",AND(F272&gt;=4,H272&lt;=2,J272&lt;=2),"New Customers",AND(F272&lt;=2,H272&gt;=3,J272&gt;=3),"At Risk",AND(F272&lt;=2,H272&gt;=4,J272&gt;=4),"Can't Lose Them",AND(F272&lt;=2,H272&lt;=2,J272&lt;=2),"Hibernating Customers",TRUE,"Other")</f>
        <v>At Risk</v>
      </c>
    </row>
    <row r="273" spans="1:12">
      <c r="A273" t="s">
        <v>1138</v>
      </c>
      <c r="B273" t="str">
        <f>VLOOKUP(A273,'GlobalGadgets Customer Transact'!$B:$I,8,FALSE)</f>
        <v>Male</v>
      </c>
      <c r="C273">
        <f>VLOOKUP(A273,'GlobalGadgets Customer Transact'!$B:$J,9,FALSE)</f>
        <v>18</v>
      </c>
      <c r="D273" t="str" cm="1">
        <f t="array" ref="D273">_xlfn.IFS(C273&lt;18,"Under 18",C273&lt;=24,"18-24",C273&lt;=34,"25-34",C273&lt;=49,"35-49",C273&lt;=64,"50-64",TRUE,"65+")</f>
        <v>18-24</v>
      </c>
      <c r="E273">
        <f>$T$1-_xlfn.MAXIFS('GlobalGadgets Customer Transact'!C:C,'GlobalGadgets Customer Transact'!B:B,A273)</f>
        <v>641</v>
      </c>
      <c r="F273">
        <f>MAX(1,MIN(5,ROUNDUP(5-(_xlfn.PERCENTRANK.INC($E$2:$E$281,E273))*4.99,0)))</f>
        <v>1</v>
      </c>
      <c r="G273">
        <f>COUNTIF('GlobalGadgets Customer Transact'!B:B,A273)</f>
        <v>11</v>
      </c>
      <c r="H273" s="21">
        <f>MAX(1,MIN(5,ROUNDUP(_xlfn.PERCENTRANK.INC($G$2:$G$281,G273)*4.99,0)))</f>
        <v>5</v>
      </c>
      <c r="I273" s="22">
        <f>SUMIF('GlobalGadgets Customer Transact'!B:B,A273,'GlobalGadgets Customer Transact'!H:H)</f>
        <v>7595.98</v>
      </c>
      <c r="J273">
        <f>MAX(1,MIN(5,ROUNDUP(_xlfn.PERCENTRANK.INC($I$2:$I$281,I273)*4.99,0)))</f>
        <v>5</v>
      </c>
      <c r="K273" s="21" t="str">
        <f t="shared" si="16"/>
        <v>155</v>
      </c>
      <c r="L273" t="str" cm="1">
        <f t="array" ref="L273">_xlfn.IFS(AND(F273&gt;=4,H273&gt;=4,J273&gt;=4),"Champion Customers",AND(F273&gt;=3,H273&gt;=4,J273&gt;=4),"Loyal Customers",AND(F273&gt;=4,H273&lt;=2,J273&lt;=2),"New Customers",AND(F273&lt;=2,H273&gt;=3,J273&gt;=3),"At Risk",AND(F273&lt;=2,H273&gt;=4,J273&gt;=4),"Can't Lose Them",AND(F273&lt;=2,H273&lt;=2,J273&lt;=2),"Hibernating Customers",TRUE,"Other")</f>
        <v>At Risk</v>
      </c>
    </row>
    <row r="274" spans="1:12">
      <c r="A274" t="s">
        <v>117</v>
      </c>
      <c r="B274" t="str">
        <f>VLOOKUP(A274,'GlobalGadgets Customer Transact'!$B:$I,8,FALSE)</f>
        <v>Female</v>
      </c>
      <c r="C274">
        <f>VLOOKUP(A274,'GlobalGadgets Customer Transact'!$B:$J,9,FALSE)</f>
        <v>25</v>
      </c>
      <c r="D274" t="str" cm="1">
        <f t="array" ref="D274">_xlfn.IFS(C274&lt;18,"Under 18",C274&lt;=24,"18-24",C274&lt;=34,"25-34",C274&lt;=49,"35-49",C274&lt;=64,"50-64",TRUE,"65+")</f>
        <v>25-34</v>
      </c>
      <c r="E274">
        <f>$T$1-_xlfn.MAXIFS('GlobalGadgets Customer Transact'!C:C,'GlobalGadgets Customer Transact'!B:B,A274)</f>
        <v>634</v>
      </c>
      <c r="F274">
        <f>MAX(1,MIN(5,ROUNDUP(5-(_xlfn.PERCENTRANK.INC($E$2:$E$281,E274))*4.99,0)))</f>
        <v>1</v>
      </c>
      <c r="G274">
        <f>COUNTIF('GlobalGadgets Customer Transact'!B:B,A274)</f>
        <v>7</v>
      </c>
      <c r="H274" s="21">
        <f>MAX(1,MIN(5,ROUNDUP(_xlfn.PERCENTRANK.INC($G$2:$G$281,G274)*4.99,0)))</f>
        <v>5</v>
      </c>
      <c r="I274" s="22">
        <f>SUMIF('GlobalGadgets Customer Transact'!B:B,A274,'GlobalGadgets Customer Transact'!H:H)</f>
        <v>602.47</v>
      </c>
      <c r="J274">
        <f>MAX(1,MIN(5,ROUNDUP(_xlfn.PERCENTRANK.INC($I$2:$I$281,I274)*4.99,0)))</f>
        <v>3</v>
      </c>
      <c r="K274" s="21" t="str">
        <f t="shared" si="16"/>
        <v>153</v>
      </c>
      <c r="L274" t="str" cm="1">
        <f t="array" ref="L274">_xlfn.IFS(AND(F274&gt;=4,H274&gt;=4,J274&gt;=4),"Champion Customers",AND(F274&gt;=3,H274&gt;=4,J274&gt;=4),"Loyal Customers",AND(F274&gt;=4,H274&lt;=2,J274&lt;=2),"New Customers",AND(F274&lt;=2,H274&gt;=3,J274&gt;=3),"At Risk",AND(F274&lt;=2,H274&gt;=4,J274&gt;=4),"Can't Lose Them",AND(F274&lt;=2,H274&lt;=2,J274&lt;=2),"Hibernating Customers",TRUE,"Other")</f>
        <v>At Risk</v>
      </c>
    </row>
    <row r="275" spans="1:12">
      <c r="A275" t="s">
        <v>125</v>
      </c>
      <c r="B275" t="str">
        <f>VLOOKUP(A275,'GlobalGadgets Customer Transact'!$B:$I,8,FALSE)</f>
        <v>Male</v>
      </c>
      <c r="C275">
        <f>VLOOKUP(A275,'GlobalGadgets Customer Transact'!$B:$J,9,FALSE)</f>
        <v>35</v>
      </c>
      <c r="D275" t="str" cm="1">
        <f t="array" ref="D275">_xlfn.IFS(C275&lt;18,"Under 18",C275&lt;=24,"18-24",C275&lt;=34,"25-34",C275&lt;=49,"35-49",C275&lt;=64,"50-64",TRUE,"65+")</f>
        <v>35-49</v>
      </c>
      <c r="E275">
        <f>$T$1-_xlfn.MAXIFS('GlobalGadgets Customer Transact'!C:C,'GlobalGadgets Customer Transact'!B:B,A275)</f>
        <v>616</v>
      </c>
      <c r="F275">
        <f>MAX(1,MIN(5,ROUNDUP(5-(_xlfn.PERCENTRANK.INC($E$2:$E$281,E275))*4.99,0)))</f>
        <v>1</v>
      </c>
      <c r="G275">
        <f>COUNTIF('GlobalGadgets Customer Transact'!B:B,A275)</f>
        <v>18</v>
      </c>
      <c r="H275" s="21">
        <f>MAX(1,MIN(5,ROUNDUP(_xlfn.PERCENTRANK.INC($G$2:$G$281,G275)*4.99,0)))</f>
        <v>5</v>
      </c>
      <c r="I275" s="22">
        <f>SUMIF('GlobalGadgets Customer Transact'!B:B,A275,'GlobalGadgets Customer Transact'!H:H)</f>
        <v>8198.45</v>
      </c>
      <c r="J275">
        <f>MAX(1,MIN(5,ROUNDUP(_xlfn.PERCENTRANK.INC($I$2:$I$281,I275)*4.99,0)))</f>
        <v>5</v>
      </c>
      <c r="K275" s="21" t="str">
        <f t="shared" si="16"/>
        <v>155</v>
      </c>
      <c r="L275" t="str" cm="1">
        <f t="array" ref="L275">_xlfn.IFS(AND(F275&gt;=4,H275&gt;=4,J275&gt;=4),"Champion Customers",AND(F275&gt;=3,H275&gt;=4,J275&gt;=4),"Loyal Customers",AND(F275&gt;=4,H275&lt;=2,J275&lt;=2),"New Customers",AND(F275&lt;=2,H275&gt;=3,J275&gt;=3),"At Risk",AND(F275&lt;=2,H275&gt;=4,J275&gt;=4),"Can't Lose Them",AND(F275&lt;=2,H275&lt;=2,J275&lt;=2),"Hibernating Customers",TRUE,"Other")</f>
        <v>At Risk</v>
      </c>
    </row>
    <row r="276" spans="1:12">
      <c r="A276" t="s">
        <v>144</v>
      </c>
      <c r="B276" t="str">
        <f>VLOOKUP(A276,'GlobalGadgets Customer Transact'!$B:$I,8,FALSE)</f>
        <v>Female</v>
      </c>
      <c r="C276">
        <f>VLOOKUP(A276,'GlobalGadgets Customer Transact'!$B:$J,9,FALSE)</f>
        <v>50</v>
      </c>
      <c r="D276" t="str" cm="1">
        <f t="array" ref="D276">_xlfn.IFS(C276&lt;18,"Under 18",C276&lt;=24,"18-24",C276&lt;=34,"25-34",C276&lt;=49,"35-49",C276&lt;=64,"50-64",TRUE,"65+")</f>
        <v>50-64</v>
      </c>
      <c r="E276">
        <f>$T$1-_xlfn.MAXIFS('GlobalGadgets Customer Transact'!C:C,'GlobalGadgets Customer Transact'!B:B,A276)</f>
        <v>611</v>
      </c>
      <c r="F276">
        <f>MAX(1,MIN(5,ROUNDUP(5-(_xlfn.PERCENTRANK.INC($E$2:$E$281,E276))*4.99,0)))</f>
        <v>1</v>
      </c>
      <c r="G276">
        <f>COUNTIF('GlobalGadgets Customer Transact'!B:B,A276)</f>
        <v>5</v>
      </c>
      <c r="H276" s="21">
        <f>MAX(1,MIN(5,ROUNDUP(_xlfn.PERCENTRANK.INC($G$2:$G$281,G276)*4.99,0)))</f>
        <v>4</v>
      </c>
      <c r="I276" s="22">
        <f>SUMIF('GlobalGadgets Customer Transact'!B:B,A276,'GlobalGadgets Customer Transact'!H:H)</f>
        <v>4597.99</v>
      </c>
      <c r="J276">
        <f>MAX(1,MIN(5,ROUNDUP(_xlfn.PERCENTRANK.INC($I$2:$I$281,I276)*4.99,0)))</f>
        <v>5</v>
      </c>
      <c r="K276" s="21" t="str">
        <f t="shared" si="16"/>
        <v>145</v>
      </c>
      <c r="L276" t="str" cm="1">
        <f t="array" ref="L276">_xlfn.IFS(AND(F276&gt;=4,H276&gt;=4,J276&gt;=4),"Champion Customers",AND(F276&gt;=3,H276&gt;=4,J276&gt;=4),"Loyal Customers",AND(F276&gt;=4,H276&lt;=2,J276&lt;=2),"New Customers",AND(F276&lt;=2,H276&gt;=3,J276&gt;=3),"At Risk",AND(F276&lt;=2,H276&gt;=4,J276&gt;=4),"Can't Lose Them",AND(F276&lt;=2,H276&lt;=2,J276&lt;=2),"Hibernating Customers",TRUE,"Other")</f>
        <v>At Risk</v>
      </c>
    </row>
    <row r="277" spans="1:12">
      <c r="A277" t="s">
        <v>1254</v>
      </c>
      <c r="B277" t="str">
        <f>VLOOKUP(A277,'GlobalGadgets Customer Transact'!$B:$I,8,FALSE)</f>
        <v>Male</v>
      </c>
      <c r="C277">
        <f>VLOOKUP(A277,'GlobalGadgets Customer Transact'!$B:$J,9,FALSE)</f>
        <v>65</v>
      </c>
      <c r="D277" t="str" cm="1">
        <f t="array" ref="D277">_xlfn.IFS(C277&lt;18,"Under 18",C277&lt;=24,"18-24",C277&lt;=34,"25-34",C277&lt;=49,"35-49",C277&lt;=64,"50-64",TRUE,"65+")</f>
        <v>65+</v>
      </c>
      <c r="E277">
        <f>$T$1-_xlfn.MAXIFS('GlobalGadgets Customer Transact'!C:C,'GlobalGadgets Customer Transact'!B:B,A277)</f>
        <v>598</v>
      </c>
      <c r="F277">
        <f>MAX(1,MIN(5,ROUNDUP(5-(_xlfn.PERCENTRANK.INC($E$2:$E$281,E277))*4.99,0)))</f>
        <v>1</v>
      </c>
      <c r="G277">
        <f>COUNTIF('GlobalGadgets Customer Transact'!B:B,A277)</f>
        <v>13</v>
      </c>
      <c r="H277" s="21">
        <f>MAX(1,MIN(5,ROUNDUP(_xlfn.PERCENTRANK.INC($G$2:$G$281,G277)*4.99,0)))</f>
        <v>5</v>
      </c>
      <c r="I277" s="22">
        <f>SUMIF('GlobalGadgets Customer Transact'!B:B,A277,'GlobalGadgets Customer Transact'!H:H)</f>
        <v>3600.46</v>
      </c>
      <c r="J277">
        <f>MAX(1,MIN(5,ROUNDUP(_xlfn.PERCENTRANK.INC($I$2:$I$281,I277)*4.99,0)))</f>
        <v>5</v>
      </c>
      <c r="K277" s="21" t="str">
        <f t="shared" si="16"/>
        <v>155</v>
      </c>
      <c r="L277" t="str" cm="1">
        <f t="array" ref="L277">_xlfn.IFS(AND(F277&gt;=4,H277&gt;=4,J277&gt;=4),"Champion Customers",AND(F277&gt;=3,H277&gt;=4,J277&gt;=4),"Loyal Customers",AND(F277&gt;=4,H277&lt;=2,J277&lt;=2),"New Customers",AND(F277&lt;=2,H277&gt;=3,J277&gt;=3),"At Risk",AND(F277&lt;=2,H277&gt;=4,J277&gt;=4),"Can't Lose Them",AND(F277&lt;=2,H277&lt;=2,J277&lt;=2),"Hibernating Customers",TRUE,"Other")</f>
        <v>At Risk</v>
      </c>
    </row>
    <row r="278" spans="1:12">
      <c r="A278" t="s">
        <v>1268</v>
      </c>
      <c r="B278" t="str">
        <f>VLOOKUP(A278,'GlobalGadgets Customer Transact'!$B:$I,8,FALSE)</f>
        <v>Female</v>
      </c>
      <c r="C278">
        <f>VLOOKUP(A278,'GlobalGadgets Customer Transact'!$B:$J,9,FALSE)</f>
        <v>18</v>
      </c>
      <c r="D278" t="str" cm="1">
        <f t="array" ref="D278">_xlfn.IFS(C278&lt;18,"Under 18",C278&lt;=24,"18-24",C278&lt;=34,"25-34",C278&lt;=49,"35-49",C278&lt;=64,"50-64",TRUE,"65+")</f>
        <v>18-24</v>
      </c>
      <c r="E278">
        <f>$T$1-_xlfn.MAXIFS('GlobalGadgets Customer Transact'!C:C,'GlobalGadgets Customer Transact'!B:B,A278)</f>
        <v>580</v>
      </c>
      <c r="F278">
        <f>MAX(1,MIN(5,ROUNDUP(5-(_xlfn.PERCENTRANK.INC($E$2:$E$281,E278))*4.99,0)))</f>
        <v>1</v>
      </c>
      <c r="G278">
        <f>COUNTIF('GlobalGadgets Customer Transact'!B:B,A278)</f>
        <v>18</v>
      </c>
      <c r="H278" s="21">
        <f>MAX(1,MIN(5,ROUNDUP(_xlfn.PERCENTRANK.INC($G$2:$G$281,G278)*4.99,0)))</f>
        <v>5</v>
      </c>
      <c r="I278" s="22">
        <f>SUMIF('GlobalGadgets Customer Transact'!B:B,A278,'GlobalGadgets Customer Transact'!H:H)</f>
        <v>8198.45</v>
      </c>
      <c r="J278">
        <f>MAX(1,MIN(5,ROUNDUP(_xlfn.PERCENTRANK.INC($I$2:$I$281,I278)*4.99,0)))</f>
        <v>5</v>
      </c>
      <c r="K278" s="21" t="str">
        <f t="shared" si="16"/>
        <v>155</v>
      </c>
      <c r="L278" t="str" cm="1">
        <f t="array" ref="L278">_xlfn.IFS(AND(F278&gt;=4,H278&gt;=4,J278&gt;=4),"Champion Customers",AND(F278&gt;=3,H278&gt;=4,J278&gt;=4),"Loyal Customers",AND(F278&gt;=4,H278&lt;=2,J278&lt;=2),"New Customers",AND(F278&lt;=2,H278&gt;=3,J278&gt;=3),"At Risk",AND(F278&lt;=2,H278&gt;=4,J278&gt;=4),"Can't Lose Them",AND(F278&lt;=2,H278&lt;=2,J278&lt;=2),"Hibernating Customers",TRUE,"Other")</f>
        <v>At Risk</v>
      </c>
    </row>
    <row r="279" spans="1:12">
      <c r="A279" t="s">
        <v>994</v>
      </c>
      <c r="B279" t="str">
        <f>VLOOKUP(A279,'GlobalGadgets Customer Transact'!$B:$I,8,FALSE)</f>
        <v>Male</v>
      </c>
      <c r="C279">
        <f>VLOOKUP(A279,'GlobalGadgets Customer Transact'!$B:$J,9,FALSE)</f>
        <v>25</v>
      </c>
      <c r="D279" t="str" cm="1">
        <f t="array" ref="D279">_xlfn.IFS(C279&lt;18,"Under 18",C279&lt;=24,"18-24",C279&lt;=34,"25-34",C279&lt;=49,"35-49",C279&lt;=64,"50-64",TRUE,"65+")</f>
        <v>25-34</v>
      </c>
      <c r="E279">
        <f>$T$1-_xlfn.MAXIFS('GlobalGadgets Customer Transact'!C:C,'GlobalGadgets Customer Transact'!B:B,A279)</f>
        <v>562</v>
      </c>
      <c r="F279">
        <f>MAX(1,MIN(5,ROUNDUP(5-(_xlfn.PERCENTRANK.INC($E$2:$E$281,E279))*4.99,0)))</f>
        <v>2</v>
      </c>
      <c r="G279">
        <f>COUNTIF('GlobalGadgets Customer Transact'!B:B,A279)</f>
        <v>18</v>
      </c>
      <c r="H279" s="21">
        <f>MAX(1,MIN(5,ROUNDUP(_xlfn.PERCENTRANK.INC($G$2:$G$281,G279)*4.99,0)))</f>
        <v>5</v>
      </c>
      <c r="I279" s="22">
        <f>SUMIF('GlobalGadgets Customer Transact'!B:B,A279,'GlobalGadgets Customer Transact'!H:H)</f>
        <v>8198.45</v>
      </c>
      <c r="J279">
        <f>MAX(1,MIN(5,ROUNDUP(_xlfn.PERCENTRANK.INC($I$2:$I$281,I279)*4.99,0)))</f>
        <v>5</v>
      </c>
      <c r="K279" s="21" t="str">
        <f t="shared" si="16"/>
        <v>255</v>
      </c>
      <c r="L279" t="str" cm="1">
        <f t="array" ref="L279">_xlfn.IFS(AND(F279&gt;=4,H279&gt;=4,J279&gt;=4),"Champion Customers",AND(F279&gt;=3,H279&gt;=4,J279&gt;=4),"Loyal Customers",AND(F279&gt;=4,H279&lt;=2,J279&lt;=2),"New Customers",AND(F279&lt;=2,H279&gt;=3,J279&gt;=3),"At Risk",AND(F279&lt;=2,H279&gt;=4,J279&gt;=4),"Can't Lose Them",AND(F279&lt;=2,H279&lt;=2,J279&lt;=2),"Hibernating Customers",TRUE,"Other")</f>
        <v>At Risk</v>
      </c>
    </row>
    <row r="280" spans="1:12">
      <c r="A280" t="s">
        <v>1013</v>
      </c>
      <c r="B280" t="str">
        <f>VLOOKUP(A280,'GlobalGadgets Customer Transact'!$B:$I,8,FALSE)</f>
        <v>Female</v>
      </c>
      <c r="C280">
        <f>VLOOKUP(A280,'GlobalGadgets Customer Transact'!$B:$J,9,FALSE)</f>
        <v>35</v>
      </c>
      <c r="D280" t="str" cm="1">
        <f t="array" ref="D280">_xlfn.IFS(C280&lt;18,"Under 18",C280&lt;=24,"18-24",C280&lt;=34,"25-34",C280&lt;=49,"35-49",C280&lt;=64,"50-64",TRUE,"65+")</f>
        <v>35-49</v>
      </c>
      <c r="E280">
        <f>$T$1-_xlfn.MAXIFS('GlobalGadgets Customer Transact'!C:C,'GlobalGadgets Customer Transact'!B:B,A280)</f>
        <v>550</v>
      </c>
      <c r="F280">
        <f>MAX(1,MIN(5,ROUNDUP(5-(_xlfn.PERCENTRANK.INC($E$2:$E$281,E280))*4.99,0)))</f>
        <v>2</v>
      </c>
      <c r="G280">
        <f>COUNTIF('GlobalGadgets Customer Transact'!B:B,A280)</f>
        <v>12</v>
      </c>
      <c r="H280" s="21">
        <f>MAX(1,MIN(5,ROUNDUP(_xlfn.PERCENTRANK.INC($G$2:$G$281,G280)*4.99,0)))</f>
        <v>5</v>
      </c>
      <c r="I280" s="22">
        <f>SUMIF('GlobalGadgets Customer Transact'!B:B,A280,'GlobalGadgets Customer Transact'!H:H)</f>
        <v>7794.98</v>
      </c>
      <c r="J280">
        <f>MAX(1,MIN(5,ROUNDUP(_xlfn.PERCENTRANK.INC($I$2:$I$281,I280)*4.99,0)))</f>
        <v>5</v>
      </c>
      <c r="K280" s="21" t="str">
        <f t="shared" si="16"/>
        <v>255</v>
      </c>
      <c r="L280" t="str" cm="1">
        <f t="array" ref="L280">_xlfn.IFS(AND(F280&gt;=4,H280&gt;=4,J280&gt;=4),"Champion Customers",AND(F280&gt;=3,H280&gt;=4,J280&gt;=4),"Loyal Customers",AND(F280&gt;=4,H280&lt;=2,J280&lt;=2),"New Customers",AND(F280&lt;=2,H280&gt;=3,J280&gt;=3),"At Risk",AND(F280&lt;=2,H280&gt;=4,J280&gt;=4),"Can't Lose Them",AND(F280&lt;=2,H280&lt;=2,J280&lt;=2),"Hibernating Customers",TRUE,"Other")</f>
        <v>At Risk</v>
      </c>
    </row>
    <row r="281" spans="1:12">
      <c r="A281" t="s">
        <v>871</v>
      </c>
      <c r="B281" t="str">
        <f>VLOOKUP(A281,'GlobalGadgets Customer Transact'!$B:$I,8,FALSE)</f>
        <v>Male</v>
      </c>
      <c r="C281">
        <f>VLOOKUP(A281,'GlobalGadgets Customer Transact'!$B:$J,9,FALSE)</f>
        <v>50</v>
      </c>
      <c r="D281" t="str" cm="1">
        <f t="array" ref="D281">_xlfn.IFS(C281&lt;18,"Under 18",C281&lt;=24,"18-24",C281&lt;=34,"25-34",C281&lt;=49,"35-49",C281&lt;=64,"50-64",TRUE,"65+")</f>
        <v>50-64</v>
      </c>
      <c r="E281">
        <f>$T$1-_xlfn.MAXIFS('GlobalGadgets Customer Transact'!C:C,'GlobalGadgets Customer Transact'!B:B,A281)</f>
        <v>530</v>
      </c>
      <c r="F281">
        <f>MAX(1,MIN(5,ROUNDUP(5-(_xlfn.PERCENTRANK.INC($E$2:$E$281,E281))*4.99,0)))</f>
        <v>2</v>
      </c>
      <c r="G281">
        <f>COUNTIF('GlobalGadgets Customer Transact'!B:B,A281)</f>
        <v>20</v>
      </c>
      <c r="H281" s="21">
        <f>MAX(1,MIN(5,ROUNDUP(_xlfn.PERCENTRANK.INC($G$2:$G$281,G281)*4.99,0)))</f>
        <v>5</v>
      </c>
      <c r="I281" s="22">
        <f>SUMIF('GlobalGadgets Customer Transact'!B:B,A281,'GlobalGadgets Customer Transact'!H:H)</f>
        <v>8468.44</v>
      </c>
      <c r="J281">
        <f>MAX(1,MIN(5,ROUNDUP(_xlfn.PERCENTRANK.INC($I$2:$I$281,I281)*4.99,0)))</f>
        <v>5</v>
      </c>
      <c r="K281" s="21" t="str">
        <f t="shared" si="16"/>
        <v>255</v>
      </c>
      <c r="L281" t="str" cm="1">
        <f t="array" ref="L281">_xlfn.IFS(AND(F281&gt;=4,H281&gt;=4,J281&gt;=4),"Champion Customers",AND(F281&gt;=3,H281&gt;=4,J281&gt;=4),"Loyal Customers",AND(F281&gt;=4,H281&lt;=2,J281&lt;=2),"New Customers",AND(F281&lt;=2,H281&gt;=3,J281&gt;=3),"At Risk",AND(F281&lt;=2,H281&gt;=4,J281&gt;=4),"Can't Lose Them",AND(F281&lt;=2,H281&lt;=2,J281&lt;=2),"Hibernating Customers",TRUE,"Other")</f>
        <v>At Risk</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2"/>
  <sheetViews>
    <sheetView workbookViewId="0">
      <selection activeCell="F3" sqref="F3"/>
    </sheetView>
  </sheetViews>
  <sheetFormatPr defaultColWidth="8.72727272727273" defaultRowHeight="14.5" outlineLevelCol="7"/>
  <cols>
    <col min="1" max="1" width="22"/>
    <col min="2" max="2" width="18.9090909090909"/>
    <col min="3" max="3" width="17.5454545454545"/>
    <col min="4" max="7" width="22"/>
    <col min="8" max="8" width="11.5454545454545"/>
    <col min="9" max="280" width="14.1818181818182"/>
    <col min="281" max="282" width="11.5454545454545"/>
    <col min="283" max="560" width="28.8181818181818"/>
    <col min="561" max="561" width="34.0909090909091"/>
    <col min="562" max="562" width="31.2727272727273"/>
  </cols>
  <sheetData>
    <row r="3" spans="1:5">
      <c r="A3" t="s">
        <v>1631</v>
      </c>
      <c r="B3" t="s">
        <v>1633</v>
      </c>
      <c r="C3" t="s">
        <v>1634</v>
      </c>
      <c r="D3" t="s">
        <v>1635</v>
      </c>
      <c r="E3" t="s">
        <v>1636</v>
      </c>
    </row>
    <row r="4" spans="1:5">
      <c r="A4" t="s">
        <v>1637</v>
      </c>
      <c r="B4">
        <v>47</v>
      </c>
      <c r="C4" s="21">
        <v>605.489361702128</v>
      </c>
      <c r="D4" s="21">
        <v>12.1276595744681</v>
      </c>
      <c r="E4" s="22">
        <v>5538.8170212766</v>
      </c>
    </row>
    <row r="5" spans="1:5">
      <c r="A5" t="s">
        <v>1638</v>
      </c>
      <c r="B5">
        <v>21</v>
      </c>
      <c r="C5" s="21">
        <v>48.2380952380952</v>
      </c>
      <c r="D5" s="21">
        <v>18.047619047619</v>
      </c>
      <c r="E5" s="22">
        <v>10613.1976190476</v>
      </c>
    </row>
    <row r="6" spans="1:5">
      <c r="A6" t="s">
        <v>1639</v>
      </c>
      <c r="B6">
        <v>33</v>
      </c>
      <c r="C6" s="21">
        <v>531.090909090909</v>
      </c>
      <c r="D6" s="21">
        <v>1</v>
      </c>
      <c r="E6" s="22">
        <v>140.057878787879</v>
      </c>
    </row>
    <row r="7" spans="1:5">
      <c r="A7" t="s">
        <v>1640</v>
      </c>
      <c r="B7">
        <v>16</v>
      </c>
      <c r="C7" s="21">
        <v>333.1875</v>
      </c>
      <c r="D7" s="21">
        <v>7.5</v>
      </c>
      <c r="E7" s="22">
        <v>4234.543125</v>
      </c>
    </row>
    <row r="8" spans="1:5">
      <c r="A8" t="s">
        <v>1641</v>
      </c>
      <c r="B8">
        <v>42</v>
      </c>
      <c r="C8" s="21">
        <v>98.7380952380952</v>
      </c>
      <c r="D8" s="21">
        <v>1</v>
      </c>
      <c r="E8" s="22">
        <v>154.794285714286</v>
      </c>
    </row>
    <row r="9" spans="1:5">
      <c r="A9" t="s">
        <v>1642</v>
      </c>
      <c r="B9">
        <v>121</v>
      </c>
      <c r="C9" s="21">
        <v>299.132231404959</v>
      </c>
      <c r="D9" s="21">
        <v>1.34710743801653</v>
      </c>
      <c r="E9" s="22">
        <v>694.388760330579</v>
      </c>
    </row>
    <row r="10" spans="1:5">
      <c r="A10" t="s">
        <v>1643</v>
      </c>
      <c r="B10">
        <v>280</v>
      </c>
      <c r="C10" s="21">
        <v>330.964285714286</v>
      </c>
      <c r="D10" s="21">
        <v>4.66785714285714</v>
      </c>
      <c r="E10" s="22">
        <v>2307.49482142857</v>
      </c>
    </row>
    <row r="13" spans="1:2">
      <c r="A13" t="s">
        <v>1644</v>
      </c>
      <c r="B13" t="s">
        <v>8</v>
      </c>
    </row>
    <row r="14" spans="1:4">
      <c r="A14" t="s">
        <v>1631</v>
      </c>
      <c r="B14" t="s">
        <v>15</v>
      </c>
      <c r="C14" t="s">
        <v>19</v>
      </c>
      <c r="D14" t="s">
        <v>1643</v>
      </c>
    </row>
    <row r="15" spans="1:4">
      <c r="A15" t="s">
        <v>1637</v>
      </c>
      <c r="B15">
        <v>22</v>
      </c>
      <c r="C15">
        <v>25</v>
      </c>
      <c r="D15">
        <v>47</v>
      </c>
    </row>
    <row r="16" spans="1:4">
      <c r="A16" t="s">
        <v>1638</v>
      </c>
      <c r="B16">
        <v>12</v>
      </c>
      <c r="C16">
        <v>9</v>
      </c>
      <c r="D16">
        <v>21</v>
      </c>
    </row>
    <row r="17" spans="1:4">
      <c r="A17" t="s">
        <v>1639</v>
      </c>
      <c r="B17">
        <v>18</v>
      </c>
      <c r="C17">
        <v>15</v>
      </c>
      <c r="D17">
        <v>33</v>
      </c>
    </row>
    <row r="18" spans="1:4">
      <c r="A18" t="s">
        <v>1640</v>
      </c>
      <c r="B18">
        <v>9</v>
      </c>
      <c r="C18">
        <v>7</v>
      </c>
      <c r="D18">
        <v>16</v>
      </c>
    </row>
    <row r="19" spans="1:4">
      <c r="A19" t="s">
        <v>1641</v>
      </c>
      <c r="B19">
        <v>25</v>
      </c>
      <c r="C19">
        <v>17</v>
      </c>
      <c r="D19">
        <v>42</v>
      </c>
    </row>
    <row r="20" spans="1:4">
      <c r="A20" t="s">
        <v>1642</v>
      </c>
      <c r="B20">
        <v>60</v>
      </c>
      <c r="C20">
        <v>61</v>
      </c>
      <c r="D20">
        <v>121</v>
      </c>
    </row>
    <row r="21" spans="1:4">
      <c r="A21" t="s">
        <v>1643</v>
      </c>
      <c r="B21">
        <v>146</v>
      </c>
      <c r="C21">
        <v>134</v>
      </c>
      <c r="D21">
        <v>280</v>
      </c>
    </row>
    <row r="24" spans="1:4">
      <c r="A24" t="s">
        <v>1631</v>
      </c>
      <c r="B24" t="s">
        <v>1634</v>
      </c>
      <c r="C24" t="s">
        <v>1635</v>
      </c>
      <c r="D24" t="s">
        <v>1636</v>
      </c>
    </row>
    <row r="25" spans="1:4">
      <c r="A25" t="s">
        <v>1637</v>
      </c>
      <c r="B25" s="21">
        <v>605.489361702128</v>
      </c>
      <c r="C25" s="21">
        <v>12.1276595744681</v>
      </c>
      <c r="D25" s="22">
        <v>5538.8170212766</v>
      </c>
    </row>
    <row r="26" spans="1:4">
      <c r="A26" t="s">
        <v>1638</v>
      </c>
      <c r="B26" s="21">
        <v>48.2380952380952</v>
      </c>
      <c r="C26" s="21">
        <v>18.047619047619</v>
      </c>
      <c r="D26" s="22">
        <v>10613.1976190476</v>
      </c>
    </row>
    <row r="27" spans="1:4">
      <c r="A27" t="s">
        <v>1639</v>
      </c>
      <c r="B27" s="21">
        <v>531.090909090909</v>
      </c>
      <c r="C27" s="21">
        <v>1</v>
      </c>
      <c r="D27" s="22">
        <v>140.057878787879</v>
      </c>
    </row>
    <row r="28" spans="1:4">
      <c r="A28" t="s">
        <v>1640</v>
      </c>
      <c r="B28" s="21">
        <v>333.1875</v>
      </c>
      <c r="C28" s="21">
        <v>7.5</v>
      </c>
      <c r="D28" s="22">
        <v>4234.543125</v>
      </c>
    </row>
    <row r="29" spans="1:4">
      <c r="A29" t="s">
        <v>1641</v>
      </c>
      <c r="B29" s="21">
        <v>98.7380952380952</v>
      </c>
      <c r="C29" s="21">
        <v>1</v>
      </c>
      <c r="D29" s="22">
        <v>154.794285714286</v>
      </c>
    </row>
    <row r="30" spans="1:4">
      <c r="A30" t="s">
        <v>1642</v>
      </c>
      <c r="B30" s="21">
        <v>299.132231404959</v>
      </c>
      <c r="C30" s="21">
        <v>1.34710743801653</v>
      </c>
      <c r="D30" s="22">
        <v>694.388760330579</v>
      </c>
    </row>
    <row r="31" spans="1:4">
      <c r="A31" t="s">
        <v>1643</v>
      </c>
      <c r="B31" s="21">
        <v>330.964285714286</v>
      </c>
      <c r="C31" s="21">
        <v>4.66785714285714</v>
      </c>
      <c r="D31" s="22">
        <v>2307.49482142857</v>
      </c>
    </row>
    <row r="37" spans="1:2">
      <c r="A37" t="s">
        <v>1644</v>
      </c>
      <c r="B37" t="s">
        <v>1631</v>
      </c>
    </row>
    <row r="38" spans="1:8">
      <c r="A38" t="s">
        <v>1623</v>
      </c>
      <c r="B38" t="s">
        <v>1637</v>
      </c>
      <c r="C38" t="s">
        <v>1638</v>
      </c>
      <c r="D38" t="s">
        <v>1639</v>
      </c>
      <c r="E38" t="s">
        <v>1640</v>
      </c>
      <c r="F38" t="s">
        <v>1641</v>
      </c>
      <c r="G38" t="s">
        <v>1642</v>
      </c>
      <c r="H38" t="s">
        <v>1643</v>
      </c>
    </row>
    <row r="39" spans="1:8">
      <c r="A39" t="s">
        <v>1645</v>
      </c>
      <c r="B39">
        <v>10</v>
      </c>
      <c r="C39">
        <v>4</v>
      </c>
      <c r="D39">
        <v>7</v>
      </c>
      <c r="E39">
        <v>2</v>
      </c>
      <c r="F39">
        <v>8</v>
      </c>
      <c r="G39">
        <v>21</v>
      </c>
      <c r="H39">
        <v>52</v>
      </c>
    </row>
    <row r="40" spans="1:8">
      <c r="A40" t="s">
        <v>1646</v>
      </c>
      <c r="B40">
        <v>11</v>
      </c>
      <c r="C40">
        <v>3</v>
      </c>
      <c r="D40">
        <v>5</v>
      </c>
      <c r="E40">
        <v>5</v>
      </c>
      <c r="F40">
        <v>7</v>
      </c>
      <c r="G40">
        <v>25</v>
      </c>
      <c r="H40">
        <v>56</v>
      </c>
    </row>
    <row r="41" spans="1:8">
      <c r="A41" t="s">
        <v>1647</v>
      </c>
      <c r="B41">
        <v>8</v>
      </c>
      <c r="C41">
        <v>3</v>
      </c>
      <c r="D41">
        <v>7</v>
      </c>
      <c r="E41">
        <v>2</v>
      </c>
      <c r="F41">
        <v>8</v>
      </c>
      <c r="G41">
        <v>25</v>
      </c>
      <c r="H41">
        <v>53</v>
      </c>
    </row>
    <row r="42" spans="1:8">
      <c r="A42" t="s">
        <v>1648</v>
      </c>
      <c r="B42">
        <v>8</v>
      </c>
      <c r="C42">
        <v>6</v>
      </c>
      <c r="D42">
        <v>7</v>
      </c>
      <c r="E42">
        <v>5</v>
      </c>
      <c r="F42">
        <v>12</v>
      </c>
      <c r="G42">
        <v>29</v>
      </c>
      <c r="H42">
        <v>67</v>
      </c>
    </row>
    <row r="43" spans="1:8">
      <c r="A43" t="s">
        <v>1649</v>
      </c>
      <c r="B43">
        <v>10</v>
      </c>
      <c r="C43">
        <v>5</v>
      </c>
      <c r="D43">
        <v>7</v>
      </c>
      <c r="E43">
        <v>2</v>
      </c>
      <c r="F43">
        <v>7</v>
      </c>
      <c r="G43">
        <v>21</v>
      </c>
      <c r="H43">
        <v>52</v>
      </c>
    </row>
    <row r="44" spans="1:8">
      <c r="A44" t="s">
        <v>1643</v>
      </c>
      <c r="B44">
        <v>47</v>
      </c>
      <c r="C44">
        <v>21</v>
      </c>
      <c r="D44">
        <v>33</v>
      </c>
      <c r="E44">
        <v>16</v>
      </c>
      <c r="F44">
        <v>42</v>
      </c>
      <c r="G44">
        <v>121</v>
      </c>
      <c r="H44">
        <v>280</v>
      </c>
    </row>
    <row r="46" spans="1:1">
      <c r="A46" t="s">
        <v>1650</v>
      </c>
    </row>
    <row r="47" spans="1:1">
      <c r="A47">
        <v>280</v>
      </c>
    </row>
    <row r="49" spans="1:1">
      <c r="A49" t="s">
        <v>1650</v>
      </c>
    </row>
    <row r="50" spans="1:1">
      <c r="A50">
        <v>280</v>
      </c>
    </row>
    <row r="53" spans="1:2">
      <c r="A53" t="s">
        <v>1631</v>
      </c>
      <c r="B53" t="s">
        <v>1651</v>
      </c>
    </row>
    <row r="54" spans="1:2">
      <c r="A54" t="s">
        <v>1637</v>
      </c>
      <c r="B54">
        <v>47</v>
      </c>
    </row>
    <row r="55" spans="1:2">
      <c r="A55" t="s">
        <v>1638</v>
      </c>
      <c r="B55">
        <v>21</v>
      </c>
    </row>
    <row r="56" spans="1:2">
      <c r="A56" t="s">
        <v>1639</v>
      </c>
      <c r="B56">
        <v>33</v>
      </c>
    </row>
    <row r="57" spans="1:2">
      <c r="A57" t="s">
        <v>1640</v>
      </c>
      <c r="B57">
        <v>16</v>
      </c>
    </row>
    <row r="58" spans="1:2">
      <c r="A58" t="s">
        <v>1641</v>
      </c>
      <c r="B58">
        <v>42</v>
      </c>
    </row>
    <row r="59" spans="1:2">
      <c r="A59" t="s">
        <v>1642</v>
      </c>
      <c r="B59">
        <v>121</v>
      </c>
    </row>
    <row r="60" spans="1:2">
      <c r="A60" t="s">
        <v>1643</v>
      </c>
      <c r="B60">
        <v>280</v>
      </c>
    </row>
    <row r="70" spans="2:3">
      <c r="B70" t="s">
        <v>4</v>
      </c>
      <c r="C70" t="s">
        <v>1652</v>
      </c>
    </row>
    <row r="71" spans="2:3">
      <c r="B71" t="s">
        <v>57</v>
      </c>
      <c r="C71" s="23">
        <v>8375.15999999998</v>
      </c>
    </row>
    <row r="72" spans="2:3">
      <c r="B72" t="s">
        <v>45</v>
      </c>
      <c r="C72" s="23">
        <v>58092</v>
      </c>
    </row>
    <row r="73" spans="2:3">
      <c r="B73" t="s">
        <v>29</v>
      </c>
      <c r="C73" s="23">
        <v>268641</v>
      </c>
    </row>
    <row r="74" spans="2:3">
      <c r="B74" t="s">
        <v>14</v>
      </c>
      <c r="C74" s="23">
        <v>263219.19</v>
      </c>
    </row>
    <row r="75" spans="2:3">
      <c r="B75" t="s">
        <v>38</v>
      </c>
      <c r="C75" s="23">
        <v>47771.2</v>
      </c>
    </row>
    <row r="76" spans="2:3">
      <c r="B76" t="s">
        <v>1643</v>
      </c>
      <c r="C76" s="23">
        <v>646098.55</v>
      </c>
    </row>
    <row r="85" spans="1:2">
      <c r="A85" t="s">
        <v>1631</v>
      </c>
      <c r="B85" t="s">
        <v>1653</v>
      </c>
    </row>
    <row r="86" spans="1:2">
      <c r="A86" t="s">
        <v>1637</v>
      </c>
      <c r="B86" s="22">
        <v>260324.4</v>
      </c>
    </row>
    <row r="87" spans="1:2">
      <c r="A87" t="s">
        <v>1638</v>
      </c>
      <c r="B87" s="22">
        <v>222877.15</v>
      </c>
    </row>
    <row r="88" spans="1:2">
      <c r="A88" t="s">
        <v>1639</v>
      </c>
      <c r="B88" s="22">
        <v>4621.91</v>
      </c>
    </row>
    <row r="89" spans="1:2">
      <c r="A89" t="s">
        <v>1640</v>
      </c>
      <c r="B89" s="22">
        <v>67752.69</v>
      </c>
    </row>
    <row r="90" spans="1:2">
      <c r="A90" t="s">
        <v>1641</v>
      </c>
      <c r="B90" s="22">
        <v>6501.36</v>
      </c>
    </row>
    <row r="91" spans="1:2">
      <c r="A91" t="s">
        <v>1642</v>
      </c>
      <c r="B91" s="22">
        <v>84021.04</v>
      </c>
    </row>
    <row r="92" spans="1:2">
      <c r="A92" t="s">
        <v>1643</v>
      </c>
      <c r="B92" s="22">
        <v>646098.55</v>
      </c>
    </row>
  </sheetData>
  <pageMargins left="0.75" right="0.75" top="1" bottom="1" header="0.5" footer="0.5"/>
  <headerFooter/>
  <drawing r:id="rId1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3:H76"/>
  <sheetViews>
    <sheetView showGridLines="0" zoomScale="39" zoomScaleNormal="39" workbookViewId="0">
      <selection activeCell="E1" sqref="E$1:E$1048576"/>
    </sheetView>
  </sheetViews>
  <sheetFormatPr defaultColWidth="8.72727272727273" defaultRowHeight="14.5" outlineLevelCol="7"/>
  <cols>
    <col min="1" max="2" width="8.72727272727273" style="3"/>
    <col min="3" max="3" width="24.1818181818182" style="3"/>
    <col min="4" max="7" width="31.4545454545455" style="3"/>
    <col min="8" max="8" width="10.3363636363636" style="3" customWidth="1"/>
    <col min="9" max="27" width="8.72727272727273" style="3"/>
  </cols>
  <sheetData>
    <row r="23" spans="3:7">
      <c r="C23" s="4"/>
      <c r="D23" s="5"/>
      <c r="E23" s="6"/>
      <c r="F23"/>
      <c r="G23"/>
    </row>
    <row r="24" spans="3:7">
      <c r="C24" s="7"/>
      <c r="D24" s="8"/>
      <c r="E24" s="9"/>
      <c r="F24"/>
      <c r="G24"/>
    </row>
    <row r="25" spans="3:7">
      <c r="C25" s="7"/>
      <c r="D25" s="8"/>
      <c r="E25" s="9"/>
      <c r="F25"/>
      <c r="G25"/>
    </row>
    <row r="26" spans="3:7">
      <c r="C26" s="7"/>
      <c r="D26" s="8"/>
      <c r="E26" s="9"/>
      <c r="F26"/>
      <c r="G26"/>
    </row>
    <row r="27" spans="3:7">
      <c r="C27" s="7"/>
      <c r="D27" s="8"/>
      <c r="E27" s="9"/>
      <c r="F27"/>
      <c r="G27"/>
    </row>
    <row r="28" spans="3:7">
      <c r="C28" s="7"/>
      <c r="D28" s="8"/>
      <c r="E28" s="9"/>
      <c r="F28"/>
      <c r="G28"/>
    </row>
    <row r="29" spans="3:7">
      <c r="C29" s="7"/>
      <c r="D29" s="8"/>
      <c r="E29" s="9"/>
      <c r="F29"/>
      <c r="G29"/>
    </row>
    <row r="30" spans="3:7">
      <c r="C30" s="7"/>
      <c r="D30" s="8"/>
      <c r="E30" s="9"/>
      <c r="F30"/>
      <c r="G30"/>
    </row>
    <row r="31" spans="3:5">
      <c r="C31" s="7"/>
      <c r="D31" s="8"/>
      <c r="E31" s="9"/>
    </row>
    <row r="32" spans="3:5">
      <c r="C32" s="7"/>
      <c r="D32" s="8"/>
      <c r="E32" s="9"/>
    </row>
    <row r="33" spans="3:5">
      <c r="C33" s="7"/>
      <c r="D33" s="8"/>
      <c r="E33" s="9"/>
    </row>
    <row r="34" spans="3:5">
      <c r="C34" s="7"/>
      <c r="D34" s="8"/>
      <c r="E34" s="9"/>
    </row>
    <row r="35" spans="3:5">
      <c r="C35" s="7"/>
      <c r="D35" s="8"/>
      <c r="E35" s="9"/>
    </row>
    <row r="36" spans="3:5">
      <c r="C36" s="7"/>
      <c r="D36" s="8"/>
      <c r="E36" s="9"/>
    </row>
    <row r="37" spans="3:5">
      <c r="C37" s="7"/>
      <c r="D37" s="8"/>
      <c r="E37" s="9"/>
    </row>
    <row r="38" spans="3:5">
      <c r="C38" s="7"/>
      <c r="D38" s="8"/>
      <c r="E38" s="9"/>
    </row>
    <row r="39" spans="3:5">
      <c r="C39" s="7"/>
      <c r="D39" s="8"/>
      <c r="E39" s="9"/>
    </row>
    <row r="40" spans="3:5">
      <c r="C40" s="10"/>
      <c r="D40" s="11"/>
      <c r="E40" s="12"/>
    </row>
    <row r="44" ht="15.5" spans="3:8">
      <c r="C44" s="13" t="s">
        <v>1631</v>
      </c>
      <c r="D44" s="13" t="s">
        <v>1654</v>
      </c>
      <c r="E44" s="13" t="s">
        <v>1634</v>
      </c>
      <c r="F44" s="13" t="s">
        <v>1635</v>
      </c>
      <c r="G44" s="13" t="s">
        <v>1636</v>
      </c>
      <c r="H44" s="14" t="s">
        <v>1653</v>
      </c>
    </row>
    <row r="45" ht="15.5" spans="3:8">
      <c r="C45" s="13" t="s">
        <v>1637</v>
      </c>
      <c r="D45" s="13">
        <v>47</v>
      </c>
      <c r="E45" s="15">
        <v>605.489361702128</v>
      </c>
      <c r="F45" s="15">
        <v>12.1276595744681</v>
      </c>
      <c r="G45" s="16">
        <v>5538.8170212766</v>
      </c>
      <c r="H45" s="17">
        <v>260324.4</v>
      </c>
    </row>
    <row r="46" ht="15.5" spans="3:8">
      <c r="C46" s="13" t="s">
        <v>1638</v>
      </c>
      <c r="D46" s="13">
        <v>21</v>
      </c>
      <c r="E46" s="15">
        <v>48.2380952380952</v>
      </c>
      <c r="F46" s="15">
        <v>18.047619047619</v>
      </c>
      <c r="G46" s="16">
        <v>10613.1976190476</v>
      </c>
      <c r="H46" s="17">
        <v>222877.15</v>
      </c>
    </row>
    <row r="47" ht="15.5" spans="3:8">
      <c r="C47" s="13" t="s">
        <v>1639</v>
      </c>
      <c r="D47" s="13">
        <v>33</v>
      </c>
      <c r="E47" s="15">
        <v>531.090909090909</v>
      </c>
      <c r="F47" s="15">
        <v>1</v>
      </c>
      <c r="G47" s="16">
        <v>140.057878787879</v>
      </c>
      <c r="H47" s="17">
        <v>4621.91</v>
      </c>
    </row>
    <row r="48" ht="15.5" spans="3:8">
      <c r="C48" s="13" t="s">
        <v>1640</v>
      </c>
      <c r="D48" s="13">
        <v>16</v>
      </c>
      <c r="E48" s="15">
        <v>333.1875</v>
      </c>
      <c r="F48" s="15">
        <v>7.5</v>
      </c>
      <c r="G48" s="16">
        <v>4234.543125</v>
      </c>
      <c r="H48" s="17">
        <v>67752.69</v>
      </c>
    </row>
    <row r="49" ht="15.5" spans="3:8">
      <c r="C49" s="13" t="s">
        <v>1641</v>
      </c>
      <c r="D49" s="13">
        <v>42</v>
      </c>
      <c r="E49" s="15">
        <v>98.7380952380952</v>
      </c>
      <c r="F49" s="15">
        <v>1</v>
      </c>
      <c r="G49" s="16">
        <v>154.794285714286</v>
      </c>
      <c r="H49" s="17">
        <v>6501.36</v>
      </c>
    </row>
    <row r="50" ht="15.5" spans="3:8">
      <c r="C50" s="13" t="s">
        <v>1642</v>
      </c>
      <c r="D50" s="13">
        <v>121</v>
      </c>
      <c r="E50" s="15">
        <v>299.132231404959</v>
      </c>
      <c r="F50" s="15">
        <v>1.34710743801653</v>
      </c>
      <c r="G50" s="16">
        <v>694.388760330579</v>
      </c>
      <c r="H50" s="18">
        <v>84021.04</v>
      </c>
    </row>
    <row r="51" ht="15.5" spans="3:8">
      <c r="C51" s="13" t="s">
        <v>1643</v>
      </c>
      <c r="D51" s="13">
        <v>280</v>
      </c>
      <c r="E51" s="15">
        <v>330.964285714286</v>
      </c>
      <c r="F51" s="15">
        <v>4.66785714285714</v>
      </c>
      <c r="G51" s="16">
        <v>2307.49482142857</v>
      </c>
      <c r="H51" s="19">
        <v>646098.55</v>
      </c>
    </row>
    <row r="71" spans="3:3">
      <c r="C71" s="20"/>
    </row>
    <row r="72" spans="3:3">
      <c r="C72" s="20"/>
    </row>
    <row r="73" spans="3:3">
      <c r="C73" s="20"/>
    </row>
    <row r="74" spans="3:3">
      <c r="C74" s="20"/>
    </row>
    <row r="75" spans="3:3">
      <c r="C75" s="20"/>
    </row>
    <row r="76" spans="3:3">
      <c r="C76" s="20"/>
    </row>
  </sheetData>
  <conditionalFormatting sqref="D45:D51">
    <cfRule type="colorScale" priority="7">
      <colorScale>
        <cfvo type="min"/>
        <cfvo type="percentile" val="50"/>
        <cfvo type="max"/>
        <color rgb="FF5A8AC6"/>
        <color rgb="FFFCFCFF"/>
        <color rgb="FFF8696B"/>
      </colorScale>
    </cfRule>
    <cfRule type="colorScale" priority="4">
      <colorScale>
        <cfvo type="min"/>
        <cfvo type="max"/>
        <color theme="4" tint="0.8"/>
        <color theme="4" tint="-0.25"/>
      </colorScale>
    </cfRule>
  </conditionalFormatting>
  <conditionalFormatting sqref="E45:E51">
    <cfRule type="colorScale" priority="6">
      <colorScale>
        <cfvo type="min"/>
        <cfvo type="max"/>
        <color theme="4" tint="-0.25"/>
        <color theme="4" tint="0.6"/>
      </colorScale>
    </cfRule>
    <cfRule type="colorScale" priority="5">
      <colorScale>
        <cfvo type="min"/>
        <cfvo type="max"/>
        <color theme="4" tint="0.8"/>
        <color theme="4" tint="-0.25"/>
      </colorScale>
    </cfRule>
  </conditionalFormatting>
  <conditionalFormatting sqref="F45:F51">
    <cfRule type="colorScale" priority="3">
      <colorScale>
        <cfvo type="min"/>
        <cfvo type="max"/>
        <color theme="4" tint="0.8"/>
        <color theme="4" tint="-0.25"/>
      </colorScale>
    </cfRule>
  </conditionalFormatting>
  <conditionalFormatting sqref="G45:G51">
    <cfRule type="colorScale" priority="2">
      <colorScale>
        <cfvo type="min"/>
        <cfvo type="max"/>
        <color theme="4" tint="0.8"/>
        <color theme="4" tint="-0.25"/>
      </colorScale>
    </cfRule>
  </conditionalFormatting>
  <conditionalFormatting sqref="H45:H51">
    <cfRule type="colorScale" priority="1">
      <colorScale>
        <cfvo type="min"/>
        <cfvo type="max"/>
        <color theme="4" tint="0.8"/>
        <color theme="4" tint="-0.25"/>
      </colorScale>
    </cfRule>
  </conditionalFormatting>
  <printOptions gridLines="1"/>
  <pageMargins left="0.75" right="0.75" top="1" bottom="1" header="0.5" footer="0.5"/>
  <headerFooter/>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showGridLines="0" zoomScale="81" zoomScaleNormal="81" workbookViewId="0">
      <selection activeCell="Q3" sqref="Q3:Q4"/>
    </sheetView>
  </sheetViews>
  <sheetFormatPr defaultColWidth="8.72727272727273" defaultRowHeight="14.5"/>
  <cols>
    <col min="1" max="1" width="12.4545454545455" style="1" customWidth="1"/>
    <col min="2" max="21" width="8.72727272727273" style="1"/>
    <col min="22" max="24" width="8.72727272727273" style="2"/>
  </cols>
  <sheetData>
    <row r="1" ht="36" customHeight="1"/>
    <row r="2" ht="44" customHeight="1"/>
    <row r="5" ht="27" customHeight="1"/>
    <row r="7" ht="71" customHeight="1"/>
    <row r="9" ht="81" customHeight="1"/>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GlobalGadgets Customer Transact</vt:lpstr>
      <vt:lpstr>RFM Calculation</vt:lpstr>
      <vt:lpstr>RFM Analysis</vt:lpstr>
      <vt:lpstr>RFM Dashboard</vt:lpstr>
      <vt:lpstr>RFM Insights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2025-06-19T10:54:00Z</dcterms:created>
  <dcterms:modified xsi:type="dcterms:W3CDTF">2025-06-22T16:44:13Z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D11C1BDB251D4FF4A221A8C3886038D4_13</vt:lpwstr>
  </property>
  <property fmtid="{D5CDD505-2E9C-101B-9397-08002B2CF9AE}" pid="3" name="KSOProductBuildVer">
    <vt:lpwstr>1033-12.2.0.21546</vt:lpwstr>
  </property>
</Properties>
</file>