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OY\Dropbox (Fertilisation)\DOCTORAT\THÈSE\TEA BAG DONNEES\fichiers excels\DEUXIÈME ESSAI 2018\CO2 MESURE AAC\"/>
    </mc:Choice>
  </mc:AlternateContent>
  <xr:revisionPtr revIDLastSave="0" documentId="13_ncr:1_{98E0A4D1-D80D-4B4A-A7AC-A59BEA04A9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L2" i="1"/>
  <c r="H4" i="2"/>
  <c r="O4" i="2"/>
  <c r="J4" i="2"/>
  <c r="K4" i="2"/>
  <c r="L4" i="2"/>
  <c r="M4" i="2"/>
  <c r="N4" i="2"/>
  <c r="H5" i="2"/>
  <c r="J5" i="2"/>
  <c r="K5" i="2"/>
  <c r="L5" i="2"/>
  <c r="M5" i="2"/>
  <c r="N5" i="2"/>
  <c r="O5" i="2"/>
  <c r="H6" i="2"/>
  <c r="J6" i="2"/>
  <c r="K6" i="2"/>
  <c r="L6" i="2"/>
  <c r="M6" i="2"/>
  <c r="N6" i="2"/>
  <c r="O6" i="2"/>
  <c r="H7" i="2"/>
  <c r="O7" i="2"/>
  <c r="K7" i="2"/>
  <c r="L7" i="2"/>
  <c r="M7" i="2"/>
  <c r="N7" i="2"/>
  <c r="H8" i="2"/>
  <c r="O8" i="2"/>
  <c r="K8" i="2"/>
  <c r="L8" i="2"/>
  <c r="M8" i="2"/>
  <c r="N8" i="2"/>
  <c r="H9" i="2"/>
  <c r="O9" i="2"/>
  <c r="K9" i="2"/>
  <c r="L9" i="2"/>
  <c r="M9" i="2"/>
  <c r="N9" i="2"/>
  <c r="H10" i="2"/>
  <c r="O10" i="2"/>
  <c r="K10" i="2"/>
  <c r="L10" i="2"/>
  <c r="M10" i="2"/>
  <c r="N10" i="2"/>
  <c r="H11" i="2"/>
  <c r="O11" i="2"/>
  <c r="K11" i="2"/>
  <c r="L11" i="2"/>
  <c r="M11" i="2"/>
  <c r="N11" i="2"/>
  <c r="H12" i="2"/>
  <c r="O12" i="2"/>
  <c r="K12" i="2"/>
  <c r="L12" i="2"/>
  <c r="M12" i="2"/>
  <c r="N12" i="2"/>
  <c r="H13" i="2"/>
  <c r="O13" i="2"/>
  <c r="K13" i="2"/>
  <c r="L13" i="2"/>
  <c r="M13" i="2"/>
  <c r="N13" i="2"/>
  <c r="H14" i="2"/>
  <c r="O14" i="2"/>
  <c r="K14" i="2"/>
  <c r="L14" i="2"/>
  <c r="M14" i="2"/>
  <c r="N14" i="2"/>
  <c r="H15" i="2"/>
  <c r="O15" i="2"/>
  <c r="K15" i="2"/>
  <c r="L15" i="2"/>
  <c r="M15" i="2"/>
  <c r="N15" i="2"/>
  <c r="H16" i="2"/>
  <c r="O16" i="2"/>
  <c r="J16" i="2"/>
  <c r="K16" i="2"/>
  <c r="L16" i="2"/>
  <c r="M16" i="2"/>
  <c r="N16" i="2"/>
  <c r="H17" i="2"/>
  <c r="O17" i="2"/>
  <c r="J17" i="2"/>
  <c r="K17" i="2"/>
  <c r="L17" i="2"/>
  <c r="M17" i="2"/>
  <c r="N17" i="2"/>
  <c r="H18" i="2"/>
  <c r="J18" i="2"/>
  <c r="K18" i="2"/>
  <c r="L18" i="2"/>
  <c r="M18" i="2"/>
  <c r="N18" i="2"/>
  <c r="O18" i="2"/>
  <c r="H19" i="2"/>
  <c r="K19" i="2"/>
  <c r="L19" i="2"/>
  <c r="M19" i="2"/>
  <c r="N19" i="2"/>
  <c r="O19" i="2"/>
  <c r="H20" i="2"/>
  <c r="K20" i="2"/>
  <c r="L20" i="2"/>
  <c r="M20" i="2"/>
  <c r="N20" i="2"/>
  <c r="O20" i="2"/>
  <c r="H21" i="2"/>
  <c r="K21" i="2"/>
  <c r="L21" i="2"/>
  <c r="M21" i="2"/>
  <c r="N21" i="2"/>
  <c r="O21" i="2"/>
  <c r="H22" i="2"/>
  <c r="K22" i="2"/>
  <c r="L22" i="2"/>
  <c r="M22" i="2"/>
  <c r="N22" i="2"/>
  <c r="O22" i="2"/>
  <c r="H23" i="2"/>
  <c r="K23" i="2"/>
  <c r="L23" i="2"/>
  <c r="M23" i="2"/>
  <c r="N23" i="2"/>
  <c r="O23" i="2"/>
  <c r="H24" i="2"/>
  <c r="K24" i="2"/>
  <c r="L24" i="2"/>
  <c r="M24" i="2"/>
  <c r="N24" i="2"/>
  <c r="O24" i="2"/>
  <c r="H25" i="2"/>
  <c r="K25" i="2"/>
  <c r="L25" i="2"/>
  <c r="M25" i="2"/>
  <c r="N25" i="2"/>
  <c r="O25" i="2"/>
  <c r="H26" i="2"/>
  <c r="K26" i="2"/>
  <c r="L26" i="2"/>
  <c r="M26" i="2"/>
  <c r="N26" i="2"/>
  <c r="O26" i="2"/>
  <c r="H27" i="2"/>
  <c r="K27" i="2"/>
  <c r="L27" i="2"/>
  <c r="M27" i="2"/>
  <c r="N27" i="2"/>
  <c r="O27" i="2"/>
  <c r="P25" i="2"/>
  <c r="Q25" i="2"/>
  <c r="P21" i="2"/>
  <c r="Q21" i="2"/>
  <c r="Q17" i="2"/>
  <c r="P17" i="2"/>
  <c r="P15" i="2"/>
  <c r="Q15" i="2"/>
  <c r="P13" i="2"/>
  <c r="Q13" i="2"/>
  <c r="P11" i="2"/>
  <c r="Q11" i="2"/>
  <c r="P9" i="2"/>
  <c r="Q9" i="2"/>
  <c r="P7" i="2"/>
  <c r="Q7" i="2"/>
  <c r="P24" i="2"/>
  <c r="Q24" i="2"/>
  <c r="P6" i="2"/>
  <c r="Q6" i="2"/>
  <c r="P22" i="2"/>
  <c r="Q22" i="2"/>
  <c r="P18" i="2"/>
  <c r="Q18" i="2"/>
  <c r="Q4" i="2"/>
  <c r="P4" i="2"/>
  <c r="P20" i="2"/>
  <c r="Q20" i="2"/>
  <c r="P26" i="2"/>
  <c r="Q26" i="2"/>
  <c r="P27" i="2"/>
  <c r="Q27" i="2"/>
  <c r="P23" i="2"/>
  <c r="Q23" i="2"/>
  <c r="P19" i="2"/>
  <c r="Q19" i="2"/>
  <c r="Q16" i="2"/>
  <c r="P16" i="2"/>
  <c r="P14" i="2"/>
  <c r="Q14" i="2"/>
  <c r="P12" i="2"/>
  <c r="Q12" i="2"/>
  <c r="P10" i="2"/>
  <c r="Q10" i="2"/>
  <c r="P8" i="2"/>
  <c r="Q8" i="2"/>
  <c r="P5" i="2"/>
  <c r="Q5" i="2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22" i="1"/>
  <c r="I55" i="1"/>
  <c r="I19" i="1"/>
  <c r="I60" i="1"/>
  <c r="I61" i="1"/>
  <c r="I56" i="1"/>
  <c r="I42" i="1"/>
  <c r="I62" i="1"/>
  <c r="I21" i="1"/>
  <c r="I53" i="1"/>
  <c r="I43" i="1"/>
  <c r="I54" i="1"/>
  <c r="I37" i="1"/>
  <c r="I36" i="1"/>
  <c r="I57" i="1"/>
  <c r="I18" i="1"/>
  <c r="I2" i="1"/>
  <c r="I49" i="1"/>
  <c r="I8" i="1"/>
  <c r="I50" i="1"/>
  <c r="I58" i="1"/>
  <c r="I51" i="1"/>
  <c r="I38" i="1"/>
  <c r="I39" i="1"/>
  <c r="I52" i="1"/>
  <c r="I41" i="1"/>
  <c r="I28" i="1"/>
  <c r="I3" i="1"/>
  <c r="I17" i="1"/>
  <c r="I9" i="1"/>
  <c r="I33" i="1"/>
  <c r="I59" i="1"/>
  <c r="I29" i="1"/>
  <c r="I44" i="1"/>
  <c r="I23" i="1"/>
  <c r="I40" i="1"/>
  <c r="I27" i="1"/>
  <c r="I30" i="1"/>
  <c r="I65" i="1"/>
  <c r="I4" i="1"/>
  <c r="I64" i="1"/>
  <c r="I16" i="1"/>
  <c r="I10" i="1"/>
  <c r="I63" i="1"/>
  <c r="I34" i="1"/>
  <c r="I24" i="1"/>
  <c r="I66" i="1"/>
  <c r="I26" i="1"/>
  <c r="I45" i="1"/>
  <c r="I11" i="1"/>
  <c r="I35" i="1"/>
  <c r="I5" i="1"/>
  <c r="I68" i="1"/>
  <c r="I15" i="1"/>
  <c r="I69" i="1"/>
  <c r="I67" i="1"/>
  <c r="I12" i="1"/>
  <c r="I73" i="1"/>
  <c r="I25" i="1"/>
  <c r="I31" i="1"/>
  <c r="I13" i="1"/>
  <c r="I46" i="1"/>
  <c r="I70" i="1"/>
  <c r="I71" i="1"/>
  <c r="I6" i="1"/>
  <c r="I47" i="1"/>
  <c r="I72" i="1"/>
  <c r="I14" i="1"/>
  <c r="I48" i="1"/>
  <c r="I32" i="1"/>
  <c r="I7" i="1"/>
</calcChain>
</file>

<file path=xl/sharedStrings.xml><?xml version="1.0" encoding="utf-8"?>
<sst xmlns="http://schemas.openxmlformats.org/spreadsheetml/2006/main" count="141" uniqueCount="40">
  <si>
    <t>ID POT</t>
  </si>
  <si>
    <t>Site</t>
  </si>
  <si>
    <t>Rep</t>
  </si>
  <si>
    <t>A9</t>
  </si>
  <si>
    <t>PF45</t>
  </si>
  <si>
    <t>tare</t>
  </si>
  <si>
    <t>Prof</t>
  </si>
  <si>
    <t>tare_mh</t>
  </si>
  <si>
    <t>tare_ms</t>
  </si>
  <si>
    <t>%eau</t>
  </si>
  <si>
    <t>densité apparente</t>
  </si>
  <si>
    <t>total porosity</t>
  </si>
  <si>
    <t>WFPS</t>
  </si>
  <si>
    <t>mass basic</t>
  </si>
  <si>
    <t>g d'eau</t>
  </si>
  <si>
    <t>g</t>
  </si>
  <si>
    <t>mL</t>
  </si>
  <si>
    <r>
      <t>g/cm</t>
    </r>
    <r>
      <rPr>
        <vertAlign val="superscript"/>
        <sz val="10"/>
        <rFont val="Arial"/>
        <family val="2"/>
      </rPr>
      <t>3</t>
    </r>
  </si>
  <si>
    <t>/100 g sol sec</t>
  </si>
  <si>
    <t>réf. Carter, p. 583 (total porosity)</t>
  </si>
  <si>
    <t xml:space="preserve">     Carter, p. 543 (% water content, mass basic)</t>
  </si>
  <si>
    <t>d.a.</t>
  </si>
  <si>
    <t>Calcul densité en conditions naturelles et % 'water content'</t>
  </si>
  <si>
    <t>eau à ajouter</t>
  </si>
  <si>
    <t>sol pesé</t>
  </si>
  <si>
    <t>pds total</t>
  </si>
  <si>
    <t>sol humide</t>
  </si>
  <si>
    <t>block</t>
  </si>
  <si>
    <t>pot</t>
  </si>
  <si>
    <t>pot (g)</t>
  </si>
  <si>
    <t>sol tel quel (g)</t>
  </si>
  <si>
    <t>pot + sol+ eau</t>
  </si>
  <si>
    <t>SITES</t>
  </si>
  <si>
    <t>TEMPERATURES</t>
  </si>
  <si>
    <t>PROFONDEUR</t>
  </si>
  <si>
    <t>eau (ml)</t>
  </si>
  <si>
    <t>ug C-CO2 /h/g de sol sec</t>
  </si>
  <si>
    <t>conc. CO2_t0</t>
  </si>
  <si>
    <t>ppm_t24h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</si>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</sst>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1" fontId="0" fillId="0" borderId="0" xfId="0" applyNumberFormat="1"/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Normal="100" workbookViewId="0">
      <pane xSplit="1" ySplit="2" topLeftCell="E7" activePane="bottomRight" state="frozen"/>
      <selection pane="bottomLeft" activeCell="A3" sqref="A3"/>
      <selection pane="topRight" activeCell="E1" sqref="E1"/>
      <selection pane="bottomRight" activeCell="L8" sqref="L8"/>
    </sheetView>
  </sheetViews>
  <sheetFormatPr defaultColWidth="10.76171875" defaultRowHeight="15" x14ac:dyDescent="0.2"/>
  <cols>
    <col min="1" max="1" width="11.43359375" style="24"/>
    <col min="2" max="2" width="11.43359375" style="1"/>
    <col min="3" max="3" width="14.796875" style="1" customWidth="1"/>
    <col min="5" max="5" width="16.140625" style="1" customWidth="1"/>
    <col min="7" max="7" width="13.44921875" style="6" customWidth="1"/>
    <col min="9" max="9" width="13.5859375" customWidth="1"/>
    <col min="10" max="10" width="13.1796875" customWidth="1"/>
    <col min="12" max="12" width="22.8671875" customWidth="1"/>
  </cols>
  <sheetData>
    <row r="1" spans="1:13" x14ac:dyDescent="0.2">
      <c r="A1" s="23" t="s">
        <v>0</v>
      </c>
      <c r="B1" s="2" t="s">
        <v>32</v>
      </c>
      <c r="C1" s="2" t="s">
        <v>34</v>
      </c>
      <c r="D1" s="2" t="s">
        <v>27</v>
      </c>
      <c r="E1" s="2" t="s">
        <v>33</v>
      </c>
      <c r="F1" s="3" t="s">
        <v>29</v>
      </c>
      <c r="G1" s="5" t="s">
        <v>30</v>
      </c>
      <c r="H1" s="2" t="s">
        <v>35</v>
      </c>
      <c r="I1" s="2" t="s">
        <v>31</v>
      </c>
      <c r="J1" t="s">
        <v>37</v>
      </c>
      <c r="K1" t="s">
        <v>38</v>
      </c>
      <c r="L1" t="s">
        <v>36</v>
      </c>
      <c r="M1" t="s">
        <v>39</v>
      </c>
    </row>
    <row r="2" spans="1:13" x14ac:dyDescent="0.2">
      <c r="A2" s="23">
        <v>1</v>
      </c>
      <c r="B2" s="2" t="s">
        <v>3</v>
      </c>
      <c r="C2" s="2">
        <v>20</v>
      </c>
      <c r="D2" s="2">
        <v>2</v>
      </c>
      <c r="E2" s="2">
        <v>30</v>
      </c>
      <c r="F2" s="3">
        <v>251.4</v>
      </c>
      <c r="G2" s="5">
        <v>112.33</v>
      </c>
      <c r="H2" s="3">
        <v>10.7</v>
      </c>
      <c r="I2" s="3">
        <f t="shared" ref="I2:I33" si="0">F2+G2+H2</f>
        <v>374.43</v>
      </c>
      <c r="J2" s="27">
        <v>514.73548177611826</v>
      </c>
      <c r="K2" s="27">
        <v>1324.2307543588299</v>
      </c>
      <c r="L2" s="28">
        <f>+(K2-J2)*0.000001*44000000/24.12*0.166*(12/44)/24/45</f>
        <v>6.1901702252040787E-2</v>
      </c>
    </row>
    <row r="3" spans="1:13" x14ac:dyDescent="0.2">
      <c r="A3" s="23">
        <v>2</v>
      </c>
      <c r="B3" s="2" t="s">
        <v>3</v>
      </c>
      <c r="C3" s="2">
        <v>30</v>
      </c>
      <c r="D3" s="2">
        <v>2</v>
      </c>
      <c r="E3" s="2">
        <v>30</v>
      </c>
      <c r="F3" s="3">
        <v>249.94</v>
      </c>
      <c r="G3" s="5">
        <v>113.2</v>
      </c>
      <c r="H3" s="3">
        <v>11.2</v>
      </c>
      <c r="I3" s="3">
        <f t="shared" si="0"/>
        <v>374.34</v>
      </c>
      <c r="J3" s="27">
        <v>512.05073463755173</v>
      </c>
      <c r="K3" s="27">
        <v>960.83056805399315</v>
      </c>
      <c r="L3" s="28">
        <f t="shared" ref="L3:L33" si="1">+(K3-J3)*0.000001*44000000/24.12*0.166*(12/44)/24/45</f>
        <v>3.4317971414745373E-2</v>
      </c>
    </row>
    <row r="4" spans="1:13" x14ac:dyDescent="0.2">
      <c r="A4" s="23">
        <v>3</v>
      </c>
      <c r="B4" s="2" t="s">
        <v>4</v>
      </c>
      <c r="C4" s="2">
        <v>10</v>
      </c>
      <c r="D4" s="2">
        <v>2</v>
      </c>
      <c r="E4" s="2">
        <v>30</v>
      </c>
      <c r="F4" s="3">
        <v>248.62</v>
      </c>
      <c r="G4" s="5">
        <v>126.01</v>
      </c>
      <c r="H4" s="3">
        <v>22.5</v>
      </c>
      <c r="I4" s="3">
        <f t="shared" si="0"/>
        <v>397.13</v>
      </c>
      <c r="J4" s="27">
        <v>519.94333955678201</v>
      </c>
      <c r="K4" s="27">
        <v>18262.382961895386</v>
      </c>
      <c r="L4" s="28">
        <f t="shared" si="1"/>
        <v>1.3567555635287485</v>
      </c>
    </row>
    <row r="5" spans="1:13" x14ac:dyDescent="0.2">
      <c r="A5" s="23">
        <v>4</v>
      </c>
      <c r="B5" s="2" t="s">
        <v>4</v>
      </c>
      <c r="C5" s="2">
        <v>20</v>
      </c>
      <c r="D5" s="2">
        <v>2</v>
      </c>
      <c r="E5" s="2">
        <v>30</v>
      </c>
      <c r="F5" s="3">
        <v>248.5</v>
      </c>
      <c r="G5" s="5">
        <v>113.01</v>
      </c>
      <c r="H5" s="3">
        <v>3.3</v>
      </c>
      <c r="I5" s="3">
        <f t="shared" si="0"/>
        <v>364.81</v>
      </c>
      <c r="J5" s="27">
        <v>524.55704196769216</v>
      </c>
      <c r="K5" s="27">
        <v>1257.4070233408322</v>
      </c>
      <c r="L5" s="28">
        <f t="shared" si="1"/>
        <v>5.6040674824000929E-2</v>
      </c>
    </row>
    <row r="6" spans="1:13" x14ac:dyDescent="0.2">
      <c r="A6" s="23">
        <v>5</v>
      </c>
      <c r="B6" s="2" t="s">
        <v>4</v>
      </c>
      <c r="C6" s="2">
        <v>30</v>
      </c>
      <c r="D6" s="2">
        <v>3</v>
      </c>
      <c r="E6" s="2">
        <v>10</v>
      </c>
      <c r="F6" s="3">
        <v>251.96</v>
      </c>
      <c r="G6" s="5">
        <v>119.53</v>
      </c>
      <c r="H6" s="3">
        <v>-2</v>
      </c>
      <c r="I6" s="3">
        <f t="shared" si="0"/>
        <v>369.49</v>
      </c>
      <c r="J6" s="27">
        <v>513.19555158697949</v>
      </c>
      <c r="K6" s="27">
        <v>588.5920978627671</v>
      </c>
      <c r="L6" s="28">
        <f t="shared" si="1"/>
        <v>5.7655365219185292E-3</v>
      </c>
    </row>
    <row r="7" spans="1:13" x14ac:dyDescent="0.2">
      <c r="A7" s="23">
        <v>6</v>
      </c>
      <c r="B7" s="2" t="s">
        <v>3</v>
      </c>
      <c r="C7" s="2">
        <v>10</v>
      </c>
      <c r="D7" s="2">
        <v>1</v>
      </c>
      <c r="E7" s="2">
        <v>10</v>
      </c>
      <c r="F7" s="3">
        <v>244.81</v>
      </c>
      <c r="G7" s="5">
        <v>110.32</v>
      </c>
      <c r="H7" s="3">
        <v>42.1</v>
      </c>
      <c r="I7" s="3">
        <f t="shared" si="0"/>
        <v>397.23</v>
      </c>
      <c r="J7" s="27">
        <v>546.3120545498823</v>
      </c>
      <c r="K7" s="27">
        <v>2158.8189503655794</v>
      </c>
      <c r="L7" s="28">
        <f t="shared" si="1"/>
        <v>0.12330760305205715</v>
      </c>
    </row>
    <row r="8" spans="1:13" x14ac:dyDescent="0.2">
      <c r="A8" s="23">
        <v>7</v>
      </c>
      <c r="B8" s="2" t="s">
        <v>3</v>
      </c>
      <c r="C8" s="2">
        <v>20</v>
      </c>
      <c r="D8" s="2">
        <v>3</v>
      </c>
      <c r="E8" s="2">
        <v>20</v>
      </c>
      <c r="F8" s="3">
        <v>248.29</v>
      </c>
      <c r="G8" s="5">
        <v>113.02</v>
      </c>
      <c r="H8" s="3">
        <v>10</v>
      </c>
      <c r="I8" s="3">
        <f t="shared" si="0"/>
        <v>371.31</v>
      </c>
      <c r="J8" s="27">
        <v>501.19126552479912</v>
      </c>
      <c r="K8" s="27">
        <v>1433.0849444600674</v>
      </c>
      <c r="L8" s="28">
        <f t="shared" si="1"/>
        <v>7.1261447716627305E-2</v>
      </c>
    </row>
    <row r="9" spans="1:13" x14ac:dyDescent="0.2">
      <c r="A9" s="23">
        <v>8</v>
      </c>
      <c r="B9" s="2" t="s">
        <v>3</v>
      </c>
      <c r="C9" s="2">
        <v>30</v>
      </c>
      <c r="D9" s="2">
        <v>3</v>
      </c>
      <c r="E9" s="2">
        <v>20</v>
      </c>
      <c r="F9" s="3">
        <v>254.5</v>
      </c>
      <c r="G9" s="5">
        <v>118.73</v>
      </c>
      <c r="H9" s="3">
        <v>5.7</v>
      </c>
      <c r="I9" s="3">
        <f t="shared" si="0"/>
        <v>378.93</v>
      </c>
      <c r="J9" s="27">
        <v>481.98772627648344</v>
      </c>
      <c r="K9" s="27">
        <v>707.62679274465688</v>
      </c>
      <c r="L9" s="28">
        <f t="shared" si="1"/>
        <v>1.7254507570350467E-2</v>
      </c>
    </row>
    <row r="10" spans="1:13" x14ac:dyDescent="0.2">
      <c r="A10" s="23">
        <v>9</v>
      </c>
      <c r="B10" s="2" t="s">
        <v>4</v>
      </c>
      <c r="C10" s="2">
        <v>10</v>
      </c>
      <c r="D10" s="2">
        <v>3</v>
      </c>
      <c r="E10" s="2">
        <v>30</v>
      </c>
      <c r="F10" s="3">
        <v>249.2</v>
      </c>
      <c r="G10" s="5">
        <v>127.56</v>
      </c>
      <c r="H10" s="3">
        <v>21.1</v>
      </c>
      <c r="I10" s="3">
        <f t="shared" si="0"/>
        <v>397.86</v>
      </c>
      <c r="J10" s="27">
        <v>504.00561733906977</v>
      </c>
      <c r="K10" s="27">
        <v>19983.224057930256</v>
      </c>
      <c r="L10" s="28">
        <f t="shared" si="1"/>
        <v>1.4895661788917158</v>
      </c>
    </row>
    <row r="11" spans="1:13" x14ac:dyDescent="0.2">
      <c r="A11" s="23">
        <v>10</v>
      </c>
      <c r="B11" s="2" t="s">
        <v>4</v>
      </c>
      <c r="C11" s="2">
        <v>20</v>
      </c>
      <c r="D11" s="2">
        <v>2</v>
      </c>
      <c r="E11" s="2">
        <v>10</v>
      </c>
      <c r="F11" s="3">
        <v>251.17</v>
      </c>
      <c r="G11" s="5">
        <v>113.02</v>
      </c>
      <c r="H11" s="3">
        <v>3.3</v>
      </c>
      <c r="I11" s="3">
        <f t="shared" si="0"/>
        <v>367.49</v>
      </c>
      <c r="J11" s="27">
        <v>552.91280136374701</v>
      </c>
      <c r="K11" s="27">
        <v>701.47346034870634</v>
      </c>
      <c r="L11" s="28">
        <f t="shared" si="1"/>
        <v>1.1360359955547837E-2</v>
      </c>
    </row>
    <row r="12" spans="1:13" x14ac:dyDescent="0.2">
      <c r="A12" s="23">
        <v>11</v>
      </c>
      <c r="B12" s="2" t="s">
        <v>4</v>
      </c>
      <c r="C12" s="2">
        <v>20</v>
      </c>
      <c r="D12" s="2">
        <v>4</v>
      </c>
      <c r="E12" s="2">
        <v>20</v>
      </c>
      <c r="F12" s="3">
        <v>254.68</v>
      </c>
      <c r="G12" s="5">
        <v>121.32</v>
      </c>
      <c r="H12" s="3">
        <v>-4.9000000000000004</v>
      </c>
      <c r="I12" s="3">
        <f t="shared" si="0"/>
        <v>371.1</v>
      </c>
      <c r="J12" s="27">
        <v>484.84240603945125</v>
      </c>
      <c r="K12" s="27">
        <v>1616.3239946569179</v>
      </c>
      <c r="L12" s="28">
        <f t="shared" si="1"/>
        <v>8.6523836240325891E-2</v>
      </c>
    </row>
    <row r="13" spans="1:13" x14ac:dyDescent="0.2">
      <c r="A13" s="23">
        <v>12</v>
      </c>
      <c r="B13" s="2" t="s">
        <v>4</v>
      </c>
      <c r="C13" s="2">
        <v>30</v>
      </c>
      <c r="D13" s="2">
        <v>1</v>
      </c>
      <c r="E13" s="2">
        <v>30</v>
      </c>
      <c r="F13" s="3">
        <v>248.35</v>
      </c>
      <c r="G13" s="5">
        <v>111.83</v>
      </c>
      <c r="H13" s="3">
        <v>5.6</v>
      </c>
      <c r="I13" s="3">
        <f t="shared" si="0"/>
        <v>365.78000000000003</v>
      </c>
      <c r="J13" s="27">
        <v>509.74588846497278</v>
      </c>
      <c r="K13" s="27">
        <v>620.83888146794141</v>
      </c>
      <c r="L13" s="28">
        <f t="shared" si="1"/>
        <v>8.4952261094954802E-3</v>
      </c>
    </row>
    <row r="14" spans="1:13" x14ac:dyDescent="0.2">
      <c r="A14" s="23">
        <v>13</v>
      </c>
      <c r="B14" s="2" t="s">
        <v>4</v>
      </c>
      <c r="C14" s="2">
        <v>30</v>
      </c>
      <c r="D14" s="2">
        <v>4</v>
      </c>
      <c r="E14" s="2">
        <v>10</v>
      </c>
      <c r="F14" s="3">
        <v>249.51</v>
      </c>
      <c r="G14" s="5">
        <v>120.32</v>
      </c>
      <c r="H14" s="3">
        <v>-2.8</v>
      </c>
      <c r="I14" s="3">
        <f t="shared" si="0"/>
        <v>367.03</v>
      </c>
      <c r="J14" s="27">
        <v>491.41815082393055</v>
      </c>
      <c r="K14" s="27">
        <v>577.36786417322833</v>
      </c>
      <c r="L14" s="28">
        <f t="shared" si="1"/>
        <v>6.5725319771436459E-3</v>
      </c>
    </row>
    <row r="15" spans="1:13" x14ac:dyDescent="0.2">
      <c r="A15" s="23">
        <v>14</v>
      </c>
      <c r="B15" s="2" t="s">
        <v>4</v>
      </c>
      <c r="C15" s="2">
        <v>20</v>
      </c>
      <c r="D15" s="2">
        <v>3</v>
      </c>
      <c r="E15" s="2">
        <v>20</v>
      </c>
      <c r="F15" s="3">
        <v>248.89</v>
      </c>
      <c r="G15" s="5">
        <v>123.91</v>
      </c>
      <c r="H15" s="3">
        <v>-7.6</v>
      </c>
      <c r="I15" s="3">
        <f t="shared" si="0"/>
        <v>365.19999999999993</v>
      </c>
      <c r="J15" s="27">
        <v>468.51885705008522</v>
      </c>
      <c r="K15" s="27">
        <v>1556.1491317491561</v>
      </c>
      <c r="L15" s="28">
        <f t="shared" si="1"/>
        <v>8.3170548000758127E-2</v>
      </c>
    </row>
    <row r="16" spans="1:13" x14ac:dyDescent="0.2">
      <c r="A16" s="23">
        <v>15</v>
      </c>
      <c r="B16" s="2" t="s">
        <v>4</v>
      </c>
      <c r="C16" s="2">
        <v>10</v>
      </c>
      <c r="D16" s="2">
        <v>3</v>
      </c>
      <c r="E16" s="2">
        <v>20</v>
      </c>
      <c r="F16" s="3">
        <v>250.03</v>
      </c>
      <c r="G16" s="5">
        <v>127.53</v>
      </c>
      <c r="H16" s="3">
        <v>21.1</v>
      </c>
      <c r="I16" s="3">
        <f t="shared" si="0"/>
        <v>398.66</v>
      </c>
      <c r="J16" s="27">
        <v>496.62630083610685</v>
      </c>
      <c r="K16" s="27">
        <v>6548.8470542744662</v>
      </c>
      <c r="L16" s="28">
        <f t="shared" si="1"/>
        <v>0.46281032111238596</v>
      </c>
    </row>
    <row r="17" spans="1:12" x14ac:dyDescent="0.2">
      <c r="A17" s="23">
        <v>16</v>
      </c>
      <c r="B17" s="2" t="s">
        <v>3</v>
      </c>
      <c r="C17" s="2">
        <v>30</v>
      </c>
      <c r="D17" s="2">
        <v>3</v>
      </c>
      <c r="E17" s="2">
        <v>10</v>
      </c>
      <c r="F17" s="3">
        <v>249.24</v>
      </c>
      <c r="G17" s="5">
        <v>118.73</v>
      </c>
      <c r="H17" s="3">
        <v>5.7</v>
      </c>
      <c r="I17" s="3">
        <f t="shared" si="0"/>
        <v>373.67</v>
      </c>
      <c r="J17" s="27">
        <v>518.32358145953401</v>
      </c>
      <c r="K17" s="27">
        <v>622.59266029246339</v>
      </c>
      <c r="L17" s="28">
        <f t="shared" si="1"/>
        <v>7.973404775320745E-3</v>
      </c>
    </row>
    <row r="18" spans="1:12" x14ac:dyDescent="0.2">
      <c r="A18" s="23">
        <v>17</v>
      </c>
      <c r="B18" s="2" t="s">
        <v>3</v>
      </c>
      <c r="C18" s="2">
        <v>20</v>
      </c>
      <c r="D18" s="2">
        <v>2</v>
      </c>
      <c r="E18" s="2">
        <v>20</v>
      </c>
      <c r="F18" s="3">
        <v>251.69</v>
      </c>
      <c r="G18" s="5">
        <v>112.33</v>
      </c>
      <c r="H18" s="3">
        <v>10.7</v>
      </c>
      <c r="I18" s="3">
        <f t="shared" si="0"/>
        <v>374.71999999999997</v>
      </c>
      <c r="J18" s="27">
        <v>501.87182401168928</v>
      </c>
      <c r="K18" s="27">
        <v>941.06513638920137</v>
      </c>
      <c r="L18" s="28">
        <f t="shared" si="1"/>
        <v>3.3584894902647419E-2</v>
      </c>
    </row>
    <row r="19" spans="1:12" x14ac:dyDescent="0.2">
      <c r="A19" s="23">
        <v>18</v>
      </c>
      <c r="B19" s="2" t="s">
        <v>3</v>
      </c>
      <c r="C19" s="2">
        <v>10</v>
      </c>
      <c r="D19" s="2">
        <v>2</v>
      </c>
      <c r="E19" s="2">
        <v>10</v>
      </c>
      <c r="F19" s="3">
        <v>246.04</v>
      </c>
      <c r="G19" s="5">
        <v>124.93</v>
      </c>
      <c r="H19" s="3">
        <v>27.5</v>
      </c>
      <c r="I19" s="3">
        <f t="shared" si="0"/>
        <v>398.47</v>
      </c>
      <c r="J19" s="27">
        <v>543.39397678382988</v>
      </c>
      <c r="K19" s="27">
        <v>2603.322272215973</v>
      </c>
      <c r="L19" s="28">
        <f t="shared" si="1"/>
        <v>0.1575216957074515</v>
      </c>
    </row>
    <row r="20" spans="1:12" x14ac:dyDescent="0.2">
      <c r="A20" s="23">
        <v>19</v>
      </c>
      <c r="B20" s="2" t="s">
        <v>3</v>
      </c>
      <c r="C20" s="2">
        <v>30</v>
      </c>
      <c r="D20" s="2">
        <v>2</v>
      </c>
      <c r="E20" s="2">
        <v>10</v>
      </c>
      <c r="F20" s="3">
        <v>248.52</v>
      </c>
      <c r="G20" s="5">
        <v>113.2</v>
      </c>
      <c r="H20" s="3">
        <v>11.2</v>
      </c>
      <c r="I20" s="3">
        <f>F20+G20+H20</f>
        <v>372.92</v>
      </c>
      <c r="J20" s="27">
        <v>607.53892361392968</v>
      </c>
      <c r="K20" s="27">
        <v>691.08040987064112</v>
      </c>
      <c r="L20" s="28">
        <f t="shared" si="1"/>
        <v>6.388376045059008E-3</v>
      </c>
    </row>
    <row r="21" spans="1:12" x14ac:dyDescent="0.2">
      <c r="A21" s="23">
        <v>20</v>
      </c>
      <c r="B21" s="2" t="s">
        <v>3</v>
      </c>
      <c r="C21" s="2">
        <v>10</v>
      </c>
      <c r="D21" s="2">
        <v>4</v>
      </c>
      <c r="E21" s="2">
        <v>10</v>
      </c>
      <c r="F21" s="3">
        <v>244.6</v>
      </c>
      <c r="G21" s="5">
        <v>122.72</v>
      </c>
      <c r="H21" s="3">
        <v>28.7</v>
      </c>
      <c r="I21" s="3">
        <f t="shared" si="0"/>
        <v>396.02</v>
      </c>
      <c r="J21" s="27">
        <v>536.85693643964601</v>
      </c>
      <c r="K21" s="27">
        <v>2809.3099163385823</v>
      </c>
      <c r="L21" s="28">
        <f t="shared" si="1"/>
        <v>0.17377335298655947</v>
      </c>
    </row>
    <row r="22" spans="1:12" x14ac:dyDescent="0.2">
      <c r="A22" s="23">
        <v>21</v>
      </c>
      <c r="B22" s="2" t="s">
        <v>3</v>
      </c>
      <c r="C22" s="2">
        <v>10</v>
      </c>
      <c r="D22" s="2">
        <v>1</v>
      </c>
      <c r="E22" s="2">
        <v>20</v>
      </c>
      <c r="F22" s="3">
        <v>251.14</v>
      </c>
      <c r="G22" s="5">
        <v>110.33</v>
      </c>
      <c r="H22" s="3">
        <v>42.1</v>
      </c>
      <c r="I22" s="3">
        <f t="shared" si="0"/>
        <v>403.57</v>
      </c>
      <c r="J22" s="27">
        <v>509.8703303839597</v>
      </c>
      <c r="K22" s="27">
        <v>4615.0592484533181</v>
      </c>
      <c r="L22" s="28">
        <f t="shared" si="1"/>
        <v>0.31392176174659725</v>
      </c>
    </row>
    <row r="23" spans="1:12" x14ac:dyDescent="0.2">
      <c r="A23" s="23">
        <v>22</v>
      </c>
      <c r="B23" s="2" t="s">
        <v>4</v>
      </c>
      <c r="C23" s="2">
        <v>10</v>
      </c>
      <c r="D23" s="2">
        <v>1</v>
      </c>
      <c r="E23" s="2">
        <v>10</v>
      </c>
      <c r="F23" s="3">
        <v>254.42</v>
      </c>
      <c r="G23" s="5">
        <v>124.72</v>
      </c>
      <c r="H23" s="3">
        <v>23.8</v>
      </c>
      <c r="I23" s="3">
        <f t="shared" si="0"/>
        <v>402.94</v>
      </c>
      <c r="J23" s="27">
        <v>579.46544362367069</v>
      </c>
      <c r="K23" s="27">
        <v>4733.0888463160854</v>
      </c>
      <c r="L23" s="28">
        <f t="shared" si="1"/>
        <v>0.31762552277821116</v>
      </c>
    </row>
    <row r="24" spans="1:12" x14ac:dyDescent="0.2">
      <c r="A24" s="23">
        <v>23</v>
      </c>
      <c r="B24" s="2" t="s">
        <v>4</v>
      </c>
      <c r="C24" s="2">
        <v>10</v>
      </c>
      <c r="D24" s="2">
        <v>4</v>
      </c>
      <c r="E24" s="2">
        <v>30</v>
      </c>
      <c r="F24" s="3">
        <v>249.56</v>
      </c>
      <c r="G24" s="5">
        <v>139.4</v>
      </c>
      <c r="H24" s="3">
        <v>9.1</v>
      </c>
      <c r="I24" s="3">
        <f t="shared" si="0"/>
        <v>398.06000000000006</v>
      </c>
      <c r="J24" s="27">
        <v>514.4221121844306</v>
      </c>
      <c r="K24" s="27">
        <v>27184.104348284585</v>
      </c>
      <c r="L24" s="28">
        <f t="shared" si="1"/>
        <v>2.039417381238541</v>
      </c>
    </row>
    <row r="25" spans="1:12" x14ac:dyDescent="0.2">
      <c r="A25" s="23">
        <v>24</v>
      </c>
      <c r="B25" s="2" t="s">
        <v>4</v>
      </c>
      <c r="C25" s="2">
        <v>30</v>
      </c>
      <c r="D25" s="2">
        <v>1</v>
      </c>
      <c r="E25" s="2">
        <v>10</v>
      </c>
      <c r="F25" s="3">
        <v>247.66</v>
      </c>
      <c r="G25" s="5">
        <v>111.82</v>
      </c>
      <c r="H25" s="3">
        <v>5.6</v>
      </c>
      <c r="I25" s="3">
        <f t="shared" si="0"/>
        <v>365.08000000000004</v>
      </c>
      <c r="J25" s="27">
        <v>522.95709067294422</v>
      </c>
      <c r="K25" s="27">
        <v>579.40206692913387</v>
      </c>
      <c r="L25" s="28">
        <f t="shared" si="1"/>
        <v>4.3163193562407772E-3</v>
      </c>
    </row>
    <row r="26" spans="1:12" x14ac:dyDescent="0.2">
      <c r="A26" s="23">
        <v>25</v>
      </c>
      <c r="B26" s="2" t="s">
        <v>4</v>
      </c>
      <c r="C26" s="2">
        <v>20</v>
      </c>
      <c r="D26" s="2">
        <v>1</v>
      </c>
      <c r="E26" s="2">
        <v>20</v>
      </c>
      <c r="F26" s="3">
        <v>249.08</v>
      </c>
      <c r="G26" s="5">
        <v>114.44</v>
      </c>
      <c r="H26" s="3">
        <v>2</v>
      </c>
      <c r="I26" s="3">
        <f t="shared" si="0"/>
        <v>365.52</v>
      </c>
      <c r="J26" s="27">
        <v>489.8057959249939</v>
      </c>
      <c r="K26" s="27">
        <v>797.78882522497179</v>
      </c>
      <c r="L26" s="28">
        <f t="shared" si="1"/>
        <v>2.3551309592683027E-2</v>
      </c>
    </row>
    <row r="27" spans="1:12" x14ac:dyDescent="0.2">
      <c r="A27" s="23">
        <v>26</v>
      </c>
      <c r="B27" s="2" t="s">
        <v>4</v>
      </c>
      <c r="C27" s="2">
        <v>10</v>
      </c>
      <c r="D27" s="2">
        <v>1</v>
      </c>
      <c r="E27" s="2">
        <v>30</v>
      </c>
      <c r="F27" s="3">
        <v>246.66</v>
      </c>
      <c r="G27" s="5">
        <v>124.73</v>
      </c>
      <c r="H27" s="3">
        <v>23.8</v>
      </c>
      <c r="I27" s="3">
        <f t="shared" si="0"/>
        <v>395.19</v>
      </c>
      <c r="J27" s="27">
        <v>544.72819222339467</v>
      </c>
      <c r="K27" s="27">
        <v>19071.727397356579</v>
      </c>
      <c r="L27" s="28">
        <f t="shared" si="1"/>
        <v>1.4167504459425593</v>
      </c>
    </row>
    <row r="28" spans="1:12" x14ac:dyDescent="0.2">
      <c r="A28" s="23">
        <v>27</v>
      </c>
      <c r="B28" s="2" t="s">
        <v>3</v>
      </c>
      <c r="C28" s="2">
        <v>30</v>
      </c>
      <c r="D28" s="2">
        <v>2</v>
      </c>
      <c r="E28" s="2">
        <v>20</v>
      </c>
      <c r="F28" s="3">
        <v>243.58</v>
      </c>
      <c r="G28" s="5">
        <v>113.21</v>
      </c>
      <c r="H28" s="3">
        <v>11.2</v>
      </c>
      <c r="I28" s="3">
        <f t="shared" si="0"/>
        <v>367.99</v>
      </c>
      <c r="J28" s="27">
        <v>562.94231674648915</v>
      </c>
      <c r="K28" s="27">
        <v>727.3569143700787</v>
      </c>
      <c r="L28" s="28">
        <f t="shared" si="1"/>
        <v>1.257270278492531E-2</v>
      </c>
    </row>
    <row r="29" spans="1:12" x14ac:dyDescent="0.2">
      <c r="A29" s="23">
        <v>28</v>
      </c>
      <c r="B29" s="2" t="s">
        <v>3</v>
      </c>
      <c r="C29" s="2">
        <v>30</v>
      </c>
      <c r="D29" s="2">
        <v>4</v>
      </c>
      <c r="E29" s="2">
        <v>20</v>
      </c>
      <c r="F29" s="3">
        <v>249.74</v>
      </c>
      <c r="G29" s="5">
        <v>131</v>
      </c>
      <c r="H29" s="3">
        <v>-6.6</v>
      </c>
      <c r="I29" s="3">
        <f t="shared" si="0"/>
        <v>374.14</v>
      </c>
      <c r="J29" s="27">
        <v>485.70845036123063</v>
      </c>
      <c r="K29" s="27">
        <v>773.56742125984249</v>
      </c>
      <c r="L29" s="28">
        <f t="shared" si="1"/>
        <v>2.2012432821618556E-2</v>
      </c>
    </row>
    <row r="30" spans="1:12" x14ac:dyDescent="0.2">
      <c r="A30" s="23">
        <v>29</v>
      </c>
      <c r="B30" s="2" t="s">
        <v>4</v>
      </c>
      <c r="C30" s="2">
        <v>10</v>
      </c>
      <c r="D30" s="2">
        <v>2</v>
      </c>
      <c r="E30" s="2">
        <v>10</v>
      </c>
      <c r="F30" s="3">
        <v>251.74</v>
      </c>
      <c r="G30" s="5">
        <v>126.03</v>
      </c>
      <c r="H30" s="3">
        <v>22.5</v>
      </c>
      <c r="I30" s="3">
        <f t="shared" si="0"/>
        <v>400.27</v>
      </c>
      <c r="J30" s="27">
        <v>538.37956002922317</v>
      </c>
      <c r="K30" s="27">
        <v>2816.943475815523</v>
      </c>
      <c r="L30" s="28">
        <f t="shared" si="1"/>
        <v>0.17424065322485985</v>
      </c>
    </row>
    <row r="31" spans="1:12" x14ac:dyDescent="0.2">
      <c r="A31" s="23">
        <v>30</v>
      </c>
      <c r="B31" s="2" t="s">
        <v>4</v>
      </c>
      <c r="C31" s="2">
        <v>30</v>
      </c>
      <c r="D31" s="2">
        <v>1</v>
      </c>
      <c r="E31" s="2">
        <v>20</v>
      </c>
      <c r="F31" s="3">
        <v>254.57</v>
      </c>
      <c r="G31" s="5">
        <v>111.81</v>
      </c>
      <c r="H31" s="3">
        <v>5.6</v>
      </c>
      <c r="I31" s="3">
        <f t="shared" si="0"/>
        <v>371.98</v>
      </c>
      <c r="J31" s="27">
        <v>489.89015342154391</v>
      </c>
      <c r="K31" s="27">
        <v>587.60074521934757</v>
      </c>
      <c r="L31" s="28">
        <f t="shared" si="1"/>
        <v>7.4718805225886314E-3</v>
      </c>
    </row>
    <row r="32" spans="1:12" x14ac:dyDescent="0.2">
      <c r="A32" s="23">
        <v>31</v>
      </c>
      <c r="B32" s="2" t="s">
        <v>4</v>
      </c>
      <c r="C32" s="2">
        <v>30</v>
      </c>
      <c r="D32" s="2">
        <v>4</v>
      </c>
      <c r="E32" s="2">
        <v>30</v>
      </c>
      <c r="F32" s="3">
        <v>256.04000000000002</v>
      </c>
      <c r="G32" s="5">
        <v>120.34</v>
      </c>
      <c r="H32" s="3">
        <v>-2.8</v>
      </c>
      <c r="I32" s="3">
        <f t="shared" si="0"/>
        <v>373.58</v>
      </c>
      <c r="J32" s="27">
        <v>543.18196282165752</v>
      </c>
      <c r="K32" s="27">
        <v>809.16180399325083</v>
      </c>
      <c r="L32" s="28">
        <f t="shared" si="1"/>
        <v>2.0339346616217283E-2</v>
      </c>
    </row>
    <row r="33" spans="1:12" x14ac:dyDescent="0.2">
      <c r="A33" s="23">
        <v>32</v>
      </c>
      <c r="B33" s="2" t="s">
        <v>3</v>
      </c>
      <c r="C33" s="2">
        <v>30</v>
      </c>
      <c r="D33" s="2">
        <v>3</v>
      </c>
      <c r="E33" s="2">
        <v>30</v>
      </c>
      <c r="F33" s="3">
        <v>254.96</v>
      </c>
      <c r="G33" s="5">
        <v>118.71</v>
      </c>
      <c r="H33" s="3">
        <v>5.7</v>
      </c>
      <c r="I33" s="3">
        <f t="shared" si="0"/>
        <v>379.37</v>
      </c>
      <c r="J33" s="27">
        <v>551.11776929945609</v>
      </c>
      <c r="K33" s="27">
        <v>1100.7990368391452</v>
      </c>
      <c r="L33" s="28">
        <f t="shared" si="1"/>
        <v>4.2033854068356531E-2</v>
      </c>
    </row>
    <row r="34" spans="1:12" x14ac:dyDescent="0.2">
      <c r="A34" s="23">
        <v>33</v>
      </c>
      <c r="B34" s="2" t="s">
        <v>4</v>
      </c>
      <c r="C34" s="2">
        <v>10</v>
      </c>
      <c r="D34" s="2">
        <v>4</v>
      </c>
      <c r="E34" s="2">
        <v>20</v>
      </c>
      <c r="F34" s="3">
        <v>249.56</v>
      </c>
      <c r="G34" s="5">
        <v>139.41</v>
      </c>
      <c r="H34" s="3">
        <v>9.1</v>
      </c>
      <c r="I34" s="3">
        <f t="shared" ref="I34:I65" si="2">F34+G34+H34</f>
        <v>398.07000000000005</v>
      </c>
      <c r="J34" s="27">
        <v>481.06528127283059</v>
      </c>
      <c r="K34" s="27">
        <v>15791.123383014621</v>
      </c>
      <c r="L34" s="28">
        <f t="shared" ref="L34:L65" si="3">+(K34-J34)*0.000001*44000000/24.12*0.166*(12/44)/24/45</f>
        <v>1.1707525543067701</v>
      </c>
    </row>
    <row r="35" spans="1:12" x14ac:dyDescent="0.2">
      <c r="A35" s="23">
        <v>34</v>
      </c>
      <c r="B35" s="2" t="s">
        <v>4</v>
      </c>
      <c r="C35" s="2">
        <v>20</v>
      </c>
      <c r="D35" s="2">
        <v>2</v>
      </c>
      <c r="E35" s="2">
        <v>20</v>
      </c>
      <c r="F35" s="3">
        <v>249.42</v>
      </c>
      <c r="G35" s="5">
        <v>113.03</v>
      </c>
      <c r="H35" s="3">
        <v>3.3</v>
      </c>
      <c r="I35" s="3">
        <f t="shared" si="2"/>
        <v>365.75</v>
      </c>
      <c r="J35" s="27">
        <v>496.78227128825392</v>
      </c>
      <c r="K35" s="27">
        <v>759.80423931383575</v>
      </c>
      <c r="L35" s="28">
        <f t="shared" si="3"/>
        <v>2.011315952287018E-2</v>
      </c>
    </row>
    <row r="36" spans="1:12" x14ac:dyDescent="0.2">
      <c r="A36" s="23">
        <v>35</v>
      </c>
      <c r="B36" s="2" t="s">
        <v>3</v>
      </c>
      <c r="C36" s="2">
        <v>20</v>
      </c>
      <c r="D36" s="2">
        <v>1</v>
      </c>
      <c r="E36" s="2">
        <v>30</v>
      </c>
      <c r="F36" s="3">
        <v>244.45</v>
      </c>
      <c r="G36" s="5">
        <v>114.24</v>
      </c>
      <c r="H36" s="3">
        <v>8.8000000000000007</v>
      </c>
      <c r="I36" s="3">
        <f t="shared" si="2"/>
        <v>367.49</v>
      </c>
      <c r="J36" s="27">
        <v>595.50997645912821</v>
      </c>
      <c r="K36" s="27">
        <v>3427.4574662542182</v>
      </c>
      <c r="L36" s="28">
        <f t="shared" si="3"/>
        <v>0.21655762083378705</v>
      </c>
    </row>
    <row r="37" spans="1:12" x14ac:dyDescent="0.2">
      <c r="A37" s="23">
        <v>36</v>
      </c>
      <c r="B37" s="2" t="s">
        <v>3</v>
      </c>
      <c r="C37" s="2">
        <v>20</v>
      </c>
      <c r="D37" s="2">
        <v>1</v>
      </c>
      <c r="E37" s="2">
        <v>20</v>
      </c>
      <c r="F37" s="3">
        <v>249.81</v>
      </c>
      <c r="G37" s="5">
        <v>114.21</v>
      </c>
      <c r="H37" s="3">
        <v>8.8000000000000007</v>
      </c>
      <c r="I37" s="3">
        <f t="shared" si="2"/>
        <v>372.82</v>
      </c>
      <c r="J37" s="27">
        <v>503.52918256351978</v>
      </c>
      <c r="K37" s="27">
        <v>2144.1266521372327</v>
      </c>
      <c r="L37" s="28">
        <f t="shared" si="3"/>
        <v>0.12545567530368359</v>
      </c>
    </row>
    <row r="38" spans="1:12" x14ac:dyDescent="0.2">
      <c r="A38" s="23">
        <v>37</v>
      </c>
      <c r="B38" s="2" t="s">
        <v>3</v>
      </c>
      <c r="C38" s="2">
        <v>20</v>
      </c>
      <c r="D38" s="2">
        <v>4</v>
      </c>
      <c r="E38" s="2">
        <v>30</v>
      </c>
      <c r="F38" s="3">
        <v>244.94</v>
      </c>
      <c r="G38" s="5">
        <v>129.44</v>
      </c>
      <c r="H38" s="3">
        <v>-6.5</v>
      </c>
      <c r="I38" s="3">
        <f t="shared" si="2"/>
        <v>367.88</v>
      </c>
      <c r="J38" s="27">
        <v>500.28875720431853</v>
      </c>
      <c r="K38" s="27">
        <v>2006.4138779527559</v>
      </c>
      <c r="L38" s="28">
        <f t="shared" si="3"/>
        <v>0.11517264144289688</v>
      </c>
    </row>
    <row r="39" spans="1:12" x14ac:dyDescent="0.2">
      <c r="A39" s="23">
        <v>38</v>
      </c>
      <c r="B39" s="2" t="s">
        <v>3</v>
      </c>
      <c r="C39" s="2">
        <v>30</v>
      </c>
      <c r="D39" s="2">
        <v>1</v>
      </c>
      <c r="E39" s="2">
        <v>10</v>
      </c>
      <c r="F39" s="3">
        <v>244.35</v>
      </c>
      <c r="G39" s="5">
        <v>113.54</v>
      </c>
      <c r="H39" s="3">
        <v>10.9</v>
      </c>
      <c r="I39" s="3">
        <f t="shared" si="2"/>
        <v>368.78999999999996</v>
      </c>
      <c r="J39" s="27">
        <v>550.62423898043676</v>
      </c>
      <c r="K39" s="27">
        <v>635.95996203599543</v>
      </c>
      <c r="L39" s="28">
        <f t="shared" si="3"/>
        <v>6.525580443717865E-3</v>
      </c>
    </row>
    <row r="40" spans="1:12" x14ac:dyDescent="0.2">
      <c r="A40" s="23">
        <v>39</v>
      </c>
      <c r="B40" s="2" t="s">
        <v>4</v>
      </c>
      <c r="C40" s="2">
        <v>10</v>
      </c>
      <c r="D40" s="2">
        <v>1</v>
      </c>
      <c r="E40" s="2">
        <v>20</v>
      </c>
      <c r="F40" s="3">
        <v>245.1</v>
      </c>
      <c r="G40" s="5">
        <v>124.71</v>
      </c>
      <c r="H40" s="3">
        <v>23.8</v>
      </c>
      <c r="I40" s="3">
        <f t="shared" si="2"/>
        <v>393.61</v>
      </c>
      <c r="J40" s="27">
        <v>486.70494358308304</v>
      </c>
      <c r="K40" s="27">
        <v>10495.817227924634</v>
      </c>
      <c r="L40" s="28">
        <f t="shared" si="3"/>
        <v>0.76539185516892261</v>
      </c>
    </row>
    <row r="41" spans="1:12" x14ac:dyDescent="0.2">
      <c r="A41" s="23">
        <v>40</v>
      </c>
      <c r="B41" s="2" t="s">
        <v>3</v>
      </c>
      <c r="C41" s="2">
        <v>30</v>
      </c>
      <c r="D41" s="2">
        <v>1</v>
      </c>
      <c r="E41" s="2">
        <v>30</v>
      </c>
      <c r="F41" s="3">
        <v>249.92</v>
      </c>
      <c r="G41" s="5">
        <v>113.52</v>
      </c>
      <c r="H41" s="3">
        <v>10.9</v>
      </c>
      <c r="I41" s="3">
        <f t="shared" si="2"/>
        <v>374.34</v>
      </c>
      <c r="J41" s="27">
        <v>504.7771572367887</v>
      </c>
      <c r="K41" s="27">
        <v>1032.8342238470191</v>
      </c>
      <c r="L41" s="28">
        <f t="shared" si="3"/>
        <v>4.0380262141744165E-2</v>
      </c>
    </row>
    <row r="42" spans="1:12" x14ac:dyDescent="0.2">
      <c r="A42" s="23">
        <v>41</v>
      </c>
      <c r="B42" s="2" t="s">
        <v>3</v>
      </c>
      <c r="C42" s="2">
        <v>10</v>
      </c>
      <c r="D42" s="2">
        <v>3</v>
      </c>
      <c r="E42" s="2">
        <v>20</v>
      </c>
      <c r="F42" s="3">
        <v>248.48</v>
      </c>
      <c r="G42" s="5">
        <v>116.92</v>
      </c>
      <c r="H42" s="3">
        <v>35.5</v>
      </c>
      <c r="I42" s="3">
        <f t="shared" si="2"/>
        <v>400.9</v>
      </c>
      <c r="J42" s="27">
        <v>488.49018589171197</v>
      </c>
      <c r="K42" s="27">
        <v>5883.2206482002248</v>
      </c>
      <c r="L42" s="28">
        <f t="shared" si="3"/>
        <v>0.41253236444776725</v>
      </c>
    </row>
    <row r="43" spans="1:12" x14ac:dyDescent="0.2">
      <c r="A43" s="23">
        <v>42</v>
      </c>
      <c r="B43" s="2" t="s">
        <v>3</v>
      </c>
      <c r="C43" s="2">
        <v>10</v>
      </c>
      <c r="D43" s="2">
        <v>4</v>
      </c>
      <c r="E43" s="2">
        <v>30</v>
      </c>
      <c r="F43" s="3">
        <v>243.92</v>
      </c>
      <c r="G43" s="5">
        <v>122.74</v>
      </c>
      <c r="H43" s="3">
        <v>28.7</v>
      </c>
      <c r="I43" s="3">
        <f t="shared" si="2"/>
        <v>395.35999999999996</v>
      </c>
      <c r="J43" s="27">
        <v>532.86321941716051</v>
      </c>
      <c r="K43" s="27">
        <v>12359.391697131608</v>
      </c>
      <c r="L43" s="28">
        <f t="shared" si="3"/>
        <v>0.9043687706378285</v>
      </c>
    </row>
    <row r="44" spans="1:12" x14ac:dyDescent="0.2">
      <c r="A44" s="23">
        <v>43</v>
      </c>
      <c r="B44" s="2" t="s">
        <v>3</v>
      </c>
      <c r="C44" s="2">
        <v>30</v>
      </c>
      <c r="D44" s="2">
        <v>4</v>
      </c>
      <c r="E44" s="2">
        <v>30</v>
      </c>
      <c r="F44" s="3">
        <v>251.36</v>
      </c>
      <c r="G44" s="5">
        <v>131.01</v>
      </c>
      <c r="H44" s="3">
        <v>-6.6</v>
      </c>
      <c r="I44" s="3">
        <f t="shared" si="2"/>
        <v>375.77</v>
      </c>
      <c r="J44" s="27">
        <v>505.51021998538846</v>
      </c>
      <c r="K44" s="27">
        <v>1139.42584715973</v>
      </c>
      <c r="L44" s="28">
        <f t="shared" si="3"/>
        <v>4.8475213797190296E-2</v>
      </c>
    </row>
    <row r="45" spans="1:12" x14ac:dyDescent="0.2">
      <c r="A45" s="23">
        <v>44</v>
      </c>
      <c r="B45" s="2" t="s">
        <v>4</v>
      </c>
      <c r="C45" s="2">
        <v>20</v>
      </c>
      <c r="D45" s="2">
        <v>1</v>
      </c>
      <c r="E45" s="2">
        <v>30</v>
      </c>
      <c r="F45" s="3">
        <v>248.67</v>
      </c>
      <c r="G45" s="5">
        <v>114.43</v>
      </c>
      <c r="H45" s="3">
        <v>2</v>
      </c>
      <c r="I45" s="3">
        <f t="shared" si="2"/>
        <v>365.1</v>
      </c>
      <c r="J45" s="27">
        <v>542.55937981979059</v>
      </c>
      <c r="K45" s="27">
        <v>1083.058914510686</v>
      </c>
      <c r="L45" s="28">
        <f t="shared" si="3"/>
        <v>4.1331731508516961E-2</v>
      </c>
    </row>
    <row r="46" spans="1:12" x14ac:dyDescent="0.2">
      <c r="A46" s="23">
        <v>45</v>
      </c>
      <c r="B46" s="2" t="s">
        <v>4</v>
      </c>
      <c r="C46" s="2">
        <v>30</v>
      </c>
      <c r="D46" s="2">
        <v>2</v>
      </c>
      <c r="E46" s="2">
        <v>10</v>
      </c>
      <c r="F46" s="3">
        <v>252.1</v>
      </c>
      <c r="G46" s="5">
        <v>113.94</v>
      </c>
      <c r="H46" s="3">
        <v>3.5</v>
      </c>
      <c r="I46" s="3">
        <f t="shared" si="2"/>
        <v>369.53999999999996</v>
      </c>
      <c r="J46" s="29">
        <v>550.51981492004222</v>
      </c>
      <c r="K46" s="29">
        <v>589.71787120359943</v>
      </c>
      <c r="L46" s="28">
        <f t="shared" si="3"/>
        <v>2.9974559347109345E-3</v>
      </c>
    </row>
    <row r="47" spans="1:12" x14ac:dyDescent="0.2">
      <c r="A47" s="23">
        <v>46</v>
      </c>
      <c r="B47" s="2" t="s">
        <v>4</v>
      </c>
      <c r="C47" s="2">
        <v>30</v>
      </c>
      <c r="D47" s="2">
        <v>3</v>
      </c>
      <c r="E47" s="2">
        <v>20</v>
      </c>
      <c r="F47" s="3">
        <v>254.41</v>
      </c>
      <c r="G47" s="5">
        <v>119.52</v>
      </c>
      <c r="H47" s="3">
        <v>-2</v>
      </c>
      <c r="I47" s="3">
        <f t="shared" si="2"/>
        <v>371.93</v>
      </c>
      <c r="J47" s="27">
        <v>510.52187677571231</v>
      </c>
      <c r="K47" s="27">
        <v>596.13593222722159</v>
      </c>
      <c r="L47" s="28">
        <f t="shared" si="3"/>
        <v>6.5468643840752433E-3</v>
      </c>
    </row>
    <row r="48" spans="1:12" x14ac:dyDescent="0.2">
      <c r="A48" s="23">
        <v>47</v>
      </c>
      <c r="B48" s="2" t="s">
        <v>4</v>
      </c>
      <c r="C48" s="2">
        <v>30</v>
      </c>
      <c r="D48" s="2">
        <v>4</v>
      </c>
      <c r="E48" s="2">
        <v>20</v>
      </c>
      <c r="F48" s="3">
        <v>254.77</v>
      </c>
      <c r="G48" s="5">
        <v>120.34</v>
      </c>
      <c r="H48" s="3">
        <v>-2.8</v>
      </c>
      <c r="I48" s="3">
        <f t="shared" si="2"/>
        <v>372.31</v>
      </c>
      <c r="J48" s="27">
        <v>469.91083691858103</v>
      </c>
      <c r="K48" s="27">
        <v>618.69113821709789</v>
      </c>
      <c r="L48" s="28">
        <f t="shared" si="3"/>
        <v>1.1377155894395521E-2</v>
      </c>
    </row>
    <row r="49" spans="1:12" x14ac:dyDescent="0.2">
      <c r="A49" s="23">
        <v>48</v>
      </c>
      <c r="B49" s="2" t="s">
        <v>3</v>
      </c>
      <c r="C49" s="2">
        <v>20</v>
      </c>
      <c r="D49" s="2">
        <v>3</v>
      </c>
      <c r="E49" s="2">
        <v>10</v>
      </c>
      <c r="F49" s="3">
        <v>251.11</v>
      </c>
      <c r="G49" s="5">
        <v>113.07</v>
      </c>
      <c r="H49" s="3">
        <v>10</v>
      </c>
      <c r="I49" s="3">
        <f t="shared" si="2"/>
        <v>374.18</v>
      </c>
      <c r="J49" s="27">
        <v>553.61079633087104</v>
      </c>
      <c r="K49" s="27">
        <v>915.02752390326202</v>
      </c>
      <c r="L49" s="28">
        <f t="shared" si="3"/>
        <v>2.7637358014103972E-2</v>
      </c>
    </row>
    <row r="50" spans="1:12" x14ac:dyDescent="0.2">
      <c r="A50" s="23">
        <v>49</v>
      </c>
      <c r="B50" s="2" t="s">
        <v>3</v>
      </c>
      <c r="C50" s="2">
        <v>20</v>
      </c>
      <c r="D50" s="2">
        <v>3</v>
      </c>
      <c r="E50" s="2">
        <v>30</v>
      </c>
      <c r="F50" s="3">
        <v>249.17</v>
      </c>
      <c r="G50" s="5">
        <v>113.02</v>
      </c>
      <c r="H50" s="3">
        <v>10</v>
      </c>
      <c r="I50" s="3">
        <f t="shared" si="2"/>
        <v>372.19</v>
      </c>
      <c r="J50" s="27">
        <v>592.62716129555974</v>
      </c>
      <c r="K50" s="27">
        <v>2055.0535011248594</v>
      </c>
      <c r="L50" s="28">
        <f t="shared" si="3"/>
        <v>0.11183101732617641</v>
      </c>
    </row>
    <row r="51" spans="1:12" x14ac:dyDescent="0.2">
      <c r="A51" s="23">
        <v>50</v>
      </c>
      <c r="B51" s="2" t="s">
        <v>3</v>
      </c>
      <c r="C51" s="2">
        <v>20</v>
      </c>
      <c r="D51" s="2">
        <v>4</v>
      </c>
      <c r="E51" s="2">
        <v>20</v>
      </c>
      <c r="F51" s="3">
        <v>249.63</v>
      </c>
      <c r="G51" s="5">
        <v>129.43</v>
      </c>
      <c r="H51" s="3">
        <v>-6.5</v>
      </c>
      <c r="I51" s="3">
        <f t="shared" si="2"/>
        <v>372.56</v>
      </c>
      <c r="J51" s="27">
        <v>529.01842682035874</v>
      </c>
      <c r="K51" s="27">
        <v>1272.8093363329583</v>
      </c>
      <c r="L51" s="28">
        <f t="shared" si="3"/>
        <v>5.6877322175737752E-2</v>
      </c>
    </row>
    <row r="52" spans="1:12" x14ac:dyDescent="0.2">
      <c r="A52" s="23">
        <v>51</v>
      </c>
      <c r="B52" s="2" t="s">
        <v>3</v>
      </c>
      <c r="C52" s="2">
        <v>30</v>
      </c>
      <c r="D52" s="2">
        <v>1</v>
      </c>
      <c r="E52" s="2">
        <v>20</v>
      </c>
      <c r="F52" s="3">
        <v>247.06</v>
      </c>
      <c r="G52" s="5">
        <v>113.54</v>
      </c>
      <c r="H52" s="3">
        <v>10.9</v>
      </c>
      <c r="I52" s="3">
        <f t="shared" si="2"/>
        <v>371.5</v>
      </c>
      <c r="J52" s="27">
        <v>537.62608978001458</v>
      </c>
      <c r="K52" s="27">
        <v>757.79002038807641</v>
      </c>
      <c r="L52" s="28">
        <f t="shared" si="3"/>
        <v>1.6835826644987222E-2</v>
      </c>
    </row>
    <row r="53" spans="1:12" x14ac:dyDescent="0.2">
      <c r="A53" s="23">
        <v>52</v>
      </c>
      <c r="B53" s="2" t="s">
        <v>3</v>
      </c>
      <c r="C53" s="2">
        <v>10</v>
      </c>
      <c r="D53" s="2">
        <v>4</v>
      </c>
      <c r="E53" s="2">
        <v>20</v>
      </c>
      <c r="F53" s="3">
        <v>252.11</v>
      </c>
      <c r="G53" s="5">
        <v>122.71</v>
      </c>
      <c r="H53" s="3">
        <v>28.7</v>
      </c>
      <c r="I53" s="3">
        <f t="shared" si="2"/>
        <v>403.52</v>
      </c>
      <c r="J53" s="27">
        <v>500.16731877587466</v>
      </c>
      <c r="K53" s="27">
        <v>6689.4393982002239</v>
      </c>
      <c r="L53" s="28">
        <f t="shared" si="3"/>
        <v>0.47329056807833142</v>
      </c>
    </row>
    <row r="54" spans="1:12" x14ac:dyDescent="0.2">
      <c r="A54" s="23">
        <v>53</v>
      </c>
      <c r="B54" s="2" t="s">
        <v>3</v>
      </c>
      <c r="C54" s="2">
        <v>20</v>
      </c>
      <c r="D54" s="2">
        <v>1</v>
      </c>
      <c r="E54" s="2">
        <v>10</v>
      </c>
      <c r="F54" s="3">
        <v>244.67</v>
      </c>
      <c r="G54" s="5">
        <v>114.22</v>
      </c>
      <c r="H54" s="3">
        <v>8.8000000000000007</v>
      </c>
      <c r="I54" s="3">
        <f t="shared" si="2"/>
        <v>367.69</v>
      </c>
      <c r="J54" s="27">
        <v>533.54695998051795</v>
      </c>
      <c r="K54" s="27">
        <v>981.76571287963998</v>
      </c>
      <c r="L54" s="28">
        <f t="shared" si="3"/>
        <v>3.4275065865696633E-2</v>
      </c>
    </row>
    <row r="55" spans="1:12" x14ac:dyDescent="0.2">
      <c r="A55" s="23">
        <v>54</v>
      </c>
      <c r="B55" s="2" t="s">
        <v>3</v>
      </c>
      <c r="C55" s="2">
        <v>10</v>
      </c>
      <c r="D55" s="2">
        <v>1</v>
      </c>
      <c r="E55" s="2">
        <v>30</v>
      </c>
      <c r="F55" s="3">
        <v>249.63</v>
      </c>
      <c r="G55" s="5">
        <v>110.33</v>
      </c>
      <c r="H55" s="3">
        <v>42.1</v>
      </c>
      <c r="I55" s="3">
        <f t="shared" si="2"/>
        <v>402.06</v>
      </c>
      <c r="J55" s="27">
        <v>583.65786183943499</v>
      </c>
      <c r="K55" s="27">
        <v>10515.663684617548</v>
      </c>
      <c r="L55" s="28">
        <f t="shared" si="3"/>
        <v>0.75949556227251092</v>
      </c>
    </row>
    <row r="56" spans="1:12" x14ac:dyDescent="0.2">
      <c r="A56" s="23">
        <v>55</v>
      </c>
      <c r="B56" s="2" t="s">
        <v>3</v>
      </c>
      <c r="C56" s="2">
        <v>10</v>
      </c>
      <c r="D56" s="2">
        <v>3</v>
      </c>
      <c r="E56" s="2">
        <v>10</v>
      </c>
      <c r="F56" s="3">
        <v>249.33</v>
      </c>
      <c r="G56" s="5">
        <v>116.9</v>
      </c>
      <c r="H56" s="3">
        <v>35.5</v>
      </c>
      <c r="I56" s="3">
        <f t="shared" si="2"/>
        <v>401.73</v>
      </c>
      <c r="J56" s="27">
        <v>690.77923532754289</v>
      </c>
      <c r="K56" s="27">
        <v>3288.9054766591676</v>
      </c>
      <c r="L56" s="28">
        <f t="shared" si="3"/>
        <v>0.19867742586191711</v>
      </c>
    </row>
    <row r="57" spans="1:12" x14ac:dyDescent="0.2">
      <c r="A57" s="23">
        <v>56</v>
      </c>
      <c r="B57" s="2" t="s">
        <v>3</v>
      </c>
      <c r="C57" s="2">
        <v>20</v>
      </c>
      <c r="D57" s="2">
        <v>2</v>
      </c>
      <c r="E57" s="2">
        <v>10</v>
      </c>
      <c r="F57" s="3">
        <v>248.69</v>
      </c>
      <c r="G57" s="5">
        <v>112.31</v>
      </c>
      <c r="H57" s="3">
        <v>10.7</v>
      </c>
      <c r="I57" s="3">
        <f t="shared" si="2"/>
        <v>371.7</v>
      </c>
      <c r="J57" s="27">
        <v>562.87438915496386</v>
      </c>
      <c r="K57" s="27">
        <v>733.67718293025871</v>
      </c>
      <c r="L57" s="28">
        <f t="shared" si="3"/>
        <v>1.3061204978210311E-2</v>
      </c>
    </row>
    <row r="58" spans="1:12" x14ac:dyDescent="0.2">
      <c r="A58" s="23">
        <v>57</v>
      </c>
      <c r="B58" s="2" t="s">
        <v>3</v>
      </c>
      <c r="C58" s="2">
        <v>20</v>
      </c>
      <c r="D58" s="2">
        <v>4</v>
      </c>
      <c r="E58" s="2">
        <v>10</v>
      </c>
      <c r="F58" s="3">
        <v>249.67</v>
      </c>
      <c r="G58" s="5">
        <v>129.41</v>
      </c>
      <c r="H58" s="3">
        <v>-6.5</v>
      </c>
      <c r="I58" s="3">
        <f t="shared" si="2"/>
        <v>372.58</v>
      </c>
      <c r="J58" s="27">
        <v>604.5658413832291</v>
      </c>
      <c r="K58" s="27">
        <v>922.75943827334072</v>
      </c>
      <c r="L58" s="28">
        <f t="shared" si="3"/>
        <v>2.4332106635230572E-2</v>
      </c>
    </row>
    <row r="59" spans="1:12" x14ac:dyDescent="0.2">
      <c r="A59" s="23">
        <v>58</v>
      </c>
      <c r="B59" s="2" t="s">
        <v>3</v>
      </c>
      <c r="C59" s="2">
        <v>30</v>
      </c>
      <c r="D59" s="2">
        <v>4</v>
      </c>
      <c r="E59" s="2">
        <v>10</v>
      </c>
      <c r="F59" s="3">
        <v>248.22</v>
      </c>
      <c r="G59" s="5">
        <v>131.01</v>
      </c>
      <c r="H59" s="3">
        <v>-6.6</v>
      </c>
      <c r="I59" s="3">
        <f t="shared" si="2"/>
        <v>372.63</v>
      </c>
      <c r="J59" s="27">
        <v>535.49924506859327</v>
      </c>
      <c r="K59" s="27">
        <v>665.29601377952758</v>
      </c>
      <c r="L59" s="28">
        <f t="shared" si="3"/>
        <v>9.9254945669868672E-3</v>
      </c>
    </row>
    <row r="60" spans="1:12" x14ac:dyDescent="0.2">
      <c r="A60" s="23">
        <v>59</v>
      </c>
      <c r="B60" s="2" t="s">
        <v>3</v>
      </c>
      <c r="C60" s="2">
        <v>10</v>
      </c>
      <c r="D60" s="2">
        <v>2</v>
      </c>
      <c r="E60" s="2">
        <v>20</v>
      </c>
      <c r="F60" s="3">
        <v>248.21</v>
      </c>
      <c r="G60" s="5">
        <v>124.93</v>
      </c>
      <c r="H60" s="3">
        <v>27.5</v>
      </c>
      <c r="I60" s="3">
        <f t="shared" si="2"/>
        <v>400.64</v>
      </c>
      <c r="J60" s="27">
        <v>474.04542576507828</v>
      </c>
      <c r="K60" s="27">
        <v>5881.2345156074234</v>
      </c>
      <c r="L60" s="28">
        <f t="shared" si="3"/>
        <v>0.41348506951991393</v>
      </c>
    </row>
    <row r="61" spans="1:12" x14ac:dyDescent="0.2">
      <c r="A61" s="23">
        <v>60</v>
      </c>
      <c r="B61" s="2" t="s">
        <v>3</v>
      </c>
      <c r="C61" s="2">
        <v>10</v>
      </c>
      <c r="D61" s="2">
        <v>2</v>
      </c>
      <c r="E61" s="2">
        <v>30</v>
      </c>
      <c r="F61" s="3">
        <v>255.03</v>
      </c>
      <c r="G61" s="5">
        <v>124.9</v>
      </c>
      <c r="H61" s="3">
        <v>27.5</v>
      </c>
      <c r="I61" s="3">
        <f t="shared" si="2"/>
        <v>407.43</v>
      </c>
      <c r="J61" s="27">
        <v>549.85424141569933</v>
      </c>
      <c r="K61" s="27">
        <v>13288.493110236221</v>
      </c>
      <c r="L61" s="28">
        <f t="shared" si="3"/>
        <v>0.97411740014013559</v>
      </c>
    </row>
    <row r="62" spans="1:12" x14ac:dyDescent="0.2">
      <c r="A62" s="23">
        <v>61</v>
      </c>
      <c r="B62" s="2" t="s">
        <v>3</v>
      </c>
      <c r="C62" s="2">
        <v>10</v>
      </c>
      <c r="D62" s="2">
        <v>3</v>
      </c>
      <c r="E62" s="2">
        <v>30</v>
      </c>
      <c r="F62" s="3">
        <v>249.35</v>
      </c>
      <c r="G62" s="5">
        <v>116.9</v>
      </c>
      <c r="H62" s="3">
        <v>35.5</v>
      </c>
      <c r="I62" s="3">
        <f t="shared" si="2"/>
        <v>401.75</v>
      </c>
      <c r="J62" s="27">
        <v>551.17067943826601</v>
      </c>
      <c r="K62" s="27">
        <v>16771.129323678291</v>
      </c>
      <c r="L62" s="28">
        <f t="shared" si="3"/>
        <v>1.240332197781391</v>
      </c>
    </row>
    <row r="63" spans="1:12" x14ac:dyDescent="0.2">
      <c r="A63" s="23">
        <v>62</v>
      </c>
      <c r="B63" s="2" t="s">
        <v>4</v>
      </c>
      <c r="C63" s="2">
        <v>10</v>
      </c>
      <c r="D63" s="2">
        <v>4</v>
      </c>
      <c r="E63" s="2">
        <v>10</v>
      </c>
      <c r="F63" s="3">
        <v>249.73</v>
      </c>
      <c r="G63" s="5">
        <v>139.41</v>
      </c>
      <c r="H63" s="3">
        <v>9.1</v>
      </c>
      <c r="I63" s="3">
        <f t="shared" si="2"/>
        <v>398.24</v>
      </c>
      <c r="J63" s="27">
        <v>597.13044890007302</v>
      </c>
      <c r="K63" s="27">
        <v>7328.5419537401567</v>
      </c>
      <c r="L63" s="28">
        <f t="shared" si="3"/>
        <v>0.5147477012177325</v>
      </c>
    </row>
    <row r="64" spans="1:12" x14ac:dyDescent="0.2">
      <c r="A64" s="23">
        <v>63</v>
      </c>
      <c r="B64" s="2" t="s">
        <v>4</v>
      </c>
      <c r="C64" s="2">
        <v>10</v>
      </c>
      <c r="D64" s="2">
        <v>3</v>
      </c>
      <c r="E64" s="2">
        <v>10</v>
      </c>
      <c r="F64" s="3">
        <v>245.66</v>
      </c>
      <c r="G64" s="5">
        <v>127.53</v>
      </c>
      <c r="H64" s="3">
        <v>21.1</v>
      </c>
      <c r="I64" s="3">
        <f t="shared" si="2"/>
        <v>394.29</v>
      </c>
      <c r="J64" s="27">
        <v>577.68005519928568</v>
      </c>
      <c r="K64" s="27">
        <v>4621.1935461192352</v>
      </c>
      <c r="L64" s="28">
        <f t="shared" si="3"/>
        <v>0.30920547240312857</v>
      </c>
    </row>
    <row r="65" spans="1:12" x14ac:dyDescent="0.2">
      <c r="A65" s="23">
        <v>64</v>
      </c>
      <c r="B65" s="2" t="s">
        <v>4</v>
      </c>
      <c r="C65" s="2">
        <v>10</v>
      </c>
      <c r="D65" s="2">
        <v>2</v>
      </c>
      <c r="E65" s="2">
        <v>20</v>
      </c>
      <c r="F65" s="3">
        <v>243.51</v>
      </c>
      <c r="G65" s="5">
        <v>126.03</v>
      </c>
      <c r="H65" s="3">
        <v>22.5</v>
      </c>
      <c r="I65" s="3">
        <f t="shared" si="2"/>
        <v>392.03999999999996</v>
      </c>
      <c r="J65" s="27">
        <v>505.72319181751766</v>
      </c>
      <c r="K65" s="27">
        <v>8260.8539264623159</v>
      </c>
      <c r="L65" s="28">
        <f t="shared" si="3"/>
        <v>0.593031003294194</v>
      </c>
    </row>
    <row r="66" spans="1:12" x14ac:dyDescent="0.2">
      <c r="A66" s="23">
        <v>65</v>
      </c>
      <c r="B66" s="2" t="s">
        <v>4</v>
      </c>
      <c r="C66" s="2">
        <v>20</v>
      </c>
      <c r="D66" s="2">
        <v>1</v>
      </c>
      <c r="E66" s="2">
        <v>10</v>
      </c>
      <c r="F66" s="3">
        <v>249.7</v>
      </c>
      <c r="G66" s="5">
        <v>114.41</v>
      </c>
      <c r="H66" s="3">
        <v>2</v>
      </c>
      <c r="I66" s="3">
        <f t="shared" ref="I66:I73" si="4">F66+G66+H66</f>
        <v>366.11</v>
      </c>
      <c r="J66" s="27">
        <v>522.91586979462613</v>
      </c>
      <c r="K66" s="27">
        <v>651.54195374015751</v>
      </c>
      <c r="L66" s="28">
        <f t="shared" ref="L66:L73" si="5">+(K66-J66)*0.000001*44000000/24.12*0.166*(12/44)/24/45</f>
        <v>9.8359728832495864E-3</v>
      </c>
    </row>
    <row r="67" spans="1:12" x14ac:dyDescent="0.2">
      <c r="A67" s="23">
        <v>66</v>
      </c>
      <c r="B67" s="2" t="s">
        <v>4</v>
      </c>
      <c r="C67" s="2">
        <v>20</v>
      </c>
      <c r="D67" s="2">
        <v>4</v>
      </c>
      <c r="E67" s="2">
        <v>10</v>
      </c>
      <c r="F67" s="3">
        <v>248.52</v>
      </c>
      <c r="G67" s="5">
        <v>121.31</v>
      </c>
      <c r="H67" s="3">
        <v>-4.9000000000000004</v>
      </c>
      <c r="I67" s="3">
        <f t="shared" si="4"/>
        <v>364.93000000000006</v>
      </c>
      <c r="J67" s="27">
        <v>526.54259274291746</v>
      </c>
      <c r="K67" s="27">
        <v>914.30385264341953</v>
      </c>
      <c r="L67" s="28">
        <f t="shared" si="5"/>
        <v>2.9651911343045571E-2</v>
      </c>
    </row>
    <row r="68" spans="1:12" x14ac:dyDescent="0.2">
      <c r="A68" s="23">
        <v>67</v>
      </c>
      <c r="B68" s="2" t="s">
        <v>4</v>
      </c>
      <c r="C68" s="2">
        <v>20</v>
      </c>
      <c r="D68" s="2">
        <v>3</v>
      </c>
      <c r="E68" s="2">
        <v>10</v>
      </c>
      <c r="F68" s="3">
        <v>249.69</v>
      </c>
      <c r="G68" s="5">
        <v>123.95</v>
      </c>
      <c r="H68" s="3">
        <v>-7.6</v>
      </c>
      <c r="I68" s="3">
        <f t="shared" si="4"/>
        <v>366.03999999999996</v>
      </c>
      <c r="J68" s="27">
        <v>964.08109424466272</v>
      </c>
      <c r="K68" s="27">
        <v>1339.6847054274465</v>
      </c>
      <c r="L68" s="28">
        <f t="shared" si="5"/>
        <v>2.8722221971780953E-2</v>
      </c>
    </row>
    <row r="69" spans="1:12" x14ac:dyDescent="0.2">
      <c r="A69" s="23">
        <v>68</v>
      </c>
      <c r="B69" s="2" t="s">
        <v>4</v>
      </c>
      <c r="C69" s="2">
        <v>20</v>
      </c>
      <c r="D69" s="2">
        <v>3</v>
      </c>
      <c r="E69" s="2">
        <v>30</v>
      </c>
      <c r="F69" s="3">
        <v>249.72</v>
      </c>
      <c r="G69" s="5">
        <v>123.93</v>
      </c>
      <c r="H69" s="3">
        <v>-7.6</v>
      </c>
      <c r="I69" s="3">
        <f t="shared" si="4"/>
        <v>366.04999999999995</v>
      </c>
      <c r="J69" s="27">
        <v>507.85618962578133</v>
      </c>
      <c r="K69" s="27">
        <v>2185.3552973847018</v>
      </c>
      <c r="L69" s="28">
        <f t="shared" si="5"/>
        <v>0.12827752528467881</v>
      </c>
    </row>
    <row r="70" spans="1:12" x14ac:dyDescent="0.2">
      <c r="A70" s="23">
        <v>69</v>
      </c>
      <c r="B70" s="2" t="s">
        <v>4</v>
      </c>
      <c r="C70" s="2">
        <v>30</v>
      </c>
      <c r="D70" s="2">
        <v>2</v>
      </c>
      <c r="E70" s="2">
        <v>20</v>
      </c>
      <c r="F70" s="3">
        <v>254.6</v>
      </c>
      <c r="G70" s="5">
        <v>113.9</v>
      </c>
      <c r="H70" s="3">
        <v>3.5</v>
      </c>
      <c r="I70" s="3">
        <f t="shared" si="4"/>
        <v>372</v>
      </c>
      <c r="J70" s="27">
        <v>475.59050247585031</v>
      </c>
      <c r="K70" s="27">
        <v>614.97701068616425</v>
      </c>
      <c r="L70" s="28">
        <f t="shared" si="5"/>
        <v>1.0658817193160176E-2</v>
      </c>
    </row>
    <row r="71" spans="1:12" x14ac:dyDescent="0.2">
      <c r="A71" s="23">
        <v>70</v>
      </c>
      <c r="B71" s="2" t="s">
        <v>4</v>
      </c>
      <c r="C71" s="2">
        <v>30</v>
      </c>
      <c r="D71" s="2">
        <v>2</v>
      </c>
      <c r="E71" s="2">
        <v>30</v>
      </c>
      <c r="F71" s="3">
        <v>251.16</v>
      </c>
      <c r="G71" s="5">
        <v>113.94</v>
      </c>
      <c r="H71" s="3">
        <v>3.5</v>
      </c>
      <c r="I71" s="3">
        <f t="shared" si="4"/>
        <v>368.6</v>
      </c>
      <c r="J71" s="27">
        <v>559.57855345401413</v>
      </c>
      <c r="K71" s="27">
        <v>884.93096175478058</v>
      </c>
      <c r="L71" s="28">
        <f t="shared" si="5"/>
        <v>2.4879537395396733E-2</v>
      </c>
    </row>
    <row r="72" spans="1:12" x14ac:dyDescent="0.2">
      <c r="A72" s="23">
        <v>71</v>
      </c>
      <c r="B72" s="2" t="s">
        <v>4</v>
      </c>
      <c r="C72" s="2">
        <v>30</v>
      </c>
      <c r="D72" s="2">
        <v>3</v>
      </c>
      <c r="E72" s="2">
        <v>30</v>
      </c>
      <c r="F72" s="3">
        <v>247.96</v>
      </c>
      <c r="G72" s="5">
        <v>119.53</v>
      </c>
      <c r="H72" s="3">
        <v>-2</v>
      </c>
      <c r="I72" s="3">
        <f t="shared" si="4"/>
        <v>365.49</v>
      </c>
      <c r="J72" s="27">
        <v>504.49778391103177</v>
      </c>
      <c r="K72" s="27">
        <v>675.36334715972998</v>
      </c>
      <c r="L72" s="28">
        <f t="shared" si="5"/>
        <v>1.3066004928728531E-2</v>
      </c>
    </row>
    <row r="73" spans="1:12" x14ac:dyDescent="0.2">
      <c r="A73" s="23">
        <v>72</v>
      </c>
      <c r="B73" s="2" t="s">
        <v>4</v>
      </c>
      <c r="C73" s="2">
        <v>20</v>
      </c>
      <c r="D73" s="2">
        <v>4</v>
      </c>
      <c r="E73" s="2">
        <v>30</v>
      </c>
      <c r="F73" s="3">
        <v>256.62</v>
      </c>
      <c r="G73" s="5">
        <v>121.34</v>
      </c>
      <c r="H73" s="3">
        <v>-4.9000000000000004</v>
      </c>
      <c r="I73" s="3">
        <f t="shared" si="4"/>
        <v>373.06000000000006</v>
      </c>
      <c r="J73" s="27">
        <v>497.1438753145548</v>
      </c>
      <c r="K73" s="27">
        <v>2069.3823643138358</v>
      </c>
      <c r="L73" s="28">
        <f t="shared" si="5"/>
        <v>0.12022829794263894</v>
      </c>
    </row>
  </sheetData>
  <sortState xmlns:xlrd2="http://schemas.microsoft.com/office/spreadsheetml/2017/richdata2" ref="A2:L74">
    <sortCondition ref="A2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3007-2E92-4C7B-8BE6-32A453B88E55}">
  <dimension ref="A1:S73"/>
  <sheetViews>
    <sheetView topLeftCell="C1" workbookViewId="0">
      <selection activeCell="F9" sqref="F9"/>
    </sheetView>
  </sheetViews>
  <sheetFormatPr defaultColWidth="10.76171875" defaultRowHeight="15" x14ac:dyDescent="0.2"/>
  <cols>
    <col min="1" max="1" width="7.80078125" style="4" customWidth="1"/>
    <col min="2" max="4" width="7.80078125" style="1" customWidth="1"/>
    <col min="5" max="8" width="9.68359375" style="1" customWidth="1"/>
    <col min="9" max="9" width="7.80078125" style="1" customWidth="1"/>
    <col min="10" max="10" width="16.94921875" customWidth="1"/>
    <col min="11" max="11" width="14.52734375" customWidth="1"/>
    <col min="12" max="12" width="14.2578125" customWidth="1"/>
    <col min="19" max="19" width="6.1875" style="26" customWidth="1"/>
  </cols>
  <sheetData>
    <row r="1" spans="1:19" x14ac:dyDescent="0.2">
      <c r="B1" s="2"/>
      <c r="C1" s="2"/>
      <c r="D1" s="2"/>
      <c r="E1" s="2"/>
      <c r="F1" s="2"/>
      <c r="G1" s="2"/>
      <c r="H1" s="2"/>
      <c r="I1" s="2"/>
      <c r="J1" s="7" t="s">
        <v>22</v>
      </c>
      <c r="K1" s="8"/>
      <c r="L1" s="8"/>
      <c r="M1" s="9"/>
      <c r="N1" s="10"/>
      <c r="O1" s="3"/>
      <c r="P1" s="3"/>
      <c r="Q1" s="3"/>
      <c r="S1" s="25" t="s">
        <v>28</v>
      </c>
    </row>
    <row r="2" spans="1:19" x14ac:dyDescent="0.2">
      <c r="B2" s="2"/>
      <c r="C2" s="2"/>
      <c r="D2" s="2"/>
      <c r="E2" s="2"/>
      <c r="F2" s="2"/>
      <c r="G2" s="2"/>
      <c r="H2" s="2"/>
      <c r="I2" s="11"/>
      <c r="J2" s="12" t="s">
        <v>10</v>
      </c>
      <c r="K2" s="8" t="s">
        <v>11</v>
      </c>
      <c r="L2" s="12" t="s">
        <v>12</v>
      </c>
      <c r="M2" s="13" t="s">
        <v>13</v>
      </c>
      <c r="N2" s="8" t="s">
        <v>14</v>
      </c>
      <c r="O2" s="2" t="s">
        <v>24</v>
      </c>
      <c r="P2" s="8" t="s">
        <v>23</v>
      </c>
      <c r="Q2" s="8" t="s">
        <v>25</v>
      </c>
      <c r="S2" s="25">
        <v>1</v>
      </c>
    </row>
    <row r="3" spans="1:19" ht="15.75" x14ac:dyDescent="0.2">
      <c r="A3" s="4" t="s">
        <v>0</v>
      </c>
      <c r="B3" s="2" t="s">
        <v>1</v>
      </c>
      <c r="C3" s="2" t="s">
        <v>6</v>
      </c>
      <c r="D3" s="2" t="s">
        <v>2</v>
      </c>
      <c r="E3" s="2" t="s">
        <v>5</v>
      </c>
      <c r="F3" s="2" t="s">
        <v>7</v>
      </c>
      <c r="G3" s="2" t="s">
        <v>8</v>
      </c>
      <c r="H3" s="2" t="s">
        <v>9</v>
      </c>
      <c r="I3" s="11"/>
      <c r="J3" s="14" t="s">
        <v>17</v>
      </c>
      <c r="K3" s="8"/>
      <c r="L3" s="15">
        <v>0.7</v>
      </c>
      <c r="M3" s="15">
        <v>0.7</v>
      </c>
      <c r="N3" s="16" t="s">
        <v>18</v>
      </c>
      <c r="O3" s="2" t="s">
        <v>15</v>
      </c>
      <c r="P3" s="2" t="s">
        <v>16</v>
      </c>
      <c r="Q3" s="2" t="s">
        <v>26</v>
      </c>
      <c r="S3" s="25">
        <v>2</v>
      </c>
    </row>
    <row r="4" spans="1:19" x14ac:dyDescent="0.2">
      <c r="A4" s="4">
        <v>25</v>
      </c>
      <c r="B4" s="2" t="s">
        <v>3</v>
      </c>
      <c r="C4" s="2">
        <v>10</v>
      </c>
      <c r="D4" s="2">
        <v>1</v>
      </c>
      <c r="E4" s="17">
        <v>24.437999999999999</v>
      </c>
      <c r="F4" s="17">
        <v>38.704999999999998</v>
      </c>
      <c r="G4" s="17">
        <v>37.375999999999998</v>
      </c>
      <c r="H4" s="18">
        <f t="shared" ref="H4:H27" si="0">(F4-G4)/(G4-E4)*100</f>
        <v>10.27206678002783</v>
      </c>
      <c r="I4" s="11"/>
      <c r="J4" s="9">
        <f>E30</f>
        <v>0.88840880214218032</v>
      </c>
      <c r="K4" s="19">
        <f t="shared" ref="K4:K27" si="1">1-J4/2.65</f>
        <v>0.66475139541804518</v>
      </c>
      <c r="L4" s="19">
        <f t="shared" ref="L4:L27" si="2">K4*0.7</f>
        <v>0.4653259767926316</v>
      </c>
      <c r="M4" s="19">
        <f t="shared" ref="M4:M27" si="3">L4/J4</f>
        <v>0.52377461329808073</v>
      </c>
      <c r="N4" s="20">
        <f t="shared" ref="N4:N27" si="4">M4*100</f>
        <v>52.377461329808071</v>
      </c>
      <c r="O4" s="18">
        <f t="shared" ref="O4:O27" si="5">100+H4</f>
        <v>110.27206678002783</v>
      </c>
      <c r="P4" s="18">
        <f t="shared" ref="P4:P27" si="6">100+N4-O4</f>
        <v>42.105394549780229</v>
      </c>
      <c r="Q4" s="18">
        <f t="shared" ref="Q4:Q27" si="7">100+N4</f>
        <v>152.37746132980806</v>
      </c>
      <c r="S4" s="25">
        <v>3</v>
      </c>
    </row>
    <row r="5" spans="1:19" x14ac:dyDescent="0.2">
      <c r="A5" s="4">
        <v>14</v>
      </c>
      <c r="B5" s="2" t="s">
        <v>3</v>
      </c>
      <c r="C5" s="2">
        <v>20</v>
      </c>
      <c r="D5" s="2">
        <v>1</v>
      </c>
      <c r="E5" s="17">
        <v>24.344999999999999</v>
      </c>
      <c r="F5" s="17">
        <v>38.567</v>
      </c>
      <c r="G5" s="17">
        <v>36.802999999999997</v>
      </c>
      <c r="H5" s="18">
        <f t="shared" si="0"/>
        <v>14.159576175951221</v>
      </c>
      <c r="I5" s="11"/>
      <c r="J5" s="17">
        <f>E31</f>
        <v>1.417911374331086</v>
      </c>
      <c r="K5" s="21">
        <f t="shared" si="1"/>
        <v>0.46493910402600525</v>
      </c>
      <c r="L5" s="21">
        <f t="shared" si="2"/>
        <v>0.32545737281820364</v>
      </c>
      <c r="M5" s="21">
        <f t="shared" si="3"/>
        <v>0.22953294451971049</v>
      </c>
      <c r="N5" s="18">
        <f t="shared" si="4"/>
        <v>22.953294451971047</v>
      </c>
      <c r="O5" s="18">
        <f t="shared" si="5"/>
        <v>114.15957617595122</v>
      </c>
      <c r="P5" s="18">
        <f t="shared" si="6"/>
        <v>8.7937182760198311</v>
      </c>
      <c r="Q5" s="18">
        <f t="shared" si="7"/>
        <v>122.95329445197105</v>
      </c>
      <c r="S5" s="25">
        <v>4</v>
      </c>
    </row>
    <row r="6" spans="1:19" x14ac:dyDescent="0.2">
      <c r="A6" s="4">
        <v>33</v>
      </c>
      <c r="B6" s="2" t="s">
        <v>3</v>
      </c>
      <c r="C6" s="2">
        <v>30</v>
      </c>
      <c r="D6" s="2">
        <v>1</v>
      </c>
      <c r="E6" s="17">
        <v>24.552</v>
      </c>
      <c r="F6" s="17">
        <v>39.546999999999997</v>
      </c>
      <c r="G6" s="17">
        <v>37.762</v>
      </c>
      <c r="H6" s="18">
        <f t="shared" si="0"/>
        <v>13.512490537471585</v>
      </c>
      <c r="I6" s="11"/>
      <c r="J6" s="9">
        <f>E32</f>
        <v>1.3764418122446955</v>
      </c>
      <c r="K6" s="19">
        <f t="shared" si="1"/>
        <v>0.48058799537936014</v>
      </c>
      <c r="L6" s="19">
        <f t="shared" si="2"/>
        <v>0.3364115967655521</v>
      </c>
      <c r="M6" s="19">
        <f t="shared" si="3"/>
        <v>0.2444066968707769</v>
      </c>
      <c r="N6" s="20">
        <f t="shared" si="4"/>
        <v>24.44066968707769</v>
      </c>
      <c r="O6" s="18">
        <f t="shared" si="5"/>
        <v>113.51249053747159</v>
      </c>
      <c r="P6" s="18">
        <f t="shared" si="6"/>
        <v>10.928179149606095</v>
      </c>
      <c r="Q6" s="18">
        <f t="shared" si="7"/>
        <v>124.44066968707769</v>
      </c>
      <c r="S6" s="25">
        <v>5</v>
      </c>
    </row>
    <row r="7" spans="1:19" x14ac:dyDescent="0.2">
      <c r="A7" s="4">
        <v>32</v>
      </c>
      <c r="B7" s="2" t="s">
        <v>3</v>
      </c>
      <c r="C7" s="2">
        <v>10</v>
      </c>
      <c r="D7" s="2">
        <v>2</v>
      </c>
      <c r="E7" s="17">
        <v>24.65</v>
      </c>
      <c r="F7" s="17">
        <v>38.777000000000001</v>
      </c>
      <c r="G7" s="17">
        <v>35.96</v>
      </c>
      <c r="H7" s="18">
        <f t="shared" si="0"/>
        <v>24.907161803713525</v>
      </c>
      <c r="I7" s="11"/>
      <c r="J7" s="9">
        <v>0.88840880214218032</v>
      </c>
      <c r="K7" s="19">
        <f t="shared" si="1"/>
        <v>0.66475139541804518</v>
      </c>
      <c r="L7" s="19">
        <f t="shared" si="2"/>
        <v>0.4653259767926316</v>
      </c>
      <c r="M7" s="19">
        <f t="shared" si="3"/>
        <v>0.52377461329808073</v>
      </c>
      <c r="N7" s="20">
        <f t="shared" si="4"/>
        <v>52.377461329808071</v>
      </c>
      <c r="O7" s="18">
        <f t="shared" si="5"/>
        <v>124.90716180371352</v>
      </c>
      <c r="P7" s="18">
        <f t="shared" si="6"/>
        <v>27.470299526094536</v>
      </c>
      <c r="Q7" s="18">
        <f t="shared" si="7"/>
        <v>152.37746132980806</v>
      </c>
      <c r="S7" s="25">
        <v>6</v>
      </c>
    </row>
    <row r="8" spans="1:19" x14ac:dyDescent="0.2">
      <c r="A8" s="4">
        <v>15</v>
      </c>
      <c r="B8" s="2" t="s">
        <v>3</v>
      </c>
      <c r="C8" s="2">
        <v>20</v>
      </c>
      <c r="D8" s="2">
        <v>2</v>
      </c>
      <c r="E8" s="17">
        <v>24.093</v>
      </c>
      <c r="F8" s="17">
        <v>39.257999999999996</v>
      </c>
      <c r="G8" s="17">
        <v>37.6</v>
      </c>
      <c r="H8" s="18">
        <f t="shared" si="0"/>
        <v>12.275116606204147</v>
      </c>
      <c r="I8" s="11"/>
      <c r="J8" s="17">
        <v>1.417911374331086</v>
      </c>
      <c r="K8" s="21">
        <f t="shared" si="1"/>
        <v>0.46493910402600525</v>
      </c>
      <c r="L8" s="21">
        <f t="shared" si="2"/>
        <v>0.32545737281820364</v>
      </c>
      <c r="M8" s="21">
        <f t="shared" si="3"/>
        <v>0.22953294451971049</v>
      </c>
      <c r="N8" s="18">
        <f t="shared" si="4"/>
        <v>22.953294451971047</v>
      </c>
      <c r="O8" s="18">
        <f t="shared" si="5"/>
        <v>112.27511660620415</v>
      </c>
      <c r="P8" s="18">
        <f t="shared" si="6"/>
        <v>10.678177845766896</v>
      </c>
      <c r="Q8" s="18">
        <f t="shared" si="7"/>
        <v>122.95329445197105</v>
      </c>
      <c r="S8" s="25">
        <v>7</v>
      </c>
    </row>
    <row r="9" spans="1:19" x14ac:dyDescent="0.2">
      <c r="A9" s="4">
        <v>35</v>
      </c>
      <c r="B9" s="2" t="s">
        <v>3</v>
      </c>
      <c r="C9" s="2">
        <v>30</v>
      </c>
      <c r="D9" s="2">
        <v>2</v>
      </c>
      <c r="E9" s="17">
        <v>28.457000000000001</v>
      </c>
      <c r="F9" s="17">
        <v>45.213000000000001</v>
      </c>
      <c r="G9" s="17">
        <v>43.258000000000003</v>
      </c>
      <c r="H9" s="18">
        <f t="shared" si="0"/>
        <v>13.208566988716965</v>
      </c>
      <c r="I9" s="11"/>
      <c r="J9" s="9">
        <v>1.3764418122446955</v>
      </c>
      <c r="K9" s="19">
        <f t="shared" si="1"/>
        <v>0.48058799537936014</v>
      </c>
      <c r="L9" s="19">
        <f t="shared" si="2"/>
        <v>0.3364115967655521</v>
      </c>
      <c r="M9" s="19">
        <f t="shared" si="3"/>
        <v>0.2444066968707769</v>
      </c>
      <c r="N9" s="20">
        <f t="shared" si="4"/>
        <v>24.44066968707769</v>
      </c>
      <c r="O9" s="18">
        <f t="shared" si="5"/>
        <v>113.20856698871697</v>
      </c>
      <c r="P9" s="18">
        <f t="shared" si="6"/>
        <v>11.23210269836072</v>
      </c>
      <c r="Q9" s="18">
        <f t="shared" si="7"/>
        <v>124.44066968707769</v>
      </c>
      <c r="S9" s="25">
        <v>8</v>
      </c>
    </row>
    <row r="10" spans="1:19" x14ac:dyDescent="0.2">
      <c r="A10" s="4">
        <v>36</v>
      </c>
      <c r="B10" s="2" t="s">
        <v>3</v>
      </c>
      <c r="C10" s="2">
        <v>10</v>
      </c>
      <c r="D10" s="2">
        <v>3</v>
      </c>
      <c r="E10" s="17">
        <v>24.286000000000001</v>
      </c>
      <c r="F10" s="17">
        <v>40.173999999999999</v>
      </c>
      <c r="G10" s="17">
        <v>37.881999999999998</v>
      </c>
      <c r="H10" s="18">
        <f t="shared" si="0"/>
        <v>16.857899382171244</v>
      </c>
      <c r="I10" s="11"/>
      <c r="J10" s="9">
        <v>0.88840880214218032</v>
      </c>
      <c r="K10" s="19">
        <f t="shared" si="1"/>
        <v>0.66475139541804518</v>
      </c>
      <c r="L10" s="19">
        <f t="shared" si="2"/>
        <v>0.4653259767926316</v>
      </c>
      <c r="M10" s="19">
        <f t="shared" si="3"/>
        <v>0.52377461329808073</v>
      </c>
      <c r="N10" s="20">
        <f t="shared" si="4"/>
        <v>52.377461329808071</v>
      </c>
      <c r="O10" s="18">
        <f t="shared" si="5"/>
        <v>116.85789938217124</v>
      </c>
      <c r="P10" s="18">
        <f t="shared" si="6"/>
        <v>35.519561947636817</v>
      </c>
      <c r="Q10" s="18">
        <f t="shared" si="7"/>
        <v>152.37746132980806</v>
      </c>
      <c r="S10" s="25">
        <v>9</v>
      </c>
    </row>
    <row r="11" spans="1:19" x14ac:dyDescent="0.2">
      <c r="A11" s="4">
        <v>17</v>
      </c>
      <c r="B11" s="2" t="s">
        <v>3</v>
      </c>
      <c r="C11" s="2">
        <v>20</v>
      </c>
      <c r="D11" s="2">
        <v>3</v>
      </c>
      <c r="E11" s="17">
        <v>24.274000000000001</v>
      </c>
      <c r="F11" s="17">
        <v>42.213999999999999</v>
      </c>
      <c r="G11" s="17">
        <v>40.151000000000003</v>
      </c>
      <c r="H11" s="18">
        <f t="shared" si="0"/>
        <v>12.993638596712193</v>
      </c>
      <c r="I11" s="11"/>
      <c r="J11" s="17">
        <v>1.417911374331086</v>
      </c>
      <c r="K11" s="21">
        <f t="shared" si="1"/>
        <v>0.46493910402600525</v>
      </c>
      <c r="L11" s="21">
        <f t="shared" si="2"/>
        <v>0.32545737281820364</v>
      </c>
      <c r="M11" s="21">
        <f t="shared" si="3"/>
        <v>0.22953294451971049</v>
      </c>
      <c r="N11" s="18">
        <f t="shared" si="4"/>
        <v>22.953294451971047</v>
      </c>
      <c r="O11" s="18">
        <f t="shared" si="5"/>
        <v>112.99363859671219</v>
      </c>
      <c r="P11" s="18">
        <f t="shared" si="6"/>
        <v>9.959655855258859</v>
      </c>
      <c r="Q11" s="18">
        <f t="shared" si="7"/>
        <v>122.95329445197105</v>
      </c>
      <c r="S11" s="25">
        <v>10</v>
      </c>
    </row>
    <row r="12" spans="1:19" x14ac:dyDescent="0.2">
      <c r="A12" s="4">
        <v>1</v>
      </c>
      <c r="B12" s="2" t="s">
        <v>3</v>
      </c>
      <c r="C12" s="2">
        <v>30</v>
      </c>
      <c r="D12" s="2">
        <v>3</v>
      </c>
      <c r="E12" s="17">
        <v>24.291</v>
      </c>
      <c r="F12" s="17">
        <v>40.823999999999998</v>
      </c>
      <c r="G12" s="17">
        <v>38.215000000000003</v>
      </c>
      <c r="H12" s="18">
        <f t="shared" si="0"/>
        <v>18.73743177247913</v>
      </c>
      <c r="I12" s="11"/>
      <c r="J12" s="9">
        <v>1.3764418122446955</v>
      </c>
      <c r="K12" s="19">
        <f t="shared" si="1"/>
        <v>0.48058799537936014</v>
      </c>
      <c r="L12" s="19">
        <f t="shared" si="2"/>
        <v>0.3364115967655521</v>
      </c>
      <c r="M12" s="19">
        <f t="shared" si="3"/>
        <v>0.2444066968707769</v>
      </c>
      <c r="N12" s="20">
        <f t="shared" si="4"/>
        <v>24.44066968707769</v>
      </c>
      <c r="O12" s="18">
        <f t="shared" si="5"/>
        <v>118.73743177247913</v>
      </c>
      <c r="P12" s="18">
        <f t="shared" si="6"/>
        <v>5.7032379145985601</v>
      </c>
      <c r="Q12" s="18">
        <f t="shared" si="7"/>
        <v>124.44066968707769</v>
      </c>
      <c r="S12" s="25">
        <v>11</v>
      </c>
    </row>
    <row r="13" spans="1:19" x14ac:dyDescent="0.2">
      <c r="A13" s="4">
        <v>2</v>
      </c>
      <c r="B13" s="2" t="s">
        <v>3</v>
      </c>
      <c r="C13" s="2">
        <v>10</v>
      </c>
      <c r="D13" s="2">
        <v>4</v>
      </c>
      <c r="E13" s="17">
        <v>33.423000000000002</v>
      </c>
      <c r="F13" s="17">
        <v>49.838999999999999</v>
      </c>
      <c r="G13" s="17">
        <v>46.698</v>
      </c>
      <c r="H13" s="18">
        <f t="shared" si="0"/>
        <v>23.661016949152533</v>
      </c>
      <c r="I13" s="11"/>
      <c r="J13" s="9">
        <v>0.88840880214218032</v>
      </c>
      <c r="K13" s="19">
        <f t="shared" si="1"/>
        <v>0.66475139541804518</v>
      </c>
      <c r="L13" s="19">
        <f t="shared" si="2"/>
        <v>0.4653259767926316</v>
      </c>
      <c r="M13" s="19">
        <f t="shared" si="3"/>
        <v>0.52377461329808073</v>
      </c>
      <c r="N13" s="20">
        <f t="shared" si="4"/>
        <v>52.377461329808071</v>
      </c>
      <c r="O13" s="18">
        <f t="shared" si="5"/>
        <v>123.66101694915253</v>
      </c>
      <c r="P13" s="18">
        <f t="shared" si="6"/>
        <v>28.716444380655531</v>
      </c>
      <c r="Q13" s="18">
        <f t="shared" si="7"/>
        <v>152.37746132980806</v>
      </c>
      <c r="S13" s="25">
        <v>12</v>
      </c>
    </row>
    <row r="14" spans="1:19" x14ac:dyDescent="0.2">
      <c r="A14" s="4">
        <v>4</v>
      </c>
      <c r="B14" s="2" t="s">
        <v>3</v>
      </c>
      <c r="C14" s="2">
        <v>20</v>
      </c>
      <c r="D14" s="2">
        <v>4</v>
      </c>
      <c r="E14" s="17">
        <v>24.263000000000002</v>
      </c>
      <c r="F14" s="17">
        <v>40.480000000000004</v>
      </c>
      <c r="G14" s="17">
        <v>36.795000000000002</v>
      </c>
      <c r="H14" s="18">
        <f t="shared" si="0"/>
        <v>29.404723906798612</v>
      </c>
      <c r="I14" s="11"/>
      <c r="J14" s="17">
        <v>1.417911374331086</v>
      </c>
      <c r="K14" s="21">
        <f t="shared" si="1"/>
        <v>0.46493910402600525</v>
      </c>
      <c r="L14" s="21">
        <f t="shared" si="2"/>
        <v>0.32545737281820364</v>
      </c>
      <c r="M14" s="21">
        <f t="shared" si="3"/>
        <v>0.22953294451971049</v>
      </c>
      <c r="N14" s="18">
        <f t="shared" si="4"/>
        <v>22.953294451971047</v>
      </c>
      <c r="O14" s="18">
        <f t="shared" si="5"/>
        <v>129.40472390679861</v>
      </c>
      <c r="P14" s="18">
        <f t="shared" si="6"/>
        <v>-6.4514294548275615</v>
      </c>
      <c r="Q14" s="18">
        <f t="shared" si="7"/>
        <v>122.95329445197105</v>
      </c>
      <c r="S14" s="25">
        <v>13</v>
      </c>
    </row>
    <row r="15" spans="1:19" x14ac:dyDescent="0.2">
      <c r="A15" s="4">
        <v>7</v>
      </c>
      <c r="B15" s="2" t="s">
        <v>3</v>
      </c>
      <c r="C15" s="2">
        <v>30</v>
      </c>
      <c r="D15" s="2">
        <v>4</v>
      </c>
      <c r="E15" s="17">
        <v>24.741</v>
      </c>
      <c r="F15" s="17">
        <v>41.652999999999999</v>
      </c>
      <c r="G15" s="17">
        <v>37.649000000000001</v>
      </c>
      <c r="H15" s="18">
        <f t="shared" si="0"/>
        <v>31.01952277657265</v>
      </c>
      <c r="I15" s="11"/>
      <c r="J15" s="9">
        <v>1.3764418122446955</v>
      </c>
      <c r="K15" s="19">
        <f t="shared" si="1"/>
        <v>0.48058799537936014</v>
      </c>
      <c r="L15" s="19">
        <f t="shared" si="2"/>
        <v>0.3364115967655521</v>
      </c>
      <c r="M15" s="19">
        <f t="shared" si="3"/>
        <v>0.2444066968707769</v>
      </c>
      <c r="N15" s="20">
        <f t="shared" si="4"/>
        <v>24.44066968707769</v>
      </c>
      <c r="O15" s="18">
        <f t="shared" si="5"/>
        <v>131.01952277657264</v>
      </c>
      <c r="P15" s="18">
        <f t="shared" si="6"/>
        <v>-6.578853089494956</v>
      </c>
      <c r="Q15" s="18">
        <f t="shared" si="7"/>
        <v>124.44066968707769</v>
      </c>
      <c r="S15" s="25">
        <v>14</v>
      </c>
    </row>
    <row r="16" spans="1:19" x14ac:dyDescent="0.2">
      <c r="A16" s="4">
        <v>22</v>
      </c>
      <c r="B16" s="2" t="s">
        <v>4</v>
      </c>
      <c r="C16" s="2">
        <v>10</v>
      </c>
      <c r="D16" s="2">
        <v>1</v>
      </c>
      <c r="E16" s="17">
        <v>24.3</v>
      </c>
      <c r="F16" s="17">
        <v>38.1</v>
      </c>
      <c r="G16" s="17">
        <v>35.366999999999997</v>
      </c>
      <c r="H16" s="18">
        <f t="shared" si="0"/>
        <v>24.695039306045043</v>
      </c>
      <c r="I16" s="11"/>
      <c r="J16" s="9">
        <f>E33</f>
        <v>0.93393426950248948</v>
      </c>
      <c r="K16" s="19">
        <f t="shared" si="1"/>
        <v>0.64757197377264553</v>
      </c>
      <c r="L16" s="19">
        <f t="shared" si="2"/>
        <v>0.45330038164085185</v>
      </c>
      <c r="M16" s="19">
        <f t="shared" si="3"/>
        <v>0.48536647218473605</v>
      </c>
      <c r="N16" s="20">
        <f t="shared" si="4"/>
        <v>48.536647218473604</v>
      </c>
      <c r="O16" s="18">
        <f t="shared" si="5"/>
        <v>124.69503930604505</v>
      </c>
      <c r="P16" s="18">
        <f t="shared" si="6"/>
        <v>23.841607912428557</v>
      </c>
      <c r="Q16" s="18">
        <f t="shared" si="7"/>
        <v>148.5366472184736</v>
      </c>
      <c r="S16" s="25">
        <v>15</v>
      </c>
    </row>
    <row r="17" spans="1:19" x14ac:dyDescent="0.2">
      <c r="A17" s="4">
        <v>26</v>
      </c>
      <c r="B17" s="2" t="s">
        <v>4</v>
      </c>
      <c r="C17" s="2">
        <v>20</v>
      </c>
      <c r="D17" s="2">
        <v>1</v>
      </c>
      <c r="E17" s="17">
        <v>33.609000000000002</v>
      </c>
      <c r="F17" s="17">
        <v>50.566000000000003</v>
      </c>
      <c r="G17" s="17">
        <v>48.429000000000002</v>
      </c>
      <c r="H17" s="18">
        <f t="shared" si="0"/>
        <v>14.419703103913633</v>
      </c>
      <c r="I17" s="11"/>
      <c r="J17" s="9">
        <f>E34</f>
        <v>1.6360197497754767</v>
      </c>
      <c r="K17" s="19">
        <f t="shared" si="1"/>
        <v>0.38263405668849937</v>
      </c>
      <c r="L17" s="19">
        <f t="shared" si="2"/>
        <v>0.26784383968194952</v>
      </c>
      <c r="M17" s="19">
        <f t="shared" si="3"/>
        <v>0.16371675202497266</v>
      </c>
      <c r="N17" s="20">
        <f t="shared" si="4"/>
        <v>16.371675202497265</v>
      </c>
      <c r="O17" s="18">
        <f t="shared" si="5"/>
        <v>114.41970310391363</v>
      </c>
      <c r="P17" s="18">
        <f t="shared" si="6"/>
        <v>1.9519720985836386</v>
      </c>
      <c r="Q17" s="18">
        <f t="shared" si="7"/>
        <v>116.37167520249727</v>
      </c>
      <c r="S17" s="25">
        <v>16</v>
      </c>
    </row>
    <row r="18" spans="1:19" x14ac:dyDescent="0.2">
      <c r="A18" s="4">
        <v>16</v>
      </c>
      <c r="B18" s="2" t="s">
        <v>4</v>
      </c>
      <c r="C18" s="2">
        <v>30</v>
      </c>
      <c r="D18" s="2">
        <v>1</v>
      </c>
      <c r="E18" s="17">
        <v>31.257000000000001</v>
      </c>
      <c r="F18" s="17">
        <v>47.154000000000003</v>
      </c>
      <c r="G18" s="17">
        <v>45.473999999999997</v>
      </c>
      <c r="H18" s="18">
        <f t="shared" si="0"/>
        <v>11.816838995568737</v>
      </c>
      <c r="I18" s="11"/>
      <c r="J18" s="9">
        <f>E35</f>
        <v>1.5954606970362921</v>
      </c>
      <c r="K18" s="19">
        <f t="shared" si="1"/>
        <v>0.39793935960894633</v>
      </c>
      <c r="L18" s="19">
        <f t="shared" si="2"/>
        <v>0.2785575517262624</v>
      </c>
      <c r="M18" s="19">
        <f t="shared" si="3"/>
        <v>0.1745938036854856</v>
      </c>
      <c r="N18" s="20">
        <f t="shared" si="4"/>
        <v>17.459380368548562</v>
      </c>
      <c r="O18" s="18">
        <f t="shared" si="5"/>
        <v>111.81683899556873</v>
      </c>
      <c r="P18" s="18">
        <f t="shared" si="6"/>
        <v>5.642541372979835</v>
      </c>
      <c r="Q18" s="18">
        <f t="shared" si="7"/>
        <v>117.45938036854857</v>
      </c>
      <c r="S18" s="25">
        <v>17</v>
      </c>
    </row>
    <row r="19" spans="1:19" x14ac:dyDescent="0.2">
      <c r="A19" s="4">
        <v>24</v>
      </c>
      <c r="B19" s="2" t="s">
        <v>4</v>
      </c>
      <c r="C19" s="2">
        <v>10</v>
      </c>
      <c r="D19" s="2">
        <v>2</v>
      </c>
      <c r="E19" s="17">
        <v>24.588000000000001</v>
      </c>
      <c r="F19" s="17">
        <v>37.841000000000001</v>
      </c>
      <c r="G19" s="17">
        <v>35.104999999999997</v>
      </c>
      <c r="H19" s="18">
        <f t="shared" si="0"/>
        <v>26.015023295616668</v>
      </c>
      <c r="I19" s="11"/>
      <c r="J19" s="9">
        <v>0.93393426950248948</v>
      </c>
      <c r="K19" s="19">
        <f t="shared" si="1"/>
        <v>0.64757197377264553</v>
      </c>
      <c r="L19" s="19">
        <f t="shared" si="2"/>
        <v>0.45330038164085185</v>
      </c>
      <c r="M19" s="19">
        <f t="shared" si="3"/>
        <v>0.48536647218473605</v>
      </c>
      <c r="N19" s="20">
        <f t="shared" si="4"/>
        <v>48.536647218473604</v>
      </c>
      <c r="O19" s="18">
        <f t="shared" si="5"/>
        <v>126.01502329561667</v>
      </c>
      <c r="P19" s="18">
        <f t="shared" si="6"/>
        <v>22.521623922856932</v>
      </c>
      <c r="Q19" s="18">
        <f t="shared" si="7"/>
        <v>148.5366472184736</v>
      </c>
      <c r="S19" s="25">
        <v>18</v>
      </c>
    </row>
    <row r="20" spans="1:19" x14ac:dyDescent="0.2">
      <c r="A20" s="4">
        <v>5</v>
      </c>
      <c r="B20" s="2" t="s">
        <v>4</v>
      </c>
      <c r="C20" s="2">
        <v>20</v>
      </c>
      <c r="D20" s="2">
        <v>2</v>
      </c>
      <c r="E20" s="17">
        <v>24.338999999999999</v>
      </c>
      <c r="F20" s="17">
        <v>39.338000000000001</v>
      </c>
      <c r="G20" s="17">
        <v>37.607999999999997</v>
      </c>
      <c r="H20" s="18">
        <f t="shared" si="0"/>
        <v>13.037907905644767</v>
      </c>
      <c r="I20" s="11"/>
      <c r="J20" s="9">
        <v>1.6360197497754767</v>
      </c>
      <c r="K20" s="19">
        <f t="shared" si="1"/>
        <v>0.38263405668849937</v>
      </c>
      <c r="L20" s="19">
        <f t="shared" si="2"/>
        <v>0.26784383968194952</v>
      </c>
      <c r="M20" s="19">
        <f t="shared" si="3"/>
        <v>0.16371675202497266</v>
      </c>
      <c r="N20" s="20">
        <f t="shared" si="4"/>
        <v>16.371675202497265</v>
      </c>
      <c r="O20" s="18">
        <f t="shared" si="5"/>
        <v>113.03790790564477</v>
      </c>
      <c r="P20" s="18">
        <f t="shared" si="6"/>
        <v>3.3337672968524998</v>
      </c>
      <c r="Q20" s="18">
        <f t="shared" si="7"/>
        <v>116.37167520249727</v>
      </c>
      <c r="S20" s="25">
        <v>19</v>
      </c>
    </row>
    <row r="21" spans="1:19" x14ac:dyDescent="0.2">
      <c r="A21" s="4">
        <v>21</v>
      </c>
      <c r="B21" s="2" t="s">
        <v>4</v>
      </c>
      <c r="C21" s="2">
        <v>30</v>
      </c>
      <c r="D21" s="2">
        <v>2</v>
      </c>
      <c r="E21" s="17">
        <v>24.599</v>
      </c>
      <c r="F21" s="17">
        <v>39.762</v>
      </c>
      <c r="G21" s="17">
        <v>37.906999999999996</v>
      </c>
      <c r="H21" s="18">
        <f t="shared" si="0"/>
        <v>13.938984069732527</v>
      </c>
      <c r="I21" s="11"/>
      <c r="J21" s="9">
        <v>1.5954606970362921</v>
      </c>
      <c r="K21" s="19">
        <f t="shared" si="1"/>
        <v>0.39793935960894633</v>
      </c>
      <c r="L21" s="19">
        <f t="shared" si="2"/>
        <v>0.2785575517262624</v>
      </c>
      <c r="M21" s="19">
        <f t="shared" si="3"/>
        <v>0.1745938036854856</v>
      </c>
      <c r="N21" s="20">
        <f t="shared" si="4"/>
        <v>17.459380368548562</v>
      </c>
      <c r="O21" s="18">
        <f t="shared" si="5"/>
        <v>113.93898406973253</v>
      </c>
      <c r="P21" s="18">
        <f t="shared" si="6"/>
        <v>3.5203962988160384</v>
      </c>
      <c r="Q21" s="18">
        <f t="shared" si="7"/>
        <v>117.45938036854857</v>
      </c>
      <c r="S21" s="25">
        <v>20</v>
      </c>
    </row>
    <row r="22" spans="1:19" x14ac:dyDescent="0.2">
      <c r="A22" s="4">
        <v>34</v>
      </c>
      <c r="B22" s="2" t="s">
        <v>4</v>
      </c>
      <c r="C22" s="2">
        <v>10</v>
      </c>
      <c r="D22" s="2">
        <v>3</v>
      </c>
      <c r="E22" s="17">
        <v>24.434999999999999</v>
      </c>
      <c r="F22" s="17">
        <v>41.41</v>
      </c>
      <c r="G22" s="17">
        <v>37.752000000000002</v>
      </c>
      <c r="H22" s="18">
        <f t="shared" si="0"/>
        <v>27.468649095141494</v>
      </c>
      <c r="I22" s="11"/>
      <c r="J22" s="9">
        <v>0.93393426950248948</v>
      </c>
      <c r="K22" s="19">
        <f t="shared" si="1"/>
        <v>0.64757197377264553</v>
      </c>
      <c r="L22" s="19">
        <f t="shared" si="2"/>
        <v>0.45330038164085185</v>
      </c>
      <c r="M22" s="19">
        <f t="shared" si="3"/>
        <v>0.48536647218473605</v>
      </c>
      <c r="N22" s="20">
        <f t="shared" si="4"/>
        <v>48.536647218473604</v>
      </c>
      <c r="O22" s="18">
        <f t="shared" si="5"/>
        <v>127.4686490951415</v>
      </c>
      <c r="P22" s="18">
        <f t="shared" si="6"/>
        <v>21.067998123332103</v>
      </c>
      <c r="Q22" s="18">
        <f t="shared" si="7"/>
        <v>148.5366472184736</v>
      </c>
      <c r="S22" s="25">
        <v>21</v>
      </c>
    </row>
    <row r="23" spans="1:19" x14ac:dyDescent="0.2">
      <c r="A23" s="4">
        <v>23</v>
      </c>
      <c r="B23" s="2" t="s">
        <v>4</v>
      </c>
      <c r="C23" s="2">
        <v>20</v>
      </c>
      <c r="D23" s="2">
        <v>3</v>
      </c>
      <c r="E23" s="17">
        <v>28.303000000000001</v>
      </c>
      <c r="F23" s="17">
        <v>44.745000000000005</v>
      </c>
      <c r="G23" s="17">
        <v>41.570999999999998</v>
      </c>
      <c r="H23" s="18">
        <f t="shared" si="0"/>
        <v>23.922218872475181</v>
      </c>
      <c r="I23" s="11"/>
      <c r="J23" s="17">
        <v>1.6360197497754767</v>
      </c>
      <c r="K23" s="21">
        <f t="shared" si="1"/>
        <v>0.38263405668849937</v>
      </c>
      <c r="L23" s="21">
        <f t="shared" si="2"/>
        <v>0.26784383968194952</v>
      </c>
      <c r="M23" s="21">
        <f t="shared" si="3"/>
        <v>0.16371675202497266</v>
      </c>
      <c r="N23" s="18">
        <f t="shared" si="4"/>
        <v>16.371675202497265</v>
      </c>
      <c r="O23" s="18">
        <f t="shared" si="5"/>
        <v>123.92221887247518</v>
      </c>
      <c r="P23" s="18">
        <f t="shared" si="6"/>
        <v>-7.5505436699779125</v>
      </c>
      <c r="Q23" s="18">
        <f t="shared" si="7"/>
        <v>116.37167520249727</v>
      </c>
      <c r="S23" s="25">
        <v>22</v>
      </c>
    </row>
    <row r="24" spans="1:19" x14ac:dyDescent="0.2">
      <c r="A24" s="4">
        <v>3</v>
      </c>
      <c r="B24" s="2" t="s">
        <v>4</v>
      </c>
      <c r="C24" s="2">
        <v>30</v>
      </c>
      <c r="D24" s="2">
        <v>3</v>
      </c>
      <c r="E24" s="17">
        <v>24.707000000000001</v>
      </c>
      <c r="F24" s="17">
        <v>41.838000000000001</v>
      </c>
      <c r="G24" s="17">
        <v>39.042999999999999</v>
      </c>
      <c r="H24" s="18">
        <f t="shared" si="0"/>
        <v>19.496372767857157</v>
      </c>
      <c r="I24" s="11"/>
      <c r="J24" s="9">
        <v>1.5954606970362921</v>
      </c>
      <c r="K24" s="19">
        <f t="shared" si="1"/>
        <v>0.39793935960894633</v>
      </c>
      <c r="L24" s="19">
        <f t="shared" si="2"/>
        <v>0.2785575517262624</v>
      </c>
      <c r="M24" s="19">
        <f t="shared" si="3"/>
        <v>0.1745938036854856</v>
      </c>
      <c r="N24" s="20">
        <f t="shared" si="4"/>
        <v>17.459380368548562</v>
      </c>
      <c r="O24" s="18">
        <f t="shared" si="5"/>
        <v>119.49637276785715</v>
      </c>
      <c r="P24" s="18">
        <f t="shared" si="6"/>
        <v>-2.0369923993085877</v>
      </c>
      <c r="Q24" s="18">
        <f t="shared" si="7"/>
        <v>117.45938036854857</v>
      </c>
      <c r="S24" s="25">
        <v>23</v>
      </c>
    </row>
    <row r="25" spans="1:19" x14ac:dyDescent="0.2">
      <c r="A25" s="4">
        <v>11</v>
      </c>
      <c r="B25" s="2" t="s">
        <v>4</v>
      </c>
      <c r="C25" s="2">
        <v>10</v>
      </c>
      <c r="D25" s="2">
        <v>4</v>
      </c>
      <c r="E25" s="17">
        <v>28.29</v>
      </c>
      <c r="F25" s="17">
        <v>44.293999999999997</v>
      </c>
      <c r="G25" s="17">
        <v>39.768000000000001</v>
      </c>
      <c r="H25" s="18">
        <f t="shared" si="0"/>
        <v>39.431956786896635</v>
      </c>
      <c r="I25" s="11"/>
      <c r="J25" s="9">
        <v>0.93393426950248948</v>
      </c>
      <c r="K25" s="19">
        <f t="shared" si="1"/>
        <v>0.64757197377264553</v>
      </c>
      <c r="L25" s="19">
        <f t="shared" si="2"/>
        <v>0.45330038164085185</v>
      </c>
      <c r="M25" s="19">
        <f t="shared" si="3"/>
        <v>0.48536647218473605</v>
      </c>
      <c r="N25" s="20">
        <f t="shared" si="4"/>
        <v>48.536647218473604</v>
      </c>
      <c r="O25" s="18">
        <f t="shared" si="5"/>
        <v>139.43195678689665</v>
      </c>
      <c r="P25" s="18">
        <f t="shared" si="6"/>
        <v>9.1046904315769552</v>
      </c>
      <c r="Q25" s="18">
        <f t="shared" si="7"/>
        <v>148.5366472184736</v>
      </c>
      <c r="S25" s="25">
        <v>24</v>
      </c>
    </row>
    <row r="26" spans="1:19" x14ac:dyDescent="0.2">
      <c r="A26" s="4">
        <v>12</v>
      </c>
      <c r="B26" s="2" t="s">
        <v>4</v>
      </c>
      <c r="C26" s="2">
        <v>20</v>
      </c>
      <c r="D26" s="2">
        <v>4</v>
      </c>
      <c r="E26" s="17">
        <v>33.052999999999997</v>
      </c>
      <c r="F26" s="17">
        <v>47.218999999999994</v>
      </c>
      <c r="G26" s="17">
        <v>44.731999999999999</v>
      </c>
      <c r="H26" s="18">
        <f t="shared" si="0"/>
        <v>21.294631389673725</v>
      </c>
      <c r="I26" s="2"/>
      <c r="J26" s="17">
        <v>1.6360197497754767</v>
      </c>
      <c r="K26" s="21">
        <f t="shared" si="1"/>
        <v>0.38263405668849937</v>
      </c>
      <c r="L26" s="21">
        <f t="shared" si="2"/>
        <v>0.26784383968194952</v>
      </c>
      <c r="M26" s="21">
        <f t="shared" si="3"/>
        <v>0.16371675202497266</v>
      </c>
      <c r="N26" s="18">
        <f t="shared" si="4"/>
        <v>16.371675202497265</v>
      </c>
      <c r="O26" s="18">
        <f t="shared" si="5"/>
        <v>121.29463138967373</v>
      </c>
      <c r="P26" s="18">
        <f t="shared" si="6"/>
        <v>-4.9229561871764531</v>
      </c>
      <c r="Q26" s="18">
        <f t="shared" si="7"/>
        <v>116.37167520249727</v>
      </c>
      <c r="S26" s="25">
        <v>25</v>
      </c>
    </row>
    <row r="27" spans="1:19" x14ac:dyDescent="0.2">
      <c r="A27" s="4">
        <v>6</v>
      </c>
      <c r="B27" s="2" t="s">
        <v>4</v>
      </c>
      <c r="C27" s="2">
        <v>30</v>
      </c>
      <c r="D27" s="2">
        <v>4</v>
      </c>
      <c r="E27" s="17">
        <v>33.604999999999997</v>
      </c>
      <c r="F27" s="17">
        <v>49.233999999999995</v>
      </c>
      <c r="G27" s="17">
        <v>46.600999999999999</v>
      </c>
      <c r="H27" s="18">
        <f t="shared" si="0"/>
        <v>20.260080024622923</v>
      </c>
      <c r="I27" s="2"/>
      <c r="J27" s="9">
        <v>1.5954606970362921</v>
      </c>
      <c r="K27" s="19">
        <f t="shared" si="1"/>
        <v>0.39793935960894633</v>
      </c>
      <c r="L27" s="19">
        <f t="shared" si="2"/>
        <v>0.2785575517262624</v>
      </c>
      <c r="M27" s="19">
        <f t="shared" si="3"/>
        <v>0.1745938036854856</v>
      </c>
      <c r="N27" s="20">
        <f t="shared" si="4"/>
        <v>17.459380368548562</v>
      </c>
      <c r="O27" s="18">
        <f t="shared" si="5"/>
        <v>120.26008002462292</v>
      </c>
      <c r="P27" s="18">
        <f t="shared" si="6"/>
        <v>-2.8006996560743573</v>
      </c>
      <c r="Q27" s="18">
        <f t="shared" si="7"/>
        <v>117.45938036854857</v>
      </c>
      <c r="S27" s="25">
        <v>26</v>
      </c>
    </row>
    <row r="28" spans="1:19" x14ac:dyDescent="0.2">
      <c r="B28" s="2"/>
      <c r="C28" s="2"/>
      <c r="D28" s="2"/>
      <c r="E28" s="2"/>
      <c r="F28" s="2"/>
      <c r="G28" s="2"/>
      <c r="H28" s="2"/>
      <c r="I28" s="2"/>
      <c r="J28" s="10"/>
      <c r="K28" s="10"/>
      <c r="L28" s="10"/>
      <c r="M28" s="10"/>
      <c r="N28" s="10"/>
      <c r="O28" s="3"/>
      <c r="P28" s="3"/>
      <c r="Q28" s="3"/>
      <c r="S28" s="25">
        <v>27</v>
      </c>
    </row>
    <row r="29" spans="1:19" x14ac:dyDescent="0.2">
      <c r="B29" s="2"/>
      <c r="C29" s="2"/>
      <c r="D29" s="2"/>
      <c r="E29" s="2" t="s">
        <v>21</v>
      </c>
      <c r="F29" s="17"/>
      <c r="G29" s="2"/>
      <c r="H29" s="2"/>
      <c r="I29" s="2"/>
      <c r="J29" s="22" t="s">
        <v>19</v>
      </c>
      <c r="K29" s="3"/>
      <c r="L29" s="3"/>
      <c r="M29" s="3"/>
      <c r="N29" s="3"/>
      <c r="O29" s="3"/>
      <c r="P29" s="3"/>
      <c r="Q29" s="3"/>
      <c r="S29" s="25">
        <v>28</v>
      </c>
    </row>
    <row r="30" spans="1:19" x14ac:dyDescent="0.2">
      <c r="B30" s="2" t="s">
        <v>3</v>
      </c>
      <c r="C30" s="2">
        <v>10</v>
      </c>
      <c r="D30" s="2"/>
      <c r="E30" s="21">
        <v>0.88840880214218032</v>
      </c>
      <c r="F30" s="2"/>
      <c r="G30" s="2"/>
      <c r="H30" s="2"/>
      <c r="I30" s="2"/>
      <c r="J30" s="10" t="s">
        <v>20</v>
      </c>
      <c r="K30" s="10"/>
      <c r="L30" s="10"/>
      <c r="M30" s="10"/>
      <c r="N30" s="10"/>
      <c r="O30" s="3"/>
      <c r="P30" s="3"/>
      <c r="Q30" s="3"/>
      <c r="S30" s="25">
        <v>29</v>
      </c>
    </row>
    <row r="31" spans="1:19" x14ac:dyDescent="0.2">
      <c r="B31" s="2" t="s">
        <v>3</v>
      </c>
      <c r="C31" s="2">
        <v>20</v>
      </c>
      <c r="D31" s="2"/>
      <c r="E31" s="21">
        <v>1.417911374331086</v>
      </c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S31" s="25">
        <v>30</v>
      </c>
    </row>
    <row r="32" spans="1:19" x14ac:dyDescent="0.2">
      <c r="B32" s="2" t="s">
        <v>3</v>
      </c>
      <c r="C32" s="2">
        <v>30</v>
      </c>
      <c r="D32" s="2"/>
      <c r="E32" s="21">
        <v>1.3764418122446955</v>
      </c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S32" s="25">
        <v>31</v>
      </c>
    </row>
    <row r="33" spans="2:19" x14ac:dyDescent="0.2">
      <c r="B33" s="2" t="s">
        <v>4</v>
      </c>
      <c r="C33" s="2">
        <v>10</v>
      </c>
      <c r="D33" s="2"/>
      <c r="E33" s="21">
        <v>0.93393426950248948</v>
      </c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S33" s="25">
        <v>32</v>
      </c>
    </row>
    <row r="34" spans="2:19" x14ac:dyDescent="0.2">
      <c r="B34" s="2" t="s">
        <v>4</v>
      </c>
      <c r="C34" s="2">
        <v>20</v>
      </c>
      <c r="D34" s="2"/>
      <c r="E34" s="21">
        <v>1.6360197497754767</v>
      </c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S34" s="25">
        <v>33</v>
      </c>
    </row>
    <row r="35" spans="2:19" x14ac:dyDescent="0.2">
      <c r="B35" s="2" t="s">
        <v>4</v>
      </c>
      <c r="C35" s="2">
        <v>30</v>
      </c>
      <c r="D35" s="2"/>
      <c r="E35" s="21">
        <v>1.5954606970362921</v>
      </c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S35" s="25">
        <v>34</v>
      </c>
    </row>
    <row r="36" spans="2:19" x14ac:dyDescent="0.2">
      <c r="S36" s="25">
        <v>35</v>
      </c>
    </row>
    <row r="37" spans="2:19" x14ac:dyDescent="0.2">
      <c r="S37" s="25">
        <v>36</v>
      </c>
    </row>
    <row r="38" spans="2:19" x14ac:dyDescent="0.2">
      <c r="S38" s="25">
        <v>37</v>
      </c>
    </row>
    <row r="39" spans="2:19" x14ac:dyDescent="0.2">
      <c r="S39" s="25">
        <v>38</v>
      </c>
    </row>
    <row r="40" spans="2:19" x14ac:dyDescent="0.2">
      <c r="S40" s="25">
        <v>39</v>
      </c>
    </row>
    <row r="41" spans="2:19" x14ac:dyDescent="0.2">
      <c r="S41" s="25">
        <v>40</v>
      </c>
    </row>
    <row r="42" spans="2:19" x14ac:dyDescent="0.2">
      <c r="S42" s="25">
        <v>41</v>
      </c>
    </row>
    <row r="43" spans="2:19" x14ac:dyDescent="0.2">
      <c r="S43" s="25">
        <v>42</v>
      </c>
    </row>
    <row r="44" spans="2:19" x14ac:dyDescent="0.2">
      <c r="S44" s="25">
        <v>43</v>
      </c>
    </row>
    <row r="45" spans="2:19" x14ac:dyDescent="0.2">
      <c r="S45" s="25">
        <v>44</v>
      </c>
    </row>
    <row r="46" spans="2:19" x14ac:dyDescent="0.2">
      <c r="S46" s="25">
        <v>45</v>
      </c>
    </row>
    <row r="47" spans="2:19" x14ac:dyDescent="0.2">
      <c r="S47" s="25">
        <v>46</v>
      </c>
    </row>
    <row r="48" spans="2:19" x14ac:dyDescent="0.2">
      <c r="S48" s="25">
        <v>47</v>
      </c>
    </row>
    <row r="49" spans="19:19" x14ac:dyDescent="0.2">
      <c r="S49" s="25">
        <v>48</v>
      </c>
    </row>
    <row r="50" spans="19:19" x14ac:dyDescent="0.2">
      <c r="S50" s="25">
        <v>49</v>
      </c>
    </row>
    <row r="51" spans="19:19" x14ac:dyDescent="0.2">
      <c r="S51" s="25">
        <v>50</v>
      </c>
    </row>
    <row r="52" spans="19:19" x14ac:dyDescent="0.2">
      <c r="S52" s="25">
        <v>51</v>
      </c>
    </row>
    <row r="53" spans="19:19" x14ac:dyDescent="0.2">
      <c r="S53" s="25">
        <v>52</v>
      </c>
    </row>
    <row r="54" spans="19:19" x14ac:dyDescent="0.2">
      <c r="S54" s="25">
        <v>53</v>
      </c>
    </row>
    <row r="55" spans="19:19" x14ac:dyDescent="0.2">
      <c r="S55" s="25">
        <v>54</v>
      </c>
    </row>
    <row r="56" spans="19:19" x14ac:dyDescent="0.2">
      <c r="S56" s="25">
        <v>55</v>
      </c>
    </row>
    <row r="57" spans="19:19" x14ac:dyDescent="0.2">
      <c r="S57" s="25">
        <v>56</v>
      </c>
    </row>
    <row r="58" spans="19:19" x14ac:dyDescent="0.2">
      <c r="S58" s="25">
        <v>57</v>
      </c>
    </row>
    <row r="59" spans="19:19" x14ac:dyDescent="0.2">
      <c r="S59" s="25">
        <v>58</v>
      </c>
    </row>
    <row r="60" spans="19:19" x14ac:dyDescent="0.2">
      <c r="S60" s="25">
        <v>59</v>
      </c>
    </row>
    <row r="61" spans="19:19" x14ac:dyDescent="0.2">
      <c r="S61" s="25">
        <v>60</v>
      </c>
    </row>
    <row r="62" spans="19:19" x14ac:dyDescent="0.2">
      <c r="S62" s="25">
        <v>61</v>
      </c>
    </row>
    <row r="63" spans="19:19" x14ac:dyDescent="0.2">
      <c r="S63" s="25">
        <v>62</v>
      </c>
    </row>
    <row r="64" spans="19:19" x14ac:dyDescent="0.2">
      <c r="S64" s="25">
        <v>63</v>
      </c>
    </row>
    <row r="65" spans="19:19" x14ac:dyDescent="0.2">
      <c r="S65" s="25">
        <v>64</v>
      </c>
    </row>
    <row r="66" spans="19:19" x14ac:dyDescent="0.2">
      <c r="S66" s="25">
        <v>65</v>
      </c>
    </row>
    <row r="67" spans="19:19" x14ac:dyDescent="0.2">
      <c r="S67" s="25">
        <v>66</v>
      </c>
    </row>
    <row r="68" spans="19:19" x14ac:dyDescent="0.2">
      <c r="S68" s="25">
        <v>67</v>
      </c>
    </row>
    <row r="69" spans="19:19" x14ac:dyDescent="0.2">
      <c r="S69" s="25">
        <v>68</v>
      </c>
    </row>
    <row r="70" spans="19:19" x14ac:dyDescent="0.2">
      <c r="S70" s="25">
        <v>69</v>
      </c>
    </row>
    <row r="71" spans="19:19" x14ac:dyDescent="0.2">
      <c r="S71" s="25">
        <v>70</v>
      </c>
    </row>
    <row r="72" spans="19:19" x14ac:dyDescent="0.2">
      <c r="S72" s="25">
        <v>71</v>
      </c>
    </row>
    <row r="73" spans="19:19" x14ac:dyDescent="0.2">
      <c r="S73" s="2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WIDOY</dc:creator>
  <cp:lastModifiedBy>WIDOY</cp:lastModifiedBy>
  <dcterms:created xsi:type="dcterms:W3CDTF">2019-01-17T13:37:27Z</dcterms:created>
  <dcterms:modified xsi:type="dcterms:W3CDTF">2019-03-06T19:29:07Z</dcterms:modified>
</cp:coreProperties>
</file>