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ied\Dropbox\DOCTORAT\THÈSE\TEA BAG DONNEES\co2_Projet\Brouillon\"/>
    </mc:Choice>
  </mc:AlternateContent>
  <xr:revisionPtr revIDLastSave="0" documentId="8_{72937E49-7A62-4B00-B16B-1A092726680D}" xr6:coauthVersionLast="45" xr6:coauthVersionMax="45" xr10:uidLastSave="{00000000-0000-0000-0000-000000000000}"/>
  <bookViews>
    <workbookView xWindow="-120" yWindow="-120" windowWidth="20730" windowHeight="11160" xr2:uid="{F4728FA5-ECA6-4F53-884F-5BFF943BC0E8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3" l="1"/>
  <c r="J2" i="3"/>
  <c r="I4" i="3"/>
  <c r="L2" i="3"/>
  <c r="H2" i="3"/>
  <c r="G17" i="3" l="1"/>
  <c r="H17" i="3" s="1"/>
  <c r="G15" i="3"/>
  <c r="G13" i="3"/>
  <c r="G11" i="3"/>
  <c r="J11" i="3" s="1"/>
  <c r="K11" i="3" s="1"/>
  <c r="G9" i="3"/>
  <c r="G7" i="3"/>
  <c r="H7" i="3" s="1"/>
  <c r="G5" i="3"/>
  <c r="H5" i="3" s="1"/>
  <c r="G3" i="3"/>
  <c r="J3" i="3" s="1"/>
  <c r="K3" i="3" s="1"/>
  <c r="I7" i="3"/>
  <c r="N2" i="3"/>
  <c r="I16" i="3"/>
  <c r="J16" i="3" s="1"/>
  <c r="K16" i="3" s="1"/>
  <c r="L16" i="3" s="1"/>
  <c r="N16" i="3" s="1"/>
  <c r="I17" i="3"/>
  <c r="I3" i="3"/>
  <c r="J4" i="3"/>
  <c r="K4" i="3" s="1"/>
  <c r="L4" i="3" s="1"/>
  <c r="N4" i="3" s="1"/>
  <c r="I5" i="3"/>
  <c r="I6" i="3"/>
  <c r="J6" i="3"/>
  <c r="K6" i="3"/>
  <c r="L6" i="3"/>
  <c r="N6" i="3" s="1"/>
  <c r="I8" i="3"/>
  <c r="J8" i="3"/>
  <c r="K8" i="3" s="1"/>
  <c r="L8" i="3" s="1"/>
  <c r="N8" i="3" s="1"/>
  <c r="I9" i="3"/>
  <c r="J9" i="3"/>
  <c r="K9" i="3"/>
  <c r="I10" i="3"/>
  <c r="J10" i="3"/>
  <c r="K10" i="3"/>
  <c r="L10" i="3" s="1"/>
  <c r="N10" i="3" s="1"/>
  <c r="I11" i="3"/>
  <c r="I12" i="3"/>
  <c r="J12" i="3" s="1"/>
  <c r="K12" i="3" s="1"/>
  <c r="L12" i="3" s="1"/>
  <c r="N12" i="3" s="1"/>
  <c r="I13" i="3"/>
  <c r="J13" i="3" s="1"/>
  <c r="K13" i="3" s="1"/>
  <c r="L13" i="3" s="1"/>
  <c r="N13" i="3" s="1"/>
  <c r="O12" i="3" s="1"/>
  <c r="I14" i="3"/>
  <c r="J14" i="3"/>
  <c r="K14" i="3"/>
  <c r="L14" i="3"/>
  <c r="N14" i="3" s="1"/>
  <c r="I15" i="3"/>
  <c r="J15" i="3"/>
  <c r="K15" i="3" s="1"/>
  <c r="L15" i="3" s="1"/>
  <c r="N15" i="3" s="1"/>
  <c r="O14" i="3" s="1"/>
  <c r="I2" i="3"/>
  <c r="H4" i="3"/>
  <c r="H6" i="3"/>
  <c r="H8" i="3"/>
  <c r="H9" i="3"/>
  <c r="L9" i="3" s="1"/>
  <c r="N9" i="3" s="1"/>
  <c r="O8" i="3" s="1"/>
  <c r="H10" i="3"/>
  <c r="H12" i="3"/>
  <c r="H13" i="3"/>
  <c r="H14" i="3"/>
  <c r="H15" i="3"/>
  <c r="H16" i="3"/>
  <c r="G16" i="3"/>
  <c r="G14" i="3"/>
  <c r="G12" i="3"/>
  <c r="G10" i="3"/>
  <c r="G8" i="3"/>
  <c r="G6" i="3"/>
  <c r="G4" i="3"/>
  <c r="G2" i="3"/>
  <c r="J17" i="3" l="1"/>
  <c r="K17" i="3" s="1"/>
  <c r="L17" i="3" s="1"/>
  <c r="N17" i="3" s="1"/>
  <c r="O16" i="3" s="1"/>
  <c r="H11" i="3"/>
  <c r="L11" i="3" s="1"/>
  <c r="N11" i="3" s="1"/>
  <c r="O10" i="3" s="1"/>
  <c r="J7" i="3"/>
  <c r="K7" i="3" s="1"/>
  <c r="L7" i="3" s="1"/>
  <c r="N7" i="3" s="1"/>
  <c r="O6" i="3" s="1"/>
  <c r="J5" i="3"/>
  <c r="K5" i="3" s="1"/>
  <c r="L5" i="3" s="1"/>
  <c r="N5" i="3" s="1"/>
  <c r="O4" i="3" s="1"/>
  <c r="H3" i="3"/>
  <c r="L3" i="3" s="1"/>
  <c r="N3" i="3" s="1"/>
  <c r="O2" i="3" s="1"/>
  <c r="P10" i="3" l="1"/>
  <c r="P2" i="3"/>
</calcChain>
</file>

<file path=xl/sharedStrings.xml><?xml version="1.0" encoding="utf-8"?>
<sst xmlns="http://schemas.openxmlformats.org/spreadsheetml/2006/main" count="34" uniqueCount="20">
  <si>
    <t>Bulk density</t>
  </si>
  <si>
    <t>Sample</t>
  </si>
  <si>
    <t>Location</t>
  </si>
  <si>
    <t>Deph</t>
  </si>
  <si>
    <t xml:space="preserve">Carbone </t>
  </si>
  <si>
    <t xml:space="preserve">C stock </t>
  </si>
  <si>
    <t>Site A9</t>
  </si>
  <si>
    <t>Site 45</t>
  </si>
  <si>
    <t>Added sand</t>
  </si>
  <si>
    <t>kg sand_m3</t>
  </si>
  <si>
    <t>kg C m2</t>
  </si>
  <si>
    <t>kg C sequestr_ha</t>
  </si>
  <si>
    <t>year</t>
  </si>
  <si>
    <t>annual kg C_ha</t>
  </si>
  <si>
    <t>soil mass</t>
  </si>
  <si>
    <t>kg C_m2</t>
  </si>
  <si>
    <t>total</t>
  </si>
  <si>
    <t>mean</t>
  </si>
  <si>
    <t>Total - MO</t>
  </si>
  <si>
    <t>%MO = 2*%C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</si>
</sst>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6D9-BA51-46F7-A575-3A0B3A4A7985}">
  <dimension ref="A1:P20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3" max="3" width="7" customWidth="1"/>
    <col min="4" max="4" width="11.85546875" bestFit="1" customWidth="1"/>
    <col min="5" max="5" width="8.85546875" bestFit="1" customWidth="1"/>
    <col min="6" max="6" width="8" bestFit="1" customWidth="1"/>
    <col min="7" max="7" width="8.5703125" bestFit="1" customWidth="1"/>
    <col min="8" max="8" width="8.7109375" bestFit="1" customWidth="1"/>
    <col min="9" max="9" width="11.140625" bestFit="1" customWidth="1"/>
    <col min="10" max="10" width="11.28515625" bestFit="1" customWidth="1"/>
    <col min="11" max="11" width="11.85546875" bestFit="1" customWidth="1"/>
    <col min="12" max="12" width="15.85546875" bestFit="1" customWidth="1"/>
    <col min="13" max="13" width="4.5703125" bestFit="1" customWidth="1"/>
    <col min="14" max="14" width="14.5703125" bestFit="1" customWidth="1"/>
    <col min="15" max="15" width="4.85546875" bestFit="1" customWidth="1"/>
  </cols>
  <sheetData>
    <row r="1" spans="1:16" ht="16.5" thickBot="1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4" t="s">
        <v>14</v>
      </c>
      <c r="H1" s="4" t="s">
        <v>15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16</v>
      </c>
      <c r="P1" s="4" t="s">
        <v>17</v>
      </c>
    </row>
    <row r="2" spans="1:16" ht="15.75" x14ac:dyDescent="0.25">
      <c r="A2" s="1">
        <v>1</v>
      </c>
      <c r="B2" s="1" t="s">
        <v>6</v>
      </c>
      <c r="C2" s="1">
        <v>10</v>
      </c>
      <c r="D2" s="1">
        <v>925.8</v>
      </c>
      <c r="E2" s="1">
        <v>1.8</v>
      </c>
      <c r="F2" s="1">
        <v>16.66</v>
      </c>
      <c r="G2" s="3">
        <f>D2</f>
        <v>925.8</v>
      </c>
      <c r="H2" s="3">
        <f>(G2*0.1)*E2/100</f>
        <v>1.6664400000000001</v>
      </c>
      <c r="I2">
        <f>100-E2*2</f>
        <v>96.4</v>
      </c>
      <c r="J2">
        <f>G2*I2/100</f>
        <v>892.47119999999995</v>
      </c>
      <c r="K2">
        <f>J2*0.003*0.01</f>
        <v>2.6774136E-2</v>
      </c>
      <c r="L2" s="5">
        <f>10000*(H2-K2)</f>
        <v>16396.658640000001</v>
      </c>
      <c r="M2">
        <v>14</v>
      </c>
      <c r="N2" s="7">
        <f>L2/M2</f>
        <v>1171.1899028571429</v>
      </c>
      <c r="O2" s="6">
        <f>N2+N3</f>
        <v>1408.0351900000001</v>
      </c>
      <c r="P2" s="6">
        <f>AVERAGE(O2:O8)</f>
        <v>1529.7470183928574</v>
      </c>
    </row>
    <row r="3" spans="1:16" ht="15.75" x14ac:dyDescent="0.25">
      <c r="A3" s="1">
        <v>2</v>
      </c>
      <c r="B3" s="1" t="s">
        <v>6</v>
      </c>
      <c r="C3" s="1">
        <v>20</v>
      </c>
      <c r="D3" s="1">
        <v>1238.8</v>
      </c>
      <c r="E3" s="1">
        <v>1.1000000000000001</v>
      </c>
      <c r="F3" s="1">
        <v>13.63</v>
      </c>
      <c r="G3" s="3">
        <f>2.5*D3/10</f>
        <v>309.7</v>
      </c>
      <c r="H3" s="3">
        <f t="shared" ref="H3:H17" si="0">(G3*0.1)*E3/100</f>
        <v>0.34067000000000003</v>
      </c>
      <c r="I3">
        <f t="shared" ref="I3:I15" si="1">100-E3*2</f>
        <v>97.8</v>
      </c>
      <c r="J3">
        <f t="shared" ref="J3:J15" si="2">G3*I3/100</f>
        <v>302.88659999999999</v>
      </c>
      <c r="K3">
        <f t="shared" ref="K3:K17" si="3">J3*0.003*0.01</f>
        <v>9.0865979999999996E-3</v>
      </c>
      <c r="L3" s="5">
        <f t="shared" ref="L3:L15" si="4">10000*(H3-K3)</f>
        <v>3315.8340200000002</v>
      </c>
      <c r="M3">
        <v>14</v>
      </c>
      <c r="N3" s="7">
        <f t="shared" ref="N3:N17" si="5">L3/M3</f>
        <v>236.84528714285716</v>
      </c>
    </row>
    <row r="4" spans="1:16" ht="15.75" x14ac:dyDescent="0.25">
      <c r="A4" s="1">
        <v>4</v>
      </c>
      <c r="B4" s="1" t="s">
        <v>6</v>
      </c>
      <c r="C4" s="1">
        <v>10</v>
      </c>
      <c r="D4" s="1">
        <v>821.6</v>
      </c>
      <c r="E4" s="1">
        <v>2.4</v>
      </c>
      <c r="F4" s="1">
        <v>19.72</v>
      </c>
      <c r="G4" s="3">
        <f>D4</f>
        <v>821.6</v>
      </c>
      <c r="H4" s="3">
        <f t="shared" si="0"/>
        <v>1.9718400000000003</v>
      </c>
      <c r="I4">
        <f>100-E4*2</f>
        <v>95.2</v>
      </c>
      <c r="J4">
        <f t="shared" si="2"/>
        <v>782.16320000000007</v>
      </c>
      <c r="K4">
        <f t="shared" si="3"/>
        <v>2.3464896000000006E-2</v>
      </c>
      <c r="L4" s="5">
        <f t="shared" si="4"/>
        <v>19483.751040000003</v>
      </c>
      <c r="M4">
        <v>14</v>
      </c>
      <c r="N4" s="7">
        <f t="shared" si="5"/>
        <v>1391.6965028571431</v>
      </c>
      <c r="O4" s="6">
        <f>N4+N5</f>
        <v>1703.0662114285717</v>
      </c>
    </row>
    <row r="5" spans="1:16" ht="15.75" x14ac:dyDescent="0.25">
      <c r="A5" s="1">
        <v>5</v>
      </c>
      <c r="B5" s="1" t="s">
        <v>6</v>
      </c>
      <c r="C5" s="1">
        <v>20</v>
      </c>
      <c r="D5" s="1">
        <v>1489.4</v>
      </c>
      <c r="E5" s="1">
        <v>1.2</v>
      </c>
      <c r="F5" s="1">
        <v>17.87</v>
      </c>
      <c r="G5" s="3">
        <f>2.5*D5/10</f>
        <v>372.35</v>
      </c>
      <c r="H5" s="3">
        <f t="shared" si="0"/>
        <v>0.44682000000000011</v>
      </c>
      <c r="I5">
        <f t="shared" si="1"/>
        <v>97.6</v>
      </c>
      <c r="J5">
        <f t="shared" si="2"/>
        <v>363.41360000000003</v>
      </c>
      <c r="K5">
        <f t="shared" si="3"/>
        <v>1.0902408000000001E-2</v>
      </c>
      <c r="L5" s="5">
        <f t="shared" si="4"/>
        <v>4359.1759200000015</v>
      </c>
      <c r="M5">
        <v>14</v>
      </c>
      <c r="N5" s="7">
        <f t="shared" si="5"/>
        <v>311.3697085714287</v>
      </c>
    </row>
    <row r="6" spans="1:16" ht="15.75" x14ac:dyDescent="0.25">
      <c r="A6" s="1">
        <v>7</v>
      </c>
      <c r="B6" s="1" t="s">
        <v>6</v>
      </c>
      <c r="C6" s="1">
        <v>10</v>
      </c>
      <c r="D6" s="1">
        <v>977.5</v>
      </c>
      <c r="E6" s="1">
        <v>1.6</v>
      </c>
      <c r="F6" s="1">
        <v>15.64</v>
      </c>
      <c r="G6" s="3">
        <f>D6</f>
        <v>977.5</v>
      </c>
      <c r="H6" s="3">
        <f t="shared" si="0"/>
        <v>1.5640000000000001</v>
      </c>
      <c r="I6">
        <f t="shared" si="1"/>
        <v>96.8</v>
      </c>
      <c r="J6">
        <f t="shared" si="2"/>
        <v>946.22</v>
      </c>
      <c r="K6">
        <f t="shared" si="3"/>
        <v>2.8386600000000001E-2</v>
      </c>
      <c r="L6" s="5">
        <f t="shared" si="4"/>
        <v>15356.134000000002</v>
      </c>
      <c r="M6">
        <v>14</v>
      </c>
      <c r="N6" s="7">
        <f t="shared" si="5"/>
        <v>1096.8667142857144</v>
      </c>
      <c r="O6" s="6">
        <f>N6+N7</f>
        <v>1543.0342007142858</v>
      </c>
    </row>
    <row r="7" spans="1:16" ht="15.75" x14ac:dyDescent="0.25">
      <c r="A7" s="1">
        <v>8</v>
      </c>
      <c r="B7" s="1" t="s">
        <v>6</v>
      </c>
      <c r="C7" s="1">
        <v>20</v>
      </c>
      <c r="D7" s="1">
        <v>1150.7</v>
      </c>
      <c r="E7" s="1">
        <v>2.2000000000000002</v>
      </c>
      <c r="F7" s="1">
        <v>30.9</v>
      </c>
      <c r="G7" s="3">
        <f>2.5*D7/10</f>
        <v>287.67500000000001</v>
      </c>
      <c r="H7" s="3">
        <f t="shared" si="0"/>
        <v>0.63288500000000003</v>
      </c>
      <c r="I7">
        <f>100-E7*2</f>
        <v>95.6</v>
      </c>
      <c r="J7">
        <f t="shared" si="2"/>
        <v>275.01729999999998</v>
      </c>
      <c r="K7">
        <f t="shared" si="3"/>
        <v>8.2505189999999996E-3</v>
      </c>
      <c r="L7" s="5">
        <f>10000*(H7-K7)</f>
        <v>6246.3448100000005</v>
      </c>
      <c r="M7">
        <v>14</v>
      </c>
      <c r="N7" s="7">
        <f>L7/M7</f>
        <v>446.16748642857146</v>
      </c>
    </row>
    <row r="8" spans="1:16" ht="15.75" x14ac:dyDescent="0.25">
      <c r="A8" s="1">
        <v>10</v>
      </c>
      <c r="B8" s="1" t="s">
        <v>6</v>
      </c>
      <c r="C8" s="1">
        <v>10</v>
      </c>
      <c r="D8" s="1">
        <v>925.8</v>
      </c>
      <c r="E8" s="1">
        <v>1.8</v>
      </c>
      <c r="F8" s="1">
        <v>16.66</v>
      </c>
      <c r="G8" s="3">
        <f>D8</f>
        <v>925.8</v>
      </c>
      <c r="H8" s="3">
        <f t="shared" si="0"/>
        <v>1.6664400000000001</v>
      </c>
      <c r="I8">
        <f t="shared" si="1"/>
        <v>96.4</v>
      </c>
      <c r="J8">
        <f t="shared" si="2"/>
        <v>892.47119999999995</v>
      </c>
      <c r="K8">
        <f t="shared" si="3"/>
        <v>2.6774136E-2</v>
      </c>
      <c r="L8" s="5">
        <f t="shared" si="4"/>
        <v>16396.658640000001</v>
      </c>
      <c r="M8">
        <v>14</v>
      </c>
      <c r="N8" s="7">
        <f t="shared" si="5"/>
        <v>1171.1899028571429</v>
      </c>
      <c r="O8" s="6">
        <f>N8+N9</f>
        <v>1464.8524714285713</v>
      </c>
    </row>
    <row r="9" spans="1:16" ht="15.75" x14ac:dyDescent="0.25">
      <c r="A9" s="1">
        <v>11</v>
      </c>
      <c r="B9" s="1" t="s">
        <v>6</v>
      </c>
      <c r="C9" s="1">
        <v>20</v>
      </c>
      <c r="D9" s="1">
        <v>1404.7</v>
      </c>
      <c r="E9" s="1">
        <v>1.2</v>
      </c>
      <c r="F9" s="1">
        <v>16.86</v>
      </c>
      <c r="G9" s="3">
        <f>2.5*D9/10</f>
        <v>351.17500000000001</v>
      </c>
      <c r="H9" s="3">
        <f t="shared" si="0"/>
        <v>0.42141000000000001</v>
      </c>
      <c r="I9">
        <f t="shared" si="1"/>
        <v>97.6</v>
      </c>
      <c r="J9">
        <f t="shared" si="2"/>
        <v>342.74680000000001</v>
      </c>
      <c r="K9">
        <f t="shared" si="3"/>
        <v>1.0282404E-2</v>
      </c>
      <c r="L9" s="5">
        <f t="shared" si="4"/>
        <v>4111.2759599999999</v>
      </c>
      <c r="M9">
        <v>14</v>
      </c>
      <c r="N9" s="7">
        <f t="shared" si="5"/>
        <v>293.66256857142855</v>
      </c>
    </row>
    <row r="10" spans="1:16" ht="15.75" x14ac:dyDescent="0.25">
      <c r="A10" s="1">
        <v>13</v>
      </c>
      <c r="B10" s="1" t="s">
        <v>7</v>
      </c>
      <c r="C10" s="1">
        <v>10</v>
      </c>
      <c r="D10" s="1">
        <v>942.1</v>
      </c>
      <c r="E10" s="1">
        <v>1.6</v>
      </c>
      <c r="F10" s="1">
        <v>15.07</v>
      </c>
      <c r="G10" s="3">
        <f>D10</f>
        <v>942.1</v>
      </c>
      <c r="H10" s="3">
        <f t="shared" si="0"/>
        <v>1.5073600000000003</v>
      </c>
      <c r="I10">
        <f t="shared" si="1"/>
        <v>96.8</v>
      </c>
      <c r="J10">
        <f t="shared" si="2"/>
        <v>911.95280000000002</v>
      </c>
      <c r="K10">
        <f t="shared" si="3"/>
        <v>2.7358584000000002E-2</v>
      </c>
      <c r="L10" s="5">
        <f t="shared" si="4"/>
        <v>14800.014160000004</v>
      </c>
      <c r="M10">
        <v>19</v>
      </c>
      <c r="N10" s="7">
        <f t="shared" si="5"/>
        <v>778.94811368421074</v>
      </c>
      <c r="O10" s="6">
        <f>N10+N11</f>
        <v>858.40843789473706</v>
      </c>
      <c r="P10" s="6">
        <f>AVERAGE(O10:O16)</f>
        <v>916.18266578947373</v>
      </c>
    </row>
    <row r="11" spans="1:16" ht="15.75" x14ac:dyDescent="0.25">
      <c r="A11" s="1">
        <v>14</v>
      </c>
      <c r="B11" s="1" t="s">
        <v>7</v>
      </c>
      <c r="C11" s="1">
        <v>20</v>
      </c>
      <c r="D11" s="1">
        <v>1631.1</v>
      </c>
      <c r="E11" s="1">
        <v>0.4</v>
      </c>
      <c r="F11" s="1">
        <v>6.52</v>
      </c>
      <c r="G11" s="3">
        <f>2.5*D11/10</f>
        <v>407.77499999999998</v>
      </c>
      <c r="H11" s="3">
        <f t="shared" si="0"/>
        <v>0.16311000000000003</v>
      </c>
      <c r="I11">
        <f t="shared" si="1"/>
        <v>99.2</v>
      </c>
      <c r="J11">
        <f t="shared" si="2"/>
        <v>404.51279999999997</v>
      </c>
      <c r="K11">
        <f t="shared" si="3"/>
        <v>1.2135384000000001E-2</v>
      </c>
      <c r="L11" s="5">
        <f t="shared" si="4"/>
        <v>1509.7461600000004</v>
      </c>
      <c r="M11">
        <v>19</v>
      </c>
      <c r="N11" s="7">
        <f t="shared" si="5"/>
        <v>79.460324210526338</v>
      </c>
    </row>
    <row r="12" spans="1:16" ht="15.75" x14ac:dyDescent="0.25">
      <c r="A12" s="1">
        <v>16</v>
      </c>
      <c r="B12" s="1" t="s">
        <v>7</v>
      </c>
      <c r="C12" s="1">
        <v>10</v>
      </c>
      <c r="D12" s="1">
        <v>793.7</v>
      </c>
      <c r="E12" s="1">
        <v>2.8</v>
      </c>
      <c r="F12" s="1">
        <v>22.22</v>
      </c>
      <c r="G12" s="3">
        <f>D12</f>
        <v>793.7</v>
      </c>
      <c r="H12" s="3">
        <f t="shared" si="0"/>
        <v>2.2223600000000001</v>
      </c>
      <c r="I12">
        <f t="shared" si="1"/>
        <v>94.4</v>
      </c>
      <c r="J12">
        <f t="shared" si="2"/>
        <v>749.25280000000009</v>
      </c>
      <c r="K12">
        <f t="shared" si="3"/>
        <v>2.2477584000000005E-2</v>
      </c>
      <c r="L12" s="5">
        <f t="shared" si="4"/>
        <v>21998.82416</v>
      </c>
      <c r="M12">
        <v>19</v>
      </c>
      <c r="N12" s="7">
        <f t="shared" si="5"/>
        <v>1157.8328505263157</v>
      </c>
      <c r="O12" s="6">
        <f>N12+N13</f>
        <v>1281.3608189473684</v>
      </c>
    </row>
    <row r="13" spans="1:16" ht="15.75" x14ac:dyDescent="0.25">
      <c r="A13" s="1">
        <v>17</v>
      </c>
      <c r="B13" s="1" t="s">
        <v>7</v>
      </c>
      <c r="C13" s="1">
        <v>20</v>
      </c>
      <c r="D13" s="1">
        <v>1646</v>
      </c>
      <c r="E13" s="1">
        <v>0.6</v>
      </c>
      <c r="F13" s="1">
        <v>9.8800000000000008</v>
      </c>
      <c r="G13" s="3">
        <f>2.5*D13/10</f>
        <v>411.5</v>
      </c>
      <c r="H13" s="3">
        <f t="shared" si="0"/>
        <v>0.24690000000000001</v>
      </c>
      <c r="I13">
        <f t="shared" si="1"/>
        <v>98.8</v>
      </c>
      <c r="J13">
        <f t="shared" si="2"/>
        <v>406.56199999999995</v>
      </c>
      <c r="K13">
        <f t="shared" si="3"/>
        <v>1.2196859999999999E-2</v>
      </c>
      <c r="L13" s="5">
        <f t="shared" si="4"/>
        <v>2347.0313999999998</v>
      </c>
      <c r="M13">
        <v>19</v>
      </c>
      <c r="N13" s="7">
        <f t="shared" si="5"/>
        <v>123.52796842105262</v>
      </c>
    </row>
    <row r="14" spans="1:16" ht="15.75" x14ac:dyDescent="0.25">
      <c r="A14" s="1">
        <v>19</v>
      </c>
      <c r="B14" s="1" t="s">
        <v>7</v>
      </c>
      <c r="C14" s="1">
        <v>10</v>
      </c>
      <c r="D14" s="1">
        <v>946.4</v>
      </c>
      <c r="E14" s="1">
        <v>1.2</v>
      </c>
      <c r="F14" s="1">
        <v>11.36</v>
      </c>
      <c r="G14" s="3">
        <f>D14</f>
        <v>946.4</v>
      </c>
      <c r="H14" s="3">
        <f t="shared" si="0"/>
        <v>1.13568</v>
      </c>
      <c r="I14">
        <f t="shared" si="1"/>
        <v>97.6</v>
      </c>
      <c r="J14">
        <f t="shared" si="2"/>
        <v>923.68640000000005</v>
      </c>
      <c r="K14">
        <f t="shared" si="3"/>
        <v>2.7710592000000003E-2</v>
      </c>
      <c r="L14" s="5">
        <f t="shared" si="4"/>
        <v>11079.694079999999</v>
      </c>
      <c r="M14">
        <v>19</v>
      </c>
      <c r="N14" s="7">
        <f t="shared" si="5"/>
        <v>583.14179368421048</v>
      </c>
      <c r="O14" s="6">
        <f>N14+N15</f>
        <v>665.82710315789473</v>
      </c>
    </row>
    <row r="15" spans="1:16" ht="15.75" x14ac:dyDescent="0.25">
      <c r="A15" s="1">
        <v>20</v>
      </c>
      <c r="B15" s="1" t="s">
        <v>7</v>
      </c>
      <c r="C15" s="1">
        <v>20</v>
      </c>
      <c r="D15" s="1">
        <v>1697.3</v>
      </c>
      <c r="E15" s="1">
        <v>0.4</v>
      </c>
      <c r="F15" s="1">
        <v>6.79</v>
      </c>
      <c r="G15" s="3">
        <f>2.5*D15/10</f>
        <v>424.32499999999999</v>
      </c>
      <c r="H15" s="3">
        <f t="shared" si="0"/>
        <v>0.16973000000000002</v>
      </c>
      <c r="I15">
        <f t="shared" si="1"/>
        <v>99.2</v>
      </c>
      <c r="J15">
        <f t="shared" si="2"/>
        <v>420.93040000000002</v>
      </c>
      <c r="K15">
        <f t="shared" si="3"/>
        <v>1.2627912000000002E-2</v>
      </c>
      <c r="L15" s="5">
        <f t="shared" si="4"/>
        <v>1571.0208800000003</v>
      </c>
      <c r="M15">
        <v>19</v>
      </c>
      <c r="N15" s="7">
        <f t="shared" si="5"/>
        <v>82.685309473684228</v>
      </c>
    </row>
    <row r="16" spans="1:16" ht="15.75" x14ac:dyDescent="0.25">
      <c r="A16" s="1">
        <v>22</v>
      </c>
      <c r="B16" s="1" t="s">
        <v>7</v>
      </c>
      <c r="C16" s="1">
        <v>10</v>
      </c>
      <c r="D16" s="1">
        <v>942.1</v>
      </c>
      <c r="E16" s="1">
        <v>1.6</v>
      </c>
      <c r="F16" s="1">
        <v>15.07</v>
      </c>
      <c r="G16" s="3">
        <f>D16</f>
        <v>942.1</v>
      </c>
      <c r="H16" s="3">
        <f t="shared" si="0"/>
        <v>1.5073600000000003</v>
      </c>
      <c r="I16">
        <f t="shared" ref="I16:I17" si="6">100-E16*2</f>
        <v>96.8</v>
      </c>
      <c r="J16">
        <f t="shared" ref="J16:J17" si="7">G16*I16/100</f>
        <v>911.95280000000002</v>
      </c>
      <c r="K16">
        <f t="shared" si="3"/>
        <v>2.7358584000000002E-2</v>
      </c>
      <c r="L16" s="5">
        <f t="shared" ref="L16:L17" si="8">10000*(H16-K16)</f>
        <v>14800.014160000004</v>
      </c>
      <c r="M16">
        <v>19</v>
      </c>
      <c r="N16" s="7">
        <f t="shared" si="5"/>
        <v>778.94811368421074</v>
      </c>
      <c r="O16" s="6">
        <f>N16+N17</f>
        <v>859.13430315789492</v>
      </c>
    </row>
    <row r="17" spans="1:14" ht="15.75" x14ac:dyDescent="0.25">
      <c r="A17" s="1">
        <v>23</v>
      </c>
      <c r="B17" s="1" t="s">
        <v>7</v>
      </c>
      <c r="C17" s="1">
        <v>20</v>
      </c>
      <c r="D17" s="1">
        <v>1646</v>
      </c>
      <c r="E17" s="1">
        <v>0.4</v>
      </c>
      <c r="F17" s="1">
        <v>6.58</v>
      </c>
      <c r="G17" s="3">
        <f>2.5*D17/10</f>
        <v>411.5</v>
      </c>
      <c r="H17" s="3">
        <f t="shared" si="0"/>
        <v>0.16460000000000005</v>
      </c>
      <c r="I17">
        <f t="shared" si="6"/>
        <v>99.2</v>
      </c>
      <c r="J17">
        <f t="shared" si="7"/>
        <v>408.20800000000003</v>
      </c>
      <c r="K17">
        <f t="shared" si="3"/>
        <v>1.2246240000000002E-2</v>
      </c>
      <c r="L17" s="5">
        <f t="shared" si="8"/>
        <v>1523.5376000000006</v>
      </c>
      <c r="M17">
        <v>19</v>
      </c>
      <c r="N17" s="7">
        <f t="shared" si="5"/>
        <v>80.186189473684237</v>
      </c>
    </row>
    <row r="19" spans="1:14" x14ac:dyDescent="0.25">
      <c r="I19" t="s">
        <v>18</v>
      </c>
    </row>
    <row r="20" spans="1:14" x14ac:dyDescent="0.25">
      <c r="I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</dc:creator>
  <cp:lastModifiedBy>Wilfried</cp:lastModifiedBy>
  <dcterms:created xsi:type="dcterms:W3CDTF">2020-11-12T00:00:45Z</dcterms:created>
  <dcterms:modified xsi:type="dcterms:W3CDTF">2020-11-17T19:42:24Z</dcterms:modified>
</cp:coreProperties>
</file>