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Semanas" sheetId="2" r:id="rId5"/>
  </sheets>
  <definedNames/>
  <calcPr/>
</workbook>
</file>

<file path=xl/sharedStrings.xml><?xml version="1.0" encoding="utf-8"?>
<sst xmlns="http://schemas.openxmlformats.org/spreadsheetml/2006/main" count="115" uniqueCount="86">
  <si>
    <t>Formato de Planeación y Seguimiento - Tareas</t>
  </si>
  <si>
    <t>Grupo:</t>
  </si>
  <si>
    <t>Blast Code</t>
  </si>
  <si>
    <t>Líder:</t>
  </si>
  <si>
    <t>Sebastian</t>
  </si>
  <si>
    <t>Horas de trabajo semanal:</t>
  </si>
  <si>
    <t>Admon. de planeación:</t>
  </si>
  <si>
    <t>Daniel</t>
  </si>
  <si>
    <t>Admon. de calidad:</t>
  </si>
  <si>
    <t>Emilio</t>
  </si>
  <si>
    <t>Camilo</t>
  </si>
  <si>
    <t>Admon.  de soporte:</t>
  </si>
  <si>
    <t>Lucas</t>
  </si>
  <si>
    <t>Admon.  de desarrollo:</t>
  </si>
  <si>
    <t>Jose</t>
  </si>
  <si>
    <t>|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</si>
  <si>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</si>
  <si>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</si>
  <si>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</si>
  <si>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</si>
  <si>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</si>
  <si>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</si>
  <si>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</si>
  <si>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</si>
  <si>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Tarea</t>
  </si>
  <si>
    <t>Minutos Líder</t>
  </si>
  <si>
    <t>Minutos Admin. Planeación</t>
  </si>
  <si>
    <t>Minutos Admin. Calidad</t>
  </si>
  <si>
    <t>Minutos Admin. Soporte</t>
  </si>
  <si>
    <t>Minutos Admin.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</si>
  <si>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</si>
  <si>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</si>
  <si>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</si>
  <si>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</si>
  <si>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</si>
  <si>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Generales</t>
  </si>
  <si>
    <t>Instalar herramientas de desarrollo</t>
  </si>
  <si>
    <t>Reunión de coordinación semanal tutor</t>
  </si>
  <si>
    <t>Draft Arquitectura</t>
  </si>
  <si>
    <t>Gestión Requisitos</t>
  </si>
  <si>
    <t>Recolección de Información de stakeholders</t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</si>
  <si>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</si>
  <si>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</si>
  <si>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""</t>
    </r>
  </si>
  <si>
    <t>Análisis Requisitos</t>
  </si>
  <si>
    <t>Elaborar el diagrama de clase del análisis</t>
  </si>
  <si>
    <t>Elaborar modelo de Iteración del análisis</t>
  </si>
  <si>
    <t>Revisión diagrama de clases del análisis</t>
  </si>
  <si>
    <t>Diseño de Software</t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</si>
  <si>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 "</t>
    </r>
  </si>
  <si>
    <r>
      <rPr>
        <rFont val="Calibri"/>
        <color theme="1"/>
        <sz val="11.0"/>
      </rPr>
      <t xml:space="preserve">Diseño detallado :Diagrama de Iteracion Caso de uso </t>
    </r>
    <r>
      <rPr>
        <rFont val="Calibri"/>
        <i/>
        <color rgb="FF4F81BD"/>
        <sz val="11.0"/>
      </rPr>
      <t>""</t>
    </r>
  </si>
  <si>
    <r>
      <rPr>
        <rFont val="Calibri"/>
        <color theme="1"/>
        <sz val="11.0"/>
      </rPr>
      <t>Diseño detallado :Repositorio de Datos</t>
    </r>
    <r>
      <rPr>
        <rFont val="Calibri"/>
        <i/>
        <color rgb="FF4F81BD"/>
        <sz val="11.0"/>
      </rPr>
      <t>""</t>
    </r>
  </si>
  <si>
    <t>Construcción y pruebas de Software</t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</si>
  <si>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""</t>
    </r>
  </si>
  <si>
    <t>Pruebas unitarias clases de control</t>
  </si>
  <si>
    <r>
      <rPr>
        <rFont val="Calibri"/>
        <color theme="1"/>
        <sz val="11.0"/>
      </rPr>
      <t xml:space="preserve">Implementar  las clases de entidad/modelo  y acceso repositorios Caso de uso </t>
    </r>
    <r>
      <rPr>
        <rFont val="Calibri"/>
        <i/>
        <color theme="4"/>
        <sz val="11.0"/>
      </rPr>
      <t>"Consultar Paciente"</t>
    </r>
  </si>
  <si>
    <t>Pruebas unitarias clases de entidad</t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</si>
  <si>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</si>
  <si>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""</t>
    </r>
  </si>
  <si>
    <t>Pruebas de integración</t>
  </si>
  <si>
    <t>SIGUE OTRO CASO DE USO</t>
  </si>
  <si>
    <t>…...................</t>
  </si>
  <si>
    <t>Consolidar informe semanal</t>
  </si>
  <si>
    <t>Consolidar datos planeación semanal</t>
  </si>
  <si>
    <t>Consolidar datos calidad semanal</t>
  </si>
  <si>
    <t>Reporte uso repositorio y backup semanal</t>
  </si>
  <si>
    <t>Reporte avance implementación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</si>
  <si>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</si>
  <si>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</si>
  <si>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</si>
  <si>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</si>
  <si>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</si>
  <si>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</si>
  <si>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>
        <rFont val="Calibri"/>
        <i/>
        <color rgb="FF1F497D"/>
        <sz val="11.0"/>
      </rPr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</si>
  <si>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</si>
  <si>
    <t>Formato de Planeación y Seguimiento - Semanas</t>
  </si>
  <si>
    <t>Las casillas en gris tienen fórmulas para realizar los cálculos automáticamente. No deben ingresarse allí datos manuales.</t>
  </si>
  <si>
    <t>Los Ases</t>
  </si>
  <si>
    <t>Semana</t>
  </si>
  <si>
    <t>Horas</t>
  </si>
  <si>
    <t>Valor planeado</t>
  </si>
  <si>
    <t>Valor planeado acumulado</t>
  </si>
  <si>
    <t>Valor ganado</t>
  </si>
  <si>
    <t>Valor ganado acumulado</t>
  </si>
  <si>
    <t>%</t>
  </si>
  <si>
    <t>Las horas de cada semana no pueden superar las horas de trabajo del grupo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</si>
</sst>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2">
    <font>
      <sz val="11.0"/>
      <color theme="1"/>
      <name val="Arial"/>
    </font>
    <font>
      <b/>
      <sz val="20.0"/>
      <color theme="1"/>
      <name val="Calibri"/>
    </font>
    <font>
      <i/>
      <sz val="11.0"/>
      <color rgb="FF1F497D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/>
    <font>
      <b/>
      <color rgb="FF000000"/>
      <name val="Roboto"/>
    </font>
    <font>
      <b/>
      <sz val="11.0"/>
      <color rgb="FFFF0000"/>
      <name val="Calibri"/>
    </font>
    <font>
      <i/>
      <sz val="11.0"/>
      <color rgb="FFFF0000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2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3" fillId="2" fontId="5" numFmtId="0" xfId="0" applyBorder="1" applyFill="1" applyFont="1"/>
    <xf borderId="0" fillId="0" fontId="6" numFmtId="0" xfId="0" applyFont="1"/>
    <xf borderId="1" fillId="0" fontId="4" numFmtId="14" xfId="0" applyAlignment="1" applyBorder="1" applyFont="1" applyNumberFormat="1">
      <alignment readingOrder="0"/>
    </xf>
    <xf borderId="2" fillId="0" fontId="4" numFmtId="0" xfId="0" applyAlignment="1" applyBorder="1" applyFont="1">
      <alignment horizontal="center"/>
    </xf>
    <xf borderId="4" fillId="2" fontId="4" numFmtId="0" xfId="0" applyBorder="1" applyFont="1"/>
    <xf borderId="5" fillId="3" fontId="3" numFmtId="0" xfId="0" applyAlignment="1" applyBorder="1" applyFill="1" applyFont="1">
      <alignment horizontal="center"/>
    </xf>
    <xf borderId="2" fillId="0" fontId="7" numFmtId="0" xfId="0" applyBorder="1" applyFont="1"/>
    <xf borderId="6" fillId="0" fontId="7" numFmtId="0" xfId="0" applyBorder="1" applyFont="1"/>
    <xf borderId="7" fillId="4" fontId="3" numFmtId="0" xfId="0" applyAlignment="1" applyBorder="1" applyFill="1" applyFont="1">
      <alignment horizontal="center"/>
    </xf>
    <xf borderId="8" fillId="0" fontId="7" numFmtId="0" xfId="0" applyBorder="1" applyFont="1"/>
    <xf borderId="0" fillId="0" fontId="6" numFmtId="0" xfId="0" applyAlignment="1" applyFont="1">
      <alignment shrinkToFit="0" wrapText="1"/>
    </xf>
    <xf borderId="9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shrinkToFit="0" wrapText="1"/>
    </xf>
    <xf borderId="0" fillId="5" fontId="8" numFmtId="0" xfId="0" applyAlignment="1" applyFill="1" applyFont="1">
      <alignment readingOrder="0" shrinkToFit="0" wrapText="1"/>
    </xf>
    <xf borderId="11" fillId="0" fontId="6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shrinkToFit="0" wrapText="1"/>
    </xf>
    <xf borderId="13" fillId="6" fontId="4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shrinkToFit="0" wrapText="1"/>
    </xf>
    <xf borderId="9" fillId="7" fontId="4" numFmtId="0" xfId="0" applyBorder="1" applyFill="1" applyFont="1"/>
    <xf borderId="9" fillId="7" fontId="4" numFmtId="0" xfId="0" applyAlignment="1" applyBorder="1" applyFont="1">
      <alignment readingOrder="0"/>
    </xf>
    <xf borderId="9" fillId="2" fontId="4" numFmtId="1" xfId="0" applyBorder="1" applyFont="1" applyNumberFormat="1"/>
    <xf borderId="14" fillId="2" fontId="4" numFmtId="164" xfId="0" applyBorder="1" applyFont="1" applyNumberFormat="1"/>
    <xf borderId="8" fillId="0" fontId="4" numFmtId="0" xfId="0" applyBorder="1" applyFont="1"/>
    <xf borderId="9" fillId="0" fontId="4" numFmtId="0" xfId="0" applyBorder="1" applyFont="1"/>
    <xf borderId="9" fillId="2" fontId="4" numFmtId="0" xfId="0" applyBorder="1" applyFont="1"/>
    <xf borderId="9" fillId="2" fontId="4" numFmtId="164" xfId="0" applyBorder="1" applyFont="1" applyNumberFormat="1"/>
    <xf borderId="15" fillId="0" fontId="7" numFmtId="0" xfId="0" applyBorder="1" applyFont="1"/>
    <xf borderId="10" fillId="0" fontId="7" numFmtId="0" xfId="0" applyBorder="1" applyFont="1"/>
    <xf borderId="9" fillId="8" fontId="4" numFmtId="0" xfId="0" applyAlignment="1" applyBorder="1" applyFill="1" applyFont="1">
      <alignment shrinkToFit="0" wrapText="1"/>
    </xf>
    <xf borderId="13" fillId="3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/>
    </xf>
    <xf borderId="16" fillId="3" fontId="4" numFmtId="0" xfId="0" applyAlignment="1" applyBorder="1" applyFont="1">
      <alignment horizontal="center" shrinkToFit="0" vertical="center" wrapText="1"/>
    </xf>
    <xf borderId="17" fillId="0" fontId="7" numFmtId="0" xfId="0" applyBorder="1" applyFont="1"/>
    <xf borderId="9" fillId="8" fontId="4" numFmtId="0" xfId="0" applyAlignment="1" applyBorder="1" applyFont="1">
      <alignment readingOrder="0" shrinkToFit="0" wrapText="1"/>
    </xf>
    <xf borderId="9" fillId="9" fontId="4" numFmtId="0" xfId="0" applyAlignment="1" applyBorder="1" applyFill="1" applyFont="1">
      <alignment readingOrder="0" shrinkToFit="0" wrapText="1"/>
    </xf>
    <xf borderId="9" fillId="10" fontId="4" numFmtId="0" xfId="0" applyAlignment="1" applyBorder="1" applyFill="1" applyFont="1">
      <alignment shrinkToFit="0" wrapText="1"/>
    </xf>
    <xf borderId="9" fillId="9" fontId="9" numFmtId="0" xfId="0" applyAlignment="1" applyBorder="1" applyFont="1">
      <alignment horizontal="center" shrinkToFit="0" wrapText="1"/>
    </xf>
    <xf borderId="16" fillId="4" fontId="4" numFmtId="0" xfId="0" applyAlignment="1" applyBorder="1" applyFont="1">
      <alignment horizontal="center"/>
    </xf>
    <xf borderId="13" fillId="0" fontId="4" numFmtId="0" xfId="0" applyBorder="1" applyFont="1"/>
    <xf borderId="0" fillId="0" fontId="4" numFmtId="0" xfId="0" applyAlignment="1" applyFont="1">
      <alignment horizontal="right"/>
    </xf>
    <xf borderId="0" fillId="0" fontId="4" numFmtId="164" xfId="0" applyFont="1" applyNumberFormat="1"/>
    <xf borderId="18" fillId="2" fontId="4" numFmtId="164" xfId="0" applyBorder="1" applyFont="1" applyNumberFormat="1"/>
    <xf borderId="9" fillId="2" fontId="4" numFmtId="165" xfId="0" applyBorder="1" applyFont="1" applyNumberFormat="1"/>
    <xf borderId="4" fillId="2" fontId="4" numFmtId="165" xfId="0" applyBorder="1" applyFont="1" applyNumberFormat="1"/>
    <xf borderId="9" fillId="2" fontId="4" numFmtId="9" xfId="0" applyBorder="1" applyFont="1" applyNumberFormat="1"/>
    <xf borderId="0" fillId="0" fontId="10" numFmtId="0" xfId="0" applyFont="1"/>
    <xf borderId="0" fillId="0" fontId="11" numFmtId="0" xfId="0" applyFont="1"/>
    <xf borderId="0" fillId="0" fontId="4" numFmtId="0" xfId="0" applyAlignment="1" applyFont="1">
      <alignment horizontal="center"/>
    </xf>
    <xf borderId="19" fillId="0" fontId="7" numFmtId="0" xfId="0" applyBorder="1" applyFont="1"/>
    <xf borderId="20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wrapText="1"/>
    </xf>
    <xf borderId="22" fillId="2" fontId="4" numFmtId="164" xfId="0" applyBorder="1" applyFont="1" applyNumberFormat="1"/>
    <xf borderId="4" fillId="7" fontId="4" numFmtId="2" xfId="0" applyBorder="1" applyFont="1" applyNumberFormat="1"/>
    <xf borderId="4" fillId="7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 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Semanas!$D$10:$D$18</c:f>
              <c:numCache/>
            </c:numRef>
          </c:val>
          <c:smooth val="0"/>
        </c:ser>
        <c:ser>
          <c:idx val="1"/>
          <c:order val="1"/>
          <c:tx>
            <c:v>Valor ganado acumulado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Semanas!$G$10:$G$18</c:f>
              <c:numCache/>
            </c:numRef>
          </c:val>
          <c:smooth val="0"/>
        </c:ser>
        <c:axId val="763001375"/>
        <c:axId val="272852451"/>
      </c:lineChart>
      <c:catAx>
        <c:axId val="76300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2852451"/>
      </c:catAx>
      <c:valAx>
        <c:axId val="272852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3001375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6</xdr:row>
      <xdr:rowOff>9525</xdr:rowOff>
    </xdr:from>
    <xdr:ext cx="4572000" cy="3667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49.25"/>
    <col customWidth="1" min="3" max="3" width="10.63"/>
    <col customWidth="1" min="4" max="9" width="10.0"/>
    <col customWidth="1" min="10" max="10" width="10.63"/>
    <col customWidth="1" min="11" max="27" width="10.0"/>
  </cols>
  <sheetData>
    <row r="1">
      <c r="B1" s="1" t="s">
        <v>0</v>
      </c>
    </row>
    <row r="2">
      <c r="D2" s="2"/>
    </row>
    <row r="3">
      <c r="D3" s="2"/>
    </row>
    <row r="4">
      <c r="D4" s="2"/>
    </row>
    <row r="5">
      <c r="B5" s="3" t="s">
        <v>1</v>
      </c>
      <c r="C5" s="4" t="s">
        <v>2</v>
      </c>
      <c r="D5" s="5"/>
      <c r="E5" s="6"/>
      <c r="F5" s="6"/>
      <c r="G5" s="6"/>
      <c r="H5" s="6"/>
      <c r="I5" s="6"/>
      <c r="J5" s="6"/>
      <c r="K5" s="6"/>
      <c r="L5" s="6"/>
    </row>
    <row r="6">
      <c r="B6" s="3" t="s">
        <v>3</v>
      </c>
      <c r="C6" s="4" t="s">
        <v>4</v>
      </c>
      <c r="D6" s="5"/>
      <c r="E6" s="6" t="s">
        <v>5</v>
      </c>
      <c r="F6" s="6"/>
      <c r="G6" s="6"/>
      <c r="H6" s="6"/>
      <c r="I6" s="5">
        <v>4.0</v>
      </c>
      <c r="J6" s="6"/>
      <c r="K6" s="6"/>
      <c r="L6" s="6"/>
    </row>
    <row r="7">
      <c r="B7" s="3" t="s">
        <v>6</v>
      </c>
      <c r="C7" s="4" t="s">
        <v>7</v>
      </c>
      <c r="D7" s="5"/>
      <c r="E7" s="6" t="s">
        <v>5</v>
      </c>
      <c r="F7" s="6"/>
      <c r="G7" s="6"/>
      <c r="H7" s="6"/>
      <c r="I7" s="5">
        <v>4.0</v>
      </c>
      <c r="J7" s="6"/>
      <c r="K7" s="6"/>
      <c r="L7" s="6"/>
    </row>
    <row r="8">
      <c r="B8" s="3" t="s">
        <v>8</v>
      </c>
      <c r="C8" s="4" t="s">
        <v>9</v>
      </c>
      <c r="D8" s="5"/>
      <c r="E8" s="6" t="s">
        <v>5</v>
      </c>
      <c r="F8" s="6"/>
      <c r="G8" s="6"/>
      <c r="H8" s="6"/>
      <c r="I8" s="5">
        <v>4.0</v>
      </c>
      <c r="J8" s="6"/>
      <c r="K8" s="6"/>
      <c r="L8" s="6"/>
    </row>
    <row r="9">
      <c r="B9" s="3" t="s">
        <v>8</v>
      </c>
      <c r="C9" s="4" t="s">
        <v>10</v>
      </c>
      <c r="D9" s="5"/>
      <c r="E9" s="6" t="s">
        <v>5</v>
      </c>
      <c r="F9" s="6"/>
      <c r="G9" s="6"/>
      <c r="H9" s="6"/>
      <c r="I9" s="4">
        <v>4.0</v>
      </c>
      <c r="J9" s="6"/>
      <c r="K9" s="6"/>
      <c r="L9" s="6"/>
    </row>
    <row r="10">
      <c r="B10" s="3" t="s">
        <v>11</v>
      </c>
      <c r="C10" s="7" t="s">
        <v>12</v>
      </c>
      <c r="D10" s="5"/>
      <c r="E10" s="6" t="s">
        <v>5</v>
      </c>
      <c r="F10" s="6"/>
      <c r="G10" s="6"/>
      <c r="H10" s="6"/>
      <c r="I10" s="5">
        <v>4.0</v>
      </c>
      <c r="J10" s="6"/>
      <c r="K10" s="6"/>
      <c r="L10" s="6"/>
    </row>
    <row r="11">
      <c r="B11" s="8" t="s">
        <v>13</v>
      </c>
      <c r="C11" s="7" t="s">
        <v>14</v>
      </c>
      <c r="D11" s="5"/>
      <c r="E11" s="6" t="s">
        <v>5</v>
      </c>
      <c r="F11" s="6"/>
      <c r="G11" s="6"/>
      <c r="H11" s="6"/>
      <c r="I11" s="5">
        <v>4.0</v>
      </c>
      <c r="J11" s="6"/>
      <c r="K11" s="6"/>
      <c r="L11" s="6"/>
    </row>
    <row r="12">
      <c r="B12" s="3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>
      <c r="B13" s="3" t="s">
        <v>16</v>
      </c>
      <c r="C13" s="9">
        <v>1.0</v>
      </c>
      <c r="D13" s="3"/>
      <c r="E13" s="10" t="s">
        <v>17</v>
      </c>
      <c r="F13" s="10"/>
      <c r="G13" s="3"/>
      <c r="H13" s="3"/>
      <c r="I13" s="11">
        <f>SUM(I6:I11)</f>
        <v>24</v>
      </c>
      <c r="J13" s="3"/>
      <c r="K13" s="12" t="s">
        <v>18</v>
      </c>
      <c r="L13" s="13">
        <v>44270.0</v>
      </c>
      <c r="N13" s="12" t="s">
        <v>19</v>
      </c>
      <c r="O13" s="13">
        <v>44310.0</v>
      </c>
    </row>
    <row r="14">
      <c r="B14" s="3" t="s">
        <v>20</v>
      </c>
      <c r="C14" s="14">
        <v>5.0</v>
      </c>
      <c r="E14" s="6" t="s">
        <v>21</v>
      </c>
      <c r="F14" s="6"/>
      <c r="I14" s="15">
        <f>I13*C14</f>
        <v>120</v>
      </c>
    </row>
    <row r="15">
      <c r="J15" s="2"/>
    </row>
    <row r="16">
      <c r="C16" s="16" t="s">
        <v>22</v>
      </c>
      <c r="D16" s="17"/>
      <c r="E16" s="17"/>
      <c r="F16" s="17"/>
      <c r="G16" s="17"/>
      <c r="H16" s="17"/>
      <c r="I16" s="17"/>
      <c r="J16" s="17"/>
      <c r="K16" s="18"/>
      <c r="L16" s="19" t="s">
        <v>23</v>
      </c>
      <c r="M16" s="17"/>
      <c r="N16" s="17"/>
      <c r="O16" s="17"/>
      <c r="P16" s="17"/>
      <c r="Q16" s="17"/>
      <c r="R16" s="20"/>
    </row>
    <row r="17">
      <c r="A17" s="21"/>
      <c r="B17" s="22" t="s">
        <v>24</v>
      </c>
      <c r="C17" s="23" t="s">
        <v>25</v>
      </c>
      <c r="D17" s="23" t="s">
        <v>26</v>
      </c>
      <c r="E17" s="23" t="s">
        <v>27</v>
      </c>
      <c r="F17" s="24" t="s">
        <v>27</v>
      </c>
      <c r="G17" s="23" t="s">
        <v>28</v>
      </c>
      <c r="H17" s="23" t="s">
        <v>29</v>
      </c>
      <c r="I17" s="23" t="s">
        <v>30</v>
      </c>
      <c r="J17" s="23" t="s">
        <v>31</v>
      </c>
      <c r="K17" s="25" t="s">
        <v>32</v>
      </c>
      <c r="L17" s="26" t="s">
        <v>25</v>
      </c>
      <c r="M17" s="23" t="s">
        <v>26</v>
      </c>
      <c r="N17" s="23" t="s">
        <v>27</v>
      </c>
      <c r="O17" s="23" t="s">
        <v>28</v>
      </c>
      <c r="P17" s="23" t="s">
        <v>30</v>
      </c>
      <c r="Q17" s="22" t="s">
        <v>33</v>
      </c>
      <c r="R17" s="22" t="s">
        <v>34</v>
      </c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7" t="s">
        <v>35</v>
      </c>
      <c r="B18" s="28" t="s">
        <v>36</v>
      </c>
      <c r="C18" s="29">
        <v>60.0</v>
      </c>
      <c r="D18" s="29">
        <v>60.0</v>
      </c>
      <c r="E18" s="30">
        <v>30.0</v>
      </c>
      <c r="F18" s="30"/>
      <c r="G18" s="29">
        <v>120.0</v>
      </c>
      <c r="H18" s="29">
        <v>60.0</v>
      </c>
      <c r="I18" s="31">
        <f t="shared" ref="I18:I23" si="1">SUM(C18:G18)</f>
        <v>270</v>
      </c>
      <c r="J18" s="29">
        <v>1.0</v>
      </c>
      <c r="K18" s="32">
        <f t="shared" ref="K18:K24" si="2">I18/$I$54</f>
        <v>0.1516853933</v>
      </c>
      <c r="L18" s="33"/>
      <c r="M18" s="34"/>
      <c r="N18" s="34"/>
      <c r="O18" s="34"/>
      <c r="P18" s="35">
        <f t="shared" ref="P18:P24" si="3">SUM(L18:O18)</f>
        <v>0</v>
      </c>
      <c r="Q18" s="34"/>
      <c r="R18" s="36">
        <f t="shared" ref="R18:R24" si="4">IF(Q18&gt;0,K18,0)</f>
        <v>0</v>
      </c>
    </row>
    <row r="19">
      <c r="A19" s="37"/>
      <c r="B19" s="28" t="s">
        <v>37</v>
      </c>
      <c r="C19" s="29">
        <v>30.0</v>
      </c>
      <c r="D19" s="29">
        <v>30.0</v>
      </c>
      <c r="E19" s="30">
        <v>30.0</v>
      </c>
      <c r="F19" s="30"/>
      <c r="G19" s="29">
        <v>30.0</v>
      </c>
      <c r="H19" s="29">
        <v>30.0</v>
      </c>
      <c r="I19" s="31">
        <f t="shared" si="1"/>
        <v>120</v>
      </c>
      <c r="J19" s="29">
        <v>1.0</v>
      </c>
      <c r="K19" s="32">
        <f t="shared" si="2"/>
        <v>0.06741573034</v>
      </c>
      <c r="L19" s="33"/>
      <c r="M19" s="34"/>
      <c r="N19" s="34"/>
      <c r="O19" s="34"/>
      <c r="P19" s="35">
        <f t="shared" si="3"/>
        <v>0</v>
      </c>
      <c r="Q19" s="34"/>
      <c r="R19" s="36">
        <f t="shared" si="4"/>
        <v>0</v>
      </c>
    </row>
    <row r="20">
      <c r="A20" s="38"/>
      <c r="B20" s="39" t="s">
        <v>38</v>
      </c>
      <c r="C20" s="29">
        <v>60.0</v>
      </c>
      <c r="D20" s="29">
        <v>60.0</v>
      </c>
      <c r="E20" s="30"/>
      <c r="F20" s="30"/>
      <c r="G20" s="29">
        <v>60.0</v>
      </c>
      <c r="H20" s="29">
        <v>90.0</v>
      </c>
      <c r="I20" s="31">
        <f t="shared" si="1"/>
        <v>180</v>
      </c>
      <c r="J20" s="29"/>
      <c r="K20" s="32">
        <f t="shared" si="2"/>
        <v>0.1011235955</v>
      </c>
      <c r="L20" s="33"/>
      <c r="M20" s="34"/>
      <c r="N20" s="34"/>
      <c r="O20" s="34"/>
      <c r="P20" s="35">
        <f t="shared" si="3"/>
        <v>0</v>
      </c>
      <c r="Q20" s="34"/>
      <c r="R20" s="36">
        <f t="shared" si="4"/>
        <v>0</v>
      </c>
    </row>
    <row r="21">
      <c r="A21" s="40" t="s">
        <v>39</v>
      </c>
      <c r="B21" s="28" t="s">
        <v>40</v>
      </c>
      <c r="C21" s="29">
        <v>60.0</v>
      </c>
      <c r="D21" s="29">
        <v>60.0</v>
      </c>
      <c r="E21" s="29"/>
      <c r="F21" s="29"/>
      <c r="G21" s="29"/>
      <c r="H21" s="29"/>
      <c r="I21" s="31">
        <f t="shared" si="1"/>
        <v>120</v>
      </c>
      <c r="J21" s="29">
        <v>1.0</v>
      </c>
      <c r="K21" s="32">
        <f t="shared" si="2"/>
        <v>0.06741573034</v>
      </c>
      <c r="L21" s="33"/>
      <c r="M21" s="34"/>
      <c r="N21" s="34"/>
      <c r="O21" s="34"/>
      <c r="P21" s="35">
        <f t="shared" si="3"/>
        <v>0</v>
      </c>
      <c r="Q21" s="34"/>
      <c r="R21" s="36">
        <f t="shared" si="4"/>
        <v>0</v>
      </c>
    </row>
    <row r="22" ht="15.75" customHeight="1">
      <c r="A22" s="37"/>
      <c r="B22" s="41" t="s">
        <v>41</v>
      </c>
      <c r="C22" s="29"/>
      <c r="D22" s="29">
        <v>30.0</v>
      </c>
      <c r="E22" s="29"/>
      <c r="F22" s="29"/>
      <c r="G22" s="29"/>
      <c r="H22" s="29"/>
      <c r="I22" s="31">
        <f t="shared" si="1"/>
        <v>30</v>
      </c>
      <c r="J22" s="29">
        <v>1.0</v>
      </c>
      <c r="K22" s="32">
        <f t="shared" si="2"/>
        <v>0.01685393258</v>
      </c>
      <c r="L22" s="33"/>
      <c r="M22" s="34"/>
      <c r="N22" s="34"/>
      <c r="O22" s="34"/>
      <c r="P22" s="35">
        <f t="shared" si="3"/>
        <v>0</v>
      </c>
      <c r="Q22" s="34"/>
      <c r="R22" s="36">
        <f t="shared" si="4"/>
        <v>0</v>
      </c>
    </row>
    <row r="23" ht="15.75" customHeight="1">
      <c r="A23" s="37"/>
      <c r="B23" s="41" t="s">
        <v>42</v>
      </c>
      <c r="C23" s="42">
        <v>30.0</v>
      </c>
      <c r="D23" s="34"/>
      <c r="E23" s="34"/>
      <c r="F23" s="34"/>
      <c r="G23" s="34"/>
      <c r="H23" s="34"/>
      <c r="I23" s="31">
        <f t="shared" si="1"/>
        <v>30</v>
      </c>
      <c r="J23" s="29">
        <v>1.0</v>
      </c>
      <c r="K23" s="32">
        <f t="shared" si="2"/>
        <v>0.01685393258</v>
      </c>
      <c r="L23" s="33"/>
      <c r="M23" s="34"/>
      <c r="N23" s="34"/>
      <c r="O23" s="34"/>
      <c r="P23" s="35">
        <f t="shared" si="3"/>
        <v>0</v>
      </c>
      <c r="Q23" s="34"/>
      <c r="R23" s="36">
        <f t="shared" si="4"/>
        <v>0</v>
      </c>
    </row>
    <row r="24" ht="15.75" customHeight="1">
      <c r="A24" s="38"/>
      <c r="B24" s="41" t="s">
        <v>43</v>
      </c>
      <c r="C24" s="34">
        <v>30.0</v>
      </c>
      <c r="D24" s="34">
        <v>30.0</v>
      </c>
      <c r="E24" s="34"/>
      <c r="F24" s="34"/>
      <c r="G24" s="34">
        <v>30.0</v>
      </c>
      <c r="H24" s="34">
        <v>30.0</v>
      </c>
      <c r="I24" s="31">
        <f>SUM(C24:H24)</f>
        <v>120</v>
      </c>
      <c r="J24" s="29">
        <v>1.0</v>
      </c>
      <c r="K24" s="32">
        <f t="shared" si="2"/>
        <v>0.06741573034</v>
      </c>
      <c r="L24" s="33"/>
      <c r="M24" s="34"/>
      <c r="N24" s="34"/>
      <c r="O24" s="34"/>
      <c r="P24" s="35">
        <f t="shared" si="3"/>
        <v>0</v>
      </c>
      <c r="Q24" s="34"/>
      <c r="R24" s="36">
        <f t="shared" si="4"/>
        <v>0</v>
      </c>
    </row>
    <row r="25" ht="15.75" customHeight="1">
      <c r="A25" s="43" t="s">
        <v>44</v>
      </c>
      <c r="B25" s="28" t="s">
        <v>45</v>
      </c>
      <c r="C25" s="42">
        <v>90.0</v>
      </c>
      <c r="D25" s="34"/>
      <c r="E25" s="34"/>
      <c r="F25" s="34"/>
      <c r="G25" s="34"/>
      <c r="H25" s="34"/>
      <c r="I25" s="31"/>
      <c r="J25" s="29"/>
      <c r="K25" s="32"/>
      <c r="L25" s="33"/>
      <c r="M25" s="34"/>
      <c r="N25" s="34"/>
      <c r="O25" s="34"/>
      <c r="P25" s="35"/>
      <c r="Q25" s="34"/>
      <c r="R25" s="36"/>
    </row>
    <row r="26" ht="15.75" customHeight="1">
      <c r="A26" s="44"/>
      <c r="B26" s="39" t="s">
        <v>46</v>
      </c>
      <c r="C26" s="42">
        <v>120.0</v>
      </c>
      <c r="D26" s="34"/>
      <c r="E26" s="34"/>
      <c r="F26" s="34"/>
      <c r="G26" s="34"/>
      <c r="H26" s="34"/>
      <c r="I26" s="31"/>
      <c r="J26" s="29"/>
      <c r="K26" s="32"/>
      <c r="L26" s="33"/>
      <c r="M26" s="34"/>
      <c r="N26" s="34"/>
      <c r="O26" s="34"/>
      <c r="P26" s="35"/>
      <c r="Q26" s="34"/>
      <c r="R26" s="36"/>
    </row>
    <row r="27" ht="15.75" customHeight="1">
      <c r="A27" s="44"/>
      <c r="B27" s="28" t="s">
        <v>47</v>
      </c>
      <c r="C27" s="34">
        <v>30.0</v>
      </c>
      <c r="D27" s="34">
        <v>30.0</v>
      </c>
      <c r="E27" s="34"/>
      <c r="F27" s="34"/>
      <c r="G27" s="34">
        <v>30.0</v>
      </c>
      <c r="H27" s="34">
        <v>30.0</v>
      </c>
      <c r="I27" s="31"/>
      <c r="J27" s="29"/>
      <c r="K27" s="32"/>
      <c r="L27" s="33"/>
      <c r="M27" s="34"/>
      <c r="N27" s="34"/>
      <c r="O27" s="34"/>
      <c r="P27" s="35"/>
      <c r="Q27" s="34"/>
      <c r="R27" s="36"/>
    </row>
    <row r="28" ht="15.75" customHeight="1">
      <c r="A28" s="40" t="s">
        <v>48</v>
      </c>
      <c r="B28" s="41" t="s">
        <v>49</v>
      </c>
      <c r="C28" s="34"/>
      <c r="D28" s="34">
        <v>40.0</v>
      </c>
      <c r="E28" s="34"/>
      <c r="F28" s="34"/>
      <c r="G28" s="34"/>
      <c r="H28" s="34"/>
      <c r="I28" s="31">
        <f>SUM(C28:G28)</f>
        <v>40</v>
      </c>
      <c r="J28" s="29">
        <v>2.0</v>
      </c>
      <c r="K28" s="32">
        <f>I28/$I$54</f>
        <v>0.02247191011</v>
      </c>
      <c r="L28" s="33"/>
      <c r="M28" s="34"/>
      <c r="N28" s="34"/>
      <c r="O28" s="34"/>
      <c r="P28" s="35">
        <f>SUM(L28:O28)</f>
        <v>0</v>
      </c>
      <c r="Q28" s="34"/>
      <c r="R28" s="36">
        <f>IF(Q28&gt;0,K28,0)</f>
        <v>0</v>
      </c>
    </row>
    <row r="29" ht="15.75" customHeight="1">
      <c r="A29" s="37"/>
      <c r="B29" s="45" t="s">
        <v>50</v>
      </c>
      <c r="C29" s="34"/>
      <c r="D29" s="34">
        <v>120.0</v>
      </c>
      <c r="E29" s="34"/>
      <c r="F29" s="34"/>
      <c r="G29" s="34"/>
      <c r="H29" s="34"/>
      <c r="I29" s="31"/>
      <c r="J29" s="29"/>
      <c r="K29" s="32"/>
      <c r="L29" s="33"/>
      <c r="M29" s="34"/>
      <c r="N29" s="34"/>
      <c r="O29" s="34"/>
      <c r="P29" s="35"/>
      <c r="Q29" s="34"/>
      <c r="R29" s="36"/>
    </row>
    <row r="30" ht="15.75" customHeight="1">
      <c r="A30" s="38"/>
      <c r="B30" s="46" t="s">
        <v>51</v>
      </c>
      <c r="C30" s="34"/>
      <c r="D30" s="34">
        <v>120.0</v>
      </c>
      <c r="E30" s="34"/>
      <c r="F30" s="34"/>
      <c r="G30" s="34"/>
      <c r="H30" s="34"/>
      <c r="I30" s="31"/>
      <c r="J30" s="29"/>
      <c r="K30" s="32"/>
      <c r="L30" s="33"/>
      <c r="M30" s="34"/>
      <c r="N30" s="34"/>
      <c r="O30" s="34"/>
      <c r="P30" s="35"/>
      <c r="Q30" s="34"/>
      <c r="R30" s="36"/>
    </row>
    <row r="31" ht="15.75" customHeight="1">
      <c r="A31" s="40" t="s">
        <v>52</v>
      </c>
      <c r="B31" s="41" t="s">
        <v>53</v>
      </c>
      <c r="C31" s="34"/>
      <c r="D31" s="34">
        <v>60.0</v>
      </c>
      <c r="E31" s="34"/>
      <c r="F31" s="34"/>
      <c r="G31" s="34"/>
      <c r="H31" s="34"/>
      <c r="I31" s="31">
        <f t="shared" ref="I31:I33" si="5">SUM(C31:G31)</f>
        <v>60</v>
      </c>
      <c r="J31" s="29">
        <v>3.0</v>
      </c>
      <c r="K31" s="32">
        <f t="shared" ref="K31:K33" si="6">I31/$I$54</f>
        <v>0.03370786517</v>
      </c>
      <c r="L31" s="33"/>
      <c r="M31" s="34"/>
      <c r="N31" s="34"/>
      <c r="O31" s="34"/>
      <c r="P31" s="35">
        <f t="shared" ref="P31:P32" si="7">SUM(L31:O31)</f>
        <v>0</v>
      </c>
      <c r="Q31" s="34"/>
      <c r="R31" s="36">
        <f t="shared" ref="R31:R32" si="8">IF(Q31&gt;0,K31,0)</f>
        <v>0</v>
      </c>
    </row>
    <row r="32" ht="15.75" customHeight="1">
      <c r="A32" s="37"/>
      <c r="B32" s="28" t="s">
        <v>54</v>
      </c>
      <c r="C32" s="34"/>
      <c r="D32" s="34">
        <v>30.0</v>
      </c>
      <c r="E32" s="34"/>
      <c r="F32" s="34"/>
      <c r="G32" s="34"/>
      <c r="H32" s="34"/>
      <c r="I32" s="31">
        <f t="shared" si="5"/>
        <v>30</v>
      </c>
      <c r="J32" s="29">
        <v>3.0</v>
      </c>
      <c r="K32" s="32">
        <f t="shared" si="6"/>
        <v>0.01685393258</v>
      </c>
      <c r="L32" s="33"/>
      <c r="M32" s="34"/>
      <c r="N32" s="34"/>
      <c r="O32" s="34"/>
      <c r="P32" s="35">
        <f t="shared" si="7"/>
        <v>0</v>
      </c>
      <c r="Q32" s="34"/>
      <c r="R32" s="36">
        <f t="shared" si="8"/>
        <v>0</v>
      </c>
    </row>
    <row r="33" ht="15.75" customHeight="1">
      <c r="A33" s="37"/>
      <c r="B33" s="47" t="s">
        <v>55</v>
      </c>
      <c r="C33" s="34"/>
      <c r="D33" s="34">
        <v>240.0</v>
      </c>
      <c r="E33" s="34"/>
      <c r="F33" s="34"/>
      <c r="G33" s="34"/>
      <c r="H33" s="34"/>
      <c r="I33" s="31">
        <f t="shared" si="5"/>
        <v>240</v>
      </c>
      <c r="J33" s="29">
        <v>2.0</v>
      </c>
      <c r="K33" s="32">
        <f t="shared" si="6"/>
        <v>0.1348314607</v>
      </c>
      <c r="L33" s="33"/>
      <c r="M33" s="34"/>
      <c r="N33" s="34"/>
      <c r="O33" s="34"/>
      <c r="P33" s="35"/>
      <c r="Q33" s="34"/>
      <c r="R33" s="36"/>
    </row>
    <row r="34" ht="15.75" customHeight="1">
      <c r="A34" s="37"/>
      <c r="B34" s="47" t="s">
        <v>56</v>
      </c>
      <c r="C34" s="34"/>
      <c r="D34" s="34">
        <v>20.0</v>
      </c>
      <c r="E34" s="34"/>
      <c r="F34" s="34"/>
      <c r="G34" s="34"/>
      <c r="H34" s="34"/>
      <c r="I34" s="31"/>
      <c r="J34" s="29"/>
      <c r="K34" s="32"/>
      <c r="L34" s="33"/>
      <c r="M34" s="34"/>
      <c r="N34" s="34"/>
      <c r="O34" s="34"/>
      <c r="P34" s="35"/>
      <c r="Q34" s="34"/>
      <c r="R34" s="36"/>
    </row>
    <row r="35" ht="15.75" customHeight="1">
      <c r="A35" s="37"/>
      <c r="B35" s="41" t="s">
        <v>57</v>
      </c>
      <c r="C35" s="34"/>
      <c r="D35" s="34">
        <v>120.0</v>
      </c>
      <c r="E35" s="34"/>
      <c r="F35" s="34"/>
      <c r="G35" s="34"/>
      <c r="H35" s="34"/>
      <c r="I35" s="31">
        <f>SUM(C35:G35)</f>
        <v>120</v>
      </c>
      <c r="J35" s="29">
        <v>2.0</v>
      </c>
      <c r="K35" s="32">
        <f t="shared" ref="K35:K38" si="9">I35/$I$54</f>
        <v>0.06741573034</v>
      </c>
      <c r="L35" s="33"/>
      <c r="M35" s="34"/>
      <c r="N35" s="34"/>
      <c r="O35" s="34"/>
      <c r="P35" s="35">
        <f t="shared" ref="P35:P38" si="10">SUM(L35:O35)</f>
        <v>0</v>
      </c>
      <c r="Q35" s="34"/>
      <c r="R35" s="36">
        <f t="shared" ref="R35:R38" si="11">IF(Q35&gt;0,K35,0)</f>
        <v>0</v>
      </c>
    </row>
    <row r="36" ht="15.75" customHeight="1">
      <c r="A36" s="37"/>
      <c r="B36" s="41" t="s">
        <v>58</v>
      </c>
      <c r="C36" s="34">
        <v>30.0</v>
      </c>
      <c r="D36" s="34">
        <v>30.0</v>
      </c>
      <c r="E36" s="34"/>
      <c r="F36" s="34"/>
      <c r="G36" s="34">
        <v>30.0</v>
      </c>
      <c r="H36" s="34">
        <v>30.0</v>
      </c>
      <c r="I36" s="31">
        <f t="shared" ref="I36:I37" si="12">SUM(C36:H36)</f>
        <v>120</v>
      </c>
      <c r="J36" s="29">
        <v>3.0</v>
      </c>
      <c r="K36" s="32">
        <f t="shared" si="9"/>
        <v>0.06741573034</v>
      </c>
      <c r="L36" s="33"/>
      <c r="M36" s="34"/>
      <c r="N36" s="34"/>
      <c r="O36" s="34"/>
      <c r="P36" s="35">
        <f t="shared" si="10"/>
        <v>0</v>
      </c>
      <c r="Q36" s="34"/>
      <c r="R36" s="36">
        <f t="shared" si="11"/>
        <v>0</v>
      </c>
    </row>
    <row r="37" ht="15.75" customHeight="1">
      <c r="A37" s="38"/>
      <c r="B37" s="28" t="s">
        <v>59</v>
      </c>
      <c r="C37" s="34">
        <v>45.0</v>
      </c>
      <c r="D37" s="34">
        <v>45.0</v>
      </c>
      <c r="E37" s="34"/>
      <c r="F37" s="34"/>
      <c r="G37" s="34">
        <v>45.0</v>
      </c>
      <c r="H37" s="34">
        <v>45.0</v>
      </c>
      <c r="I37" s="31">
        <f t="shared" si="12"/>
        <v>180</v>
      </c>
      <c r="J37" s="30">
        <v>5.0</v>
      </c>
      <c r="K37" s="32">
        <f t="shared" si="9"/>
        <v>0.1011235955</v>
      </c>
      <c r="L37" s="33"/>
      <c r="M37" s="34"/>
      <c r="N37" s="34"/>
      <c r="O37" s="34"/>
      <c r="P37" s="35">
        <f t="shared" si="10"/>
        <v>0</v>
      </c>
      <c r="Q37" s="34"/>
      <c r="R37" s="36">
        <f t="shared" si="11"/>
        <v>0</v>
      </c>
    </row>
    <row r="38" ht="15.75" customHeight="1">
      <c r="B38" s="48" t="s">
        <v>60</v>
      </c>
      <c r="C38" s="34"/>
      <c r="D38" s="34"/>
      <c r="E38" s="34"/>
      <c r="F38" s="34"/>
      <c r="G38" s="34"/>
      <c r="H38" s="34"/>
      <c r="I38" s="31">
        <f>SUM(C38:G38)</f>
        <v>0</v>
      </c>
      <c r="J38" s="29"/>
      <c r="K38" s="32">
        <f t="shared" si="9"/>
        <v>0</v>
      </c>
      <c r="L38" s="33"/>
      <c r="M38" s="34"/>
      <c r="N38" s="34"/>
      <c r="O38" s="34"/>
      <c r="P38" s="35">
        <f t="shared" si="10"/>
        <v>0</v>
      </c>
      <c r="Q38" s="34"/>
      <c r="R38" s="36">
        <f t="shared" si="11"/>
        <v>0</v>
      </c>
    </row>
    <row r="39" ht="15.75" customHeight="1">
      <c r="B39" s="48"/>
      <c r="C39" s="34"/>
      <c r="D39" s="34"/>
      <c r="E39" s="34"/>
      <c r="F39" s="34"/>
      <c r="G39" s="34"/>
      <c r="H39" s="34"/>
      <c r="I39" s="31"/>
      <c r="J39" s="29"/>
      <c r="K39" s="32"/>
      <c r="L39" s="33"/>
      <c r="M39" s="34"/>
      <c r="N39" s="34"/>
      <c r="O39" s="34"/>
      <c r="P39" s="35"/>
      <c r="Q39" s="34"/>
      <c r="R39" s="36"/>
    </row>
    <row r="40" ht="15.75" customHeight="1">
      <c r="B40" s="48"/>
      <c r="C40" s="34"/>
      <c r="D40" s="34"/>
      <c r="E40" s="34"/>
      <c r="F40" s="34"/>
      <c r="G40" s="34"/>
      <c r="H40" s="34"/>
      <c r="I40" s="31"/>
      <c r="J40" s="29"/>
      <c r="K40" s="32"/>
      <c r="L40" s="33"/>
      <c r="M40" s="34"/>
      <c r="N40" s="34"/>
      <c r="O40" s="34"/>
      <c r="P40" s="35"/>
      <c r="Q40" s="34"/>
      <c r="R40" s="36"/>
    </row>
    <row r="41" ht="15.75" customHeight="1">
      <c r="B41" s="48" t="s">
        <v>61</v>
      </c>
      <c r="C41" s="34"/>
      <c r="D41" s="34"/>
      <c r="E41" s="34"/>
      <c r="F41" s="34"/>
      <c r="G41" s="34"/>
      <c r="H41" s="34"/>
      <c r="I41" s="31"/>
      <c r="J41" s="29"/>
      <c r="K41" s="32"/>
      <c r="L41" s="33"/>
      <c r="M41" s="34"/>
      <c r="N41" s="34"/>
      <c r="O41" s="34"/>
      <c r="P41" s="35"/>
      <c r="Q41" s="34"/>
      <c r="R41" s="36"/>
    </row>
    <row r="42" ht="15.75" customHeight="1">
      <c r="A42" s="49" t="s">
        <v>35</v>
      </c>
      <c r="B42" s="28" t="s">
        <v>62</v>
      </c>
      <c r="C42" s="34">
        <v>30.0</v>
      </c>
      <c r="D42" s="34"/>
      <c r="E42" s="34"/>
      <c r="F42" s="34"/>
      <c r="G42" s="34"/>
      <c r="H42" s="34"/>
      <c r="I42" s="31">
        <f t="shared" ref="I42:I50" si="13">SUM(C42:G42)</f>
        <v>30</v>
      </c>
      <c r="J42" s="29">
        <v>1.0</v>
      </c>
      <c r="K42" s="32">
        <f t="shared" ref="K42:K50" si="14">I42/$I$54</f>
        <v>0.01685393258</v>
      </c>
      <c r="L42" s="33"/>
      <c r="M42" s="34"/>
      <c r="N42" s="34"/>
      <c r="O42" s="34"/>
      <c r="P42" s="35">
        <f t="shared" ref="P42:P50" si="15">SUM(L42:O42)</f>
        <v>0</v>
      </c>
      <c r="Q42" s="34"/>
      <c r="R42" s="36">
        <f t="shared" ref="R42:R51" si="16">IF(Q42&gt;0,K42,0)</f>
        <v>0</v>
      </c>
    </row>
    <row r="43" ht="15.75" customHeight="1">
      <c r="A43" s="44"/>
      <c r="B43" s="28" t="s">
        <v>63</v>
      </c>
      <c r="C43" s="34"/>
      <c r="D43" s="34">
        <v>30.0</v>
      </c>
      <c r="E43" s="34"/>
      <c r="F43" s="34"/>
      <c r="G43" s="34"/>
      <c r="H43" s="34"/>
      <c r="I43" s="31">
        <f t="shared" si="13"/>
        <v>30</v>
      </c>
      <c r="J43" s="29">
        <v>1.0</v>
      </c>
      <c r="K43" s="32">
        <f t="shared" si="14"/>
        <v>0.01685393258</v>
      </c>
      <c r="L43" s="33"/>
      <c r="M43" s="34"/>
      <c r="N43" s="34"/>
      <c r="O43" s="34"/>
      <c r="P43" s="35">
        <f t="shared" si="15"/>
        <v>0</v>
      </c>
      <c r="Q43" s="34"/>
      <c r="R43" s="36">
        <f t="shared" si="16"/>
        <v>0</v>
      </c>
    </row>
    <row r="44" ht="15.75" customHeight="1">
      <c r="A44" s="44"/>
      <c r="B44" s="28" t="s">
        <v>64</v>
      </c>
      <c r="C44" s="34"/>
      <c r="D44" s="34"/>
      <c r="E44" s="34">
        <v>30.0</v>
      </c>
      <c r="F44" s="34"/>
      <c r="G44" s="34"/>
      <c r="H44" s="34"/>
      <c r="I44" s="31">
        <f t="shared" si="13"/>
        <v>30</v>
      </c>
      <c r="J44" s="29">
        <v>1.0</v>
      </c>
      <c r="K44" s="32">
        <f t="shared" si="14"/>
        <v>0.01685393258</v>
      </c>
      <c r="L44" s="33"/>
      <c r="M44" s="34"/>
      <c r="N44" s="34"/>
      <c r="O44" s="34"/>
      <c r="P44" s="35">
        <f t="shared" si="15"/>
        <v>0</v>
      </c>
      <c r="Q44" s="34"/>
      <c r="R44" s="36">
        <f t="shared" si="16"/>
        <v>0</v>
      </c>
    </row>
    <row r="45" ht="15.75" customHeight="1">
      <c r="A45" s="44"/>
      <c r="B45" s="28" t="s">
        <v>65</v>
      </c>
      <c r="C45" s="34"/>
      <c r="D45" s="34"/>
      <c r="E45" s="34"/>
      <c r="F45" s="34"/>
      <c r="G45" s="34">
        <v>30.0</v>
      </c>
      <c r="H45" s="34"/>
      <c r="I45" s="31">
        <f t="shared" si="13"/>
        <v>30</v>
      </c>
      <c r="J45" s="29">
        <v>1.0</v>
      </c>
      <c r="K45" s="32">
        <f t="shared" si="14"/>
        <v>0.01685393258</v>
      </c>
      <c r="L45" s="33"/>
      <c r="M45" s="34"/>
      <c r="N45" s="34"/>
      <c r="O45" s="34"/>
      <c r="P45" s="35">
        <f t="shared" si="15"/>
        <v>0</v>
      </c>
      <c r="Q45" s="34"/>
      <c r="R45" s="36">
        <f t="shared" si="16"/>
        <v>0</v>
      </c>
    </row>
    <row r="46" ht="15.75" customHeight="1">
      <c r="B46" s="28" t="s">
        <v>66</v>
      </c>
      <c r="C46" s="34"/>
      <c r="D46" s="34"/>
      <c r="E46" s="34"/>
      <c r="F46" s="34"/>
      <c r="G46" s="34"/>
      <c r="H46" s="34">
        <v>30.0</v>
      </c>
      <c r="I46" s="31">
        <f t="shared" si="13"/>
        <v>0</v>
      </c>
      <c r="J46" s="29"/>
      <c r="K46" s="32">
        <f t="shared" si="14"/>
        <v>0</v>
      </c>
      <c r="L46" s="33"/>
      <c r="M46" s="34"/>
      <c r="N46" s="34"/>
      <c r="O46" s="34"/>
      <c r="P46" s="35">
        <f t="shared" si="15"/>
        <v>0</v>
      </c>
      <c r="Q46" s="34"/>
      <c r="R46" s="36">
        <f t="shared" si="16"/>
        <v>0</v>
      </c>
    </row>
    <row r="47" ht="15.75" customHeight="1">
      <c r="B47" s="28"/>
      <c r="C47" s="34"/>
      <c r="D47" s="34"/>
      <c r="E47" s="34"/>
      <c r="F47" s="34"/>
      <c r="G47" s="34"/>
      <c r="H47" s="34"/>
      <c r="I47" s="31">
        <f t="shared" si="13"/>
        <v>0</v>
      </c>
      <c r="J47" s="29"/>
      <c r="K47" s="32">
        <f t="shared" si="14"/>
        <v>0</v>
      </c>
      <c r="L47" s="33"/>
      <c r="M47" s="34"/>
      <c r="N47" s="34"/>
      <c r="O47" s="34"/>
      <c r="P47" s="35">
        <f t="shared" si="15"/>
        <v>0</v>
      </c>
      <c r="Q47" s="34"/>
      <c r="R47" s="36">
        <f t="shared" si="16"/>
        <v>0</v>
      </c>
    </row>
    <row r="48" ht="15.75" customHeight="1">
      <c r="B48" s="28"/>
      <c r="C48" s="34"/>
      <c r="D48" s="34"/>
      <c r="E48" s="34"/>
      <c r="F48" s="34"/>
      <c r="G48" s="34"/>
      <c r="H48" s="34"/>
      <c r="I48" s="31">
        <f t="shared" si="13"/>
        <v>0</v>
      </c>
      <c r="J48" s="29"/>
      <c r="K48" s="32">
        <f t="shared" si="14"/>
        <v>0</v>
      </c>
      <c r="L48" s="33"/>
      <c r="M48" s="34"/>
      <c r="N48" s="34"/>
      <c r="O48" s="34"/>
      <c r="P48" s="35">
        <f t="shared" si="15"/>
        <v>0</v>
      </c>
      <c r="Q48" s="34"/>
      <c r="R48" s="36">
        <f t="shared" si="16"/>
        <v>0</v>
      </c>
    </row>
    <row r="49" ht="15.75" customHeight="1">
      <c r="B49" s="28"/>
      <c r="C49" s="34"/>
      <c r="D49" s="34"/>
      <c r="E49" s="34"/>
      <c r="F49" s="34"/>
      <c r="G49" s="34"/>
      <c r="H49" s="34"/>
      <c r="I49" s="31">
        <f t="shared" si="13"/>
        <v>0</v>
      </c>
      <c r="J49" s="29"/>
      <c r="K49" s="32">
        <f t="shared" si="14"/>
        <v>0</v>
      </c>
      <c r="L49" s="33"/>
      <c r="M49" s="34"/>
      <c r="N49" s="34"/>
      <c r="O49" s="34"/>
      <c r="P49" s="35">
        <f t="shared" si="15"/>
        <v>0</v>
      </c>
      <c r="Q49" s="34"/>
      <c r="R49" s="36">
        <f t="shared" si="16"/>
        <v>0</v>
      </c>
    </row>
    <row r="50" ht="15.75" customHeight="1">
      <c r="B50" s="28"/>
      <c r="C50" s="50"/>
      <c r="D50" s="50"/>
      <c r="E50" s="50"/>
      <c r="F50" s="50"/>
      <c r="G50" s="50"/>
      <c r="H50" s="50"/>
      <c r="I50" s="31">
        <f t="shared" si="13"/>
        <v>0</v>
      </c>
      <c r="J50" s="29"/>
      <c r="K50" s="32">
        <f t="shared" si="14"/>
        <v>0</v>
      </c>
      <c r="L50" s="33"/>
      <c r="M50" s="34"/>
      <c r="N50" s="34"/>
      <c r="O50" s="34"/>
      <c r="P50" s="35">
        <f t="shared" si="15"/>
        <v>0</v>
      </c>
      <c r="Q50" s="34"/>
      <c r="R50" s="36">
        <f t="shared" si="16"/>
        <v>0</v>
      </c>
    </row>
    <row r="51" ht="15.75" customHeight="1">
      <c r="B51" s="51" t="s">
        <v>67</v>
      </c>
      <c r="C51" s="35">
        <f t="shared" ref="C51:E51" si="17">SUM(C18:C50)</f>
        <v>615</v>
      </c>
      <c r="D51" s="35">
        <f t="shared" si="17"/>
        <v>1155</v>
      </c>
      <c r="E51" s="35">
        <f t="shared" si="17"/>
        <v>90</v>
      </c>
      <c r="F51" s="35"/>
      <c r="G51" s="35">
        <f>SUM(G18:G50)</f>
        <v>375</v>
      </c>
      <c r="H51" s="15"/>
      <c r="K51" s="52"/>
      <c r="R51" s="53">
        <f t="shared" si="16"/>
        <v>0</v>
      </c>
    </row>
    <row r="52" ht="15.75" customHeight="1">
      <c r="B52" s="51" t="s">
        <v>68</v>
      </c>
      <c r="C52" s="54">
        <f t="shared" ref="C52:E52" si="18">C51/60</f>
        <v>10.25</v>
      </c>
      <c r="D52" s="54">
        <f t="shared" si="18"/>
        <v>19.25</v>
      </c>
      <c r="E52" s="54">
        <f t="shared" si="18"/>
        <v>1.5</v>
      </c>
      <c r="F52" s="54"/>
      <c r="G52" s="54">
        <f>G51/60</f>
        <v>6.25</v>
      </c>
      <c r="H52" s="55"/>
    </row>
    <row r="53" ht="15.75" customHeight="1">
      <c r="C53" s="6"/>
      <c r="D53" s="6"/>
      <c r="E53" s="6"/>
      <c r="F53" s="6"/>
      <c r="G53" s="6"/>
      <c r="H53" s="6"/>
    </row>
    <row r="54" ht="15.75" customHeight="1">
      <c r="G54" s="10" t="s">
        <v>69</v>
      </c>
      <c r="H54" s="10"/>
      <c r="I54" s="31">
        <f>SUM(I18:I50)</f>
        <v>1780</v>
      </c>
      <c r="J54" s="51" t="s">
        <v>70</v>
      </c>
      <c r="K54" s="56">
        <f>SUM(K18:K51)</f>
        <v>1</v>
      </c>
      <c r="L54" s="57" t="s">
        <v>71</v>
      </c>
      <c r="O54" s="10" t="s">
        <v>69</v>
      </c>
      <c r="P54" s="54">
        <f>SUM(P18:P50)</f>
        <v>0</v>
      </c>
    </row>
    <row r="55" ht="15.75" customHeight="1">
      <c r="G55" s="58" t="s">
        <v>72</v>
      </c>
      <c r="I55" s="54">
        <f>I54/60</f>
        <v>29.66666667</v>
      </c>
      <c r="K55" s="2"/>
      <c r="O55" s="58" t="s">
        <v>72</v>
      </c>
      <c r="P55" s="54">
        <f>P54/60</f>
        <v>0</v>
      </c>
    </row>
    <row r="56" ht="15.75" customHeight="1"/>
    <row r="57" ht="15.75" customHeight="1">
      <c r="I57" s="2" t="s">
        <v>73</v>
      </c>
    </row>
    <row r="58" ht="15.75" customHeight="1">
      <c r="I58" s="2" t="s">
        <v>74</v>
      </c>
    </row>
    <row r="59" ht="15.75" customHeight="1">
      <c r="I59" s="2"/>
    </row>
    <row r="60" ht="15.75" customHeight="1">
      <c r="I60" s="2"/>
    </row>
    <row r="61" ht="15.75" customHeight="1">
      <c r="I61" s="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31:A37"/>
    <mergeCell ref="A42:A45"/>
    <mergeCell ref="B1:R1"/>
    <mergeCell ref="C16:K16"/>
    <mergeCell ref="L16:R16"/>
    <mergeCell ref="A18:A20"/>
    <mergeCell ref="A21:A24"/>
    <mergeCell ref="A25:A27"/>
    <mergeCell ref="A28:A3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38"/>
    <col customWidth="1" min="3" max="3" width="14.0"/>
    <col customWidth="1" min="4" max="4" width="13.0"/>
    <col customWidth="1" min="5" max="6" width="13.5"/>
    <col customWidth="1" min="7" max="7" width="17.0"/>
    <col customWidth="1" min="8" max="26" width="10.0"/>
  </cols>
  <sheetData>
    <row r="1">
      <c r="A1" s="1" t="s">
        <v>75</v>
      </c>
    </row>
    <row r="2">
      <c r="B2" s="2" t="s">
        <v>76</v>
      </c>
    </row>
    <row r="3">
      <c r="B3" s="2"/>
    </row>
    <row r="4">
      <c r="A4" s="3" t="s">
        <v>1</v>
      </c>
      <c r="B4" s="5" t="s">
        <v>77</v>
      </c>
      <c r="C4" s="5"/>
      <c r="D4" s="6"/>
      <c r="E4" s="6"/>
      <c r="F4" s="6"/>
    </row>
    <row r="5">
      <c r="A5" s="3" t="s">
        <v>16</v>
      </c>
      <c r="B5" s="9">
        <v>1.0</v>
      </c>
      <c r="C5" s="3"/>
      <c r="D5" s="59"/>
    </row>
    <row r="8">
      <c r="B8" s="16" t="s">
        <v>22</v>
      </c>
      <c r="C8" s="17"/>
      <c r="D8" s="60"/>
      <c r="E8" s="19" t="s">
        <v>23</v>
      </c>
      <c r="F8" s="17"/>
      <c r="G8" s="20"/>
      <c r="R8" s="16" t="s">
        <v>22</v>
      </c>
      <c r="S8" s="17"/>
      <c r="T8" s="60"/>
      <c r="U8" s="19" t="s">
        <v>23</v>
      </c>
      <c r="V8" s="17"/>
      <c r="W8" s="20"/>
    </row>
    <row r="9">
      <c r="A9" s="22" t="s">
        <v>78</v>
      </c>
      <c r="B9" s="23" t="s">
        <v>79</v>
      </c>
      <c r="C9" s="61" t="s">
        <v>80</v>
      </c>
      <c r="D9" s="62" t="s">
        <v>81</v>
      </c>
      <c r="E9" s="63" t="s">
        <v>79</v>
      </c>
      <c r="F9" s="63" t="s">
        <v>82</v>
      </c>
      <c r="G9" s="22" t="s">
        <v>83</v>
      </c>
      <c r="Q9" s="22" t="s">
        <v>78</v>
      </c>
      <c r="R9" s="23" t="s">
        <v>79</v>
      </c>
      <c r="S9" s="61" t="s">
        <v>80</v>
      </c>
      <c r="T9" s="62" t="s">
        <v>81</v>
      </c>
      <c r="U9" s="63" t="s">
        <v>79</v>
      </c>
      <c r="V9" s="63" t="s">
        <v>82</v>
      </c>
      <c r="W9" s="22" t="s">
        <v>83</v>
      </c>
    </row>
    <row r="10">
      <c r="A10" s="34">
        <v>1.0</v>
      </c>
      <c r="B10" s="54">
        <f>(SUMIFS(Tareas!$I$18:$I$50,Tareas!$J$18:$J$50,Semanas!A10))/60</f>
        <v>13.5</v>
      </c>
      <c r="C10" s="36">
        <f>SUMIFS(Tareas!$K$18:$K$50,Tareas!$J$18:$J$50,Semanas!A10)</f>
        <v>0.4550561798</v>
      </c>
      <c r="D10" s="64">
        <f>C10</f>
        <v>0.4550561798</v>
      </c>
      <c r="E10" s="54">
        <f>(SUMIFS(Tareas!$P$18:$P$50,Tareas!$Q$18:$Q$50,Semanas!A10))/60</f>
        <v>0</v>
      </c>
      <c r="F10" s="36">
        <f>SUMIFS(Tareas!$R$18:$R$50,Tareas!$Q$18:$Q$50,Semanas!A10)</f>
        <v>0</v>
      </c>
      <c r="G10" s="36">
        <f>F10</f>
        <v>0</v>
      </c>
      <c r="Q10" s="34">
        <v>1.0</v>
      </c>
      <c r="R10" s="54">
        <v>10.0</v>
      </c>
      <c r="S10" s="36" t="s">
        <v>84</v>
      </c>
      <c r="T10" s="64"/>
      <c r="U10" s="54"/>
      <c r="V10" s="36"/>
      <c r="W10" s="36"/>
    </row>
    <row r="11">
      <c r="A11" s="34">
        <v>2.0</v>
      </c>
      <c r="B11" s="54">
        <f>(SUMIFS(Tareas!$I$18:$I$50,Tareas!$J$18:$J$50,Semanas!A11))/60</f>
        <v>6.666666667</v>
      </c>
      <c r="C11" s="36">
        <f>SUMIFS(Tareas!$K$18:$K$50,Tareas!$J$18:$J$50,Semanas!A11)</f>
        <v>0.2247191011</v>
      </c>
      <c r="D11" s="64">
        <f t="shared" ref="D11:D17" si="1">D10+C11</f>
        <v>0.6797752809</v>
      </c>
      <c r="E11" s="54">
        <f>(SUMIFS(Tareas!$P$18:$P$50,Tareas!$Q$18:$Q$50,Semanas!A11))/60</f>
        <v>0</v>
      </c>
      <c r="F11" s="36">
        <f>SUMIFS(Tareas!$R$18:$R$50,Tareas!$Q$18:$Q$50,Semanas!A11)</f>
        <v>0</v>
      </c>
      <c r="G11" s="36">
        <f t="shared" ref="G11:G17" si="2">G10+F11</f>
        <v>0</v>
      </c>
      <c r="Q11" s="34">
        <v>2.0</v>
      </c>
      <c r="R11" s="54">
        <v>12.0</v>
      </c>
      <c r="S11" s="36"/>
      <c r="T11" s="64"/>
      <c r="U11" s="54"/>
      <c r="V11" s="36"/>
      <c r="W11" s="36"/>
    </row>
    <row r="12">
      <c r="A12" s="34">
        <v>3.0</v>
      </c>
      <c r="B12" s="54">
        <f>(SUMIFS(Tareas!$I$18:$I$50,Tareas!$J$18:$J$50,Semanas!A12))/60</f>
        <v>3.5</v>
      </c>
      <c r="C12" s="36">
        <f>SUMIFS(Tareas!$K$18:$K$50,Tareas!$J$18:$J$50,Semanas!A12)</f>
        <v>0.1179775281</v>
      </c>
      <c r="D12" s="64">
        <f t="shared" si="1"/>
        <v>0.797752809</v>
      </c>
      <c r="E12" s="54">
        <f>(SUMIFS(Tareas!$P$18:$P$50,Tareas!$Q$18:$Q$50,Semanas!A12))/60</f>
        <v>0</v>
      </c>
      <c r="F12" s="36">
        <f>SUMIFS(Tareas!$R$18:$R$50,Tareas!$Q$18:$Q$50,Semanas!A12)</f>
        <v>0</v>
      </c>
      <c r="G12" s="36">
        <f t="shared" si="2"/>
        <v>0</v>
      </c>
      <c r="Q12" s="34">
        <v>3.0</v>
      </c>
      <c r="R12" s="54">
        <v>15.0</v>
      </c>
      <c r="S12" s="36"/>
      <c r="T12" s="64"/>
      <c r="U12" s="54"/>
      <c r="V12" s="36"/>
      <c r="W12" s="36"/>
    </row>
    <row r="13">
      <c r="A13" s="34">
        <v>4.0</v>
      </c>
      <c r="B13" s="54">
        <f>(SUMIFS(Tareas!$I$18:$I$50,Tareas!$J$18:$J$50,Semanas!A13))/60</f>
        <v>0</v>
      </c>
      <c r="C13" s="36">
        <f>SUMIFS(Tareas!$K$18:$K$50,Tareas!$J$18:$J$50,Semanas!A13)</f>
        <v>0</v>
      </c>
      <c r="D13" s="64">
        <f t="shared" si="1"/>
        <v>0.797752809</v>
      </c>
      <c r="E13" s="54">
        <f>(SUMIFS(Tareas!$P$18:$P$50,Tareas!$Q$18:$Q$50,Semanas!A13))/60</f>
        <v>0</v>
      </c>
      <c r="F13" s="36">
        <f>SUMIFS(Tareas!$R$18:$R$50,Tareas!$Q$18:$Q$50,Semanas!A13)</f>
        <v>0</v>
      </c>
      <c r="G13" s="36">
        <f t="shared" si="2"/>
        <v>0</v>
      </c>
      <c r="Q13" s="34">
        <v>4.0</v>
      </c>
      <c r="R13" s="54">
        <v>16.0</v>
      </c>
      <c r="S13" s="36"/>
      <c r="T13" s="64"/>
      <c r="U13" s="54"/>
      <c r="V13" s="36"/>
      <c r="W13" s="36"/>
    </row>
    <row r="14">
      <c r="A14" s="34">
        <v>5.0</v>
      </c>
      <c r="B14" s="54">
        <f>(SUMIFS(Tareas!$I$18:$I$50,Tareas!$J$18:$J$50,Semanas!A14))/60</f>
        <v>3</v>
      </c>
      <c r="C14" s="36">
        <f>SUMIFS(Tareas!$K$18:$K$50,Tareas!$J$18:$J$50,Semanas!A14)</f>
        <v>0.1011235955</v>
      </c>
      <c r="D14" s="64">
        <f t="shared" si="1"/>
        <v>0.8988764045</v>
      </c>
      <c r="E14" s="54">
        <f>(SUMIFS(Tareas!$P$18:$P$50,Tareas!$Q$18:$Q$50,Semanas!A14))/60</f>
        <v>0</v>
      </c>
      <c r="F14" s="36">
        <f>SUMIFS(Tareas!$R$18:$R$50,Tareas!$Q$18:$Q$50,Semanas!A14)</f>
        <v>0</v>
      </c>
      <c r="G14" s="36">
        <f t="shared" si="2"/>
        <v>0</v>
      </c>
      <c r="Q14" s="34">
        <v>5.0</v>
      </c>
      <c r="R14" s="54">
        <f>(SUMIFS(Tareas!$I$18:$I$50,Tareas!$J$18:$J$50,Semanas!Q14))/60</f>
        <v>3</v>
      </c>
      <c r="S14" s="36"/>
      <c r="T14" s="64"/>
      <c r="U14" s="54"/>
      <c r="V14" s="36"/>
      <c r="W14" s="36"/>
    </row>
    <row r="15">
      <c r="A15" s="34">
        <v>6.0</v>
      </c>
      <c r="B15" s="54">
        <f>(SUMIFS(Tareas!$I$18:$I$50,Tareas!$J$18:$J$50,Semanas!A15))/60</f>
        <v>0</v>
      </c>
      <c r="C15" s="36">
        <f>SUMIFS(Tareas!$K$18:$K$50,Tareas!$J$18:$J$50,Semanas!A15)</f>
        <v>0</v>
      </c>
      <c r="D15" s="64">
        <f t="shared" si="1"/>
        <v>0.8988764045</v>
      </c>
      <c r="E15" s="54">
        <f>(SUMIFS(Tareas!$P$18:$P$50,Tareas!$Q$18:$Q$50,Semanas!A15))/60</f>
        <v>0</v>
      </c>
      <c r="F15" s="36">
        <f>SUMIFS(Tareas!$R$18:$R$50,Tareas!$Q$18:$Q$50,Semanas!A15)</f>
        <v>0</v>
      </c>
      <c r="G15" s="36">
        <f t="shared" si="2"/>
        <v>0</v>
      </c>
      <c r="Q15" s="34">
        <v>6.0</v>
      </c>
      <c r="R15" s="54">
        <f>(SUMIFS(Tareas!$I$18:$I$50,Tareas!$J$18:$J$50,Semanas!Q15))/60</f>
        <v>0</v>
      </c>
      <c r="S15" s="36"/>
      <c r="T15" s="64"/>
      <c r="U15" s="54"/>
      <c r="V15" s="36"/>
      <c r="W15" s="36"/>
    </row>
    <row r="16">
      <c r="A16" s="34">
        <v>7.0</v>
      </c>
      <c r="B16" s="54">
        <f>(SUMIFS(Tareas!$I$18:$I$50,Tareas!$J$18:$J$50,Semanas!A16))/60</f>
        <v>0</v>
      </c>
      <c r="C16" s="36">
        <f>SUMIFS(Tareas!$K$18:$K$50,Tareas!$J$18:$J$50,Semanas!A16)</f>
        <v>0</v>
      </c>
      <c r="D16" s="64">
        <f t="shared" si="1"/>
        <v>0.8988764045</v>
      </c>
      <c r="E16" s="54">
        <f>(SUMIFS(Tareas!$P$18:$P$50,Tareas!$Q$18:$Q$50,Semanas!A16))/60</f>
        <v>0</v>
      </c>
      <c r="F16" s="36">
        <f>SUMIFS(Tareas!$R$18:$R$50,Tareas!$Q$18:$Q$50,Semanas!A16)</f>
        <v>0</v>
      </c>
      <c r="G16" s="36">
        <f t="shared" si="2"/>
        <v>0</v>
      </c>
      <c r="Q16" s="34">
        <v>7.0</v>
      </c>
      <c r="R16" s="54">
        <f>(SUMIFS(Tareas!$I$18:$I$50,Tareas!$J$18:$J$50,Semanas!Q16))/60</f>
        <v>0</v>
      </c>
      <c r="S16" s="36"/>
      <c r="T16" s="64"/>
      <c r="U16" s="54"/>
      <c r="V16" s="36"/>
      <c r="W16" s="36"/>
    </row>
    <row r="17">
      <c r="A17" s="34">
        <v>8.0</v>
      </c>
      <c r="B17" s="54">
        <f>(SUMIFS(Tareas!$I$18:$I$50,Tareas!$J$18:$J$50,Semanas!A17))/60</f>
        <v>0</v>
      </c>
      <c r="C17" s="36">
        <f>SUMIFS(Tareas!$K$18:$K$50,Tareas!$J$18:$J$50,Semanas!A17)</f>
        <v>0</v>
      </c>
      <c r="D17" s="64">
        <f t="shared" si="1"/>
        <v>0.8988764045</v>
      </c>
      <c r="E17" s="54">
        <f>(SUMIFS(Tareas!$P$18:$P$50,Tareas!$Q$18:$Q$50,Semanas!A17))/60</f>
        <v>0</v>
      </c>
      <c r="F17" s="36">
        <f>SUMIFS(Tareas!$R$18:$R$50,Tareas!$Q$18:$Q$50,Semanas!A17)</f>
        <v>0</v>
      </c>
      <c r="G17" s="36">
        <f t="shared" si="2"/>
        <v>0</v>
      </c>
      <c r="Q17" s="34">
        <v>8.0</v>
      </c>
      <c r="R17" s="54">
        <f>(SUMIFS(Tareas!$I$18:$I$50,Tareas!$J$18:$J$50,Semanas!Q17))/60</f>
        <v>0</v>
      </c>
      <c r="S17" s="36"/>
      <c r="T17" s="64"/>
      <c r="U17" s="54"/>
      <c r="V17" s="36"/>
      <c r="W17" s="36"/>
    </row>
    <row r="18">
      <c r="A18" s="34">
        <v>9.0</v>
      </c>
      <c r="B18" s="54">
        <f>(SUMIFS(Tareas!$I$18:$I$50,Tareas!$J$18:$J$50,Semanas!A18))/60</f>
        <v>0</v>
      </c>
      <c r="C18" s="36">
        <f>SUMIFS(Tareas!$K$18:$K$50,Tareas!$J$18:$J$50,Semanas!A18)</f>
        <v>0</v>
      </c>
      <c r="D18" s="64">
        <f>D12+C18</f>
        <v>0.797752809</v>
      </c>
      <c r="E18" s="54">
        <f>(SUMIFS(Tareas!$P$18:$P$50,Tareas!$Q$18:$Q$50,Semanas!A18))/60</f>
        <v>0</v>
      </c>
      <c r="F18" s="36">
        <f>SUMIFS(Tareas!$R$18:$R$50,Tareas!$Q$18:$Q$50,Semanas!A18)</f>
        <v>0</v>
      </c>
      <c r="G18" s="36">
        <f>G12+F18</f>
        <v>0</v>
      </c>
      <c r="Q18" s="34">
        <v>9.0</v>
      </c>
      <c r="R18" s="54">
        <f>(SUMIFS(Tareas!$I$18:$I$50,Tareas!$J$18:$J$50,Semanas!Q18))/60</f>
        <v>0</v>
      </c>
      <c r="S18" s="36"/>
      <c r="T18" s="64"/>
      <c r="U18" s="54"/>
      <c r="V18" s="36"/>
      <c r="W18" s="36"/>
    </row>
    <row r="19">
      <c r="D19" s="65"/>
    </row>
    <row r="20">
      <c r="B20" s="54">
        <f>SUM(B10:B18)</f>
        <v>26.66666667</v>
      </c>
      <c r="C20" s="66"/>
      <c r="D20" s="66"/>
      <c r="E20" s="54">
        <f>SUM(E10:E18)</f>
        <v>0</v>
      </c>
      <c r="F20" s="66"/>
      <c r="G20" s="66"/>
    </row>
    <row r="21" ht="15.75" customHeight="1"/>
    <row r="22" ht="15.75" customHeight="1">
      <c r="C22" s="2"/>
    </row>
    <row r="23" ht="15.75" customHeight="1">
      <c r="B23" s="2" t="s">
        <v>85</v>
      </c>
      <c r="C23" s="2"/>
    </row>
    <row r="24" ht="15.75" customHeight="1"/>
    <row r="25" ht="15.75" customHeight="1">
      <c r="B25" s="2"/>
      <c r="C25" s="2"/>
    </row>
    <row r="26" ht="15.75" customHeight="1">
      <c r="B26" s="2"/>
      <c r="C26" s="2"/>
    </row>
    <row r="27" ht="15.75" customHeight="1"/>
    <row r="28" ht="15.75" customHeight="1">
      <c r="B28" s="2"/>
    </row>
    <row r="29" ht="15.75" customHeight="1">
      <c r="B29" s="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B8:D8"/>
    <mergeCell ref="E8:G8"/>
    <mergeCell ref="R8:T8"/>
    <mergeCell ref="U8:W8"/>
  </mergeCells>
  <printOptions/>
  <pageMargins bottom="0.75" footer="0.0" header="0.0" left="0.7" right="0.7" top="0.75"/>
  <pageSetup paperSize="9" orientation="portrait"/>
  <drawing r:id="rId1"/>
</worksheet>
</file>