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D:\DA\excel_coursera\"/>
    </mc:Choice>
  </mc:AlternateContent>
  <xr:revisionPtr revIDLastSave="0" documentId="13_ncr:1_{1ADF11DF-4DD6-43A0-95B0-A72B24ECF72B}" xr6:coauthVersionLast="47" xr6:coauthVersionMax="47" xr10:uidLastSave="{00000000-0000-0000-0000-000000000000}"/>
  <bookViews>
    <workbookView xWindow="-120" yWindow="-120" windowWidth="29040" windowHeight="16440" xr2:uid="{221F03CC-901D-4C83-8303-7DA1D639A6D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9" i="1" l="1"/>
  <c r="B40" i="1" s="1"/>
  <c r="B42" i="1" s="1"/>
  <c r="G34" i="1"/>
  <c r="H34" i="1"/>
  <c r="F34" i="1"/>
  <c r="F30" i="1"/>
  <c r="F22" i="1"/>
  <c r="H33" i="1"/>
  <c r="H23" i="1"/>
  <c r="H24" i="1"/>
  <c r="H25" i="1"/>
  <c r="H26" i="1"/>
  <c r="H27" i="1"/>
  <c r="H28" i="1"/>
  <c r="H29" i="1"/>
  <c r="H30" i="1"/>
  <c r="H31" i="1"/>
  <c r="H32" i="1"/>
  <c r="H22" i="1"/>
  <c r="G28" i="1"/>
  <c r="G24" i="1"/>
  <c r="G23" i="1"/>
  <c r="G25" i="1"/>
  <c r="G26" i="1"/>
  <c r="G27" i="1"/>
  <c r="G29" i="1"/>
  <c r="G30" i="1"/>
  <c r="G31" i="1"/>
  <c r="G32" i="1"/>
  <c r="G33" i="1"/>
  <c r="G22" i="1"/>
  <c r="F23" i="1"/>
  <c r="F24" i="1"/>
  <c r="F25" i="1"/>
  <c r="F26" i="1"/>
  <c r="F27" i="1"/>
  <c r="F28" i="1"/>
  <c r="F29" i="1"/>
  <c r="F31" i="1"/>
  <c r="F32" i="1"/>
  <c r="F33" i="1"/>
  <c r="D23" i="1"/>
  <c r="D24" i="1"/>
  <c r="D25" i="1"/>
  <c r="D26" i="1"/>
  <c r="D27" i="1"/>
  <c r="D28" i="1"/>
  <c r="D29" i="1"/>
  <c r="D30" i="1"/>
  <c r="D31" i="1"/>
  <c r="D32" i="1"/>
  <c r="D33" i="1"/>
  <c r="D22" i="1"/>
  <c r="C23" i="1"/>
  <c r="C24" i="1"/>
  <c r="C25" i="1"/>
  <c r="C26" i="1"/>
  <c r="C27" i="1"/>
  <c r="C28" i="1"/>
  <c r="C29" i="1"/>
  <c r="C30" i="1"/>
  <c r="C31" i="1"/>
  <c r="C32" i="1"/>
  <c r="C33" i="1"/>
  <c r="C22" i="1"/>
  <c r="B23" i="1"/>
  <c r="B24" i="1"/>
  <c r="B25" i="1"/>
  <c r="B26" i="1"/>
  <c r="B27" i="1"/>
  <c r="B28" i="1"/>
  <c r="B29" i="1"/>
  <c r="B30" i="1"/>
  <c r="B31" i="1"/>
  <c r="B32" i="1"/>
  <c r="B33" i="1"/>
  <c r="B22" i="1"/>
  <c r="E43" i="1"/>
  <c r="E42" i="1"/>
  <c r="E44" i="1"/>
  <c r="E40" i="1"/>
  <c r="E39" i="1"/>
  <c r="B43" i="1" l="1"/>
  <c r="B44" i="1" s="1"/>
  <c r="H40" i="1" l="1"/>
  <c r="K60" i="1"/>
</calcChain>
</file>

<file path=xl/sharedStrings.xml><?xml version="1.0" encoding="utf-8"?>
<sst xmlns="http://schemas.openxmlformats.org/spreadsheetml/2006/main" count="40" uniqueCount="34">
  <si>
    <t>Months</t>
  </si>
  <si>
    <t>Price</t>
  </si>
  <si>
    <t>Demand (00s)</t>
  </si>
  <si>
    <t>Linear:</t>
  </si>
  <si>
    <t>Intercept(b):</t>
  </si>
  <si>
    <t>Slope(m):</t>
  </si>
  <si>
    <t>Power: y=ax^b</t>
  </si>
  <si>
    <t>Constant a:</t>
  </si>
  <si>
    <t>Exponent b:</t>
  </si>
  <si>
    <t>Exponential: y= ae^(bx)</t>
  </si>
  <si>
    <t>Constant (a):</t>
  </si>
  <si>
    <t>Exponent (b):</t>
  </si>
  <si>
    <t>Predictions based on Models</t>
  </si>
  <si>
    <t>Linear</t>
  </si>
  <si>
    <t>Power</t>
  </si>
  <si>
    <t>Exponential</t>
  </si>
  <si>
    <t>Price (x)</t>
  </si>
  <si>
    <t>Absolure Percent Error</t>
  </si>
  <si>
    <t>Average:</t>
  </si>
  <si>
    <t>&lt;--- use the model with the smallest error</t>
  </si>
  <si>
    <t>Model the Business:</t>
  </si>
  <si>
    <t>Unit Cost:</t>
  </si>
  <si>
    <t>per set of clubs</t>
  </si>
  <si>
    <t>Sale Price:</t>
  </si>
  <si>
    <t>&lt;-- multiple of 10</t>
  </si>
  <si>
    <t>&lt;-- from power model</t>
  </si>
  <si>
    <t xml:space="preserve">Demand (00s): </t>
  </si>
  <si>
    <t>Acutal Demand:</t>
  </si>
  <si>
    <t>Cost:</t>
  </si>
  <si>
    <t>Revenue:</t>
  </si>
  <si>
    <t>Profit:</t>
  </si>
  <si>
    <t>Profit</t>
  </si>
  <si>
    <t>a) Sell at a price of $530 for a profit of $1,042,213</t>
  </si>
  <si>
    <t>Unit 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</si>
</sst>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0.0%"/>
    <numFmt numFmtId="165" formatCode="_(&quot;$&quot;* #,##0_);_(&quot;$&quot;* \(#,##0\);_(&quot;$&quot;* &quot;-&quot;??_);_(@_)"/>
  </numFmts>
  <fonts count="6" x14ac:knownFonts="1">
    <font>
      <sz val="11"/>
      <color theme="1"/>
      <name val="Aptos Narrow"/>
      <family val="2"/>
      <scheme val="minor"/>
    </font>
    <font>
      <sz val="11"/>
      <color theme="1"/>
      <name val="Calibri"/>
      <family val="2"/>
    </font>
    <font>
      <sz val="11"/>
      <color theme="1"/>
      <name val="Aptos Narrow"/>
      <family val="2"/>
      <scheme val="minor"/>
    </font>
    <font>
      <b/>
      <sz val="11"/>
      <color theme="1"/>
      <name val="Aptos Narrow"/>
      <family val="2"/>
      <scheme val="minor"/>
    </font>
    <font>
      <sz val="11"/>
      <color theme="0" tint="-0.14999847407452621"/>
      <name val="Aptos Narrow"/>
      <family val="2"/>
      <scheme val="minor"/>
    </font>
    <font>
      <sz val="11"/>
      <color theme="0" tint="-0.14999847407452621"/>
      <name val="Calibri"/>
      <family val="2"/>
    </font>
  </fonts>
  <fills count="3">
    <fill>
      <patternFill patternType="none"/>
    </fill>
    <fill>
      <patternFill patternType="gray125"/>
    </fill>
    <fill>
      <patternFill patternType="solid">
        <fgColor theme="9" tint="0.5999938962981048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44" fontId="2" fillId="0" borderId="0" applyFont="0" applyFill="0" applyBorder="0" applyAlignment="0" applyProtection="0"/>
    <xf numFmtId="9" fontId="2" fillId="0" borderId="0" applyFont="0" applyFill="0" applyBorder="0" applyAlignment="0" applyProtection="0"/>
  </cellStyleXfs>
  <cellXfs count="56">
    <xf numFmtId="0" fontId="0" fillId="0" borderId="0" xfId="0"/>
    <xf numFmtId="0" fontId="1" fillId="0" borderId="1" xfId="0" applyFont="1" applyBorder="1" applyAlignment="1">
      <alignment vertical="center"/>
    </xf>
    <xf numFmtId="0" fontId="1" fillId="0" borderId="1" xfId="0" applyFont="1" applyBorder="1" applyAlignment="1">
      <alignment vertical="center" wrapText="1"/>
    </xf>
    <xf numFmtId="0" fontId="1" fillId="0" borderId="1" xfId="0" applyFont="1" applyBorder="1"/>
    <xf numFmtId="0" fontId="0" fillId="0" borderId="1" xfId="0" applyBorder="1"/>
    <xf numFmtId="2" fontId="1" fillId="0" borderId="1" xfId="0" applyNumberFormat="1" applyFont="1" applyBorder="1"/>
    <xf numFmtId="0" fontId="1" fillId="0" borderId="2" xfId="0" applyFont="1" applyBorder="1" applyAlignment="1">
      <alignment vertical="center"/>
    </xf>
    <xf numFmtId="0" fontId="1" fillId="0" borderId="2" xfId="0" applyFont="1" applyBorder="1"/>
    <xf numFmtId="2" fontId="1" fillId="0" borderId="7" xfId="0" applyNumberFormat="1" applyFont="1" applyBorder="1"/>
    <xf numFmtId="2" fontId="1" fillId="0" borderId="8" xfId="0" applyNumberFormat="1" applyFont="1" applyBorder="1"/>
    <xf numFmtId="2" fontId="1" fillId="0" borderId="9" xfId="0" applyNumberFormat="1" applyFont="1" applyBorder="1"/>
    <xf numFmtId="2" fontId="1" fillId="0" borderId="10" xfId="0" applyNumberFormat="1" applyFont="1" applyBorder="1"/>
    <xf numFmtId="2" fontId="1" fillId="0" borderId="11" xfId="0" applyNumberFormat="1" applyFont="1" applyBorder="1"/>
    <xf numFmtId="0" fontId="1" fillId="0" borderId="12" xfId="0" applyFont="1" applyBorder="1" applyAlignment="1">
      <alignment vertical="center"/>
    </xf>
    <xf numFmtId="0" fontId="1" fillId="0" borderId="12" xfId="0" applyFont="1" applyBorder="1"/>
    <xf numFmtId="1" fontId="0" fillId="0" borderId="0" xfId="0" applyNumberFormat="1"/>
    <xf numFmtId="165" fontId="0" fillId="2" borderId="0" xfId="1" applyNumberFormat="1" applyFont="1" applyFill="1"/>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1" fillId="0" borderId="4" xfId="0" applyFont="1" applyBorder="1"/>
    <xf numFmtId="0" fontId="1" fillId="0" borderId="5" xfId="0" applyFont="1" applyBorder="1"/>
    <xf numFmtId="0" fontId="1" fillId="0" borderId="6" xfId="0" applyFont="1" applyBorder="1"/>
    <xf numFmtId="164" fontId="1" fillId="0" borderId="7" xfId="2" applyNumberFormat="1" applyFont="1" applyBorder="1"/>
    <xf numFmtId="164" fontId="1" fillId="0" borderId="1" xfId="2" applyNumberFormat="1" applyFont="1" applyBorder="1"/>
    <xf numFmtId="164" fontId="1" fillId="0" borderId="8" xfId="2" applyNumberFormat="1" applyFont="1" applyBorder="1"/>
    <xf numFmtId="0" fontId="1" fillId="0" borderId="0" xfId="0" applyFont="1"/>
    <xf numFmtId="164" fontId="1" fillId="0" borderId="9" xfId="0" applyNumberFormat="1" applyFont="1" applyBorder="1"/>
    <xf numFmtId="164" fontId="1" fillId="0" borderId="11" xfId="0" applyNumberFormat="1" applyFont="1" applyBorder="1"/>
    <xf numFmtId="165" fontId="0" fillId="0" borderId="0" xfId="0" applyNumberFormat="1"/>
    <xf numFmtId="0" fontId="3" fillId="0" borderId="0" xfId="0" applyFont="1"/>
    <xf numFmtId="165" fontId="3" fillId="0" borderId="0" xfId="0" applyNumberFormat="1" applyFont="1"/>
    <xf numFmtId="165" fontId="4" fillId="0" borderId="1" xfId="0" applyNumberFormat="1" applyFont="1" applyBorder="1"/>
    <xf numFmtId="165" fontId="0" fillId="0" borderId="1" xfId="1" applyNumberFormat="1" applyFont="1" applyBorder="1"/>
    <xf numFmtId="164" fontId="1" fillId="2" borderId="10" xfId="0" applyNumberFormat="1" applyFont="1" applyFill="1" applyBorder="1"/>
    <xf numFmtId="165" fontId="0" fillId="0" borderId="1" xfId="1" applyNumberFormat="1" applyFont="1" applyFill="1" applyBorder="1"/>
    <xf numFmtId="165" fontId="5" fillId="0" borderId="1" xfId="1" applyNumberFormat="1" applyFont="1" applyBorder="1"/>
    <xf numFmtId="165" fontId="1" fillId="0" borderId="14" xfId="1" applyNumberFormat="1" applyFont="1" applyBorder="1"/>
    <xf numFmtId="165" fontId="1" fillId="0" borderId="2" xfId="1" applyNumberFormat="1" applyFont="1" applyBorder="1"/>
    <xf numFmtId="165" fontId="1" fillId="0" borderId="4" xfId="1" applyNumberFormat="1" applyFont="1" applyBorder="1"/>
    <xf numFmtId="165" fontId="1" fillId="0" borderId="5" xfId="1" applyNumberFormat="1" applyFont="1" applyBorder="1"/>
    <xf numFmtId="165" fontId="1" fillId="0" borderId="6" xfId="1" applyNumberFormat="1" applyFont="1" applyBorder="1"/>
    <xf numFmtId="165" fontId="1" fillId="0" borderId="7" xfId="1" applyNumberFormat="1" applyFont="1" applyBorder="1"/>
    <xf numFmtId="165" fontId="1" fillId="0" borderId="1" xfId="1" applyNumberFormat="1" applyFont="1" applyBorder="1"/>
    <xf numFmtId="165" fontId="1" fillId="0" borderId="8" xfId="1" applyNumberFormat="1" applyFont="1" applyBorder="1"/>
    <xf numFmtId="165" fontId="1" fillId="0" borderId="2" xfId="1" applyNumberFormat="1" applyFont="1" applyFill="1" applyBorder="1"/>
    <xf numFmtId="165" fontId="1" fillId="0" borderId="9" xfId="1" applyNumberFormat="1" applyFont="1" applyBorder="1"/>
    <xf numFmtId="165" fontId="1" fillId="0" borderId="10" xfId="1" applyNumberFormat="1" applyFont="1" applyBorder="1"/>
    <xf numFmtId="165" fontId="1" fillId="0" borderId="11" xfId="1" applyNumberFormat="1" applyFont="1" applyBorder="1"/>
    <xf numFmtId="0" fontId="1" fillId="0" borderId="14" xfId="0" applyFont="1" applyBorder="1" applyAlignment="1">
      <alignment horizontal="center" vertical="center" textRotation="90"/>
    </xf>
    <xf numFmtId="0" fontId="1" fillId="0" borderId="13" xfId="0" applyFont="1" applyBorder="1" applyAlignment="1">
      <alignment horizontal="center" vertical="center" textRotation="90"/>
    </xf>
    <xf numFmtId="0" fontId="1" fillId="0" borderId="15" xfId="0" applyFont="1" applyBorder="1" applyAlignment="1">
      <alignment horizontal="center" vertical="center" textRotation="90"/>
    </xf>
    <xf numFmtId="0" fontId="1" fillId="0" borderId="2" xfId="0" applyFont="1" applyBorder="1" applyAlignment="1">
      <alignment horizontal="center"/>
    </xf>
    <xf numFmtId="0" fontId="1" fillId="0" borderId="12" xfId="0" applyFont="1" applyBorder="1" applyAlignment="1">
      <alignment horizontal="center"/>
    </xf>
    <xf numFmtId="0" fontId="1" fillId="0" borderId="3" xfId="0" applyFont="1" applyBorder="1" applyAlignment="1">
      <alignment horizontal="center"/>
    </xf>
  </cellXfs>
  <cellStyles count="3">
    <cellStyle name="Currency" xfId="1" builtinId="4"/>
    <cellStyle name="Normal" xfId="0" builtinId="0"/>
    <cellStyle name="Percent" xfId="2" builtinId="5"/>
  </cellStyles>
  <dxfs count="8">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6" tint="0.39994506668294322"/>
        </patternFill>
      </fill>
    </dxf>
    <dxf>
      <fill>
        <patternFill>
          <bgColor theme="6"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Price vs Demand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Sheet1!$C$1</c:f>
              <c:strCache>
                <c:ptCount val="1"/>
                <c:pt idx="0">
                  <c:v>Demand (00s)</c:v>
                </c:pt>
              </c:strCache>
            </c:strRef>
          </c:tx>
          <c:spPr>
            <a:ln w="381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power"/>
            <c:dispRSqr val="0"/>
            <c:dispEq val="1"/>
            <c:trendlineLbl>
              <c:layout>
                <c:manualLayout>
                  <c:x val="0.16379039946127291"/>
                  <c:y val="-0.60688180033467876"/>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trendline>
            <c:spPr>
              <a:ln w="19050" cap="rnd">
                <a:solidFill>
                  <a:schemeClr val="accent1"/>
                </a:solidFill>
                <a:prstDash val="sysDot"/>
              </a:ln>
              <a:effectLst/>
            </c:spPr>
            <c:trendlineType val="power"/>
            <c:dispRSqr val="0"/>
            <c:dispEq val="1"/>
            <c:trendlineLbl>
              <c:layout>
                <c:manualLayout>
                  <c:x val="1.2480460973214065E-2"/>
                  <c:y val="-0.61289057137088632"/>
                </c:manualLayout>
              </c:layout>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900" baseline="0"/>
                      <a:t>y = 5,871,064.20x</a:t>
                    </a:r>
                    <a:r>
                      <a:rPr lang="en-US" sz="900" baseline="30000"/>
                      <a:t>-1.91</a:t>
                    </a:r>
                    <a:endParaRPr lang="en-US" sz="900"/>
                  </a:p>
                </c:rich>
              </c:tx>
              <c:numFmt formatCode="#,##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trendline>
            <c:spPr>
              <a:ln w="19050" cap="rnd">
                <a:solidFill>
                  <a:schemeClr val="accent1"/>
                </a:solidFill>
                <a:prstDash val="sysDot"/>
              </a:ln>
              <a:effectLst/>
            </c:spPr>
            <c:trendlineType val="exp"/>
            <c:dispRSqr val="0"/>
            <c:dispEq val="0"/>
          </c:trendline>
          <c:trendline>
            <c:spPr>
              <a:ln w="19050" cap="rnd">
                <a:solidFill>
                  <a:schemeClr val="accent1"/>
                </a:solidFill>
                <a:prstDash val="sysDot"/>
              </a:ln>
              <a:effectLst/>
            </c:spPr>
            <c:trendlineType val="exp"/>
            <c:dispRSqr val="0"/>
            <c:dispEq val="1"/>
            <c:trendlineLbl>
              <c:layout>
                <c:manualLayout>
                  <c:x val="6.7288089078493415E-2"/>
                  <c:y val="-0.5831278013325257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Sheet1!$B$2:$B$13</c:f>
              <c:numCache>
                <c:formatCode>General</c:formatCode>
                <c:ptCount val="12"/>
                <c:pt idx="0">
                  <c:v>450</c:v>
                </c:pt>
                <c:pt idx="1">
                  <c:v>300</c:v>
                </c:pt>
                <c:pt idx="2">
                  <c:v>440</c:v>
                </c:pt>
                <c:pt idx="3">
                  <c:v>360</c:v>
                </c:pt>
                <c:pt idx="4">
                  <c:v>290</c:v>
                </c:pt>
                <c:pt idx="5">
                  <c:v>450</c:v>
                </c:pt>
                <c:pt idx="6">
                  <c:v>340</c:v>
                </c:pt>
                <c:pt idx="7">
                  <c:v>370</c:v>
                </c:pt>
                <c:pt idx="8">
                  <c:v>500</c:v>
                </c:pt>
                <c:pt idx="9">
                  <c:v>490</c:v>
                </c:pt>
                <c:pt idx="10">
                  <c:v>430</c:v>
                </c:pt>
                <c:pt idx="11">
                  <c:v>390</c:v>
                </c:pt>
              </c:numCache>
            </c:numRef>
          </c:xVal>
          <c:yVal>
            <c:numRef>
              <c:f>Sheet1!$C$2:$C$13</c:f>
              <c:numCache>
                <c:formatCode>General</c:formatCode>
                <c:ptCount val="12"/>
                <c:pt idx="0">
                  <c:v>45</c:v>
                </c:pt>
                <c:pt idx="1">
                  <c:v>103</c:v>
                </c:pt>
                <c:pt idx="2">
                  <c:v>49</c:v>
                </c:pt>
                <c:pt idx="3">
                  <c:v>86</c:v>
                </c:pt>
                <c:pt idx="4">
                  <c:v>125</c:v>
                </c:pt>
                <c:pt idx="5">
                  <c:v>52</c:v>
                </c:pt>
                <c:pt idx="6">
                  <c:v>87</c:v>
                </c:pt>
                <c:pt idx="7">
                  <c:v>68</c:v>
                </c:pt>
                <c:pt idx="8">
                  <c:v>45</c:v>
                </c:pt>
                <c:pt idx="9">
                  <c:v>44</c:v>
                </c:pt>
                <c:pt idx="10">
                  <c:v>58</c:v>
                </c:pt>
                <c:pt idx="11">
                  <c:v>68</c:v>
                </c:pt>
              </c:numCache>
            </c:numRef>
          </c:yVal>
          <c:smooth val="0"/>
          <c:extLst>
            <c:ext xmlns:c16="http://schemas.microsoft.com/office/drawing/2014/chart" uri="{C3380CC4-5D6E-409C-BE32-E72D297353CC}">
              <c16:uniqueId val="{00000000-C2F7-4934-A61A-FF03A3D4CC05}"/>
            </c:ext>
          </c:extLst>
        </c:ser>
        <c:dLbls>
          <c:showLegendKey val="0"/>
          <c:showVal val="0"/>
          <c:showCatName val="0"/>
          <c:showSerName val="0"/>
          <c:showPercent val="0"/>
          <c:showBubbleSize val="0"/>
        </c:dLbls>
        <c:axId val="406978712"/>
        <c:axId val="406979072"/>
      </c:scatterChart>
      <c:valAx>
        <c:axId val="40697871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Price</a:t>
                </a:r>
                <a:r>
                  <a:rPr lang="en-US" baseline="0"/>
                  <a:t> ($)</a:t>
                </a:r>
                <a:endParaRPr lang="en-US"/>
              </a:p>
            </c:rich>
          </c:tx>
          <c:layout>
            <c:manualLayout>
              <c:xMode val="edge"/>
              <c:yMode val="edge"/>
              <c:x val="0.48204053561197191"/>
              <c:y val="0.9422842721582879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6979072"/>
        <c:crosses val="autoZero"/>
        <c:crossBetween val="midCat"/>
      </c:valAx>
      <c:valAx>
        <c:axId val="4069790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Demand</a:t>
                </a:r>
                <a:r>
                  <a:rPr lang="en-US" baseline="0"/>
                  <a:t> (00s)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697871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 Price vs Profit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Sheet1!$G$41:$G$86</c:f>
              <c:numCache>
                <c:formatCode>_("$"* #,##0_);_("$"* \(#,##0\);_("$"* "-"??_);_(@_)</c:formatCode>
                <c:ptCount val="46"/>
                <c:pt idx="0">
                  <c:v>260</c:v>
                </c:pt>
                <c:pt idx="1">
                  <c:v>270</c:v>
                </c:pt>
                <c:pt idx="2">
                  <c:v>280</c:v>
                </c:pt>
                <c:pt idx="3">
                  <c:v>290</c:v>
                </c:pt>
                <c:pt idx="4">
                  <c:v>300</c:v>
                </c:pt>
                <c:pt idx="5">
                  <c:v>310</c:v>
                </c:pt>
                <c:pt idx="6">
                  <c:v>320</c:v>
                </c:pt>
                <c:pt idx="7">
                  <c:v>330</c:v>
                </c:pt>
                <c:pt idx="8">
                  <c:v>340</c:v>
                </c:pt>
                <c:pt idx="9">
                  <c:v>350</c:v>
                </c:pt>
                <c:pt idx="10">
                  <c:v>360</c:v>
                </c:pt>
                <c:pt idx="11">
                  <c:v>370</c:v>
                </c:pt>
                <c:pt idx="12">
                  <c:v>380</c:v>
                </c:pt>
                <c:pt idx="13">
                  <c:v>390</c:v>
                </c:pt>
                <c:pt idx="14">
                  <c:v>400</c:v>
                </c:pt>
                <c:pt idx="15">
                  <c:v>410</c:v>
                </c:pt>
                <c:pt idx="16">
                  <c:v>420</c:v>
                </c:pt>
                <c:pt idx="17">
                  <c:v>430</c:v>
                </c:pt>
                <c:pt idx="18">
                  <c:v>440</c:v>
                </c:pt>
                <c:pt idx="19">
                  <c:v>450</c:v>
                </c:pt>
                <c:pt idx="20">
                  <c:v>460</c:v>
                </c:pt>
                <c:pt idx="21">
                  <c:v>470</c:v>
                </c:pt>
                <c:pt idx="22">
                  <c:v>480</c:v>
                </c:pt>
                <c:pt idx="23">
                  <c:v>490</c:v>
                </c:pt>
                <c:pt idx="24">
                  <c:v>500</c:v>
                </c:pt>
                <c:pt idx="25">
                  <c:v>510</c:v>
                </c:pt>
                <c:pt idx="26">
                  <c:v>520</c:v>
                </c:pt>
                <c:pt idx="27">
                  <c:v>530</c:v>
                </c:pt>
                <c:pt idx="28">
                  <c:v>540</c:v>
                </c:pt>
                <c:pt idx="29">
                  <c:v>550</c:v>
                </c:pt>
                <c:pt idx="30">
                  <c:v>560</c:v>
                </c:pt>
                <c:pt idx="31">
                  <c:v>570</c:v>
                </c:pt>
                <c:pt idx="32">
                  <c:v>580</c:v>
                </c:pt>
                <c:pt idx="33">
                  <c:v>590</c:v>
                </c:pt>
                <c:pt idx="34">
                  <c:v>600</c:v>
                </c:pt>
                <c:pt idx="35">
                  <c:v>800</c:v>
                </c:pt>
                <c:pt idx="36">
                  <c:v>900</c:v>
                </c:pt>
                <c:pt idx="37">
                  <c:v>1000</c:v>
                </c:pt>
                <c:pt idx="38">
                  <c:v>1100</c:v>
                </c:pt>
                <c:pt idx="39">
                  <c:v>1200</c:v>
                </c:pt>
                <c:pt idx="40">
                  <c:v>1300</c:v>
                </c:pt>
                <c:pt idx="41">
                  <c:v>1400</c:v>
                </c:pt>
                <c:pt idx="42">
                  <c:v>1500</c:v>
                </c:pt>
                <c:pt idx="43">
                  <c:v>1600</c:v>
                </c:pt>
                <c:pt idx="44">
                  <c:v>1700</c:v>
                </c:pt>
                <c:pt idx="45">
                  <c:v>1800</c:v>
                </c:pt>
              </c:numCache>
            </c:numRef>
          </c:xVal>
          <c:yVal>
            <c:numRef>
              <c:f>Sheet1!$H$41:$H$86</c:f>
              <c:numCache>
                <c:formatCode>_("$"* #,##0_);_("$"* \(#,##0\);_("$"* "-"??_);_(@_)</c:formatCode>
                <c:ptCount val="46"/>
                <c:pt idx="0">
                  <c:v>144859.72842847556</c:v>
                </c:pt>
                <c:pt idx="1">
                  <c:v>269590.60184817808</c:v>
                </c:pt>
                <c:pt idx="2">
                  <c:v>377277.18719872413</c:v>
                </c:pt>
                <c:pt idx="3">
                  <c:v>470458.61526328744</c:v>
                </c:pt>
                <c:pt idx="4">
                  <c:v>551238.40185229108</c:v>
                </c:pt>
                <c:pt idx="5">
                  <c:v>621369.53021456813</c:v>
                </c:pt>
                <c:pt idx="6">
                  <c:v>682320.93416212313</c:v>
                </c:pt>
                <c:pt idx="7">
                  <c:v>735329.86392835062</c:v>
                </c:pt>
                <c:pt idx="8">
                  <c:v>781443.44106265297</c:v>
                </c:pt>
                <c:pt idx="9">
                  <c:v>821551.86522268457</c:v>
                </c:pt>
                <c:pt idx="10">
                  <c:v>856415.12424477958</c:v>
                </c:pt>
                <c:pt idx="11">
                  <c:v>886684.61116254725</c:v>
                </c:pt>
                <c:pt idx="12">
                  <c:v>912920.72098907013</c:v>
                </c:pt>
                <c:pt idx="13">
                  <c:v>935607.253438466</c:v>
                </c:pt>
                <c:pt idx="14">
                  <c:v>955163.26238462282</c:v>
                </c:pt>
                <c:pt idx="15">
                  <c:v>971952.85243747453</c:v>
                </c:pt>
                <c:pt idx="16">
                  <c:v>986293.31587235699</c:v>
                </c:pt>
                <c:pt idx="17">
                  <c:v>998461.92082203622</c:v>
                </c:pt>
                <c:pt idx="18">
                  <c:v>1008701.5979665397</c:v>
                </c:pt>
                <c:pt idx="19">
                  <c:v>1017225.7233983984</c:v>
                </c:pt>
                <c:pt idx="20">
                  <c:v>1024222.1565401531</c:v>
                </c:pt>
                <c:pt idx="21">
                  <c:v>1029856.6614397548</c:v>
                </c:pt>
                <c:pt idx="22">
                  <c:v>1034275.8155834542</c:v>
                </c:pt>
                <c:pt idx="23">
                  <c:v>1037609.4911199291</c:v>
                </c:pt>
                <c:pt idx="24">
                  <c:v>1039972.9779989794</c:v>
                </c:pt>
                <c:pt idx="25">
                  <c:v>1041468.8061629091</c:v>
                </c:pt>
                <c:pt idx="26">
                  <c:v>1042188.3139489595</c:v>
                </c:pt>
                <c:pt idx="27">
                  <c:v>1042213.0017719698</c:v>
                </c:pt>
                <c:pt idx="28">
                  <c:v>1041615.7035724644</c:v>
                </c:pt>
                <c:pt idx="29">
                  <c:v>1040461.6031350964</c:v>
                </c:pt>
                <c:pt idx="30">
                  <c:v>1038809.1179690239</c:v>
                </c:pt>
                <c:pt idx="31">
                  <c:v>1036710.669808225</c:v>
                </c:pt>
                <c:pt idx="32">
                  <c:v>1034213.3577876764</c:v>
                </c:pt>
                <c:pt idx="33">
                  <c:v>1031359.5478624469</c:v>
                </c:pt>
                <c:pt idx="34">
                  <c:v>1028187.3899667513</c:v>
                </c:pt>
                <c:pt idx="35">
                  <c:v>933219.50848926988</c:v>
                </c:pt>
                <c:pt idx="36">
                  <c:v>880917.95766693447</c:v>
                </c:pt>
                <c:pt idx="37">
                  <c:v>831338.85314930137</c:v>
                </c:pt>
                <c:pt idx="38">
                  <c:v>785522.26095810602</c:v>
                </c:pt>
                <c:pt idx="39">
                  <c:v>743639.76069940359</c:v>
                </c:pt>
                <c:pt idx="40">
                  <c:v>705508.4138351829</c:v>
                </c:pt>
                <c:pt idx="41">
                  <c:v>670814.37853000883</c:v>
                </c:pt>
                <c:pt idx="42">
                  <c:v>639211.68487958203</c:v>
                </c:pt>
                <c:pt idx="43">
                  <c:v>610365.04802890634</c:v>
                </c:pt>
                <c:pt idx="44">
                  <c:v>583966.95838628535</c:v>
                </c:pt>
                <c:pt idx="45">
                  <c:v>559742.87360790663</c:v>
                </c:pt>
              </c:numCache>
            </c:numRef>
          </c:yVal>
          <c:smooth val="0"/>
          <c:extLst>
            <c:ext xmlns:c16="http://schemas.microsoft.com/office/drawing/2014/chart" uri="{C3380CC4-5D6E-409C-BE32-E72D297353CC}">
              <c16:uniqueId val="{00000000-2B75-41D2-887B-476F117DFD52}"/>
            </c:ext>
          </c:extLst>
        </c:ser>
        <c:dLbls>
          <c:showLegendKey val="0"/>
          <c:showVal val="0"/>
          <c:showCatName val="0"/>
          <c:showSerName val="0"/>
          <c:showPercent val="0"/>
          <c:showBubbleSize val="0"/>
        </c:dLbls>
        <c:axId val="656808232"/>
        <c:axId val="656800312"/>
      </c:scatterChart>
      <c:valAx>
        <c:axId val="65680823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a:t>
                </a:r>
                <a:r>
                  <a:rPr lang="en-US" baseline="0"/>
                  <a:t> Price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6800312"/>
        <c:crosses val="autoZero"/>
        <c:crossBetween val="midCat"/>
      </c:valAx>
      <c:valAx>
        <c:axId val="6568003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Profit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680823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152400</xdr:colOff>
      <xdr:row>0</xdr:row>
      <xdr:rowOff>295276</xdr:rowOff>
    </xdr:from>
    <xdr:to>
      <xdr:col>20</xdr:col>
      <xdr:colOff>466725</xdr:colOff>
      <xdr:row>10</xdr:row>
      <xdr:rowOff>104776</xdr:rowOff>
    </xdr:to>
    <xdr:sp macro="" textlink="">
      <xdr:nvSpPr>
        <xdr:cNvPr id="2" name="TextBox 1">
          <a:extLst>
            <a:ext uri="{FF2B5EF4-FFF2-40B4-BE49-F238E27FC236}">
              <a16:creationId xmlns:a16="http://schemas.microsoft.com/office/drawing/2014/main" id="{40C31CD8-649C-5ABE-C2C6-4E833CB05251}"/>
            </a:ext>
          </a:extLst>
        </xdr:cNvPr>
        <xdr:cNvSpPr txBox="1"/>
      </xdr:nvSpPr>
      <xdr:spPr>
        <a:xfrm>
          <a:off x="5638800" y="295276"/>
          <a:ext cx="7019925" cy="1905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The 19th Hole sells golf clubs at its golf outlet stores throughout the US.  The company knows that the demand for its club varies considerably with price.  In the last year, the demand at each price level was recorded in the table below.</a:t>
          </a:r>
        </a:p>
        <a:p>
          <a:endParaRPr lang="en-US" sz="1100"/>
        </a:p>
        <a:p>
          <a:r>
            <a:rPr lang="en-US" sz="1100" b="0" i="0">
              <a:solidFill>
                <a:schemeClr val="dk1"/>
              </a:solidFill>
              <a:effectLst/>
              <a:latin typeface="+mn-lt"/>
              <a:ea typeface="+mn-ea"/>
              <a:cs typeface="+mn-cs"/>
            </a:rPr>
            <a:t>The company wants to estimate the relationship between demand and price and then use this estimated relationship to answer the following questions: </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 Assuming the unit cost of producing a set of clubs is $250, and the price must be a multiple of $10, what price should the company charge to maximize its profit?</a:t>
          </a:r>
        </a:p>
        <a:p>
          <a:r>
            <a:rPr lang="en-US" sz="1100" b="0" i="0">
              <a:solidFill>
                <a:schemeClr val="dk1"/>
              </a:solidFill>
              <a:effectLst/>
              <a:latin typeface="+mn-lt"/>
              <a:ea typeface="+mn-ea"/>
              <a:cs typeface="+mn-cs"/>
            </a:rPr>
            <a:t>- How does the optimal price depend on the unit cost of producing a set of clubs?</a:t>
          </a:r>
        </a:p>
        <a:p>
          <a:r>
            <a:rPr lang="en-US" sz="1100" b="0" i="0">
              <a:solidFill>
                <a:schemeClr val="dk1"/>
              </a:solidFill>
              <a:effectLst/>
              <a:latin typeface="+mn-lt"/>
              <a:ea typeface="+mn-ea"/>
              <a:cs typeface="+mn-cs"/>
            </a:rPr>
            <a:t>- Is the model an accurate representation of reality?</a:t>
          </a:r>
        </a:p>
        <a:p>
          <a:br>
            <a:rPr lang="en-US"/>
          </a:br>
          <a:endParaRPr lang="en-US" sz="1100"/>
        </a:p>
      </xdr:txBody>
    </xdr:sp>
    <xdr:clientData/>
  </xdr:twoCellAnchor>
  <xdr:twoCellAnchor>
    <xdr:from>
      <xdr:col>9</xdr:col>
      <xdr:colOff>123825</xdr:colOff>
      <xdr:row>11</xdr:row>
      <xdr:rowOff>66675</xdr:rowOff>
    </xdr:from>
    <xdr:to>
      <xdr:col>20</xdr:col>
      <xdr:colOff>352424</xdr:colOff>
      <xdr:row>36</xdr:row>
      <xdr:rowOff>47625</xdr:rowOff>
    </xdr:to>
    <xdr:graphicFrame macro="">
      <xdr:nvGraphicFramePr>
        <xdr:cNvPr id="3" name="Chart 2">
          <a:extLst>
            <a:ext uri="{FF2B5EF4-FFF2-40B4-BE49-F238E27FC236}">
              <a16:creationId xmlns:a16="http://schemas.microsoft.com/office/drawing/2014/main" id="{1AA5D79B-D33E-9349-0CD2-E44ED89CAF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133350</xdr:colOff>
      <xdr:row>37</xdr:row>
      <xdr:rowOff>52387</xdr:rowOff>
    </xdr:from>
    <xdr:to>
      <xdr:col>20</xdr:col>
      <xdr:colOff>381000</xdr:colOff>
      <xdr:row>56</xdr:row>
      <xdr:rowOff>85725</xdr:rowOff>
    </xdr:to>
    <xdr:graphicFrame macro="">
      <xdr:nvGraphicFramePr>
        <xdr:cNvPr id="4" name="Chart 3">
          <a:extLst>
            <a:ext uri="{FF2B5EF4-FFF2-40B4-BE49-F238E27FC236}">
              <a16:creationId xmlns:a16="http://schemas.microsoft.com/office/drawing/2014/main" id="{04E31BFB-3F6D-1661-96E1-D4F90A3C64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0561D-A54C-4BAB-AEEC-DCB606E2023C}">
  <dimension ref="A1:R106"/>
  <sheetViews>
    <sheetView tabSelected="1" topLeftCell="A81" zoomScale="96" zoomScaleNormal="96" workbookViewId="0">
      <selection activeCell="J61" sqref="J61:J106"/>
    </sheetView>
  </sheetViews>
  <sheetFormatPr defaultRowHeight="15" x14ac:dyDescent="0.25"/>
  <cols>
    <col min="1" max="1" width="15.140625" bestFit="1" customWidth="1"/>
    <col min="2" max="2" width="13" customWidth="1"/>
    <col min="3" max="3" width="14.28515625" bestFit="1" customWidth="1"/>
    <col min="4" max="4" width="11.42578125" bestFit="1" customWidth="1"/>
    <col min="5" max="5" width="13.28515625" bestFit="1" customWidth="1"/>
    <col min="7" max="7" width="12.5703125" bestFit="1" customWidth="1"/>
    <col min="8" max="8" width="14.42578125" bestFit="1" customWidth="1"/>
    <col min="9" max="9" width="13.42578125" bestFit="1" customWidth="1"/>
    <col min="10" max="13" width="15" bestFit="1" customWidth="1"/>
    <col min="14" max="18" width="12.28515625" bestFit="1" customWidth="1"/>
  </cols>
  <sheetData>
    <row r="1" spans="1:6" ht="30" x14ac:dyDescent="0.25">
      <c r="A1" s="1" t="s">
        <v>0</v>
      </c>
      <c r="B1" s="1" t="s">
        <v>1</v>
      </c>
      <c r="C1" s="2" t="s">
        <v>2</v>
      </c>
    </row>
    <row r="2" spans="1:6" x14ac:dyDescent="0.25">
      <c r="A2" s="3">
        <v>1</v>
      </c>
      <c r="B2" s="3">
        <v>450</v>
      </c>
      <c r="C2" s="3">
        <v>45</v>
      </c>
    </row>
    <row r="3" spans="1:6" x14ac:dyDescent="0.25">
      <c r="A3" s="3">
        <v>2</v>
      </c>
      <c r="B3" s="3">
        <v>300</v>
      </c>
      <c r="C3" s="3">
        <v>103</v>
      </c>
    </row>
    <row r="4" spans="1:6" x14ac:dyDescent="0.25">
      <c r="A4" s="3">
        <v>3</v>
      </c>
      <c r="B4" s="3">
        <v>440</v>
      </c>
      <c r="C4" s="3">
        <v>49</v>
      </c>
    </row>
    <row r="5" spans="1:6" x14ac:dyDescent="0.25">
      <c r="A5" s="3">
        <v>4</v>
      </c>
      <c r="B5" s="3">
        <v>360</v>
      </c>
      <c r="C5" s="3">
        <v>86</v>
      </c>
    </row>
    <row r="6" spans="1:6" x14ac:dyDescent="0.25">
      <c r="A6" s="3">
        <v>5</v>
      </c>
      <c r="B6" s="3">
        <v>290</v>
      </c>
      <c r="C6" s="3">
        <v>125</v>
      </c>
    </row>
    <row r="7" spans="1:6" x14ac:dyDescent="0.25">
      <c r="A7" s="3">
        <v>6</v>
      </c>
      <c r="B7" s="3">
        <v>450</v>
      </c>
      <c r="C7" s="3">
        <v>52</v>
      </c>
    </row>
    <row r="8" spans="1:6" x14ac:dyDescent="0.25">
      <c r="A8" s="3">
        <v>7</v>
      </c>
      <c r="B8" s="3">
        <v>340</v>
      </c>
      <c r="C8" s="3">
        <v>87</v>
      </c>
    </row>
    <row r="9" spans="1:6" x14ac:dyDescent="0.25">
      <c r="A9" s="3">
        <v>8</v>
      </c>
      <c r="B9" s="3">
        <v>370</v>
      </c>
      <c r="C9" s="3">
        <v>68</v>
      </c>
    </row>
    <row r="10" spans="1:6" x14ac:dyDescent="0.25">
      <c r="A10" s="3">
        <v>9</v>
      </c>
      <c r="B10" s="3">
        <v>500</v>
      </c>
      <c r="C10" s="3">
        <v>45</v>
      </c>
    </row>
    <row r="11" spans="1:6" x14ac:dyDescent="0.25">
      <c r="A11" s="3">
        <v>10</v>
      </c>
      <c r="B11" s="3">
        <v>490</v>
      </c>
      <c r="C11" s="3">
        <v>44</v>
      </c>
    </row>
    <row r="12" spans="1:6" x14ac:dyDescent="0.25">
      <c r="A12" s="3">
        <v>11</v>
      </c>
      <c r="B12" s="3">
        <v>430</v>
      </c>
      <c r="C12" s="3">
        <v>58</v>
      </c>
    </row>
    <row r="13" spans="1:6" x14ac:dyDescent="0.25">
      <c r="A13" s="3">
        <v>12</v>
      </c>
      <c r="B13" s="3">
        <v>390</v>
      </c>
      <c r="C13" s="3">
        <v>68</v>
      </c>
    </row>
    <row r="16" spans="1:6" x14ac:dyDescent="0.25">
      <c r="A16" s="18" t="s">
        <v>3</v>
      </c>
      <c r="B16" s="19"/>
      <c r="C16" s="17" t="s">
        <v>6</v>
      </c>
      <c r="D16" s="17"/>
      <c r="E16" s="17" t="s">
        <v>9</v>
      </c>
      <c r="F16" s="17"/>
    </row>
    <row r="17" spans="1:8" x14ac:dyDescent="0.25">
      <c r="A17" s="4" t="s">
        <v>4</v>
      </c>
      <c r="B17" s="4">
        <v>211.31</v>
      </c>
      <c r="C17" s="4" t="s">
        <v>7</v>
      </c>
      <c r="D17" s="4">
        <v>5871064</v>
      </c>
      <c r="E17" s="4" t="s">
        <v>10</v>
      </c>
      <c r="F17" s="4">
        <v>466.51</v>
      </c>
    </row>
    <row r="18" spans="1:8" x14ac:dyDescent="0.25">
      <c r="A18" s="4" t="s">
        <v>5</v>
      </c>
      <c r="B18" s="4">
        <v>-0.35460000000000003</v>
      </c>
      <c r="C18" s="4" t="s">
        <v>8</v>
      </c>
      <c r="D18" s="4">
        <v>-1.9079999999999999</v>
      </c>
      <c r="E18" s="4" t="s">
        <v>11</v>
      </c>
      <c r="F18" s="4">
        <v>-5.0000000000000001E-3</v>
      </c>
    </row>
    <row r="20" spans="1:8" ht="15.75" thickBot="1" x14ac:dyDescent="0.3">
      <c r="A20" s="20" t="s">
        <v>12</v>
      </c>
      <c r="B20" s="20"/>
      <c r="F20" s="20" t="s">
        <v>17</v>
      </c>
      <c r="G20" s="20"/>
      <c r="H20" s="20"/>
    </row>
    <row r="21" spans="1:8" x14ac:dyDescent="0.25">
      <c r="A21" s="6" t="s">
        <v>16</v>
      </c>
      <c r="B21" s="21" t="s">
        <v>13</v>
      </c>
      <c r="C21" s="22" t="s">
        <v>14</v>
      </c>
      <c r="D21" s="23" t="s">
        <v>15</v>
      </c>
      <c r="E21" s="13" t="s">
        <v>2</v>
      </c>
      <c r="F21" s="21" t="s">
        <v>13</v>
      </c>
      <c r="G21" s="22" t="s">
        <v>14</v>
      </c>
      <c r="H21" s="23" t="s">
        <v>15</v>
      </c>
    </row>
    <row r="22" spans="1:8" x14ac:dyDescent="0.25">
      <c r="A22" s="7">
        <v>450</v>
      </c>
      <c r="B22" s="8">
        <f>$B$18*A22+$B$17</f>
        <v>51.739999999999981</v>
      </c>
      <c r="C22" s="5">
        <f>$D$17*A22^$D$18</f>
        <v>50.861286169919921</v>
      </c>
      <c r="D22" s="9">
        <f>$F$17*EXP($F$18*A22)</f>
        <v>49.169792250355329</v>
      </c>
      <c r="E22" s="14">
        <v>45</v>
      </c>
      <c r="F22" s="24">
        <f>ABS(B22-E22)/E22</f>
        <v>0.14977777777777734</v>
      </c>
      <c r="G22" s="25">
        <f>ABS(C22-E22)/E22</f>
        <v>0.13025080377599826</v>
      </c>
      <c r="H22" s="26">
        <f>ABS(D22-E22)/E22</f>
        <v>9.2662050007896193E-2</v>
      </c>
    </row>
    <row r="23" spans="1:8" x14ac:dyDescent="0.25">
      <c r="A23" s="7">
        <v>300</v>
      </c>
      <c r="B23" s="8">
        <f t="shared" ref="B23:B33" si="0">$B$18*A23+$B$17</f>
        <v>104.92999999999999</v>
      </c>
      <c r="C23" s="5">
        <f t="shared" ref="C23:C33" si="1">$D$17*A23^$D$18</f>
        <v>110.2476803704582</v>
      </c>
      <c r="D23" s="9">
        <f t="shared" ref="D23:D33" si="2">$F$17*EXP($F$18*A23)</f>
        <v>104.09245101084399</v>
      </c>
      <c r="E23" s="14">
        <v>103</v>
      </c>
      <c r="F23" s="24">
        <f>ABS(B23-E23)/E23</f>
        <v>1.8737864077669832E-2</v>
      </c>
      <c r="G23" s="25">
        <f t="shared" ref="G23:G33" si="3">ABS(C23-E23)/E23</f>
        <v>7.0365828839399985E-2</v>
      </c>
      <c r="H23" s="26">
        <f t="shared" ref="H23:H32" si="4">ABS(D23-E23)/E23</f>
        <v>1.0606320493630948E-2</v>
      </c>
    </row>
    <row r="24" spans="1:8" x14ac:dyDescent="0.25">
      <c r="A24" s="7">
        <v>440</v>
      </c>
      <c r="B24" s="8">
        <f t="shared" si="0"/>
        <v>55.286000000000001</v>
      </c>
      <c r="C24" s="5">
        <f t="shared" si="1"/>
        <v>53.089557787712614</v>
      </c>
      <c r="D24" s="9">
        <f t="shared" si="2"/>
        <v>51.69078140761237</v>
      </c>
      <c r="E24" s="14">
        <v>49</v>
      </c>
      <c r="F24" s="24">
        <f t="shared" ref="F24:F33" si="5">ABS(B24-E24)/E24</f>
        <v>0.12828571428571431</v>
      </c>
      <c r="G24" s="25">
        <f>ABS(C24-E24)/E24</f>
        <v>8.3460363014543154E-2</v>
      </c>
      <c r="H24" s="26">
        <f t="shared" si="4"/>
        <v>5.4913906277803466E-2</v>
      </c>
    </row>
    <row r="25" spans="1:8" x14ac:dyDescent="0.25">
      <c r="A25" s="7">
        <v>360</v>
      </c>
      <c r="B25" s="8">
        <f t="shared" si="0"/>
        <v>83.653999999999996</v>
      </c>
      <c r="C25" s="5">
        <f t="shared" si="1"/>
        <v>77.85592038588905</v>
      </c>
      <c r="D25" s="9">
        <f t="shared" si="2"/>
        <v>77.113584344252331</v>
      </c>
      <c r="E25" s="14">
        <v>86</v>
      </c>
      <c r="F25" s="24">
        <f t="shared" si="5"/>
        <v>2.7279069767441901E-2</v>
      </c>
      <c r="G25" s="25">
        <f t="shared" si="3"/>
        <v>9.4698600164080812E-2</v>
      </c>
      <c r="H25" s="26">
        <f t="shared" si="4"/>
        <v>0.10333041460171709</v>
      </c>
    </row>
    <row r="26" spans="1:8" x14ac:dyDescent="0.25">
      <c r="A26" s="7">
        <v>290</v>
      </c>
      <c r="B26" s="8">
        <f t="shared" si="0"/>
        <v>108.476</v>
      </c>
      <c r="C26" s="5">
        <f t="shared" si="1"/>
        <v>117.61465381582187</v>
      </c>
      <c r="D26" s="9">
        <f t="shared" si="2"/>
        <v>109.42938509863754</v>
      </c>
      <c r="E26" s="14">
        <v>125</v>
      </c>
      <c r="F26" s="24">
        <f t="shared" si="5"/>
        <v>0.132192</v>
      </c>
      <c r="G26" s="25">
        <f t="shared" si="3"/>
        <v>5.9082769473425063E-2</v>
      </c>
      <c r="H26" s="26">
        <f t="shared" si="4"/>
        <v>0.12456491921089968</v>
      </c>
    </row>
    <row r="27" spans="1:8" x14ac:dyDescent="0.25">
      <c r="A27" s="7">
        <v>450</v>
      </c>
      <c r="B27" s="8">
        <f t="shared" si="0"/>
        <v>51.739999999999981</v>
      </c>
      <c r="C27" s="5">
        <f t="shared" si="1"/>
        <v>50.861286169919921</v>
      </c>
      <c r="D27" s="9">
        <f t="shared" si="2"/>
        <v>49.169792250355329</v>
      </c>
      <c r="E27" s="14">
        <v>52</v>
      </c>
      <c r="F27" s="24">
        <f t="shared" si="5"/>
        <v>5.0000000000003713E-3</v>
      </c>
      <c r="G27" s="25">
        <f t="shared" si="3"/>
        <v>2.1898342886155355E-2</v>
      </c>
      <c r="H27" s="26">
        <f t="shared" si="4"/>
        <v>5.4427072108551369E-2</v>
      </c>
    </row>
    <row r="28" spans="1:8" x14ac:dyDescent="0.25">
      <c r="A28" s="7">
        <v>340</v>
      </c>
      <c r="B28" s="8">
        <f t="shared" si="0"/>
        <v>90.745999999999995</v>
      </c>
      <c r="C28" s="5">
        <f t="shared" si="1"/>
        <v>86.827049006961417</v>
      </c>
      <c r="D28" s="9">
        <f t="shared" si="2"/>
        <v>85.223690805841244</v>
      </c>
      <c r="E28" s="14">
        <v>87</v>
      </c>
      <c r="F28" s="24">
        <f t="shared" si="5"/>
        <v>4.3057471264367757E-2</v>
      </c>
      <c r="G28" s="25">
        <f>ABS(C28-E28)/E28</f>
        <v>1.9879424487193459E-3</v>
      </c>
      <c r="H28" s="26">
        <f t="shared" si="4"/>
        <v>2.0417347059296046E-2</v>
      </c>
    </row>
    <row r="29" spans="1:8" x14ac:dyDescent="0.25">
      <c r="A29" s="7">
        <v>370</v>
      </c>
      <c r="B29" s="8">
        <f t="shared" si="0"/>
        <v>80.108000000000004</v>
      </c>
      <c r="C29" s="5">
        <f t="shared" si="1"/>
        <v>73.890384263545585</v>
      </c>
      <c r="D29" s="9">
        <f t="shared" si="2"/>
        <v>73.352710456970414</v>
      </c>
      <c r="E29" s="14">
        <v>68</v>
      </c>
      <c r="F29" s="24">
        <f t="shared" si="5"/>
        <v>0.17805882352941182</v>
      </c>
      <c r="G29" s="25">
        <f t="shared" si="3"/>
        <v>8.6623297993317416E-2</v>
      </c>
      <c r="H29" s="26">
        <f t="shared" si="4"/>
        <v>7.8716330249564911E-2</v>
      </c>
    </row>
    <row r="30" spans="1:8" x14ac:dyDescent="0.25">
      <c r="A30" s="7">
        <v>500</v>
      </c>
      <c r="B30" s="8">
        <f t="shared" si="0"/>
        <v>34.009999999999991</v>
      </c>
      <c r="C30" s="5">
        <f t="shared" si="1"/>
        <v>41.59891911995917</v>
      </c>
      <c r="D30" s="9">
        <f t="shared" si="2"/>
        <v>38.293472708035026</v>
      </c>
      <c r="E30" s="14">
        <v>45</v>
      </c>
      <c r="F30" s="24">
        <f>ABS(B30-E30)/E30</f>
        <v>0.24422222222222242</v>
      </c>
      <c r="G30" s="25">
        <f t="shared" si="3"/>
        <v>7.5579575112018446E-2</v>
      </c>
      <c r="H30" s="26">
        <f t="shared" si="4"/>
        <v>0.14903393982144386</v>
      </c>
    </row>
    <row r="31" spans="1:8" x14ac:dyDescent="0.25">
      <c r="A31" s="7">
        <v>490</v>
      </c>
      <c r="B31" s="8">
        <f t="shared" si="0"/>
        <v>37.555999999999983</v>
      </c>
      <c r="C31" s="5">
        <f t="shared" si="1"/>
        <v>43.233728796663705</v>
      </c>
      <c r="D31" s="9">
        <f t="shared" si="2"/>
        <v>40.256821037821332</v>
      </c>
      <c r="E31" s="14">
        <v>44</v>
      </c>
      <c r="F31" s="24">
        <f t="shared" si="5"/>
        <v>0.14645454545454584</v>
      </c>
      <c r="G31" s="25">
        <f t="shared" si="3"/>
        <v>1.7415254621279432E-2</v>
      </c>
      <c r="H31" s="26">
        <f t="shared" si="4"/>
        <v>8.5072249140424272E-2</v>
      </c>
    </row>
    <row r="32" spans="1:8" x14ac:dyDescent="0.25">
      <c r="A32" s="7">
        <v>430</v>
      </c>
      <c r="B32" s="8">
        <f t="shared" si="0"/>
        <v>58.831999999999994</v>
      </c>
      <c r="C32" s="5">
        <f t="shared" si="1"/>
        <v>55.470106712335337</v>
      </c>
      <c r="D32" s="9">
        <f t="shared" si="2"/>
        <v>54.341024442914069</v>
      </c>
      <c r="E32" s="14">
        <v>58</v>
      </c>
      <c r="F32" s="24">
        <f t="shared" si="5"/>
        <v>1.4344827586206787E-2</v>
      </c>
      <c r="G32" s="25">
        <f t="shared" si="3"/>
        <v>4.3618849787321778E-2</v>
      </c>
      <c r="H32" s="26">
        <f t="shared" si="4"/>
        <v>6.3085785466998806E-2</v>
      </c>
    </row>
    <row r="33" spans="1:9" ht="15.75" thickBot="1" x14ac:dyDescent="0.3">
      <c r="A33" s="7">
        <v>390</v>
      </c>
      <c r="B33" s="10">
        <f t="shared" si="0"/>
        <v>73.015999999999991</v>
      </c>
      <c r="C33" s="11">
        <f t="shared" si="1"/>
        <v>66.829089531318985</v>
      </c>
      <c r="D33" s="12">
        <f t="shared" si="2"/>
        <v>66.372277135824447</v>
      </c>
      <c r="E33" s="14">
        <v>68</v>
      </c>
      <c r="F33" s="24">
        <f t="shared" si="5"/>
        <v>7.3764705882352816E-2</v>
      </c>
      <c r="G33" s="25">
        <f t="shared" si="3"/>
        <v>1.7219271598250221E-2</v>
      </c>
      <c r="H33" s="26">
        <f>ABS(D33-E33)/E33</f>
        <v>2.393710094375813E-2</v>
      </c>
    </row>
    <row r="34" spans="1:9" ht="15.75" thickBot="1" x14ac:dyDescent="0.3">
      <c r="B34" s="27"/>
      <c r="C34" s="27"/>
      <c r="D34" s="27"/>
      <c r="E34" s="7" t="s">
        <v>18</v>
      </c>
      <c r="F34" s="28">
        <f>AVERAGE(F22:F33)</f>
        <v>9.6764585153975916E-2</v>
      </c>
      <c r="G34" s="35">
        <f t="shared" ref="G34:H34" si="6">AVERAGE(G22:G33)</f>
        <v>5.8516741642875771E-2</v>
      </c>
      <c r="H34" s="29">
        <f t="shared" si="6"/>
        <v>7.17306196151654E-2</v>
      </c>
      <c r="I34" t="s">
        <v>19</v>
      </c>
    </row>
    <row r="36" spans="1:9" x14ac:dyDescent="0.25">
      <c r="A36" s="20" t="s">
        <v>20</v>
      </c>
      <c r="B36" s="20"/>
    </row>
    <row r="37" spans="1:9" x14ac:dyDescent="0.25">
      <c r="A37" t="s">
        <v>21</v>
      </c>
      <c r="B37" s="16">
        <v>250</v>
      </c>
      <c r="C37" t="s">
        <v>22</v>
      </c>
    </row>
    <row r="38" spans="1:9" x14ac:dyDescent="0.25">
      <c r="A38" t="s">
        <v>23</v>
      </c>
      <c r="B38" s="16">
        <v>400</v>
      </c>
      <c r="C38" t="s">
        <v>24</v>
      </c>
    </row>
    <row r="39" spans="1:9" x14ac:dyDescent="0.25">
      <c r="A39" t="s">
        <v>26</v>
      </c>
      <c r="B39" s="15">
        <f>D17*B38^D18</f>
        <v>63.677550825641511</v>
      </c>
      <c r="C39" t="s">
        <v>25</v>
      </c>
      <c r="E39" t="str">
        <f ca="1">_xlfn.FORMULATEXT(B39)</f>
        <v>=D17*B38^D18</v>
      </c>
      <c r="G39" s="4" t="s">
        <v>1</v>
      </c>
      <c r="H39" s="4" t="s">
        <v>31</v>
      </c>
    </row>
    <row r="40" spans="1:9" x14ac:dyDescent="0.25">
      <c r="A40" t="s">
        <v>27</v>
      </c>
      <c r="B40" s="15">
        <f>B39*100</f>
        <v>6367.7550825641511</v>
      </c>
      <c r="E40" t="str">
        <f ca="1">_xlfn.FORMULATEXT(B40)</f>
        <v>=B39*100</v>
      </c>
      <c r="G40" s="4"/>
      <c r="H40" s="33">
        <f>B44</f>
        <v>955163.26238462282</v>
      </c>
    </row>
    <row r="41" spans="1:9" x14ac:dyDescent="0.25">
      <c r="G41" s="34">
        <v>260</v>
      </c>
      <c r="H41" s="34">
        <f t="dataTable" ref="H41:H86" dt2D="0" dtr="0" r1="B38"/>
        <v>144859.72842847556</v>
      </c>
    </row>
    <row r="42" spans="1:9" x14ac:dyDescent="0.25">
      <c r="A42" t="s">
        <v>28</v>
      </c>
      <c r="B42" s="30">
        <f>B40*B37</f>
        <v>1591938.7706410377</v>
      </c>
      <c r="E42" t="str">
        <f t="shared" ref="E41:E44" ca="1" si="7">_xlfn.FORMULATEXT(B42)</f>
        <v>=B40*B37</v>
      </c>
      <c r="G42" s="34">
        <v>270</v>
      </c>
      <c r="H42" s="34">
        <v>269590.60184817808</v>
      </c>
    </row>
    <row r="43" spans="1:9" x14ac:dyDescent="0.25">
      <c r="A43" t="s">
        <v>29</v>
      </c>
      <c r="B43" s="30">
        <f>B40*B38</f>
        <v>2547102.0330256606</v>
      </c>
      <c r="E43" t="str">
        <f t="shared" ca="1" si="7"/>
        <v>=B40*B38</v>
      </c>
      <c r="G43" s="34">
        <v>280</v>
      </c>
      <c r="H43" s="34">
        <v>377277.18719872413</v>
      </c>
    </row>
    <row r="44" spans="1:9" x14ac:dyDescent="0.25">
      <c r="A44" s="31" t="s">
        <v>30</v>
      </c>
      <c r="B44" s="32">
        <f>B43-B42</f>
        <v>955163.26238462282</v>
      </c>
      <c r="E44" t="str">
        <f t="shared" ca="1" si="7"/>
        <v>=B43-B42</v>
      </c>
      <c r="G44" s="34">
        <v>290</v>
      </c>
      <c r="H44" s="34">
        <v>470458.61526328744</v>
      </c>
    </row>
    <row r="45" spans="1:9" x14ac:dyDescent="0.25">
      <c r="G45" s="34">
        <v>300</v>
      </c>
      <c r="H45" s="34">
        <v>551238.40185229108</v>
      </c>
    </row>
    <row r="46" spans="1:9" x14ac:dyDescent="0.25">
      <c r="G46" s="34">
        <v>310</v>
      </c>
      <c r="H46" s="34">
        <v>621369.53021456813</v>
      </c>
    </row>
    <row r="47" spans="1:9" x14ac:dyDescent="0.25">
      <c r="G47" s="34">
        <v>320</v>
      </c>
      <c r="H47" s="34">
        <v>682320.93416212313</v>
      </c>
    </row>
    <row r="48" spans="1:9" x14ac:dyDescent="0.25">
      <c r="G48" s="34">
        <v>330</v>
      </c>
      <c r="H48" s="34">
        <v>735329.86392835062</v>
      </c>
    </row>
    <row r="49" spans="1:18" x14ac:dyDescent="0.25">
      <c r="G49" s="34">
        <v>340</v>
      </c>
      <c r="H49" s="34">
        <v>781443.44106265297</v>
      </c>
    </row>
    <row r="50" spans="1:18" x14ac:dyDescent="0.25">
      <c r="A50" t="s">
        <v>32</v>
      </c>
      <c r="G50" s="34">
        <v>350</v>
      </c>
      <c r="H50" s="34">
        <v>821551.86522268457</v>
      </c>
    </row>
    <row r="51" spans="1:18" x14ac:dyDescent="0.25">
      <c r="G51" s="34">
        <v>360</v>
      </c>
      <c r="H51" s="34">
        <v>856415.12424477958</v>
      </c>
    </row>
    <row r="52" spans="1:18" x14ac:dyDescent="0.25">
      <c r="G52" s="34">
        <v>370</v>
      </c>
      <c r="H52" s="34">
        <v>886684.61116254725</v>
      </c>
    </row>
    <row r="53" spans="1:18" x14ac:dyDescent="0.25">
      <c r="G53" s="34">
        <v>380</v>
      </c>
      <c r="H53" s="34">
        <v>912920.72098907013</v>
      </c>
    </row>
    <row r="54" spans="1:18" x14ac:dyDescent="0.25">
      <c r="G54" s="34">
        <v>390</v>
      </c>
      <c r="H54" s="34">
        <v>935607.253438466</v>
      </c>
    </row>
    <row r="55" spans="1:18" x14ac:dyDescent="0.25">
      <c r="G55" s="34">
        <v>400</v>
      </c>
      <c r="H55" s="34">
        <v>955163.26238462282</v>
      </c>
    </row>
    <row r="56" spans="1:18" x14ac:dyDescent="0.25">
      <c r="G56" s="34">
        <v>410</v>
      </c>
      <c r="H56" s="34">
        <v>971952.85243747453</v>
      </c>
    </row>
    <row r="57" spans="1:18" x14ac:dyDescent="0.25">
      <c r="G57" s="34">
        <v>420</v>
      </c>
      <c r="H57" s="34">
        <v>986293.31587235699</v>
      </c>
    </row>
    <row r="58" spans="1:18" x14ac:dyDescent="0.25">
      <c r="G58" s="34">
        <v>430</v>
      </c>
      <c r="H58" s="34">
        <v>998461.92082203622</v>
      </c>
    </row>
    <row r="59" spans="1:18" x14ac:dyDescent="0.25">
      <c r="G59" s="34">
        <v>440</v>
      </c>
      <c r="H59" s="34">
        <v>1008701.5979665397</v>
      </c>
      <c r="J59" s="3"/>
      <c r="K59" s="3"/>
      <c r="L59" s="53" t="s">
        <v>33</v>
      </c>
      <c r="M59" s="54"/>
      <c r="N59" s="54"/>
      <c r="O59" s="54"/>
      <c r="P59" s="54"/>
      <c r="Q59" s="54"/>
      <c r="R59" s="55"/>
    </row>
    <row r="60" spans="1:18" ht="15.75" thickBot="1" x14ac:dyDescent="0.3">
      <c r="G60" s="34">
        <v>450</v>
      </c>
      <c r="H60" s="34">
        <v>1017225.7233983984</v>
      </c>
      <c r="J60" s="3"/>
      <c r="K60" s="37">
        <f>B44</f>
        <v>955163.26238462282</v>
      </c>
      <c r="L60" s="38">
        <v>250</v>
      </c>
      <c r="M60" s="38">
        <v>300</v>
      </c>
      <c r="N60" s="38">
        <v>350</v>
      </c>
      <c r="O60" s="38">
        <v>400</v>
      </c>
      <c r="P60" s="38">
        <v>450</v>
      </c>
      <c r="Q60" s="38">
        <v>500</v>
      </c>
      <c r="R60" s="38">
        <v>550</v>
      </c>
    </row>
    <row r="61" spans="1:18" x14ac:dyDescent="0.25">
      <c r="G61" s="34">
        <v>460</v>
      </c>
      <c r="H61" s="34">
        <v>1024222.1565401531</v>
      </c>
      <c r="J61" s="50" t="s">
        <v>1</v>
      </c>
      <c r="K61" s="39">
        <v>260</v>
      </c>
      <c r="L61" s="40">
        <f t="dataTable" ref="L61:R106" dt2D="1" dtr="1" r1="B37" r2="B38" ca="1"/>
        <v>144859.72842847556</v>
      </c>
      <c r="M61" s="41">
        <v>-579438.91371390224</v>
      </c>
      <c r="N61" s="41">
        <v>-1303737.5558562791</v>
      </c>
      <c r="O61" s="41">
        <v>-2028036.1979986569</v>
      </c>
      <c r="P61" s="41">
        <v>-2752334.8401410338</v>
      </c>
      <c r="Q61" s="41">
        <v>-3476633.4822834115</v>
      </c>
      <c r="R61" s="42">
        <v>-4200932.1244257884</v>
      </c>
    </row>
    <row r="62" spans="1:18" x14ac:dyDescent="0.25">
      <c r="G62" s="34">
        <v>470</v>
      </c>
      <c r="H62" s="34">
        <v>1029856.6614397548</v>
      </c>
      <c r="J62" s="51"/>
      <c r="K62" s="39">
        <v>270</v>
      </c>
      <c r="L62" s="43">
        <v>269590.60184817808</v>
      </c>
      <c r="M62" s="44">
        <v>-404385.90277226688</v>
      </c>
      <c r="N62" s="44">
        <v>-1078362.4073927123</v>
      </c>
      <c r="O62" s="44">
        <v>-1752338.9120131573</v>
      </c>
      <c r="P62" s="44">
        <v>-2426315.4166336022</v>
      </c>
      <c r="Q62" s="44">
        <v>-3100291.9212540481</v>
      </c>
      <c r="R62" s="45">
        <v>-3774268.4258744931</v>
      </c>
    </row>
    <row r="63" spans="1:18" x14ac:dyDescent="0.25">
      <c r="G63" s="34">
        <v>480</v>
      </c>
      <c r="H63" s="34">
        <v>1034275.8155834542</v>
      </c>
      <c r="J63" s="51"/>
      <c r="K63" s="39">
        <v>280</v>
      </c>
      <c r="L63" s="43">
        <v>377277.18719872413</v>
      </c>
      <c r="M63" s="44">
        <v>-251518.12479914958</v>
      </c>
      <c r="N63" s="44">
        <v>-880313.43679702282</v>
      </c>
      <c r="O63" s="44">
        <v>-1509108.7487948965</v>
      </c>
      <c r="P63" s="44">
        <v>-2137904.0607927702</v>
      </c>
      <c r="Q63" s="44">
        <v>-2766699.3727906439</v>
      </c>
      <c r="R63" s="45">
        <v>-3395494.6847885177</v>
      </c>
    </row>
    <row r="64" spans="1:18" x14ac:dyDescent="0.25">
      <c r="G64" s="34">
        <v>490</v>
      </c>
      <c r="H64" s="34">
        <v>1037609.4911199291</v>
      </c>
      <c r="J64" s="51"/>
      <c r="K64" s="39">
        <v>290</v>
      </c>
      <c r="L64" s="43">
        <v>470458.61526328744</v>
      </c>
      <c r="M64" s="44">
        <v>-117614.65381582174</v>
      </c>
      <c r="N64" s="44">
        <v>-705687.9228949314</v>
      </c>
      <c r="O64" s="44">
        <v>-1293761.1919740411</v>
      </c>
      <c r="P64" s="44">
        <v>-1881834.4610531498</v>
      </c>
      <c r="Q64" s="44">
        <v>-2469907.7301322594</v>
      </c>
      <c r="R64" s="45">
        <v>-3057980.9992113691</v>
      </c>
    </row>
    <row r="65" spans="7:18" x14ac:dyDescent="0.25">
      <c r="G65" s="34">
        <v>500</v>
      </c>
      <c r="H65" s="34">
        <v>1039972.9779989794</v>
      </c>
      <c r="J65" s="51"/>
      <c r="K65" s="39">
        <v>300</v>
      </c>
      <c r="L65" s="43">
        <v>551238.40185229108</v>
      </c>
      <c r="M65" s="44">
        <v>0</v>
      </c>
      <c r="N65" s="44">
        <v>-551238.40185229108</v>
      </c>
      <c r="O65" s="44">
        <v>-1102476.8037045817</v>
      </c>
      <c r="P65" s="44">
        <v>-1653715.2055568728</v>
      </c>
      <c r="Q65" s="44">
        <v>-2204953.6074091638</v>
      </c>
      <c r="R65" s="45">
        <v>-2756192.0092614549</v>
      </c>
    </row>
    <row r="66" spans="7:18" x14ac:dyDescent="0.25">
      <c r="G66" s="34">
        <v>510</v>
      </c>
      <c r="H66" s="34">
        <v>1041468.8061629091</v>
      </c>
      <c r="J66" s="51"/>
      <c r="K66" s="39">
        <v>310</v>
      </c>
      <c r="L66" s="43">
        <v>621369.53021456813</v>
      </c>
      <c r="M66" s="44">
        <v>103561.58836909477</v>
      </c>
      <c r="N66" s="44">
        <v>-414246.3534763786</v>
      </c>
      <c r="O66" s="44">
        <v>-932054.2953218515</v>
      </c>
      <c r="P66" s="44">
        <v>-1449862.2371673249</v>
      </c>
      <c r="Q66" s="44">
        <v>-1967670.1790127978</v>
      </c>
      <c r="R66" s="45">
        <v>-2485478.1208582716</v>
      </c>
    </row>
    <row r="67" spans="7:18" x14ac:dyDescent="0.25">
      <c r="G67" s="34">
        <v>520</v>
      </c>
      <c r="H67" s="34">
        <v>1042188.3139489595</v>
      </c>
      <c r="J67" s="51"/>
      <c r="K67" s="39">
        <v>320</v>
      </c>
      <c r="L67" s="43">
        <v>682320.93416212313</v>
      </c>
      <c r="M67" s="44">
        <v>194948.83833203511</v>
      </c>
      <c r="N67" s="44">
        <v>-292423.2574980529</v>
      </c>
      <c r="O67" s="44">
        <v>-779795.35332814092</v>
      </c>
      <c r="P67" s="44">
        <v>-1267167.4491582289</v>
      </c>
      <c r="Q67" s="44">
        <v>-1754539.5449883174</v>
      </c>
      <c r="R67" s="45">
        <v>-2241911.640818405</v>
      </c>
    </row>
    <row r="68" spans="7:18" x14ac:dyDescent="0.25">
      <c r="G68" s="34">
        <v>530</v>
      </c>
      <c r="H68" s="34">
        <v>1042213.0017719698</v>
      </c>
      <c r="J68" s="51"/>
      <c r="K68" s="39">
        <v>330</v>
      </c>
      <c r="L68" s="43">
        <v>735329.86392835062</v>
      </c>
      <c r="M68" s="44">
        <v>275748.69897313137</v>
      </c>
      <c r="N68" s="44">
        <v>-183832.46598208742</v>
      </c>
      <c r="O68" s="44">
        <v>-643413.63093730668</v>
      </c>
      <c r="P68" s="44">
        <v>-1102994.7958925259</v>
      </c>
      <c r="Q68" s="44">
        <v>-1562575.9608477447</v>
      </c>
      <c r="R68" s="45">
        <v>-2022157.125802964</v>
      </c>
    </row>
    <row r="69" spans="7:18" x14ac:dyDescent="0.25">
      <c r="G69" s="34">
        <v>540</v>
      </c>
      <c r="H69" s="34">
        <v>1041615.7035724644</v>
      </c>
      <c r="J69" s="51"/>
      <c r="K69" s="39">
        <v>340</v>
      </c>
      <c r="L69" s="43">
        <v>781443.44106265297</v>
      </c>
      <c r="M69" s="44">
        <v>347308.19602784561</v>
      </c>
      <c r="N69" s="44">
        <v>-86827.049006961286</v>
      </c>
      <c r="O69" s="44">
        <v>-520962.29404176865</v>
      </c>
      <c r="P69" s="44">
        <v>-955097.53907657554</v>
      </c>
      <c r="Q69" s="44">
        <v>-1389232.7841113824</v>
      </c>
      <c r="R69" s="45">
        <v>-1823368.0291461898</v>
      </c>
    </row>
    <row r="70" spans="7:18" x14ac:dyDescent="0.25">
      <c r="G70" s="34">
        <v>550</v>
      </c>
      <c r="H70" s="34">
        <v>1040461.6031350964</v>
      </c>
      <c r="J70" s="51"/>
      <c r="K70" s="39">
        <v>350</v>
      </c>
      <c r="L70" s="43">
        <v>821551.86522268457</v>
      </c>
      <c r="M70" s="44">
        <v>410775.93261134205</v>
      </c>
      <c r="N70" s="44">
        <v>0</v>
      </c>
      <c r="O70" s="44">
        <v>-410775.93261134205</v>
      </c>
      <c r="P70" s="44">
        <v>-821551.86522268457</v>
      </c>
      <c r="Q70" s="44">
        <v>-1232327.7978340266</v>
      </c>
      <c r="R70" s="45">
        <v>-1643103.7304453691</v>
      </c>
    </row>
    <row r="71" spans="7:18" x14ac:dyDescent="0.25">
      <c r="G71" s="34">
        <v>560</v>
      </c>
      <c r="H71" s="34">
        <v>1038809.1179690239</v>
      </c>
      <c r="J71" s="51"/>
      <c r="K71" s="39">
        <v>360</v>
      </c>
      <c r="L71" s="43">
        <v>856415.12424477958</v>
      </c>
      <c r="M71" s="44">
        <v>467135.52231533453</v>
      </c>
      <c r="N71" s="44">
        <v>77855.920385889243</v>
      </c>
      <c r="O71" s="44">
        <v>-311423.68154355604</v>
      </c>
      <c r="P71" s="44">
        <v>-700703.28347300133</v>
      </c>
      <c r="Q71" s="44">
        <v>-1089982.8854024466</v>
      </c>
      <c r="R71" s="45">
        <v>-1479262.4873318919</v>
      </c>
    </row>
    <row r="72" spans="7:18" x14ac:dyDescent="0.25">
      <c r="G72" s="34">
        <v>570</v>
      </c>
      <c r="H72" s="34">
        <v>1036710.669808225</v>
      </c>
      <c r="J72" s="51"/>
      <c r="K72" s="39">
        <v>370</v>
      </c>
      <c r="L72" s="43">
        <v>886684.61116254725</v>
      </c>
      <c r="M72" s="44">
        <v>517232.68984481925</v>
      </c>
      <c r="N72" s="44">
        <v>147780.76852709148</v>
      </c>
      <c r="O72" s="44">
        <v>-221671.15279063676</v>
      </c>
      <c r="P72" s="44">
        <v>-591123.07410836453</v>
      </c>
      <c r="Q72" s="44">
        <v>-960574.9954260923</v>
      </c>
      <c r="R72" s="45">
        <v>-1330026.9167438205</v>
      </c>
    </row>
    <row r="73" spans="7:18" x14ac:dyDescent="0.25">
      <c r="G73" s="34">
        <v>580</v>
      </c>
      <c r="H73" s="34">
        <v>1034213.3577876764</v>
      </c>
      <c r="J73" s="51"/>
      <c r="K73" s="39">
        <v>380</v>
      </c>
      <c r="L73" s="43">
        <v>912920.72098907013</v>
      </c>
      <c r="M73" s="44">
        <v>561797.36676250491</v>
      </c>
      <c r="N73" s="44">
        <v>210674.01253593946</v>
      </c>
      <c r="O73" s="44">
        <v>-140449.341690626</v>
      </c>
      <c r="P73" s="44">
        <v>-491572.69591719145</v>
      </c>
      <c r="Q73" s="44">
        <v>-842696.05014375644</v>
      </c>
      <c r="R73" s="45">
        <v>-1193819.4043703219</v>
      </c>
    </row>
    <row r="74" spans="7:18" x14ac:dyDescent="0.25">
      <c r="G74" s="34">
        <v>590</v>
      </c>
      <c r="H74" s="34">
        <v>1031359.5478624469</v>
      </c>
      <c r="J74" s="51"/>
      <c r="K74" s="39">
        <v>390</v>
      </c>
      <c r="L74" s="43">
        <v>935607.253438466</v>
      </c>
      <c r="M74" s="44">
        <v>601461.80578187108</v>
      </c>
      <c r="N74" s="44">
        <v>267316.35812527593</v>
      </c>
      <c r="O74" s="44">
        <v>-66829.08953131875</v>
      </c>
      <c r="P74" s="44">
        <v>-400974.5371879139</v>
      </c>
      <c r="Q74" s="44">
        <v>-735119.98484450858</v>
      </c>
      <c r="R74" s="45">
        <v>-1069265.4325011037</v>
      </c>
    </row>
    <row r="75" spans="7:18" x14ac:dyDescent="0.25">
      <c r="G75" s="34">
        <v>600</v>
      </c>
      <c r="H75" s="34">
        <v>1028187.3899667513</v>
      </c>
      <c r="J75" s="51"/>
      <c r="K75" s="39">
        <v>400</v>
      </c>
      <c r="L75" s="43">
        <v>955163.26238462282</v>
      </c>
      <c r="M75" s="44">
        <v>636775.50825641514</v>
      </c>
      <c r="N75" s="44">
        <v>318387.75412820745</v>
      </c>
      <c r="O75" s="44">
        <v>0</v>
      </c>
      <c r="P75" s="44">
        <v>-318387.75412820745</v>
      </c>
      <c r="Q75" s="44">
        <v>-636775.50825641491</v>
      </c>
      <c r="R75" s="45">
        <v>-955163.26238462236</v>
      </c>
    </row>
    <row r="76" spans="7:18" x14ac:dyDescent="0.25">
      <c r="G76" s="36">
        <v>800</v>
      </c>
      <c r="H76" s="34">
        <v>933219.50848926988</v>
      </c>
      <c r="J76" s="51"/>
      <c r="K76" s="39">
        <v>410</v>
      </c>
      <c r="L76" s="43">
        <v>971952.85243747453</v>
      </c>
      <c r="M76" s="44">
        <v>668217.58605076349</v>
      </c>
      <c r="N76" s="44">
        <v>364482.31966405269</v>
      </c>
      <c r="O76" s="44">
        <v>60747.053277342115</v>
      </c>
      <c r="P76" s="44">
        <v>-242988.21310936892</v>
      </c>
      <c r="Q76" s="44">
        <v>-546723.4794960795</v>
      </c>
      <c r="R76" s="45">
        <v>-850458.74588279054</v>
      </c>
    </row>
    <row r="77" spans="7:18" x14ac:dyDescent="0.25">
      <c r="G77" s="36">
        <v>900</v>
      </c>
      <c r="H77" s="34">
        <v>880917.95766693447</v>
      </c>
      <c r="J77" s="51"/>
      <c r="K77" s="39">
        <v>420</v>
      </c>
      <c r="L77" s="43">
        <v>986293.31587235699</v>
      </c>
      <c r="M77" s="44">
        <v>696207.04649813427</v>
      </c>
      <c r="N77" s="44">
        <v>406120.77712391177</v>
      </c>
      <c r="O77" s="44">
        <v>116034.50774968928</v>
      </c>
      <c r="P77" s="44">
        <v>-174051.76162453368</v>
      </c>
      <c r="Q77" s="44">
        <v>-464138.03099875618</v>
      </c>
      <c r="R77" s="45">
        <v>-754224.30037297867</v>
      </c>
    </row>
    <row r="78" spans="7:18" x14ac:dyDescent="0.25">
      <c r="G78" s="36">
        <v>1000</v>
      </c>
      <c r="H78" s="34">
        <v>831338.85314930137</v>
      </c>
      <c r="J78" s="51"/>
      <c r="K78" s="39">
        <v>430</v>
      </c>
      <c r="L78" s="43">
        <v>998461.92082203622</v>
      </c>
      <c r="M78" s="44">
        <v>721111.38726035948</v>
      </c>
      <c r="N78" s="44">
        <v>443760.85369868297</v>
      </c>
      <c r="O78" s="44">
        <v>166410.32013700623</v>
      </c>
      <c r="P78" s="44">
        <v>-110940.21342467051</v>
      </c>
      <c r="Q78" s="44">
        <v>-388290.74698634725</v>
      </c>
      <c r="R78" s="45">
        <v>-665641.28054802399</v>
      </c>
    </row>
    <row r="79" spans="7:18" x14ac:dyDescent="0.25">
      <c r="G79" s="36">
        <v>1100</v>
      </c>
      <c r="H79" s="34">
        <v>785522.26095810602</v>
      </c>
      <c r="J79" s="51"/>
      <c r="K79" s="39">
        <v>440</v>
      </c>
      <c r="L79" s="43">
        <v>1008701.5979665397</v>
      </c>
      <c r="M79" s="44">
        <v>743253.80902797659</v>
      </c>
      <c r="N79" s="44">
        <v>477806.02008941351</v>
      </c>
      <c r="O79" s="44">
        <v>212358.23115085065</v>
      </c>
      <c r="P79" s="44">
        <v>-53089.557787712663</v>
      </c>
      <c r="Q79" s="44">
        <v>-318537.34672627551</v>
      </c>
      <c r="R79" s="45">
        <v>-583985.13566483883</v>
      </c>
    </row>
    <row r="80" spans="7:18" x14ac:dyDescent="0.25">
      <c r="G80" s="36">
        <v>1200</v>
      </c>
      <c r="H80" s="34">
        <v>743639.76069940359</v>
      </c>
      <c r="J80" s="51"/>
      <c r="K80" s="39">
        <v>450</v>
      </c>
      <c r="L80" s="43">
        <v>1017225.7233983984</v>
      </c>
      <c r="M80" s="44">
        <v>762919.29254879872</v>
      </c>
      <c r="N80" s="44">
        <v>508612.86169919907</v>
      </c>
      <c r="O80" s="44">
        <v>254306.43084959942</v>
      </c>
      <c r="P80" s="44">
        <v>0</v>
      </c>
      <c r="Q80" s="44">
        <v>-254306.43084959965</v>
      </c>
      <c r="R80" s="45">
        <v>-508612.8616991993</v>
      </c>
    </row>
    <row r="81" spans="7:18" x14ac:dyDescent="0.25">
      <c r="G81" s="36">
        <v>1300</v>
      </c>
      <c r="H81" s="34">
        <v>705508.4138351829</v>
      </c>
      <c r="J81" s="51"/>
      <c r="K81" s="39">
        <v>460</v>
      </c>
      <c r="L81" s="43">
        <v>1024222.1565401531</v>
      </c>
      <c r="M81" s="44">
        <v>780359.73831630708</v>
      </c>
      <c r="N81" s="44">
        <v>536497.3200924613</v>
      </c>
      <c r="O81" s="44">
        <v>292634.9018686153</v>
      </c>
      <c r="P81" s="44">
        <v>48772.483644769527</v>
      </c>
      <c r="Q81" s="44">
        <v>-195089.93457907671</v>
      </c>
      <c r="R81" s="45">
        <v>-438952.35280292248</v>
      </c>
    </row>
    <row r="82" spans="7:18" x14ac:dyDescent="0.25">
      <c r="G82" s="36">
        <v>1400</v>
      </c>
      <c r="H82" s="34">
        <v>670814.37853000883</v>
      </c>
      <c r="J82" s="51"/>
      <c r="K82" s="39">
        <v>470</v>
      </c>
      <c r="L82" s="43">
        <v>1029856.6614397548</v>
      </c>
      <c r="M82" s="44">
        <v>795798.32929435605</v>
      </c>
      <c r="N82" s="44">
        <v>561739.9971489571</v>
      </c>
      <c r="O82" s="44">
        <v>327681.66500355839</v>
      </c>
      <c r="P82" s="44">
        <v>93623.332858159672</v>
      </c>
      <c r="Q82" s="44">
        <v>-140434.99928723928</v>
      </c>
      <c r="R82" s="45">
        <v>-374493.33143263776</v>
      </c>
    </row>
    <row r="83" spans="7:18" x14ac:dyDescent="0.25">
      <c r="G83" s="36">
        <v>1500</v>
      </c>
      <c r="H83" s="34">
        <v>639211.68487958203</v>
      </c>
      <c r="J83" s="51"/>
      <c r="K83" s="39">
        <v>480</v>
      </c>
      <c r="L83" s="43">
        <v>1034275.8155834542</v>
      </c>
      <c r="M83" s="44">
        <v>809433.24697835557</v>
      </c>
      <c r="N83" s="44">
        <v>584590.67837325693</v>
      </c>
      <c r="O83" s="44">
        <v>359748.10976815806</v>
      </c>
      <c r="P83" s="44">
        <v>134905.54116305942</v>
      </c>
      <c r="Q83" s="44">
        <v>-89937.027442039456</v>
      </c>
      <c r="R83" s="45">
        <v>-314779.59604713786</v>
      </c>
    </row>
    <row r="84" spans="7:18" x14ac:dyDescent="0.25">
      <c r="G84" s="36">
        <v>1600</v>
      </c>
      <c r="H84" s="34">
        <v>610365.04802890634</v>
      </c>
      <c r="J84" s="51"/>
      <c r="K84" s="39">
        <v>490</v>
      </c>
      <c r="L84" s="43">
        <v>1037609.4911199291</v>
      </c>
      <c r="M84" s="44">
        <v>821440.84713661065</v>
      </c>
      <c r="N84" s="44">
        <v>605272.20315329218</v>
      </c>
      <c r="O84" s="44">
        <v>389103.55916997371</v>
      </c>
      <c r="P84" s="44">
        <v>172934.91518665501</v>
      </c>
      <c r="Q84" s="44">
        <v>-43233.728796663694</v>
      </c>
      <c r="R84" s="45">
        <v>-259402.37277998216</v>
      </c>
    </row>
    <row r="85" spans="7:18" x14ac:dyDescent="0.25">
      <c r="G85" s="36">
        <v>1700</v>
      </c>
      <c r="H85" s="34">
        <v>583966.95838628535</v>
      </c>
      <c r="J85" s="51"/>
      <c r="K85" s="39">
        <v>500</v>
      </c>
      <c r="L85" s="43">
        <v>1039972.9779989794</v>
      </c>
      <c r="M85" s="44">
        <v>831978.3823991837</v>
      </c>
      <c r="N85" s="44">
        <v>623983.78679938777</v>
      </c>
      <c r="O85" s="44">
        <v>415989.19119959185</v>
      </c>
      <c r="P85" s="44">
        <v>207994.59559979592</v>
      </c>
      <c r="Q85" s="44">
        <v>0</v>
      </c>
      <c r="R85" s="45">
        <v>-207994.59559979569</v>
      </c>
    </row>
    <row r="86" spans="7:18" x14ac:dyDescent="0.25">
      <c r="G86" s="36">
        <v>1800</v>
      </c>
      <c r="H86" s="34">
        <v>559742.87360790663</v>
      </c>
      <c r="J86" s="51"/>
      <c r="K86" s="39">
        <v>510</v>
      </c>
      <c r="L86" s="43">
        <v>1041468.8061629091</v>
      </c>
      <c r="M86" s="44">
        <v>841186.34343927284</v>
      </c>
      <c r="N86" s="44">
        <v>640903.8807156363</v>
      </c>
      <c r="O86" s="44">
        <v>440621.417992</v>
      </c>
      <c r="P86" s="44">
        <v>240338.9552683637</v>
      </c>
      <c r="Q86" s="44">
        <v>40056.4925447274</v>
      </c>
      <c r="R86" s="45">
        <v>-160225.97017890913</v>
      </c>
    </row>
    <row r="87" spans="7:18" x14ac:dyDescent="0.25">
      <c r="J87" s="51"/>
      <c r="K87" s="39">
        <v>520</v>
      </c>
      <c r="L87" s="43">
        <v>1042188.3139489595</v>
      </c>
      <c r="M87" s="44">
        <v>849190.47803248558</v>
      </c>
      <c r="N87" s="44">
        <v>656192.64211601159</v>
      </c>
      <c r="O87" s="44">
        <v>463194.80619953759</v>
      </c>
      <c r="P87" s="44">
        <v>270196.97028306359</v>
      </c>
      <c r="Q87" s="44">
        <v>77199.134366589598</v>
      </c>
      <c r="R87" s="45">
        <v>-115798.70154988416</v>
      </c>
    </row>
    <row r="88" spans="7:18" x14ac:dyDescent="0.25">
      <c r="J88" s="51"/>
      <c r="K88" s="39">
        <v>530</v>
      </c>
      <c r="L88" s="43">
        <v>1042213.0017719698</v>
      </c>
      <c r="M88" s="44">
        <v>856103.53716983227</v>
      </c>
      <c r="N88" s="44">
        <v>669994.07256769482</v>
      </c>
      <c r="O88" s="44">
        <v>483884.60796555737</v>
      </c>
      <c r="P88" s="44">
        <v>297775.14336341992</v>
      </c>
      <c r="Q88" s="44">
        <v>111665.67876128247</v>
      </c>
      <c r="R88" s="45">
        <v>-74443.78584085498</v>
      </c>
    </row>
    <row r="89" spans="7:18" x14ac:dyDescent="0.25">
      <c r="J89" s="51"/>
      <c r="K89" s="39">
        <v>540</v>
      </c>
      <c r="L89" s="43">
        <v>1041615.7035724644</v>
      </c>
      <c r="M89" s="44">
        <v>862026.78916341881</v>
      </c>
      <c r="N89" s="44">
        <v>682437.87475437322</v>
      </c>
      <c r="O89" s="44">
        <v>502848.96034532762</v>
      </c>
      <c r="P89" s="44">
        <v>323260.04593628203</v>
      </c>
      <c r="Q89" s="44">
        <v>143671.13152723666</v>
      </c>
      <c r="R89" s="45">
        <v>-35917.782881808933</v>
      </c>
    </row>
    <row r="90" spans="7:18" ht="15" customHeight="1" x14ac:dyDescent="0.25">
      <c r="J90" s="51"/>
      <c r="K90" s="39">
        <v>550</v>
      </c>
      <c r="L90" s="43">
        <v>1040461.6031350964</v>
      </c>
      <c r="M90" s="44">
        <v>867051.33594591368</v>
      </c>
      <c r="N90" s="44">
        <v>693641.06875673099</v>
      </c>
      <c r="O90" s="44">
        <v>520230.80156754819</v>
      </c>
      <c r="P90" s="44">
        <v>346820.53437836538</v>
      </c>
      <c r="Q90" s="44">
        <v>173410.26718918281</v>
      </c>
      <c r="R90" s="45">
        <v>0</v>
      </c>
    </row>
    <row r="91" spans="7:18" x14ac:dyDescent="0.25">
      <c r="J91" s="51"/>
      <c r="K91" s="39">
        <v>560</v>
      </c>
      <c r="L91" s="43">
        <v>1038809.1179690239</v>
      </c>
      <c r="M91" s="44">
        <v>871259.26023208455</v>
      </c>
      <c r="N91" s="44">
        <v>703709.4024951451</v>
      </c>
      <c r="O91" s="44">
        <v>536159.544758206</v>
      </c>
      <c r="P91" s="44">
        <v>368609.68702126667</v>
      </c>
      <c r="Q91" s="44">
        <v>201059.82928432734</v>
      </c>
      <c r="R91" s="45">
        <v>33509.971547388006</v>
      </c>
    </row>
    <row r="92" spans="7:18" x14ac:dyDescent="0.25">
      <c r="J92" s="51"/>
      <c r="K92" s="39">
        <v>570</v>
      </c>
      <c r="L92" s="43">
        <v>1036710.669808225</v>
      </c>
      <c r="M92" s="44">
        <v>874724.6276506898</v>
      </c>
      <c r="N92" s="44">
        <v>712738.58549315459</v>
      </c>
      <c r="O92" s="44">
        <v>550752.54333561938</v>
      </c>
      <c r="P92" s="44">
        <v>388766.50117808441</v>
      </c>
      <c r="Q92" s="44">
        <v>226780.4590205492</v>
      </c>
      <c r="R92" s="45">
        <v>64794.41686301399</v>
      </c>
    </row>
    <row r="93" spans="7:18" x14ac:dyDescent="0.25">
      <c r="J93" s="51"/>
      <c r="K93" s="39">
        <v>580</v>
      </c>
      <c r="L93" s="43">
        <v>1034213.3577876764</v>
      </c>
      <c r="M93" s="44">
        <v>877514.36418348295</v>
      </c>
      <c r="N93" s="44">
        <v>720815.37057928951</v>
      </c>
      <c r="O93" s="44">
        <v>564116.37697509606</v>
      </c>
      <c r="P93" s="44">
        <v>407417.38337090285</v>
      </c>
      <c r="Q93" s="44">
        <v>250718.38976670941</v>
      </c>
      <c r="R93" s="45">
        <v>94019.396162515972</v>
      </c>
    </row>
    <row r="94" spans="7:18" x14ac:dyDescent="0.25">
      <c r="J94" s="51"/>
      <c r="K94" s="39">
        <v>590</v>
      </c>
      <c r="L94" s="43">
        <v>1031359.5478624469</v>
      </c>
      <c r="M94" s="44">
        <v>879689.02611796942</v>
      </c>
      <c r="N94" s="44">
        <v>728018.50437349197</v>
      </c>
      <c r="O94" s="44">
        <v>576347.98262901441</v>
      </c>
      <c r="P94" s="44">
        <v>424677.46088453708</v>
      </c>
      <c r="Q94" s="44">
        <v>273006.93914005952</v>
      </c>
      <c r="R94" s="45">
        <v>121336.41739558196</v>
      </c>
    </row>
    <row r="95" spans="7:18" x14ac:dyDescent="0.25">
      <c r="J95" s="51"/>
      <c r="K95" s="39">
        <v>600</v>
      </c>
      <c r="L95" s="43">
        <v>1028187.3899667513</v>
      </c>
      <c r="M95" s="44">
        <v>881303.47711435833</v>
      </c>
      <c r="N95" s="44">
        <v>734419.56426196522</v>
      </c>
      <c r="O95" s="44">
        <v>587535.65140957222</v>
      </c>
      <c r="P95" s="44">
        <v>440651.73855717899</v>
      </c>
      <c r="Q95" s="44">
        <v>293767.825704786</v>
      </c>
      <c r="R95" s="45">
        <v>146883.912852393</v>
      </c>
    </row>
    <row r="96" spans="7:18" x14ac:dyDescent="0.25">
      <c r="J96" s="51"/>
      <c r="K96" s="46">
        <v>800</v>
      </c>
      <c r="L96" s="43">
        <v>933219.50848926988</v>
      </c>
      <c r="M96" s="44">
        <v>848381.37135388167</v>
      </c>
      <c r="N96" s="44">
        <v>763543.23421849345</v>
      </c>
      <c r="O96" s="44">
        <v>678705.09708310536</v>
      </c>
      <c r="P96" s="44">
        <v>593866.95994771714</v>
      </c>
      <c r="Q96" s="44">
        <v>509028.82281232905</v>
      </c>
      <c r="R96" s="45">
        <v>424190.68567694083</v>
      </c>
    </row>
    <row r="97" spans="10:18" x14ac:dyDescent="0.25">
      <c r="J97" s="51"/>
      <c r="K97" s="46">
        <v>900</v>
      </c>
      <c r="L97" s="43">
        <v>880917.95766693447</v>
      </c>
      <c r="M97" s="44">
        <v>813155.03784640098</v>
      </c>
      <c r="N97" s="44">
        <v>745392.11802586762</v>
      </c>
      <c r="O97" s="44">
        <v>677629.19820533413</v>
      </c>
      <c r="P97" s="44">
        <v>609866.27838480077</v>
      </c>
      <c r="Q97" s="44">
        <v>542103.35856426728</v>
      </c>
      <c r="R97" s="45">
        <v>474340.43874373392</v>
      </c>
    </row>
    <row r="98" spans="10:18" x14ac:dyDescent="0.25">
      <c r="J98" s="51"/>
      <c r="K98" s="46">
        <v>1000</v>
      </c>
      <c r="L98" s="43">
        <v>831338.85314930137</v>
      </c>
      <c r="M98" s="44">
        <v>775916.262939348</v>
      </c>
      <c r="N98" s="44">
        <v>720493.67272939463</v>
      </c>
      <c r="O98" s="44">
        <v>665071.08251944114</v>
      </c>
      <c r="P98" s="44">
        <v>609648.49230948766</v>
      </c>
      <c r="Q98" s="44">
        <v>554225.90209953429</v>
      </c>
      <c r="R98" s="45">
        <v>498803.3118895808</v>
      </c>
    </row>
    <row r="99" spans="10:18" x14ac:dyDescent="0.25">
      <c r="J99" s="51"/>
      <c r="K99" s="46">
        <v>1100</v>
      </c>
      <c r="L99" s="43">
        <v>785522.26095810602</v>
      </c>
      <c r="M99" s="44">
        <v>739315.06913704099</v>
      </c>
      <c r="N99" s="44">
        <v>693107.87731597596</v>
      </c>
      <c r="O99" s="44">
        <v>646900.68549491081</v>
      </c>
      <c r="P99" s="44">
        <v>600693.49367384578</v>
      </c>
      <c r="Q99" s="44">
        <v>554486.30185278063</v>
      </c>
      <c r="R99" s="45">
        <v>508279.11003171565</v>
      </c>
    </row>
    <row r="100" spans="10:18" x14ac:dyDescent="0.25">
      <c r="J100" s="51"/>
      <c r="K100" s="46">
        <v>1200</v>
      </c>
      <c r="L100" s="43">
        <v>743639.76069940359</v>
      </c>
      <c r="M100" s="44">
        <v>704500.82592575077</v>
      </c>
      <c r="N100" s="44">
        <v>665361.89115209796</v>
      </c>
      <c r="O100" s="44">
        <v>626222.95637844515</v>
      </c>
      <c r="P100" s="44">
        <v>587084.02160479221</v>
      </c>
      <c r="Q100" s="44">
        <v>547945.0868311394</v>
      </c>
      <c r="R100" s="45">
        <v>508806.15205748664</v>
      </c>
    </row>
    <row r="101" spans="10:18" x14ac:dyDescent="0.25">
      <c r="J101" s="51"/>
      <c r="K101" s="46">
        <v>1300</v>
      </c>
      <c r="L101" s="43">
        <v>705508.4138351829</v>
      </c>
      <c r="M101" s="44">
        <v>671912.77508112649</v>
      </c>
      <c r="N101" s="44">
        <v>638317.13632707018</v>
      </c>
      <c r="O101" s="44">
        <v>604721.49757301388</v>
      </c>
      <c r="P101" s="44">
        <v>571125.85881895758</v>
      </c>
      <c r="Q101" s="44">
        <v>537530.22006490128</v>
      </c>
      <c r="R101" s="45">
        <v>503934.58131084492</v>
      </c>
    </row>
    <row r="102" spans="10:18" x14ac:dyDescent="0.25">
      <c r="J102" s="51"/>
      <c r="K102" s="46">
        <v>1400</v>
      </c>
      <c r="L102" s="43">
        <v>670814.37853000883</v>
      </c>
      <c r="M102" s="44">
        <v>641648.53598522581</v>
      </c>
      <c r="N102" s="44">
        <v>612482.6934404429</v>
      </c>
      <c r="O102" s="44">
        <v>583316.85089565988</v>
      </c>
      <c r="P102" s="44">
        <v>554151.00835087686</v>
      </c>
      <c r="Q102" s="44">
        <v>524985.16580609395</v>
      </c>
      <c r="R102" s="45">
        <v>495819.32326131093</v>
      </c>
    </row>
    <row r="103" spans="10:18" x14ac:dyDescent="0.25">
      <c r="J103" s="51"/>
      <c r="K103" s="46">
        <v>1500</v>
      </c>
      <c r="L103" s="43">
        <v>639211.68487958203</v>
      </c>
      <c r="M103" s="44">
        <v>613643.21748439875</v>
      </c>
      <c r="N103" s="44">
        <v>588074.75008921546</v>
      </c>
      <c r="O103" s="44">
        <v>562506.28269403218</v>
      </c>
      <c r="P103" s="44">
        <v>536937.8152988489</v>
      </c>
      <c r="Q103" s="44">
        <v>511369.34790366562</v>
      </c>
      <c r="R103" s="45">
        <v>485800.88050848234</v>
      </c>
    </row>
    <row r="104" spans="10:18" x14ac:dyDescent="0.25">
      <c r="J104" s="51"/>
      <c r="K104" s="46">
        <v>1600</v>
      </c>
      <c r="L104" s="43">
        <v>610365.04802890634</v>
      </c>
      <c r="M104" s="44">
        <v>587758.93513894686</v>
      </c>
      <c r="N104" s="44">
        <v>565152.82224898739</v>
      </c>
      <c r="O104" s="44">
        <v>542546.70935902791</v>
      </c>
      <c r="P104" s="44">
        <v>519940.59646906838</v>
      </c>
      <c r="Q104" s="44">
        <v>497334.48357910884</v>
      </c>
      <c r="R104" s="45">
        <v>474728.37068914936</v>
      </c>
    </row>
    <row r="105" spans="10:18" x14ac:dyDescent="0.25">
      <c r="J105" s="51"/>
      <c r="K105" s="46">
        <v>1700</v>
      </c>
      <c r="L105" s="43">
        <v>583966.95838628535</v>
      </c>
      <c r="M105" s="44">
        <v>563830.16671779274</v>
      </c>
      <c r="N105" s="44">
        <v>543693.37504930014</v>
      </c>
      <c r="O105" s="44">
        <v>523556.58338080754</v>
      </c>
      <c r="P105" s="44">
        <v>503419.79171231494</v>
      </c>
      <c r="Q105" s="44">
        <v>483283.00004382234</v>
      </c>
      <c r="R105" s="45">
        <v>463146.20837532973</v>
      </c>
    </row>
    <row r="106" spans="10:18" ht="15.75" thickBot="1" x14ac:dyDescent="0.3">
      <c r="J106" s="52"/>
      <c r="K106" s="46">
        <v>1800</v>
      </c>
      <c r="L106" s="47">
        <v>559742.87360790663</v>
      </c>
      <c r="M106" s="48">
        <v>541686.65187861933</v>
      </c>
      <c r="N106" s="48">
        <v>523630.43014933204</v>
      </c>
      <c r="O106" s="48">
        <v>505574.20842004474</v>
      </c>
      <c r="P106" s="48">
        <v>487517.98669075745</v>
      </c>
      <c r="Q106" s="48">
        <v>469461.76496147009</v>
      </c>
      <c r="R106" s="49">
        <v>451405.54323218274</v>
      </c>
    </row>
  </sheetData>
  <mergeCells count="8">
    <mergeCell ref="L59:R59"/>
    <mergeCell ref="A36:B36"/>
    <mergeCell ref="A20:B20"/>
    <mergeCell ref="J61:J106"/>
    <mergeCell ref="E16:F16"/>
    <mergeCell ref="C16:D16"/>
    <mergeCell ref="A16:B16"/>
    <mergeCell ref="F20:H20"/>
  </mergeCells>
  <conditionalFormatting sqref="H41:H86">
    <cfRule type="colorScale" priority="8">
      <colorScale>
        <cfvo type="min"/>
        <cfvo type="percentile" val="50"/>
        <cfvo type="max"/>
        <color rgb="FFF8696B"/>
        <color rgb="FFFFEB84"/>
        <color rgb="FF63BE7B"/>
      </colorScale>
    </cfRule>
  </conditionalFormatting>
  <conditionalFormatting sqref="L61:L106">
    <cfRule type="top10" dxfId="6" priority="7" rank="1"/>
  </conditionalFormatting>
  <conditionalFormatting sqref="M61:M106">
    <cfRule type="top10" dxfId="5" priority="6" rank="1"/>
  </conditionalFormatting>
  <conditionalFormatting sqref="N61:N106">
    <cfRule type="top10" dxfId="4" priority="5" rank="1"/>
  </conditionalFormatting>
  <conditionalFormatting sqref="O61:O106">
    <cfRule type="top10" dxfId="3" priority="4" rank="1"/>
  </conditionalFormatting>
  <conditionalFormatting sqref="P61:P106">
    <cfRule type="top10" dxfId="2" priority="3" rank="1"/>
  </conditionalFormatting>
  <conditionalFormatting sqref="Q61:Q106">
    <cfRule type="top10" dxfId="1" priority="2" rank="1"/>
  </conditionalFormatting>
  <conditionalFormatting sqref="R61:R106">
    <cfRule type="top10" dxfId="0" priority="1" rank="1"/>
  </conditionalFormatting>
  <pageMargins left="0.7" right="0.7" top="0.75" bottom="0.75" header="0.3" footer="0.3"/>
  <ignoredErrors>
    <ignoredError sqref="G22" formula="1"/>
  </ignoredErrors>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Sohail Shrestha</dc:creator>
  <cp:lastModifiedBy>Sohail Shrestha</cp:lastModifiedBy>
  <dcterms:created xsi:type="dcterms:W3CDTF">2024-02-12T15:49:37Z</dcterms:created>
  <dcterms:modified xsi:type="dcterms:W3CDTF">2024-02-13T16:19:59Z</dcterms:modified>
</cp:coreProperties>
</file>