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A\excel_coursera\"/>
    </mc:Choice>
  </mc:AlternateContent>
  <xr:revisionPtr revIDLastSave="0" documentId="13_ncr:1_{176587C1-A86A-48FF-B226-BFB252389001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Financial Model" sheetId="2" r:id="rId1"/>
    <sheet name="Raw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2" l="1"/>
  <c r="H7" i="2"/>
  <c r="H8" i="2"/>
  <c r="H9" i="2"/>
  <c r="H10" i="2"/>
  <c r="H11" i="2"/>
  <c r="H12" i="2"/>
  <c r="H13" i="2"/>
  <c r="H14" i="2"/>
  <c r="H15" i="2"/>
  <c r="H16" i="2"/>
  <c r="H5" i="2"/>
  <c r="I7" i="2" l="1"/>
  <c r="I11" i="2"/>
  <c r="I13" i="2"/>
  <c r="I14" i="2"/>
  <c r="I16" i="2"/>
  <c r="I5" i="2"/>
  <c r="I6" i="2"/>
  <c r="I8" i="2"/>
  <c r="I9" i="2"/>
  <c r="I10" i="2"/>
  <c r="I12" i="2"/>
  <c r="I15" i="2"/>
  <c r="G23" i="2"/>
  <c r="H23" i="2"/>
  <c r="F23" i="2"/>
  <c r="G22" i="2"/>
  <c r="H22" i="2"/>
  <c r="F22" i="2"/>
  <c r="G21" i="2"/>
  <c r="H21" i="2"/>
  <c r="F21" i="2"/>
  <c r="C36" i="2"/>
  <c r="C37" i="2" s="1"/>
  <c r="D36" i="2"/>
  <c r="D37" i="2" s="1"/>
  <c r="B36" i="2"/>
  <c r="B37" i="2" s="1"/>
  <c r="B21" i="2"/>
  <c r="C21" i="2" s="1"/>
  <c r="B23" i="2"/>
  <c r="C23" i="2" s="1"/>
  <c r="B22" i="2"/>
  <c r="C22" i="2" s="1"/>
  <c r="K28" i="2" l="1"/>
  <c r="J28" i="2"/>
  <c r="I28" i="2"/>
  <c r="E36" i="2"/>
  <c r="E37" i="2" s="1"/>
</calcChain>
</file>

<file path=xl/sharedStrings.xml><?xml version="1.0" encoding="utf-8"?>
<sst xmlns="http://schemas.openxmlformats.org/spreadsheetml/2006/main" count="68" uniqueCount="29">
  <si>
    <t>Financial Estimates for Potential Projects (in $millions)</t>
  </si>
  <si>
    <t>Project Index</t>
  </si>
  <si>
    <t>Functional Area (FA)</t>
  </si>
  <si>
    <t>Partnership Percentage</t>
  </si>
  <si>
    <t>Capex Year 1</t>
  </si>
  <si>
    <t>FA1</t>
  </si>
  <si>
    <t>FA2</t>
  </si>
  <si>
    <t>FA3</t>
  </si>
  <si>
    <t>Capex Year 2</t>
  </si>
  <si>
    <t>Capex Year 3</t>
  </si>
  <si>
    <t>NPV</t>
  </si>
  <si>
    <t>Bluejay Natural Gas</t>
  </si>
  <si>
    <t>Approval</t>
  </si>
  <si>
    <t>FA</t>
  </si>
  <si>
    <t>No. of approved projects</t>
  </si>
  <si>
    <t>At least one approved</t>
  </si>
  <si>
    <t>Project Approvals</t>
  </si>
  <si>
    <t>Total Capex Year 1</t>
  </si>
  <si>
    <t>Total Capex Year 2</t>
  </si>
  <si>
    <t>Total Capex Year 3</t>
  </si>
  <si>
    <t>Total</t>
  </si>
  <si>
    <t>Yearly threshold</t>
  </si>
  <si>
    <t>Decrease in NPV</t>
  </si>
  <si>
    <t>ROI</t>
  </si>
  <si>
    <t>% Change</t>
  </si>
  <si>
    <t>Average</t>
  </si>
  <si>
    <t>Minimum</t>
  </si>
  <si>
    <t>Maximum</t>
  </si>
  <si>
    <t>Discount Rate: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</si>
</sst>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6" applyNumberFormat="0" applyFill="0" applyAlignment="0" applyProtection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12" xfId="0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2" fillId="0" borderId="16" xfId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0" fontId="0" fillId="0" borderId="17" xfId="2" applyNumberFormat="1" applyFont="1" applyBorder="1" applyAlignment="1">
      <alignment horizontal="center"/>
    </xf>
    <xf numFmtId="10" fontId="5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  <xf numFmtId="9" fontId="0" fillId="0" borderId="0" xfId="2" applyFont="1" applyAlignment="1">
      <alignment horizontal="center"/>
    </xf>
  </cellXfs>
  <cellStyles count="3">
    <cellStyle name="Heading 1" xfId="1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A4B1-3BF1-4A7A-BC8C-CF9DFE012A72}">
  <dimension ref="A1:M37"/>
  <sheetViews>
    <sheetView tabSelected="1" topLeftCell="E1" workbookViewId="0">
      <selection activeCell="I31" sqref="I31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22.140625" bestFit="1" customWidth="1"/>
    <col min="4" max="4" width="17.28515625" bestFit="1" customWidth="1"/>
    <col min="5" max="5" width="19.28515625" bestFit="1" customWidth="1"/>
    <col min="6" max="6" width="14.5703125" customWidth="1"/>
    <col min="7" max="7" width="12.28515625" bestFit="1" customWidth="1"/>
    <col min="8" max="8" width="20.7109375" customWidth="1"/>
    <col min="9" max="9" width="15.7109375" bestFit="1" customWidth="1"/>
    <col min="10" max="10" width="15.7109375" customWidth="1"/>
    <col min="11" max="11" width="12.28515625" bestFit="1" customWidth="1"/>
    <col min="13" max="13" width="11.28515625" bestFit="1" customWidth="1"/>
  </cols>
  <sheetData>
    <row r="1" spans="1:11" ht="20.25" thickBot="1" x14ac:dyDescent="0.35">
      <c r="A1" s="32" t="s">
        <v>11</v>
      </c>
      <c r="B1" s="32"/>
    </row>
    <row r="2" spans="1:11" ht="16.5" thickTop="1" thickBot="1" x14ac:dyDescent="0.3"/>
    <row r="3" spans="1:11" ht="15.75" thickBot="1" x14ac:dyDescent="0.3">
      <c r="A3" s="33" t="s">
        <v>0</v>
      </c>
      <c r="B3" s="34"/>
      <c r="C3" s="34"/>
      <c r="D3" s="34"/>
      <c r="E3" s="34"/>
      <c r="F3" s="34"/>
      <c r="G3" s="34"/>
      <c r="H3" s="34"/>
      <c r="I3" s="34"/>
      <c r="J3" s="34"/>
      <c r="K3" s="35"/>
    </row>
    <row r="4" spans="1:11" ht="15.75" thickBot="1" x14ac:dyDescent="0.3">
      <c r="A4" s="22" t="s">
        <v>1</v>
      </c>
      <c r="B4" s="23" t="s">
        <v>2</v>
      </c>
      <c r="C4" s="23" t="s">
        <v>3</v>
      </c>
      <c r="D4" s="23" t="s">
        <v>4</v>
      </c>
      <c r="E4" s="23" t="s">
        <v>8</v>
      </c>
      <c r="F4" s="23" t="s">
        <v>9</v>
      </c>
      <c r="G4" s="24" t="s">
        <v>10</v>
      </c>
      <c r="H4" s="24" t="s">
        <v>22</v>
      </c>
      <c r="I4" s="24" t="s">
        <v>23</v>
      </c>
      <c r="J4" s="25" t="s">
        <v>12</v>
      </c>
    </row>
    <row r="5" spans="1:11" ht="15.75" thickTop="1" x14ac:dyDescent="0.25">
      <c r="A5" s="9">
        <v>1</v>
      </c>
      <c r="B5" s="10" t="s">
        <v>5</v>
      </c>
      <c r="C5" s="11">
        <v>1</v>
      </c>
      <c r="D5" s="10">
        <v>250</v>
      </c>
      <c r="E5" s="10">
        <v>100</v>
      </c>
      <c r="F5" s="10">
        <v>100</v>
      </c>
      <c r="G5" s="16">
        <v>60</v>
      </c>
      <c r="H5" s="16">
        <f>(1-$K$21)*G5</f>
        <v>51</v>
      </c>
      <c r="I5" s="48">
        <f>H5/SUM(D5:F5)</f>
        <v>0.11333333333333333</v>
      </c>
      <c r="J5" s="21">
        <v>1</v>
      </c>
    </row>
    <row r="6" spans="1:11" x14ac:dyDescent="0.25">
      <c r="A6" s="3">
        <v>2</v>
      </c>
      <c r="B6" s="1" t="s">
        <v>5</v>
      </c>
      <c r="C6" s="2">
        <v>0.33</v>
      </c>
      <c r="D6" s="1">
        <v>500</v>
      </c>
      <c r="E6" s="1">
        <v>300</v>
      </c>
      <c r="F6" s="1">
        <v>300</v>
      </c>
      <c r="G6" s="17">
        <v>180</v>
      </c>
      <c r="H6" s="16">
        <f>(1-$K$21)*G6</f>
        <v>153</v>
      </c>
      <c r="I6" s="48">
        <f>H6/SUM(D6:F6)</f>
        <v>0.1390909090909091</v>
      </c>
      <c r="J6" s="19">
        <v>1</v>
      </c>
    </row>
    <row r="7" spans="1:11" x14ac:dyDescent="0.25">
      <c r="A7" s="3">
        <v>3</v>
      </c>
      <c r="B7" s="1" t="s">
        <v>5</v>
      </c>
      <c r="C7" s="2">
        <v>0.5</v>
      </c>
      <c r="D7" s="1">
        <v>100</v>
      </c>
      <c r="E7" s="1">
        <v>200</v>
      </c>
      <c r="F7" s="1">
        <v>400</v>
      </c>
      <c r="G7" s="17">
        <v>80</v>
      </c>
      <c r="H7" s="16">
        <f>(1-$K$21)*G7</f>
        <v>68</v>
      </c>
      <c r="I7" s="48">
        <f>H7/SUM(D7:F7)</f>
        <v>9.7142857142857142E-2</v>
      </c>
      <c r="J7" s="19">
        <v>1</v>
      </c>
    </row>
    <row r="8" spans="1:11" x14ac:dyDescent="0.25">
      <c r="A8" s="3">
        <v>4</v>
      </c>
      <c r="B8" s="1" t="s">
        <v>5</v>
      </c>
      <c r="C8" s="2">
        <v>1</v>
      </c>
      <c r="D8" s="1">
        <v>750</v>
      </c>
      <c r="E8" s="1">
        <v>500</v>
      </c>
      <c r="F8" s="1">
        <v>300</v>
      </c>
      <c r="G8" s="17">
        <v>310</v>
      </c>
      <c r="H8" s="16">
        <f>(1-$K$21)*G8</f>
        <v>263.5</v>
      </c>
      <c r="I8" s="48">
        <f>H8/SUM(D8:F8)</f>
        <v>0.17</v>
      </c>
      <c r="J8" s="19">
        <v>0</v>
      </c>
    </row>
    <row r="9" spans="1:11" x14ac:dyDescent="0.25">
      <c r="A9" s="3">
        <v>5</v>
      </c>
      <c r="B9" s="1" t="s">
        <v>5</v>
      </c>
      <c r="C9" s="2">
        <v>0.75</v>
      </c>
      <c r="D9" s="1">
        <v>200</v>
      </c>
      <c r="E9" s="1">
        <v>400</v>
      </c>
      <c r="F9" s="1">
        <v>800</v>
      </c>
      <c r="G9" s="17">
        <v>220</v>
      </c>
      <c r="H9" s="16">
        <f>(1-$K$21)*G9</f>
        <v>187</v>
      </c>
      <c r="I9" s="48">
        <f>H9/SUM(D9:F9)</f>
        <v>0.13357142857142856</v>
      </c>
      <c r="J9" s="19">
        <v>0</v>
      </c>
    </row>
    <row r="10" spans="1:11" x14ac:dyDescent="0.25">
      <c r="A10" s="3">
        <v>6</v>
      </c>
      <c r="B10" s="1" t="s">
        <v>6</v>
      </c>
      <c r="C10" s="2">
        <v>0.5</v>
      </c>
      <c r="D10" s="1">
        <v>1000</v>
      </c>
      <c r="E10" s="1">
        <v>300</v>
      </c>
      <c r="F10" s="1">
        <v>300</v>
      </c>
      <c r="G10" s="17">
        <v>180</v>
      </c>
      <c r="H10" s="16">
        <f>(1-$K$21)*G10</f>
        <v>153</v>
      </c>
      <c r="I10" s="48">
        <f>H10/SUM(D10:F10)</f>
        <v>9.5625000000000002E-2</v>
      </c>
      <c r="J10" s="19">
        <v>1</v>
      </c>
    </row>
    <row r="11" spans="1:11" x14ac:dyDescent="0.25">
      <c r="A11" s="3">
        <v>7</v>
      </c>
      <c r="B11" s="1" t="s">
        <v>6</v>
      </c>
      <c r="C11" s="2">
        <v>1</v>
      </c>
      <c r="D11" s="1">
        <v>750</v>
      </c>
      <c r="E11" s="1">
        <v>750</v>
      </c>
      <c r="F11" s="1">
        <v>300</v>
      </c>
      <c r="G11" s="17">
        <v>410</v>
      </c>
      <c r="H11" s="16">
        <f>(1-$K$21)*G11</f>
        <v>348.5</v>
      </c>
      <c r="I11" s="48">
        <f>H11/SUM(D11:F11)</f>
        <v>0.19361111111111112</v>
      </c>
      <c r="J11" s="19">
        <v>1</v>
      </c>
    </row>
    <row r="12" spans="1:11" x14ac:dyDescent="0.25">
      <c r="A12" s="3">
        <v>8</v>
      </c>
      <c r="B12" s="1" t="s">
        <v>6</v>
      </c>
      <c r="C12" s="2">
        <v>1</v>
      </c>
      <c r="D12" s="1">
        <v>800</v>
      </c>
      <c r="E12" s="1">
        <v>700</v>
      </c>
      <c r="F12" s="1">
        <v>600</v>
      </c>
      <c r="G12" s="17">
        <v>280</v>
      </c>
      <c r="H12" s="16">
        <f>(1-$K$21)*G12</f>
        <v>238</v>
      </c>
      <c r="I12" s="48">
        <f>H12/SUM(D12:F12)</f>
        <v>0.11333333333333333</v>
      </c>
      <c r="J12" s="19">
        <v>0</v>
      </c>
    </row>
    <row r="13" spans="1:11" x14ac:dyDescent="0.25">
      <c r="A13" s="3">
        <v>9</v>
      </c>
      <c r="B13" s="1" t="s">
        <v>6</v>
      </c>
      <c r="C13" s="2">
        <v>0.67</v>
      </c>
      <c r="D13" s="1">
        <v>400</v>
      </c>
      <c r="E13" s="1">
        <v>600</v>
      </c>
      <c r="F13" s="1">
        <v>800</v>
      </c>
      <c r="G13" s="17">
        <v>380</v>
      </c>
      <c r="H13" s="16">
        <f>(1-$K$21)*G13</f>
        <v>323</v>
      </c>
      <c r="I13" s="48">
        <f>H13/SUM(D13:F13)</f>
        <v>0.17944444444444443</v>
      </c>
      <c r="J13" s="19">
        <v>0</v>
      </c>
    </row>
    <row r="14" spans="1:11" x14ac:dyDescent="0.25">
      <c r="A14" s="3">
        <v>10</v>
      </c>
      <c r="B14" s="1" t="s">
        <v>7</v>
      </c>
      <c r="C14" s="2">
        <v>1</v>
      </c>
      <c r="D14" s="1">
        <v>100</v>
      </c>
      <c r="E14" s="1">
        <v>200</v>
      </c>
      <c r="F14" s="1">
        <v>400</v>
      </c>
      <c r="G14" s="17">
        <v>100</v>
      </c>
      <c r="H14" s="16">
        <f>(1-$K$21)*G14</f>
        <v>85</v>
      </c>
      <c r="I14" s="48">
        <f>H14/SUM(D14:F14)</f>
        <v>0.12142857142857143</v>
      </c>
      <c r="J14" s="19">
        <v>0</v>
      </c>
    </row>
    <row r="15" spans="1:11" x14ac:dyDescent="0.25">
      <c r="A15" s="3">
        <v>11</v>
      </c>
      <c r="B15" s="1" t="s">
        <v>7</v>
      </c>
      <c r="C15" s="2">
        <v>0.5</v>
      </c>
      <c r="D15" s="1">
        <v>700</v>
      </c>
      <c r="E15" s="1">
        <v>500</v>
      </c>
      <c r="F15" s="1">
        <v>300</v>
      </c>
      <c r="G15" s="17">
        <v>260</v>
      </c>
      <c r="H15" s="16">
        <f>(1-$K$21)*G15</f>
        <v>221</v>
      </c>
      <c r="I15" s="48">
        <f>H15/SUM(D15:F15)</f>
        <v>0.14733333333333334</v>
      </c>
      <c r="J15" s="19">
        <v>0</v>
      </c>
    </row>
    <row r="16" spans="1:11" ht="15.75" thickBot="1" x14ac:dyDescent="0.3">
      <c r="A16" s="5">
        <v>12</v>
      </c>
      <c r="B16" s="6" t="s">
        <v>7</v>
      </c>
      <c r="C16" s="7">
        <v>1</v>
      </c>
      <c r="D16" s="6">
        <v>1500</v>
      </c>
      <c r="E16" s="6">
        <v>400</v>
      </c>
      <c r="F16" s="6">
        <v>400</v>
      </c>
      <c r="G16" s="18">
        <v>340</v>
      </c>
      <c r="H16" s="16">
        <f>(1-$K$21)*G16</f>
        <v>289</v>
      </c>
      <c r="I16" s="48">
        <f>H16/SUM(D16:F16)</f>
        <v>0.12565217391304348</v>
      </c>
      <c r="J16" s="20">
        <v>0</v>
      </c>
    </row>
    <row r="18" spans="1:13" ht="15.75" thickBot="1" x14ac:dyDescent="0.3"/>
    <row r="19" spans="1:13" x14ac:dyDescent="0.25">
      <c r="A19" s="36" t="s">
        <v>16</v>
      </c>
      <c r="B19" s="37"/>
      <c r="C19" s="38"/>
    </row>
    <row r="20" spans="1:13" x14ac:dyDescent="0.25">
      <c r="A20" s="30" t="s">
        <v>13</v>
      </c>
      <c r="B20" s="28" t="s">
        <v>14</v>
      </c>
      <c r="C20" s="31" t="s">
        <v>15</v>
      </c>
      <c r="E20" s="28" t="s">
        <v>2</v>
      </c>
      <c r="F20" s="44" t="s">
        <v>4</v>
      </c>
      <c r="G20" s="28" t="s">
        <v>8</v>
      </c>
      <c r="H20" s="28" t="s">
        <v>9</v>
      </c>
      <c r="I20" s="46"/>
      <c r="J20" s="46"/>
      <c r="L20" s="27"/>
      <c r="M20" s="27"/>
    </row>
    <row r="21" spans="1:13" x14ac:dyDescent="0.25">
      <c r="A21" s="3" t="s">
        <v>5</v>
      </c>
      <c r="B21" s="1">
        <f>SUM(J5:J9)</f>
        <v>3</v>
      </c>
      <c r="C21" s="4">
        <f>IF(B21&gt;0,1,0)</f>
        <v>1</v>
      </c>
      <c r="E21" s="1" t="s">
        <v>5</v>
      </c>
      <c r="F21" s="45">
        <f>SUMIF($J$5:$J$9,1,E5:E9)</f>
        <v>600</v>
      </c>
      <c r="G21" s="45">
        <f>SUMIF($J$5:$J$9,1,F5:F9)</f>
        <v>800</v>
      </c>
      <c r="H21" s="45">
        <f>SUMIF($J$5:$J$9,1,G5:G9)</f>
        <v>320</v>
      </c>
      <c r="I21" s="47"/>
      <c r="J21" s="47" t="s">
        <v>28</v>
      </c>
      <c r="K21" s="51">
        <v>0.15</v>
      </c>
    </row>
    <row r="22" spans="1:13" x14ac:dyDescent="0.25">
      <c r="A22" s="3" t="s">
        <v>6</v>
      </c>
      <c r="B22" s="1">
        <f>SUM(J10:J13)</f>
        <v>2</v>
      </c>
      <c r="C22" s="4">
        <f t="shared" ref="C22:C23" si="0">IF(B22&gt;0,1,0)</f>
        <v>1</v>
      </c>
      <c r="E22" s="1" t="s">
        <v>6</v>
      </c>
      <c r="F22" s="1">
        <f>SUMIF($J$10:$J$13,1,E10:E13)</f>
        <v>1050</v>
      </c>
      <c r="G22" s="1">
        <f>SUMIF($J$10:$J$13,1,F10:F13)</f>
        <v>600</v>
      </c>
      <c r="H22" s="1">
        <f>SUMIF($J$10:$J$13,1,G10:G13)</f>
        <v>590</v>
      </c>
      <c r="I22" s="42"/>
      <c r="J22" s="42"/>
    </row>
    <row r="23" spans="1:13" ht="15.75" thickBot="1" x14ac:dyDescent="0.3">
      <c r="A23" s="5" t="s">
        <v>7</v>
      </c>
      <c r="B23" s="6">
        <f>SUM(J14:J16)</f>
        <v>0</v>
      </c>
      <c r="C23" s="8">
        <f t="shared" si="0"/>
        <v>0</v>
      </c>
      <c r="E23" s="1" t="s">
        <v>7</v>
      </c>
      <c r="F23" s="1">
        <f>SUMIF($J$14:$J$16,1,D14:D16)</f>
        <v>0</v>
      </c>
      <c r="G23" s="1">
        <f>SUMIF($J$14:$J$16,1,E14:E16)</f>
        <v>0</v>
      </c>
      <c r="H23" s="1">
        <f>SUMIF($J$14:$J$16,1,F14:F16)</f>
        <v>0</v>
      </c>
      <c r="I23" s="42"/>
      <c r="J23" s="42"/>
    </row>
    <row r="24" spans="1:13" x14ac:dyDescent="0.25">
      <c r="E24" s="26"/>
      <c r="F24" s="26"/>
      <c r="G24" s="26"/>
      <c r="H24" s="26"/>
      <c r="I24" s="26"/>
      <c r="J24" s="26"/>
      <c r="K24" s="26"/>
    </row>
    <row r="25" spans="1:13" x14ac:dyDescent="0.25">
      <c r="E25" s="26"/>
      <c r="F25" s="26"/>
      <c r="G25" s="26"/>
      <c r="H25" s="26"/>
      <c r="I25" s="26"/>
      <c r="J25" s="26"/>
      <c r="K25" s="26"/>
    </row>
    <row r="26" spans="1:13" x14ac:dyDescent="0.25">
      <c r="E26" s="26"/>
      <c r="F26" s="26"/>
      <c r="G26" s="26"/>
      <c r="H26" s="26"/>
      <c r="I26" s="26"/>
      <c r="J26" s="26"/>
      <c r="K26" s="26"/>
    </row>
    <row r="27" spans="1:13" x14ac:dyDescent="0.25">
      <c r="E27" s="26"/>
      <c r="F27" s="26"/>
      <c r="G27" s="26"/>
      <c r="H27" s="26" t="s">
        <v>24</v>
      </c>
      <c r="I27" s="26" t="s">
        <v>25</v>
      </c>
      <c r="J27" s="26" t="s">
        <v>26</v>
      </c>
      <c r="K27" s="26" t="s">
        <v>27</v>
      </c>
    </row>
    <row r="28" spans="1:13" x14ac:dyDescent="0.25">
      <c r="E28" s="26"/>
      <c r="F28" s="26"/>
      <c r="G28" s="26"/>
      <c r="I28" s="49">
        <f>AVERAGE(I5:I16)</f>
        <v>0.13579720797519709</v>
      </c>
      <c r="J28" s="49">
        <f>MIN(I5:I16)</f>
        <v>9.5625000000000002E-2</v>
      </c>
      <c r="K28" s="49">
        <f>MAX(I5:I16)</f>
        <v>0.19361111111111112</v>
      </c>
    </row>
    <row r="29" spans="1:13" x14ac:dyDescent="0.25">
      <c r="E29" s="26"/>
      <c r="F29" s="26"/>
      <c r="G29" s="26"/>
      <c r="H29" s="50">
        <v>0</v>
      </c>
      <c r="I29" s="52">
        <f t="dataTable" ref="I29:K35" dt2D="0" dtr="0" r1="K21"/>
        <v>0.15976142114729072</v>
      </c>
      <c r="J29" s="52">
        <v>0.1125</v>
      </c>
      <c r="K29" s="52">
        <v>0.22777777777777777</v>
      </c>
    </row>
    <row r="30" spans="1:13" x14ac:dyDescent="0.25">
      <c r="E30" s="26"/>
      <c r="F30" s="26"/>
      <c r="G30" s="26"/>
      <c r="H30" s="50">
        <v>0.05</v>
      </c>
      <c r="I30" s="52">
        <v>0.15177335008992618</v>
      </c>
      <c r="J30" s="52">
        <v>0.106875</v>
      </c>
      <c r="K30" s="52">
        <v>0.21638888888888888</v>
      </c>
    </row>
    <row r="31" spans="1:13" x14ac:dyDescent="0.25">
      <c r="E31" s="26"/>
      <c r="F31" s="26"/>
      <c r="G31" s="26"/>
      <c r="H31" s="50">
        <v>0.1</v>
      </c>
      <c r="I31" s="52">
        <v>0.14378527903256164</v>
      </c>
      <c r="J31" s="52">
        <v>0.10125000000000001</v>
      </c>
      <c r="K31" s="52">
        <v>0.20499999999999999</v>
      </c>
    </row>
    <row r="32" spans="1:13" x14ac:dyDescent="0.25">
      <c r="E32" s="26"/>
      <c r="F32" s="26"/>
      <c r="G32" s="26"/>
      <c r="H32" s="50">
        <v>0.15</v>
      </c>
      <c r="I32" s="52">
        <v>0.13579720797519709</v>
      </c>
      <c r="J32" s="52">
        <v>9.5625000000000002E-2</v>
      </c>
      <c r="K32" s="52">
        <v>0.19361111111111112</v>
      </c>
    </row>
    <row r="33" spans="1:11" x14ac:dyDescent="0.25">
      <c r="H33" s="50">
        <v>0.2</v>
      </c>
      <c r="I33" s="52">
        <v>0.12780913691783258</v>
      </c>
      <c r="J33" s="52">
        <v>0.09</v>
      </c>
      <c r="K33" s="52">
        <v>0.18222222222222223</v>
      </c>
    </row>
    <row r="34" spans="1:11" x14ac:dyDescent="0.25">
      <c r="H34" s="50">
        <v>0.25</v>
      </c>
      <c r="I34" s="52">
        <v>0.11982106586046803</v>
      </c>
      <c r="J34" s="52">
        <v>8.4375000000000006E-2</v>
      </c>
      <c r="K34" s="52">
        <v>0.17083333333333334</v>
      </c>
    </row>
    <row r="35" spans="1:11" x14ac:dyDescent="0.25">
      <c r="A35" s="29"/>
      <c r="B35" s="1" t="s">
        <v>17</v>
      </c>
      <c r="C35" s="1" t="s">
        <v>18</v>
      </c>
      <c r="D35" s="1" t="s">
        <v>19</v>
      </c>
      <c r="E35" s="1" t="s">
        <v>20</v>
      </c>
      <c r="F35" s="42"/>
      <c r="H35" s="50">
        <v>0.3</v>
      </c>
      <c r="I35" s="52">
        <v>0.11183299480310351</v>
      </c>
      <c r="J35" s="52">
        <v>7.8749999999999987E-2</v>
      </c>
      <c r="K35" s="52">
        <v>0.15944444444444444</v>
      </c>
    </row>
    <row r="36" spans="1:11" x14ac:dyDescent="0.25">
      <c r="A36" s="29"/>
      <c r="B36" s="29">
        <f>SUMIF($J$5:$J$16,1,D5:D16)</f>
        <v>2600</v>
      </c>
      <c r="C36" s="29">
        <f>SUMIF($J$5:$J$16,1,E5:E16)</f>
        <v>1650</v>
      </c>
      <c r="D36" s="29">
        <f>SUMIF($J$5:$J$16,1,F5:F16)</f>
        <v>1400</v>
      </c>
      <c r="E36" s="29">
        <f>SUM(B36:D36)</f>
        <v>5650</v>
      </c>
      <c r="F36" s="43"/>
    </row>
    <row r="37" spans="1:11" x14ac:dyDescent="0.25">
      <c r="A37" s="29" t="s">
        <v>21</v>
      </c>
      <c r="B37" s="29">
        <f>IF(B36&gt;4000, 0, 1)</f>
        <v>1</v>
      </c>
      <c r="C37" s="29">
        <f t="shared" ref="C37:D37" si="1">IF(C36&gt;4000, 0, 1)</f>
        <v>1</v>
      </c>
      <c r="D37" s="29">
        <f t="shared" si="1"/>
        <v>1</v>
      </c>
      <c r="E37" s="29">
        <f>IF(E36&gt;10000, 0, 1)</f>
        <v>1</v>
      </c>
      <c r="F37" s="43"/>
    </row>
  </sheetData>
  <mergeCells count="3">
    <mergeCell ref="A1:B1"/>
    <mergeCell ref="A3:K3"/>
    <mergeCell ref="A19:C19"/>
  </mergeCells>
  <phoneticPr fontId="3" type="noConversion"/>
  <pageMargins left="0.7" right="0.7" top="0.75" bottom="0.75" header="0.3" footer="0.3"/>
  <ignoredErrors>
    <ignoredError sqref="B21:B23 I5:I1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32" sqref="D32"/>
    </sheetView>
  </sheetViews>
  <sheetFormatPr defaultRowHeight="15" x14ac:dyDescent="0.25"/>
  <cols>
    <col min="1" max="1" width="12.7109375" bestFit="1" customWidth="1"/>
    <col min="2" max="2" width="19.28515625" bestFit="1" customWidth="1"/>
    <col min="3" max="3" width="22.140625" bestFit="1" customWidth="1"/>
    <col min="4" max="6" width="12.28515625" bestFit="1" customWidth="1"/>
    <col min="7" max="7" width="8.140625" customWidth="1"/>
  </cols>
  <sheetData>
    <row r="1" spans="1:7" ht="15.75" thickBot="1" x14ac:dyDescent="0.3">
      <c r="A1" s="39" t="s">
        <v>0</v>
      </c>
      <c r="B1" s="40"/>
      <c r="C1" s="40"/>
      <c r="D1" s="40"/>
      <c r="E1" s="40"/>
      <c r="F1" s="40"/>
      <c r="G1" s="41"/>
    </row>
    <row r="2" spans="1:7" ht="15.75" thickBot="1" x14ac:dyDescent="0.3">
      <c r="A2" s="13" t="s">
        <v>1</v>
      </c>
      <c r="B2" s="14" t="s">
        <v>2</v>
      </c>
      <c r="C2" s="14" t="s">
        <v>3</v>
      </c>
      <c r="D2" s="14" t="s">
        <v>4</v>
      </c>
      <c r="E2" s="14" t="s">
        <v>8</v>
      </c>
      <c r="F2" s="14" t="s">
        <v>9</v>
      </c>
      <c r="G2" s="15" t="s">
        <v>10</v>
      </c>
    </row>
    <row r="3" spans="1:7" ht="15.75" thickTop="1" x14ac:dyDescent="0.25">
      <c r="A3" s="9">
        <v>1</v>
      </c>
      <c r="B3" s="10" t="s">
        <v>5</v>
      </c>
      <c r="C3" s="11">
        <v>1</v>
      </c>
      <c r="D3" s="10">
        <v>250</v>
      </c>
      <c r="E3" s="10">
        <v>100</v>
      </c>
      <c r="F3" s="10">
        <v>100</v>
      </c>
      <c r="G3" s="12">
        <v>60</v>
      </c>
    </row>
    <row r="4" spans="1:7" x14ac:dyDescent="0.25">
      <c r="A4" s="3">
        <v>2</v>
      </c>
      <c r="B4" s="1" t="s">
        <v>5</v>
      </c>
      <c r="C4" s="2">
        <v>0.33</v>
      </c>
      <c r="D4" s="1">
        <v>500</v>
      </c>
      <c r="E4" s="1">
        <v>300</v>
      </c>
      <c r="F4" s="1">
        <v>300</v>
      </c>
      <c r="G4" s="4">
        <v>180</v>
      </c>
    </row>
    <row r="5" spans="1:7" x14ac:dyDescent="0.25">
      <c r="A5" s="3">
        <v>3</v>
      </c>
      <c r="B5" s="1" t="s">
        <v>5</v>
      </c>
      <c r="C5" s="2">
        <v>0.5</v>
      </c>
      <c r="D5" s="1">
        <v>100</v>
      </c>
      <c r="E5" s="1">
        <v>200</v>
      </c>
      <c r="F5" s="1">
        <v>400</v>
      </c>
      <c r="G5" s="4">
        <v>80</v>
      </c>
    </row>
    <row r="6" spans="1:7" x14ac:dyDescent="0.25">
      <c r="A6" s="3">
        <v>4</v>
      </c>
      <c r="B6" s="1" t="s">
        <v>5</v>
      </c>
      <c r="C6" s="2">
        <v>1</v>
      </c>
      <c r="D6" s="1">
        <v>750</v>
      </c>
      <c r="E6" s="1">
        <v>500</v>
      </c>
      <c r="F6" s="1">
        <v>300</v>
      </c>
      <c r="G6" s="4">
        <v>310</v>
      </c>
    </row>
    <row r="7" spans="1:7" x14ac:dyDescent="0.25">
      <c r="A7" s="3">
        <v>5</v>
      </c>
      <c r="B7" s="1" t="s">
        <v>5</v>
      </c>
      <c r="C7" s="2">
        <v>0.75</v>
      </c>
      <c r="D7" s="1">
        <v>200</v>
      </c>
      <c r="E7" s="1">
        <v>400</v>
      </c>
      <c r="F7" s="1">
        <v>800</v>
      </c>
      <c r="G7" s="4">
        <v>220</v>
      </c>
    </row>
    <row r="8" spans="1:7" x14ac:dyDescent="0.25">
      <c r="A8" s="3">
        <v>6</v>
      </c>
      <c r="B8" s="1" t="s">
        <v>6</v>
      </c>
      <c r="C8" s="2">
        <v>0.5</v>
      </c>
      <c r="D8" s="1">
        <v>1000</v>
      </c>
      <c r="E8" s="1">
        <v>300</v>
      </c>
      <c r="F8" s="1">
        <v>300</v>
      </c>
      <c r="G8" s="4">
        <v>180</v>
      </c>
    </row>
    <row r="9" spans="1:7" x14ac:dyDescent="0.25">
      <c r="A9" s="3">
        <v>7</v>
      </c>
      <c r="B9" s="1" t="s">
        <v>6</v>
      </c>
      <c r="C9" s="2">
        <v>1</v>
      </c>
      <c r="D9" s="1">
        <v>750</v>
      </c>
      <c r="E9" s="1">
        <v>750</v>
      </c>
      <c r="F9" s="1">
        <v>300</v>
      </c>
      <c r="G9" s="4">
        <v>410</v>
      </c>
    </row>
    <row r="10" spans="1:7" x14ac:dyDescent="0.25">
      <c r="A10" s="3">
        <v>8</v>
      </c>
      <c r="B10" s="1" t="s">
        <v>6</v>
      </c>
      <c r="C10" s="2">
        <v>1</v>
      </c>
      <c r="D10" s="1">
        <v>800</v>
      </c>
      <c r="E10" s="1">
        <v>700</v>
      </c>
      <c r="F10" s="1">
        <v>600</v>
      </c>
      <c r="G10" s="4">
        <v>280</v>
      </c>
    </row>
    <row r="11" spans="1:7" x14ac:dyDescent="0.25">
      <c r="A11" s="3">
        <v>9</v>
      </c>
      <c r="B11" s="1" t="s">
        <v>6</v>
      </c>
      <c r="C11" s="2">
        <v>0.67</v>
      </c>
      <c r="D11" s="1">
        <v>400</v>
      </c>
      <c r="E11" s="1">
        <v>600</v>
      </c>
      <c r="F11" s="1">
        <v>800</v>
      </c>
      <c r="G11" s="4">
        <v>380</v>
      </c>
    </row>
    <row r="12" spans="1:7" x14ac:dyDescent="0.25">
      <c r="A12" s="3">
        <v>10</v>
      </c>
      <c r="B12" s="1" t="s">
        <v>7</v>
      </c>
      <c r="C12" s="2">
        <v>1</v>
      </c>
      <c r="D12" s="1">
        <v>100</v>
      </c>
      <c r="E12" s="1">
        <v>200</v>
      </c>
      <c r="F12" s="1">
        <v>400</v>
      </c>
      <c r="G12" s="4">
        <v>100</v>
      </c>
    </row>
    <row r="13" spans="1:7" x14ac:dyDescent="0.25">
      <c r="A13" s="3">
        <v>11</v>
      </c>
      <c r="B13" s="1" t="s">
        <v>7</v>
      </c>
      <c r="C13" s="2">
        <v>0.5</v>
      </c>
      <c r="D13" s="1">
        <v>700</v>
      </c>
      <c r="E13" s="1">
        <v>500</v>
      </c>
      <c r="F13" s="1">
        <v>300</v>
      </c>
      <c r="G13" s="4">
        <v>260</v>
      </c>
    </row>
    <row r="14" spans="1:7" ht="15.75" thickBot="1" x14ac:dyDescent="0.3">
      <c r="A14" s="5">
        <v>12</v>
      </c>
      <c r="B14" s="6" t="s">
        <v>7</v>
      </c>
      <c r="C14" s="7">
        <v>1</v>
      </c>
      <c r="D14" s="6">
        <v>1500</v>
      </c>
      <c r="E14" s="6">
        <v>400</v>
      </c>
      <c r="F14" s="6">
        <v>400</v>
      </c>
      <c r="G14" s="8">
        <v>340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Model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Cutrone, Joseph</dc:creator>
  <cp:lastModifiedBy>Sohail Shrestha</cp:lastModifiedBy>
  <dcterms:created xsi:type="dcterms:W3CDTF">2022-03-03T17:30:05Z</dcterms:created>
  <dcterms:modified xsi:type="dcterms:W3CDTF">2024-03-03T10:44:18Z</dcterms:modified>
</cp:coreProperties>
</file>