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304\prosjekt\Scenarioanalyse\"/>
    </mc:Choice>
  </mc:AlternateContent>
  <xr:revisionPtr revIDLastSave="0" documentId="13_ncr:1_{EC96A483-A499-4160-87E3-AF8E619F692A}" xr6:coauthVersionLast="47" xr6:coauthVersionMax="47" xr10:uidLastSave="{00000000-0000-0000-0000-000000000000}"/>
  <bookViews>
    <workbookView xWindow="-28920" yWindow="-120" windowWidth="29040" windowHeight="15720" xr2:uid="{BAE47541-8520-4C86-9333-CF8266FCB348}"/>
  </bookViews>
  <sheets>
    <sheet name="ProsjektData" sheetId="1" r:id="rId1"/>
    <sheet name="KjøretøyData" sheetId="2" r:id="rId2"/>
    <sheet name="BilparkData" sheetId="6" r:id="rId3"/>
    <sheet name="TidsverdiData" sheetId="5" r:id="rId4"/>
    <sheet name="InflasjonData" sheetId="3" r:id="rId5"/>
    <sheet name="ReallønnsIndex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F2" i="5"/>
  <c r="E2" i="5"/>
  <c r="D2" i="5"/>
  <c r="C2" i="5"/>
  <c r="F4" i="2"/>
  <c r="D4" i="2"/>
  <c r="F2" i="2"/>
  <c r="C2" i="2"/>
  <c r="D2" i="2" s="1"/>
</calcChain>
</file>

<file path=xl/sharedStrings.xml><?xml version="1.0" encoding="utf-8"?>
<sst xmlns="http://schemas.openxmlformats.org/spreadsheetml/2006/main" count="72" uniqueCount="67">
  <si>
    <t>Prosjekter</t>
  </si>
  <si>
    <t>km- alt0</t>
  </si>
  <si>
    <t>km - alt1</t>
  </si>
  <si>
    <t>min (lette) - alt0</t>
  </si>
  <si>
    <t>min (lette) - alt1</t>
  </si>
  <si>
    <t>min (tunge) - alt0</t>
  </si>
  <si>
    <t>min (tunge) - alt1</t>
  </si>
  <si>
    <t>ÅDT tiltak (første år)</t>
  </si>
  <si>
    <t>Vekstrate lette</t>
  </si>
  <si>
    <t>Vekstrate tunge</t>
  </si>
  <si>
    <t>Elastitet</t>
  </si>
  <si>
    <t>Andel tjeneste</t>
  </si>
  <si>
    <t>Andel pendlere</t>
  </si>
  <si>
    <t>Andel Fritid</t>
  </si>
  <si>
    <t>Andel tyngre</t>
  </si>
  <si>
    <t>Trafikantnytte (EFFEKT)</t>
  </si>
  <si>
    <t>E6 Steinkjer - Åsen</t>
  </si>
  <si>
    <t>E16 Kløfta - Kongsvinger</t>
  </si>
  <si>
    <t>E18 Arendal-Grimstad</t>
  </si>
  <si>
    <t>E18 Bamble - Kragerø</t>
  </si>
  <si>
    <t>Ytre_ring</t>
  </si>
  <si>
    <t>E18 Akland-Kragerø</t>
  </si>
  <si>
    <t>E6 Sjoa-Bredevangen</t>
  </si>
  <si>
    <t>E6 Elstad-Frya</t>
  </si>
  <si>
    <t>E6 Øyer-Otta (=Elstad-Frya+Sjoa-Bredevangen)</t>
  </si>
  <si>
    <t>Rv. 4 Hunndalen–Mjøsbrua</t>
  </si>
  <si>
    <t>Rv. 25 Hamar–Løten</t>
  </si>
  <si>
    <r>
      <t xml:space="preserve">E39 Blørstad–Lyngdal øst </t>
    </r>
    <r>
      <rPr>
        <i/>
        <sz val="11"/>
        <rFont val="Aptos Narrow"/>
        <family val="2"/>
        <scheme val="minor"/>
      </rPr>
      <t>(Blørstad–Herdal)</t>
    </r>
  </si>
  <si>
    <r>
      <t xml:space="preserve">E39 Lyngdal–Moi </t>
    </r>
    <r>
      <rPr>
        <i/>
        <sz val="11"/>
        <rFont val="Aptos Narrow"/>
        <family val="2"/>
        <scheme val="minor"/>
      </rPr>
      <t>(Røyskår–Moi/Lund øst)</t>
    </r>
  </si>
  <si>
    <r>
      <t xml:space="preserve">E39 Moi–Ålgård </t>
    </r>
    <r>
      <rPr>
        <i/>
        <sz val="11"/>
        <rFont val="Aptos Narrow"/>
        <family val="2"/>
        <scheme val="minor"/>
      </rPr>
      <t>(Lund øst–Ålgård)</t>
    </r>
  </si>
  <si>
    <r>
      <t xml:space="preserve">E39 Lund øst–Bue </t>
    </r>
    <r>
      <rPr>
        <i/>
        <sz val="11"/>
        <rFont val="Aptos Narrow"/>
        <family val="2"/>
        <scheme val="minor"/>
      </rPr>
      <t>(Moi–Bue)</t>
    </r>
  </si>
  <si>
    <t>E39 Bue–Ålgård</t>
  </si>
  <si>
    <r>
      <t xml:space="preserve">E39 Moi–Ualand  </t>
    </r>
    <r>
      <rPr>
        <i/>
        <sz val="11"/>
        <rFont val="Aptos Narrow"/>
        <family val="2"/>
        <scheme val="minor"/>
      </rPr>
      <t>(Lund øst–Ualand)</t>
    </r>
  </si>
  <si>
    <t>E39 Årrestad–Vikeså</t>
  </si>
  <si>
    <t xml:space="preserve">E6 Selli-Asp </t>
  </si>
  <si>
    <t>E6 Moelv-Roterud</t>
  </si>
  <si>
    <t>E6 Ulsberg-Berkåk</t>
  </si>
  <si>
    <t>E6 Nedgård-Ulsberg</t>
  </si>
  <si>
    <t>E18 Tvedestrand - Akland</t>
  </si>
  <si>
    <t>E18 Tvedestrand - Bamble</t>
  </si>
  <si>
    <t>E6 Korporalsbru-Gyllan</t>
  </si>
  <si>
    <t>E6 Gyllan-Kvål</t>
  </si>
  <si>
    <t>Drivstoff</t>
  </si>
  <si>
    <t>Olje/dekk</t>
  </si>
  <si>
    <t>Reparasjon mv.</t>
  </si>
  <si>
    <t>Kapitalkostnad</t>
  </si>
  <si>
    <t>Kilometerkostnaden (Sum)</t>
  </si>
  <si>
    <t>Årstall</t>
  </si>
  <si>
    <t>Tjenestereise</t>
  </si>
  <si>
    <t>Tungtransport_fossil</t>
  </si>
  <si>
    <t>Lett_fossil</t>
  </si>
  <si>
    <t>Kjøretøyskostnader per kilometer</t>
  </si>
  <si>
    <t>Tidsverdier (2020-kr per time)</t>
  </si>
  <si>
    <t>kr/persontime</t>
  </si>
  <si>
    <t>Personbelegg</t>
  </si>
  <si>
    <t>Pendlereise</t>
  </si>
  <si>
    <t>Fritidsreise</t>
  </si>
  <si>
    <t>Tungtransport</t>
  </si>
  <si>
    <t>År</t>
  </si>
  <si>
    <t>Verdi</t>
  </si>
  <si>
    <t>Videre per år</t>
  </si>
  <si>
    <t>Lett_nullutslipp</t>
  </si>
  <si>
    <t>Tungtransport_nullutslipp</t>
  </si>
  <si>
    <t>Lette kjøretøy fossil</t>
  </si>
  <si>
    <t>Tyngre kjøretøy nullutslipp</t>
  </si>
  <si>
    <t>Lette kjøretøy nullutslipp</t>
  </si>
  <si>
    <t>Tyngre kjøretøy 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</si>
</sst>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1" xfId="0" applyNumberFormat="1" applyBorder="1"/>
    <xf numFmtId="0" fontId="0" fillId="0" borderId="2" xfId="0" applyBorder="1"/>
    <xf numFmtId="0" fontId="1" fillId="0" borderId="2" xfId="0" applyFont="1" applyBorder="1"/>
    <xf numFmtId="1" fontId="0" fillId="0" borderId="0" xfId="0" applyNumberFormat="1"/>
    <xf numFmtId="0" fontId="3" fillId="0" borderId="2" xfId="0" applyFont="1" applyBorder="1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2" fontId="0" fillId="2" borderId="0" xfId="0" applyNumberFormat="1" applyFont="1" applyFill="1" applyAlignment="1">
      <alignment horizontal="center" vertical="center"/>
    </xf>
    <xf numFmtId="0" fontId="0" fillId="3" borderId="0" xfId="0" applyFont="1" applyFill="1"/>
    <xf numFmtId="2" fontId="0" fillId="3" borderId="0" xfId="0" applyNumberFormat="1" applyFont="1" applyFill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5" fillId="2" borderId="5" xfId="0" applyFont="1" applyFill="1" applyBorder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2" borderId="6" xfId="0" applyFont="1" applyFill="1" applyBorder="1" applyAlignment="1"/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3" formatCode="#,##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429F7-E4E9-4A8B-BB6F-DD8C7A27CE29}" name="Tabell8" displayName="Tabell8" ref="A1:P27" totalsRowShown="0">
  <autoFilter ref="A1:P27" xr:uid="{2F0429F7-E4E9-4A8B-BB6F-DD8C7A27CE29}"/>
  <tableColumns count="16">
    <tableColumn id="1" xr3:uid="{6F17CF93-F3B8-4704-93EE-9DDC657000F3}" name="Prosjekter" dataDxfId="1"/>
    <tableColumn id="2" xr3:uid="{0B82BCF5-345A-401F-955A-E7DB0791C627}" name="km- alt0"/>
    <tableColumn id="3" xr3:uid="{3EA06BD0-980C-4D4C-AB93-8F77CDEF142E}" name="km - alt1"/>
    <tableColumn id="4" xr3:uid="{56BCBD44-7633-46B8-9C56-A9A604C95D3A}" name="min (lette) - alt0"/>
    <tableColumn id="5" xr3:uid="{629D46E5-42C5-44EF-951A-647DCF4DD681}" name="min (lette) - alt1"/>
    <tableColumn id="12" xr3:uid="{58F2EFAA-060E-4263-B46D-FAA18EE1DF18}" name="min (tunge) - alt0"/>
    <tableColumn id="13" xr3:uid="{30EE91AC-0F73-4637-A920-D765655DAF1A}" name="min (tunge) - alt1"/>
    <tableColumn id="6" xr3:uid="{788AEB11-F9EF-4410-A438-4CBB03FCBD0C}" name="ÅDT tiltak (første år)"/>
    <tableColumn id="17" xr3:uid="{6901CB8D-4B42-42EE-AE22-167A73C62ABD}" name="Vekstrate lette"/>
    <tableColumn id="18" xr3:uid="{F194BD2E-9881-43B7-8478-6F740A2B6F2A}" name="Vekstrate tunge"/>
    <tableColumn id="7" xr3:uid="{B9FCD5A7-8954-4325-8AF8-6F68CCC3D4B7}" name="Elastitet"/>
    <tableColumn id="14" xr3:uid="{67DE1F1D-4DA6-48D8-B54A-F3E4F153392C}" name="Andel tjeneste"/>
    <tableColumn id="15" xr3:uid="{CC2DCDEF-EA3A-4213-AEC3-3AF0B2BB640A}" name="Andel pendlere"/>
    <tableColumn id="16" xr3:uid="{91F046D4-02D5-4A70-AD44-CEDAD2E7E5CB}" name="Andel Fritid"/>
    <tableColumn id="8" xr3:uid="{BD6B67CD-D9AC-45E4-8694-11C52C8A225B}" name="Andel tyngre"/>
    <tableColumn id="9" xr3:uid="{3083B281-E9FB-4070-93D2-3DB39E895612}" name="Trafikantnytte (EFFEKT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DA72-B5AD-4BD8-BAA6-11BF2A9E203E}">
  <dimension ref="A1:P27"/>
  <sheetViews>
    <sheetView tabSelected="1" workbookViewId="0">
      <selection activeCell="J29" sqref="J29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10</v>
      </c>
      <c r="C2">
        <v>9</v>
      </c>
      <c r="D2">
        <v>41.6</v>
      </c>
      <c r="E2">
        <v>29.7</v>
      </c>
      <c r="F2">
        <v>43.2</v>
      </c>
      <c r="G2">
        <v>37.299999999999997</v>
      </c>
      <c r="H2">
        <v>5000</v>
      </c>
      <c r="I2">
        <v>0.5</v>
      </c>
      <c r="J2">
        <v>0.7</v>
      </c>
      <c r="K2">
        <v>-0.5</v>
      </c>
      <c r="L2">
        <v>0.2</v>
      </c>
      <c r="M2">
        <v>0.23</v>
      </c>
      <c r="N2">
        <v>0.56999999999999995</v>
      </c>
      <c r="O2">
        <v>0.2</v>
      </c>
      <c r="P2" s="1">
        <v>8297.3559999999998</v>
      </c>
    </row>
    <row r="3" spans="1:16" x14ac:dyDescent="0.25">
      <c r="A3" s="2" t="s">
        <v>17</v>
      </c>
      <c r="B3">
        <v>10</v>
      </c>
      <c r="C3">
        <v>9</v>
      </c>
      <c r="D3">
        <v>42.84</v>
      </c>
      <c r="E3">
        <v>34.51</v>
      </c>
      <c r="F3">
        <v>44.62</v>
      </c>
      <c r="G3">
        <v>39.54</v>
      </c>
      <c r="H3">
        <v>6000</v>
      </c>
      <c r="I3">
        <v>0.5</v>
      </c>
      <c r="J3">
        <v>0.7</v>
      </c>
      <c r="K3">
        <v>-0.5</v>
      </c>
      <c r="L3">
        <v>0.2</v>
      </c>
      <c r="M3">
        <v>0.23</v>
      </c>
      <c r="N3">
        <v>0.56999999999999995</v>
      </c>
      <c r="O3">
        <v>0.2</v>
      </c>
      <c r="P3" s="1">
        <v>5565.0609999999997</v>
      </c>
    </row>
    <row r="4" spans="1:16" x14ac:dyDescent="0.25">
      <c r="A4" s="2" t="s">
        <v>18</v>
      </c>
      <c r="B4">
        <v>10</v>
      </c>
      <c r="C4">
        <v>9</v>
      </c>
      <c r="D4">
        <v>14.18</v>
      </c>
      <c r="E4">
        <v>11.64</v>
      </c>
      <c r="F4">
        <v>15.39</v>
      </c>
      <c r="G4">
        <v>13.88</v>
      </c>
      <c r="H4">
        <v>7000</v>
      </c>
      <c r="I4">
        <v>0.5</v>
      </c>
      <c r="J4">
        <v>0.7</v>
      </c>
      <c r="K4">
        <v>-0.5</v>
      </c>
      <c r="L4">
        <v>0.2</v>
      </c>
      <c r="M4">
        <v>0.23</v>
      </c>
      <c r="N4">
        <v>0.56999999999999995</v>
      </c>
      <c r="O4">
        <v>0.2</v>
      </c>
      <c r="P4" s="1">
        <v>6086.5839999999998</v>
      </c>
    </row>
    <row r="5" spans="1:16" x14ac:dyDescent="0.25">
      <c r="A5" s="3" t="s">
        <v>19</v>
      </c>
      <c r="B5">
        <v>10</v>
      </c>
      <c r="C5">
        <v>9</v>
      </c>
      <c r="D5">
        <v>0</v>
      </c>
      <c r="E5">
        <v>0</v>
      </c>
      <c r="F5">
        <v>0</v>
      </c>
      <c r="G5">
        <v>0</v>
      </c>
      <c r="H5">
        <v>8000</v>
      </c>
      <c r="I5">
        <v>0.5</v>
      </c>
      <c r="J5">
        <v>0.7</v>
      </c>
      <c r="K5">
        <v>-0.5</v>
      </c>
      <c r="L5">
        <v>0.2</v>
      </c>
      <c r="M5">
        <v>0.23</v>
      </c>
      <c r="N5">
        <v>0.56999999999999995</v>
      </c>
      <c r="O5">
        <v>0.2</v>
      </c>
      <c r="P5" s="1">
        <v>4407.8990000000003</v>
      </c>
    </row>
    <row r="6" spans="1:16" x14ac:dyDescent="0.25">
      <c r="A6" s="2" t="s">
        <v>20</v>
      </c>
      <c r="B6">
        <v>10</v>
      </c>
      <c r="C6">
        <v>9</v>
      </c>
      <c r="D6">
        <v>8.9499999999999993</v>
      </c>
      <c r="E6">
        <v>5.76</v>
      </c>
      <c r="F6">
        <v>9.7200000000000006</v>
      </c>
      <c r="G6">
        <v>6.91</v>
      </c>
      <c r="H6">
        <v>9000</v>
      </c>
      <c r="I6">
        <v>0.5</v>
      </c>
      <c r="J6">
        <v>0.7</v>
      </c>
      <c r="K6">
        <v>-0.5</v>
      </c>
      <c r="L6">
        <v>0.2</v>
      </c>
      <c r="M6">
        <v>0.23</v>
      </c>
      <c r="N6">
        <v>0.56999999999999995</v>
      </c>
      <c r="O6">
        <v>0.2</v>
      </c>
      <c r="P6" s="1">
        <v>13852.648999999999</v>
      </c>
    </row>
    <row r="7" spans="1:16" x14ac:dyDescent="0.25">
      <c r="A7" s="3" t="s">
        <v>21</v>
      </c>
      <c r="B7">
        <v>10</v>
      </c>
      <c r="C7">
        <v>9</v>
      </c>
      <c r="D7">
        <v>15.06</v>
      </c>
      <c r="E7">
        <v>13.31</v>
      </c>
      <c r="F7">
        <v>16.829999999999998</v>
      </c>
      <c r="G7">
        <v>16.04</v>
      </c>
      <c r="H7">
        <v>10000</v>
      </c>
      <c r="I7">
        <v>0.5</v>
      </c>
      <c r="J7">
        <v>0.7</v>
      </c>
      <c r="K7">
        <v>-0.5</v>
      </c>
      <c r="L7">
        <v>0.2</v>
      </c>
      <c r="M7">
        <v>0.23</v>
      </c>
      <c r="N7">
        <v>0.56999999999999995</v>
      </c>
      <c r="O7">
        <v>0.2</v>
      </c>
      <c r="P7" s="1">
        <v>1843.979</v>
      </c>
    </row>
    <row r="8" spans="1:16" x14ac:dyDescent="0.25">
      <c r="A8" s="3" t="s">
        <v>22</v>
      </c>
      <c r="B8">
        <v>10</v>
      </c>
      <c r="C8">
        <v>9</v>
      </c>
      <c r="D8">
        <v>7.1</v>
      </c>
      <c r="E8">
        <v>5.3</v>
      </c>
      <c r="F8">
        <v>7.1</v>
      </c>
      <c r="G8">
        <v>5.8</v>
      </c>
      <c r="H8">
        <v>11000</v>
      </c>
      <c r="I8">
        <v>0.5</v>
      </c>
      <c r="J8">
        <v>0.7</v>
      </c>
      <c r="K8">
        <v>-0.5</v>
      </c>
      <c r="L8">
        <v>0.2</v>
      </c>
      <c r="M8">
        <v>0.23</v>
      </c>
      <c r="N8">
        <v>0.56999999999999995</v>
      </c>
      <c r="O8">
        <v>0.2</v>
      </c>
      <c r="P8" s="1">
        <v>1427.444</v>
      </c>
    </row>
    <row r="9" spans="1:16" x14ac:dyDescent="0.25">
      <c r="A9" s="3" t="s">
        <v>23</v>
      </c>
      <c r="B9">
        <v>10</v>
      </c>
      <c r="C9">
        <v>9</v>
      </c>
      <c r="D9">
        <v>10.5</v>
      </c>
      <c r="E9">
        <v>7.4</v>
      </c>
      <c r="F9">
        <v>10.6</v>
      </c>
      <c r="G9">
        <v>8.3000000000000007</v>
      </c>
      <c r="H9">
        <v>12000</v>
      </c>
      <c r="I9">
        <v>0.5</v>
      </c>
      <c r="J9">
        <v>0.7</v>
      </c>
      <c r="K9">
        <v>-0.5</v>
      </c>
      <c r="L9">
        <v>0.2</v>
      </c>
      <c r="M9">
        <v>0.23</v>
      </c>
      <c r="N9">
        <v>0.56999999999999995</v>
      </c>
      <c r="O9">
        <v>0.21</v>
      </c>
      <c r="P9" s="1">
        <v>2127.2049999999999</v>
      </c>
    </row>
    <row r="10" spans="1:16" x14ac:dyDescent="0.25">
      <c r="A10" s="3" t="s">
        <v>24</v>
      </c>
      <c r="B10">
        <v>10</v>
      </c>
      <c r="C10">
        <v>9</v>
      </c>
      <c r="D10">
        <v>17.7</v>
      </c>
      <c r="E10">
        <v>12.7</v>
      </c>
      <c r="F10">
        <v>17.8</v>
      </c>
      <c r="G10">
        <v>14.2</v>
      </c>
      <c r="H10">
        <v>13000</v>
      </c>
      <c r="I10">
        <v>0.5</v>
      </c>
      <c r="J10">
        <v>0.7</v>
      </c>
      <c r="K10">
        <v>-0.5</v>
      </c>
      <c r="L10">
        <v>0.2</v>
      </c>
      <c r="M10">
        <v>0.23</v>
      </c>
      <c r="N10">
        <v>0.56999999999999995</v>
      </c>
      <c r="O10">
        <v>0.2</v>
      </c>
      <c r="P10" s="1">
        <v>3466.741</v>
      </c>
    </row>
    <row r="11" spans="1:16" x14ac:dyDescent="0.25">
      <c r="A11" s="2" t="s">
        <v>25</v>
      </c>
      <c r="B11">
        <v>10</v>
      </c>
      <c r="C11">
        <v>9</v>
      </c>
      <c r="D11">
        <v>18.5</v>
      </c>
      <c r="E11">
        <v>11.9</v>
      </c>
      <c r="F11">
        <v>21.3</v>
      </c>
      <c r="G11">
        <v>13.8</v>
      </c>
      <c r="H11">
        <v>14000</v>
      </c>
      <c r="I11">
        <v>0.5</v>
      </c>
      <c r="J11">
        <v>0.7</v>
      </c>
      <c r="K11">
        <v>-0.1</v>
      </c>
      <c r="L11">
        <v>0.2</v>
      </c>
      <c r="M11">
        <v>0.23</v>
      </c>
      <c r="N11">
        <v>0.56999999999999995</v>
      </c>
      <c r="O11">
        <v>0.25</v>
      </c>
      <c r="P11" s="1">
        <v>6979.3059999999996</v>
      </c>
    </row>
    <row r="12" spans="1:16" x14ac:dyDescent="0.25">
      <c r="A12" s="3" t="s">
        <v>26</v>
      </c>
      <c r="B12">
        <v>10</v>
      </c>
      <c r="C12">
        <v>9</v>
      </c>
      <c r="D12">
        <v>8.1</v>
      </c>
      <c r="E12">
        <v>7.1</v>
      </c>
      <c r="F12">
        <v>8.1999999999999993</v>
      </c>
      <c r="G12">
        <v>7.7</v>
      </c>
      <c r="H12">
        <v>15000</v>
      </c>
      <c r="I12">
        <v>0.5</v>
      </c>
      <c r="J12">
        <v>0.7</v>
      </c>
      <c r="K12">
        <v>-0.1</v>
      </c>
      <c r="L12">
        <v>0.2</v>
      </c>
      <c r="M12">
        <v>0.23</v>
      </c>
      <c r="N12">
        <v>0.56999999999999995</v>
      </c>
      <c r="O12">
        <v>0.12</v>
      </c>
      <c r="P12" s="1">
        <v>602.07299999999998</v>
      </c>
    </row>
    <row r="13" spans="1:16" x14ac:dyDescent="0.25">
      <c r="A13" s="3" t="s">
        <v>27</v>
      </c>
      <c r="B13">
        <v>10</v>
      </c>
      <c r="C13">
        <v>9</v>
      </c>
      <c r="D13">
        <v>0</v>
      </c>
      <c r="E13">
        <v>0</v>
      </c>
      <c r="F13">
        <v>0</v>
      </c>
      <c r="G13">
        <v>0</v>
      </c>
      <c r="H13">
        <v>16000</v>
      </c>
      <c r="I13">
        <v>0.5</v>
      </c>
      <c r="J13">
        <v>0.7</v>
      </c>
      <c r="K13">
        <v>-0.5</v>
      </c>
      <c r="L13">
        <v>0.2</v>
      </c>
      <c r="M13">
        <v>0.23</v>
      </c>
      <c r="N13">
        <v>0.56999999999999995</v>
      </c>
      <c r="O13">
        <v>0.16</v>
      </c>
      <c r="P13" s="1">
        <v>8606.0630000000001</v>
      </c>
    </row>
    <row r="14" spans="1:16" x14ac:dyDescent="0.25">
      <c r="A14" s="3" t="s">
        <v>28</v>
      </c>
      <c r="B14">
        <v>10</v>
      </c>
      <c r="C14">
        <v>9</v>
      </c>
      <c r="D14">
        <v>99</v>
      </c>
      <c r="E14">
        <v>81</v>
      </c>
      <c r="F14">
        <v>102</v>
      </c>
      <c r="G14">
        <v>90</v>
      </c>
      <c r="H14">
        <v>17000</v>
      </c>
      <c r="I14">
        <v>0.5</v>
      </c>
      <c r="J14">
        <v>0.7</v>
      </c>
      <c r="K14">
        <v>-0.5</v>
      </c>
      <c r="L14">
        <v>0.2</v>
      </c>
      <c r="M14">
        <v>0.23</v>
      </c>
      <c r="N14">
        <v>0.56999999999999995</v>
      </c>
      <c r="O14">
        <v>0.2</v>
      </c>
      <c r="P14" s="1">
        <v>14508.757</v>
      </c>
    </row>
    <row r="15" spans="1:16" x14ac:dyDescent="0.25">
      <c r="A15" s="3" t="s">
        <v>29</v>
      </c>
      <c r="B15">
        <v>10</v>
      </c>
      <c r="C15">
        <v>9</v>
      </c>
      <c r="D15">
        <v>99</v>
      </c>
      <c r="E15">
        <v>73</v>
      </c>
      <c r="F15">
        <v>102</v>
      </c>
      <c r="G15">
        <v>81</v>
      </c>
      <c r="H15">
        <v>18000</v>
      </c>
      <c r="I15">
        <v>0.5</v>
      </c>
      <c r="J15">
        <v>0.7</v>
      </c>
      <c r="K15">
        <v>-0.5</v>
      </c>
      <c r="L15">
        <v>0.2</v>
      </c>
      <c r="M15">
        <v>0.23</v>
      </c>
      <c r="N15">
        <v>0.56999999999999995</v>
      </c>
      <c r="O15">
        <v>0.2</v>
      </c>
      <c r="P15" s="1">
        <v>23515.574000000001</v>
      </c>
    </row>
    <row r="16" spans="1:16" x14ac:dyDescent="0.25">
      <c r="A16" s="3" t="s">
        <v>30</v>
      </c>
      <c r="B16">
        <v>10</v>
      </c>
      <c r="C16">
        <v>9</v>
      </c>
      <c r="D16">
        <v>99</v>
      </c>
      <c r="E16">
        <v>77</v>
      </c>
      <c r="F16">
        <v>102</v>
      </c>
      <c r="G16">
        <v>82</v>
      </c>
      <c r="H16">
        <v>19000</v>
      </c>
      <c r="I16">
        <v>0.5</v>
      </c>
      <c r="J16">
        <v>0.7</v>
      </c>
      <c r="K16">
        <v>-0.5</v>
      </c>
      <c r="L16">
        <v>0.2</v>
      </c>
      <c r="M16">
        <v>0.23</v>
      </c>
      <c r="N16">
        <v>0.56999999999999995</v>
      </c>
      <c r="O16">
        <v>0.2</v>
      </c>
      <c r="P16" s="1">
        <v>21256.043000000001</v>
      </c>
    </row>
    <row r="17" spans="1:16" x14ac:dyDescent="0.25">
      <c r="A17" s="3" t="s">
        <v>31</v>
      </c>
      <c r="B17">
        <v>10</v>
      </c>
      <c r="C17">
        <v>9</v>
      </c>
      <c r="D17">
        <v>99</v>
      </c>
      <c r="E17">
        <v>97</v>
      </c>
      <c r="F17">
        <v>102</v>
      </c>
      <c r="G17">
        <v>101</v>
      </c>
      <c r="H17">
        <v>20000</v>
      </c>
      <c r="I17">
        <v>0.5</v>
      </c>
      <c r="J17">
        <v>0.7</v>
      </c>
      <c r="K17">
        <v>-0.5</v>
      </c>
      <c r="L17">
        <v>0.2</v>
      </c>
      <c r="M17">
        <v>0.23</v>
      </c>
      <c r="N17">
        <v>0.56999999999999995</v>
      </c>
      <c r="O17">
        <v>0.2</v>
      </c>
      <c r="P17" s="1">
        <v>1568.7080000000001</v>
      </c>
    </row>
    <row r="18" spans="1:16" x14ac:dyDescent="0.25">
      <c r="A18" s="3" t="s">
        <v>32</v>
      </c>
      <c r="B18">
        <v>10</v>
      </c>
      <c r="C18">
        <v>9</v>
      </c>
      <c r="D18">
        <v>99</v>
      </c>
      <c r="E18">
        <v>92</v>
      </c>
      <c r="F18">
        <v>102</v>
      </c>
      <c r="G18">
        <v>96</v>
      </c>
      <c r="H18">
        <v>21000</v>
      </c>
      <c r="I18">
        <v>0.5</v>
      </c>
      <c r="J18">
        <v>0.7</v>
      </c>
      <c r="K18">
        <v>-0.5</v>
      </c>
      <c r="L18">
        <v>0.2</v>
      </c>
      <c r="M18">
        <v>0.23</v>
      </c>
      <c r="N18">
        <v>0.56999999999999995</v>
      </c>
      <c r="O18">
        <v>0.2</v>
      </c>
      <c r="P18" s="1">
        <v>7148.1909999999998</v>
      </c>
    </row>
    <row r="19" spans="1:16" x14ac:dyDescent="0.25">
      <c r="A19" s="3" t="s">
        <v>33</v>
      </c>
      <c r="B19">
        <v>10</v>
      </c>
      <c r="C19">
        <v>9</v>
      </c>
      <c r="D19">
        <v>99</v>
      </c>
      <c r="E19">
        <v>88</v>
      </c>
      <c r="F19">
        <v>102</v>
      </c>
      <c r="G19">
        <v>93</v>
      </c>
      <c r="H19">
        <v>22000</v>
      </c>
      <c r="I19">
        <v>0.5</v>
      </c>
      <c r="J19">
        <v>0.7</v>
      </c>
      <c r="K19">
        <v>-0.5</v>
      </c>
      <c r="L19">
        <v>0.2</v>
      </c>
      <c r="M19">
        <v>0.23</v>
      </c>
      <c r="N19">
        <v>0.56999999999999995</v>
      </c>
      <c r="O19">
        <v>0.2</v>
      </c>
      <c r="P19" s="1">
        <v>9313.9539999999997</v>
      </c>
    </row>
    <row r="20" spans="1:16" x14ac:dyDescent="0.25">
      <c r="A20" s="3" t="s">
        <v>34</v>
      </c>
      <c r="B20">
        <v>10</v>
      </c>
      <c r="C20">
        <v>9</v>
      </c>
      <c r="D20">
        <v>3.1</v>
      </c>
      <c r="E20">
        <v>2.2999999999999998</v>
      </c>
      <c r="F20">
        <v>3.1</v>
      </c>
      <c r="G20">
        <v>2.2999999999999998</v>
      </c>
      <c r="H20">
        <v>23000</v>
      </c>
      <c r="I20">
        <v>0.5</v>
      </c>
      <c r="J20">
        <v>0.7</v>
      </c>
      <c r="K20">
        <v>-0.5</v>
      </c>
      <c r="L20">
        <v>0.2</v>
      </c>
      <c r="M20">
        <v>0.23</v>
      </c>
      <c r="N20">
        <v>0.56999999999999995</v>
      </c>
      <c r="O20">
        <v>0.2</v>
      </c>
      <c r="P20" s="4">
        <v>564.06799999999998</v>
      </c>
    </row>
    <row r="21" spans="1:16" x14ac:dyDescent="0.25">
      <c r="A21" s="3" t="s">
        <v>35</v>
      </c>
      <c r="B21">
        <v>10</v>
      </c>
      <c r="C21">
        <v>9</v>
      </c>
      <c r="D21">
        <v>8.6</v>
      </c>
      <c r="E21">
        <v>6.9</v>
      </c>
      <c r="F21">
        <v>8.8000000000000007</v>
      </c>
      <c r="G21">
        <v>8</v>
      </c>
      <c r="H21">
        <v>24000</v>
      </c>
      <c r="I21">
        <v>0.5</v>
      </c>
      <c r="J21">
        <v>0.7</v>
      </c>
      <c r="K21">
        <v>-0.5</v>
      </c>
      <c r="L21">
        <v>0.2</v>
      </c>
      <c r="M21">
        <v>0.23</v>
      </c>
      <c r="N21">
        <v>0.56999999999999995</v>
      </c>
      <c r="O21">
        <v>0.2</v>
      </c>
      <c r="P21" s="1">
        <v>5756.7430000000004</v>
      </c>
    </row>
    <row r="22" spans="1:16" x14ac:dyDescent="0.25">
      <c r="A22" s="3" t="s">
        <v>36</v>
      </c>
      <c r="B22">
        <v>10</v>
      </c>
      <c r="C22">
        <v>9</v>
      </c>
      <c r="D22">
        <v>15.4</v>
      </c>
      <c r="E22">
        <v>7.5</v>
      </c>
      <c r="F22">
        <v>15.8</v>
      </c>
      <c r="G22">
        <v>8.6999999999999993</v>
      </c>
      <c r="H22">
        <v>25000</v>
      </c>
      <c r="I22">
        <v>0.5</v>
      </c>
      <c r="J22">
        <v>0.7</v>
      </c>
      <c r="K22">
        <v>-0.5</v>
      </c>
      <c r="L22">
        <v>0.2</v>
      </c>
      <c r="M22">
        <v>0.23</v>
      </c>
      <c r="N22">
        <v>0.56999999999999995</v>
      </c>
      <c r="O22">
        <v>0.2</v>
      </c>
      <c r="P22" s="1">
        <v>5307.3720000000003</v>
      </c>
    </row>
    <row r="23" spans="1:16" x14ac:dyDescent="0.25">
      <c r="A23" s="3" t="s">
        <v>37</v>
      </c>
      <c r="B23">
        <v>10</v>
      </c>
      <c r="C23">
        <v>9</v>
      </c>
      <c r="D23">
        <v>4.8</v>
      </c>
      <c r="E23">
        <v>3.6</v>
      </c>
      <c r="F23">
        <v>4.8</v>
      </c>
      <c r="G23">
        <v>4</v>
      </c>
      <c r="H23">
        <v>26000</v>
      </c>
      <c r="I23">
        <v>0.5</v>
      </c>
      <c r="J23">
        <v>0.7</v>
      </c>
      <c r="K23">
        <v>-0.5</v>
      </c>
      <c r="L23">
        <v>0.2</v>
      </c>
      <c r="M23">
        <v>0.23</v>
      </c>
      <c r="N23">
        <v>0.56999999999999995</v>
      </c>
      <c r="O23">
        <v>0.2</v>
      </c>
      <c r="P23" s="1">
        <v>419.57600000000002</v>
      </c>
    </row>
    <row r="24" spans="1:16" x14ac:dyDescent="0.25">
      <c r="A24" s="5" t="s">
        <v>38</v>
      </c>
      <c r="B24">
        <v>10</v>
      </c>
      <c r="C24">
        <v>9</v>
      </c>
      <c r="D24">
        <v>10.98</v>
      </c>
      <c r="E24">
        <v>8.66</v>
      </c>
      <c r="F24">
        <v>11.32</v>
      </c>
      <c r="G24">
        <v>10.119999999999999</v>
      </c>
      <c r="H24">
        <v>27000</v>
      </c>
      <c r="I24">
        <v>0.5</v>
      </c>
      <c r="J24">
        <v>0.7</v>
      </c>
      <c r="K24">
        <v>-0.5</v>
      </c>
      <c r="L24">
        <v>0.2</v>
      </c>
      <c r="M24">
        <v>0.23</v>
      </c>
      <c r="N24">
        <v>0.56999999999999995</v>
      </c>
      <c r="O24">
        <v>0.2</v>
      </c>
      <c r="P24" s="1">
        <v>1792.0519999999999</v>
      </c>
    </row>
    <row r="25" spans="1:16" x14ac:dyDescent="0.25">
      <c r="A25" s="3" t="s">
        <v>39</v>
      </c>
      <c r="B25">
        <v>10</v>
      </c>
      <c r="C25">
        <v>9</v>
      </c>
      <c r="D25">
        <v>39.840000000000003</v>
      </c>
      <c r="E25">
        <v>32.68</v>
      </c>
      <c r="F25">
        <v>42.79</v>
      </c>
      <c r="G25">
        <v>38.71</v>
      </c>
      <c r="H25">
        <v>28000</v>
      </c>
      <c r="I25">
        <v>0.5</v>
      </c>
      <c r="J25">
        <v>0.7</v>
      </c>
      <c r="K25">
        <v>-0.5</v>
      </c>
      <c r="L25">
        <v>0.2</v>
      </c>
      <c r="M25">
        <v>0.23</v>
      </c>
      <c r="N25">
        <v>0.56999999999999995</v>
      </c>
      <c r="O25">
        <v>0.2</v>
      </c>
      <c r="P25" s="1">
        <v>7332.9830000000002</v>
      </c>
    </row>
    <row r="26" spans="1:16" x14ac:dyDescent="0.25">
      <c r="A26" s="3" t="s">
        <v>40</v>
      </c>
      <c r="B26">
        <v>10</v>
      </c>
      <c r="C26">
        <v>9</v>
      </c>
      <c r="D26">
        <v>11</v>
      </c>
      <c r="E26">
        <v>7</v>
      </c>
      <c r="F26">
        <v>11.3</v>
      </c>
      <c r="G26">
        <v>8.3000000000000007</v>
      </c>
      <c r="H26">
        <v>29000</v>
      </c>
      <c r="I26">
        <v>0.5</v>
      </c>
      <c r="J26">
        <v>0.7</v>
      </c>
      <c r="K26">
        <v>-0.5</v>
      </c>
      <c r="L26">
        <v>0.2</v>
      </c>
      <c r="M26">
        <v>0.23</v>
      </c>
      <c r="N26">
        <v>0.56999999999999995</v>
      </c>
      <c r="O26">
        <v>0.2</v>
      </c>
      <c r="P26" s="1">
        <v>3584.4690000000001</v>
      </c>
    </row>
    <row r="27" spans="1:16" x14ac:dyDescent="0.25">
      <c r="A27" s="3" t="s">
        <v>41</v>
      </c>
      <c r="B27">
        <v>10</v>
      </c>
      <c r="C27">
        <v>9</v>
      </c>
      <c r="D27">
        <v>16.899999999999999</v>
      </c>
      <c r="E27">
        <v>9.8000000000000007</v>
      </c>
      <c r="F27">
        <v>17</v>
      </c>
      <c r="G27">
        <v>11.9</v>
      </c>
      <c r="H27">
        <v>30000</v>
      </c>
      <c r="I27">
        <v>0.5</v>
      </c>
      <c r="J27">
        <v>0.7</v>
      </c>
      <c r="K27">
        <v>-0.5</v>
      </c>
      <c r="L27">
        <v>0.2</v>
      </c>
      <c r="M27">
        <v>0.23</v>
      </c>
      <c r="N27">
        <v>0.56999999999999995</v>
      </c>
      <c r="O27">
        <v>0.2</v>
      </c>
      <c r="P27" s="1">
        <v>6414.8410000000003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1073-768C-4240-94DA-77FC6FCD0CCC}">
  <dimension ref="A1:F6"/>
  <sheetViews>
    <sheetView workbookViewId="0">
      <selection activeCell="F13" sqref="F13"/>
    </sheetView>
  </sheetViews>
  <sheetFormatPr baseColWidth="10" defaultRowHeight="15" x14ac:dyDescent="0.25"/>
  <cols>
    <col min="1" max="1" width="24.7109375" bestFit="1" customWidth="1"/>
    <col min="2" max="2" width="7" bestFit="1" customWidth="1"/>
    <col min="3" max="3" width="18.42578125" bestFit="1" customWidth="1"/>
    <col min="4" max="4" width="21" bestFit="1" customWidth="1"/>
    <col min="5" max="5" width="19.28515625" bestFit="1" customWidth="1"/>
    <col min="6" max="6" width="24.140625" bestFit="1" customWidth="1"/>
  </cols>
  <sheetData>
    <row r="1" spans="1:6" ht="32.25" customHeight="1" x14ac:dyDescent="0.25">
      <c r="A1" s="14" t="s">
        <v>51</v>
      </c>
      <c r="B1" s="14" t="s">
        <v>47</v>
      </c>
      <c r="C1" s="13" t="s">
        <v>50</v>
      </c>
      <c r="D1" s="13" t="s">
        <v>61</v>
      </c>
      <c r="E1" s="13" t="s">
        <v>49</v>
      </c>
      <c r="F1" s="13" t="s">
        <v>62</v>
      </c>
    </row>
    <row r="2" spans="1:6" x14ac:dyDescent="0.25">
      <c r="A2" s="9" t="s">
        <v>42</v>
      </c>
      <c r="B2" s="9">
        <v>2020</v>
      </c>
      <c r="C2" s="10">
        <f>0.37</f>
        <v>0.37</v>
      </c>
      <c r="D2" s="10">
        <f>C2*0.165</f>
        <v>6.105E-2</v>
      </c>
      <c r="E2" s="10">
        <v>1.96</v>
      </c>
      <c r="F2" s="10">
        <f>E2*0.165</f>
        <v>0.32340000000000002</v>
      </c>
    </row>
    <row r="3" spans="1:6" x14ac:dyDescent="0.25">
      <c r="A3" s="9" t="s">
        <v>43</v>
      </c>
      <c r="B3" s="9">
        <v>2020</v>
      </c>
      <c r="C3" s="10">
        <v>0.25</v>
      </c>
      <c r="D3" s="10">
        <v>0.25</v>
      </c>
      <c r="E3" s="10">
        <v>1.28</v>
      </c>
      <c r="F3" s="10">
        <v>1.28</v>
      </c>
    </row>
    <row r="4" spans="1:6" x14ac:dyDescent="0.25">
      <c r="A4" s="9" t="s">
        <v>44</v>
      </c>
      <c r="B4" s="9">
        <v>2020</v>
      </c>
      <c r="C4" s="10">
        <v>0.42</v>
      </c>
      <c r="D4" s="10">
        <f>C4*0.5</f>
        <v>0.21</v>
      </c>
      <c r="E4" s="10">
        <v>1.52</v>
      </c>
      <c r="F4" s="10">
        <f>E4*0.5</f>
        <v>0.76</v>
      </c>
    </row>
    <row r="5" spans="1:6" x14ac:dyDescent="0.25">
      <c r="A5" s="9" t="s">
        <v>45</v>
      </c>
      <c r="B5" s="9">
        <v>2020</v>
      </c>
      <c r="C5" s="10">
        <v>0.61</v>
      </c>
      <c r="D5" s="10">
        <v>0.61</v>
      </c>
      <c r="E5" s="10">
        <v>0</v>
      </c>
      <c r="F5" s="10">
        <v>0</v>
      </c>
    </row>
    <row r="6" spans="1:6" x14ac:dyDescent="0.25">
      <c r="A6" s="11" t="s">
        <v>46</v>
      </c>
      <c r="B6" s="11">
        <v>2020</v>
      </c>
      <c r="C6" s="12">
        <f>SUM(C2:C5)</f>
        <v>1.65</v>
      </c>
      <c r="D6" s="12">
        <f>SUM(D2:D5)</f>
        <v>1.1310500000000001</v>
      </c>
      <c r="E6" s="12">
        <f>SUM(E2:E5)</f>
        <v>4.76</v>
      </c>
      <c r="F6" s="12">
        <f>SUM(F2:F5)</f>
        <v>2.3634000000000004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9A89-82D5-493F-A046-5994E9D49180}">
  <dimension ref="A1:E42"/>
  <sheetViews>
    <sheetView workbookViewId="0">
      <selection activeCell="A43" sqref="A43"/>
    </sheetView>
  </sheetViews>
  <sheetFormatPr baseColWidth="10" defaultRowHeight="15" x14ac:dyDescent="0.25"/>
  <cols>
    <col min="1" max="1" width="20.7109375" customWidth="1"/>
    <col min="2" max="2" width="17.85546875" bestFit="1" customWidth="1"/>
    <col min="3" max="3" width="22.7109375" bestFit="1" customWidth="1"/>
    <col min="4" max="4" width="19.5703125" bestFit="1" customWidth="1"/>
    <col min="5" max="5" width="24.42578125" bestFit="1" customWidth="1"/>
  </cols>
  <sheetData>
    <row r="1" spans="1:5" x14ac:dyDescent="0.25">
      <c r="A1" s="30" t="s">
        <v>47</v>
      </c>
      <c r="B1" s="31" t="s">
        <v>63</v>
      </c>
      <c r="C1" s="32" t="s">
        <v>65</v>
      </c>
      <c r="D1" s="32" t="s">
        <v>66</v>
      </c>
      <c r="E1" s="32" t="s">
        <v>64</v>
      </c>
    </row>
    <row r="2" spans="1:5" x14ac:dyDescent="0.25">
      <c r="A2" s="18">
        <v>2010</v>
      </c>
      <c r="B2" s="24">
        <v>0.99906775003497572</v>
      </c>
      <c r="C2" s="27">
        <v>9.0958657176516016E-4</v>
      </c>
      <c r="D2" s="26">
        <v>0.99948974981795757</v>
      </c>
      <c r="E2" s="24">
        <v>1.7008339401412755E-4</v>
      </c>
    </row>
    <row r="3" spans="1:5" x14ac:dyDescent="0.25">
      <c r="A3" s="21">
        <v>2011</v>
      </c>
      <c r="B3" s="25">
        <v>0.99830576400713322</v>
      </c>
      <c r="C3" s="28">
        <v>1.6679424680713911E-3</v>
      </c>
      <c r="D3" s="26">
        <v>0.9992996264674493</v>
      </c>
      <c r="E3" s="25">
        <v>2.5911255233560464E-4</v>
      </c>
    </row>
    <row r="4" spans="1:5" x14ac:dyDescent="0.25">
      <c r="A4" s="18">
        <v>2012</v>
      </c>
      <c r="B4" s="24">
        <v>0.99666118245901081</v>
      </c>
      <c r="C4" s="24">
        <v>3.3152902075936326E-3</v>
      </c>
      <c r="D4" s="26">
        <v>0.99894383528777397</v>
      </c>
      <c r="E4" s="29">
        <v>3.9575258537743666E-4</v>
      </c>
    </row>
    <row r="5" spans="1:5" x14ac:dyDescent="0.25">
      <c r="A5" s="22">
        <v>2013</v>
      </c>
      <c r="B5" s="26">
        <v>0.99278916491400504</v>
      </c>
      <c r="C5" s="26">
        <v>7.1671869417685259E-3</v>
      </c>
      <c r="D5" s="26">
        <v>0.99805242758747181</v>
      </c>
      <c r="E5" s="26">
        <v>1.2332211930630704E-3</v>
      </c>
    </row>
    <row r="6" spans="1:5" x14ac:dyDescent="0.25">
      <c r="A6" s="23">
        <v>2014</v>
      </c>
      <c r="B6" s="26">
        <v>0.98466866096144223</v>
      </c>
      <c r="C6" s="26">
        <v>1.5275912635319605E-2</v>
      </c>
      <c r="D6" s="26">
        <v>0.99673392519573911</v>
      </c>
      <c r="E6" s="26">
        <v>2.5307928948048774E-3</v>
      </c>
    </row>
    <row r="7" spans="1:5" x14ac:dyDescent="0.25">
      <c r="A7" s="23">
        <v>2015</v>
      </c>
      <c r="B7" s="26">
        <v>0.9731766381324406</v>
      </c>
      <c r="C7" s="26">
        <v>2.6765962463892672E-2</v>
      </c>
      <c r="D7" s="26">
        <v>0.9950577678592184</v>
      </c>
      <c r="E7" s="26">
        <v>4.1960155287444501E-3</v>
      </c>
    </row>
    <row r="8" spans="1:5" x14ac:dyDescent="0.25">
      <c r="A8" s="23">
        <v>2016</v>
      </c>
      <c r="B8" s="26">
        <v>0.96285293992174836</v>
      </c>
      <c r="C8" s="26">
        <v>3.7096400667942418E-2</v>
      </c>
      <c r="D8" s="26">
        <v>0.99328725167251941</v>
      </c>
      <c r="E8" s="26">
        <v>5.8149947517688689E-3</v>
      </c>
    </row>
    <row r="9" spans="1:5" x14ac:dyDescent="0.25">
      <c r="A9" s="23">
        <v>2017</v>
      </c>
      <c r="B9" s="26">
        <v>0.94810149204059713</v>
      </c>
      <c r="C9" s="26">
        <v>5.182948555174461E-2</v>
      </c>
      <c r="D9" s="26">
        <v>0.99133161930936653</v>
      </c>
      <c r="E9" s="26">
        <v>7.6998093887140386E-3</v>
      </c>
    </row>
    <row r="10" spans="1:5" x14ac:dyDescent="0.25">
      <c r="A10" s="23">
        <v>2018</v>
      </c>
      <c r="B10" s="26">
        <v>0.92781270234919921</v>
      </c>
      <c r="C10" s="26">
        <v>7.2098647231539748E-2</v>
      </c>
      <c r="D10" s="26">
        <v>0.98740347321709354</v>
      </c>
      <c r="E10" s="26">
        <v>1.1585397812641951E-2</v>
      </c>
    </row>
    <row r="11" spans="1:5" x14ac:dyDescent="0.25">
      <c r="A11" s="23">
        <v>2019</v>
      </c>
      <c r="B11" s="26">
        <v>0.89981068704521949</v>
      </c>
      <c r="C11" s="26">
        <v>0.10008405787567475</v>
      </c>
      <c r="D11" s="26">
        <v>0.97465387666663827</v>
      </c>
      <c r="E11" s="26">
        <v>2.4371518506828633E-2</v>
      </c>
    </row>
    <row r="12" spans="1:5" x14ac:dyDescent="0.25">
      <c r="A12" s="23">
        <v>2020</v>
      </c>
      <c r="B12" s="26">
        <v>0.86430125815057335</v>
      </c>
      <c r="C12" s="26">
        <v>0.13558253135420706</v>
      </c>
      <c r="D12" s="26">
        <v>0.96153075744993388</v>
      </c>
      <c r="E12" s="26">
        <v>3.7551172000517455E-2</v>
      </c>
    </row>
    <row r="13" spans="1:5" x14ac:dyDescent="0.25">
      <c r="A13" s="23">
        <v>2021</v>
      </c>
      <c r="B13" s="26">
        <v>0.82316740867135541</v>
      </c>
      <c r="C13" s="26">
        <v>0.17671060812573167</v>
      </c>
      <c r="D13" s="26">
        <v>0.94707238773752256</v>
      </c>
      <c r="E13" s="26">
        <v>5.2082587372095354E-2</v>
      </c>
    </row>
    <row r="14" spans="1:5" x14ac:dyDescent="0.25">
      <c r="A14" s="23">
        <v>2022</v>
      </c>
      <c r="B14" s="26">
        <v>0.77893555073123788</v>
      </c>
      <c r="C14" s="26">
        <v>0.22093946960911276</v>
      </c>
      <c r="D14" s="26">
        <v>0.93127767426018315</v>
      </c>
      <c r="E14" s="26">
        <v>6.7954959828494726E-2</v>
      </c>
    </row>
    <row r="15" spans="1:5" x14ac:dyDescent="0.25">
      <c r="A15" s="23">
        <v>2023</v>
      </c>
      <c r="B15" s="26">
        <v>0.73310917283573762</v>
      </c>
      <c r="C15" s="26">
        <v>0.26676490489862376</v>
      </c>
      <c r="D15" s="26">
        <v>0.91478695757994488</v>
      </c>
      <c r="E15" s="26">
        <v>8.4508396862658888E-2</v>
      </c>
    </row>
    <row r="16" spans="1:5" x14ac:dyDescent="0.25">
      <c r="A16" s="23">
        <v>2024</v>
      </c>
      <c r="B16" s="26">
        <v>0.6863119147593949</v>
      </c>
      <c r="C16" s="26">
        <v>0.3135629010246469</v>
      </c>
      <c r="D16" s="26">
        <v>0.89827316206035468</v>
      </c>
      <c r="E16" s="26">
        <v>0.10111890479690031</v>
      </c>
    </row>
    <row r="17" spans="1:5" x14ac:dyDescent="0.25">
      <c r="A17" s="23">
        <v>2025</v>
      </c>
      <c r="B17" s="26">
        <v>0.63771128647109099</v>
      </c>
      <c r="C17" s="26">
        <v>0.36216561026345495</v>
      </c>
      <c r="D17" s="26">
        <v>0.88340398617563565</v>
      </c>
      <c r="E17" s="26">
        <v>0.11605576429308255</v>
      </c>
    </row>
    <row r="18" spans="1:5" x14ac:dyDescent="0.25">
      <c r="A18" s="23">
        <v>2026</v>
      </c>
      <c r="B18" s="26">
        <v>0.58751248386867061</v>
      </c>
      <c r="C18" s="26">
        <v>0.41236767099209198</v>
      </c>
      <c r="D18" s="26">
        <v>0.86538144155972763</v>
      </c>
      <c r="E18" s="26">
        <v>0.13413444435071864</v>
      </c>
    </row>
    <row r="19" spans="1:5" x14ac:dyDescent="0.25">
      <c r="A19" s="23">
        <v>2027</v>
      </c>
      <c r="B19" s="26">
        <v>0.53673564283367925</v>
      </c>
      <c r="C19" s="26">
        <v>0.46314888559593842</v>
      </c>
      <c r="D19" s="26">
        <v>0.8473977134638685</v>
      </c>
      <c r="E19" s="26">
        <v>0.15216689179905463</v>
      </c>
    </row>
    <row r="20" spans="1:5" x14ac:dyDescent="0.25">
      <c r="A20" s="23">
        <v>2028</v>
      </c>
      <c r="B20" s="26">
        <v>0.48606015062271701</v>
      </c>
      <c r="C20" s="26">
        <v>0.51382941915755764</v>
      </c>
      <c r="D20" s="26">
        <v>0.82959991529292509</v>
      </c>
      <c r="E20" s="26">
        <v>0.17001473694808047</v>
      </c>
    </row>
    <row r="21" spans="1:5" x14ac:dyDescent="0.25">
      <c r="A21" s="23">
        <v>2029</v>
      </c>
      <c r="B21" s="26">
        <v>0.43568455881730711</v>
      </c>
      <c r="C21" s="26">
        <v>0.56421186247048771</v>
      </c>
      <c r="D21" s="26">
        <v>0.81156722106839507</v>
      </c>
      <c r="E21" s="26">
        <v>0.18808888949121302</v>
      </c>
    </row>
    <row r="22" spans="1:5" x14ac:dyDescent="0.25">
      <c r="A22" s="23">
        <v>2030</v>
      </c>
      <c r="B22" s="26">
        <v>0.38588863218243274</v>
      </c>
      <c r="C22" s="26">
        <v>0.61401543714970264</v>
      </c>
      <c r="D22" s="26">
        <v>0.79348590148279796</v>
      </c>
      <c r="E22" s="26">
        <v>0.20621733998249289</v>
      </c>
    </row>
    <row r="23" spans="1:5" x14ac:dyDescent="0.25">
      <c r="A23" s="23">
        <v>2031</v>
      </c>
      <c r="B23" s="26">
        <v>0.33890676729260361</v>
      </c>
      <c r="C23" s="26">
        <v>0.66100463956972821</v>
      </c>
      <c r="D23" s="26">
        <v>0.77523920918823208</v>
      </c>
      <c r="E23" s="26">
        <v>0.22450249362379582</v>
      </c>
    </row>
    <row r="24" spans="1:5" x14ac:dyDescent="0.25">
      <c r="A24" s="23">
        <v>2032</v>
      </c>
      <c r="B24" s="26">
        <v>0.29466958787072101</v>
      </c>
      <c r="C24" s="26">
        <v>0.70525024915959755</v>
      </c>
      <c r="D24" s="26">
        <v>0.75742256690123988</v>
      </c>
      <c r="E24" s="26">
        <v>0.24235881724033384</v>
      </c>
    </row>
    <row r="25" spans="1:5" x14ac:dyDescent="0.25">
      <c r="A25" s="23">
        <v>2033</v>
      </c>
      <c r="B25" s="26">
        <v>0.2538179065931892</v>
      </c>
      <c r="C25" s="26">
        <v>0.74611107616096983</v>
      </c>
      <c r="D25" s="26">
        <v>0.74020144807502208</v>
      </c>
      <c r="E25" s="26">
        <v>0.25960681635661559</v>
      </c>
    </row>
    <row r="26" spans="1:5" x14ac:dyDescent="0.25">
      <c r="A26" s="23">
        <v>2034</v>
      </c>
      <c r="B26" s="26">
        <v>0.21660391537196549</v>
      </c>
      <c r="C26" s="26">
        <v>0.78333399816249794</v>
      </c>
      <c r="D26" s="26">
        <v>0.72374444453062581</v>
      </c>
      <c r="E26" s="26">
        <v>0.27609112133222674</v>
      </c>
    </row>
    <row r="27" spans="1:5" x14ac:dyDescent="0.25">
      <c r="A27" s="23">
        <v>2035</v>
      </c>
      <c r="B27" s="26">
        <v>0.18337568640076862</v>
      </c>
      <c r="C27" s="26">
        <v>0.81657161181848614</v>
      </c>
      <c r="D27" s="26">
        <v>0.70817333222828971</v>
      </c>
      <c r="E27" s="26">
        <v>0.29168700253853075</v>
      </c>
    </row>
    <row r="28" spans="1:5" x14ac:dyDescent="0.25">
      <c r="A28" s="23">
        <v>2036</v>
      </c>
      <c r="B28" s="26">
        <v>0.15426437669417112</v>
      </c>
      <c r="C28" s="26">
        <v>0.84569214843906193</v>
      </c>
      <c r="D28" s="26">
        <v>0.6916856353758839</v>
      </c>
      <c r="E28" s="26">
        <v>0.30819448238186287</v>
      </c>
    </row>
    <row r="29" spans="1:5" x14ac:dyDescent="0.25">
      <c r="A29" s="23">
        <v>2037</v>
      </c>
      <c r="B29" s="26">
        <v>0.12921184559689186</v>
      </c>
      <c r="C29" s="26">
        <v>0.87075250758047029</v>
      </c>
      <c r="D29" s="26">
        <v>0.67541171188352089</v>
      </c>
      <c r="E29" s="26">
        <v>0.32448317338374838</v>
      </c>
    </row>
    <row r="30" spans="1:5" x14ac:dyDescent="0.25">
      <c r="A30" s="23">
        <v>2038</v>
      </c>
      <c r="B30" s="26">
        <v>0.10802649461632205</v>
      </c>
      <c r="C30" s="26">
        <v>0.89194498217142515</v>
      </c>
      <c r="D30" s="26">
        <v>0.65870989148370773</v>
      </c>
      <c r="E30" s="26">
        <v>0.34119827108631828</v>
      </c>
    </row>
    <row r="31" spans="1:5" x14ac:dyDescent="0.25">
      <c r="A31" s="23">
        <v>2039</v>
      </c>
      <c r="B31" s="26">
        <v>9.0447331183469329E-2</v>
      </c>
      <c r="C31" s="26">
        <v>0.90952933904902267</v>
      </c>
      <c r="D31" s="26">
        <v>0.64196878485136899</v>
      </c>
      <c r="E31" s="26">
        <v>0.35795092927252237</v>
      </c>
    </row>
    <row r="32" spans="1:5" x14ac:dyDescent="0.25">
      <c r="A32" s="23">
        <v>2040</v>
      </c>
      <c r="B32" s="26">
        <v>7.6041421525442729E-2</v>
      </c>
      <c r="C32" s="26">
        <v>0.92394040465397664</v>
      </c>
      <c r="D32" s="26">
        <v>0.62527513129387546</v>
      </c>
      <c r="E32" s="26">
        <v>0.37465154828293634</v>
      </c>
    </row>
    <row r="33" spans="1:5" x14ac:dyDescent="0.25">
      <c r="A33" s="23">
        <v>2041</v>
      </c>
      <c r="B33" s="26">
        <v>6.4465083356526454E-2</v>
      </c>
      <c r="C33" s="26">
        <v>0.93552089407872818</v>
      </c>
      <c r="D33" s="26">
        <v>0.60881499779044335</v>
      </c>
      <c r="E33" s="26">
        <v>0.39111984861704419</v>
      </c>
    </row>
    <row r="34" spans="1:5" x14ac:dyDescent="0.25">
      <c r="A34" s="23">
        <v>2042</v>
      </c>
      <c r="B34" s="26">
        <v>5.5213450202396409E-2</v>
      </c>
      <c r="C34" s="26">
        <v>0.94477538434797093</v>
      </c>
      <c r="D34" s="26">
        <v>0.59215022052366195</v>
      </c>
      <c r="E34" s="26">
        <v>0.4077913257445544</v>
      </c>
    </row>
    <row r="35" spans="1:5" x14ac:dyDescent="0.25">
      <c r="A35" s="23">
        <v>2043</v>
      </c>
      <c r="B35" s="26">
        <v>4.7776932177764124E-2</v>
      </c>
      <c r="C35" s="26">
        <v>0.95221410034369358</v>
      </c>
      <c r="D35" s="26">
        <v>0.57532365152019382</v>
      </c>
      <c r="E35" s="26">
        <v>0.42462588448382149</v>
      </c>
    </row>
    <row r="36" spans="1:5" x14ac:dyDescent="0.25">
      <c r="A36" s="23">
        <v>2044</v>
      </c>
      <c r="B36" s="26">
        <v>4.1694891749030571E-2</v>
      </c>
      <c r="C36" s="26">
        <v>0.9582974037665446</v>
      </c>
      <c r="D36" s="26">
        <v>0.55879451791141732</v>
      </c>
      <c r="E36" s="26">
        <v>0.44115736545386014</v>
      </c>
    </row>
    <row r="37" spans="1:5" x14ac:dyDescent="0.25">
      <c r="A37" s="23">
        <v>2045</v>
      </c>
      <c r="B37" s="26">
        <v>3.6672391674010381E-2</v>
      </c>
      <c r="C37" s="26">
        <v>0.96332113939113795</v>
      </c>
      <c r="D37" s="26">
        <v>0.54255855591544744</v>
      </c>
      <c r="E37" s="26">
        <v>0.4573956026252749</v>
      </c>
    </row>
    <row r="38" spans="1:5" x14ac:dyDescent="0.25">
      <c r="A38" s="23">
        <v>2046</v>
      </c>
      <c r="B38" s="26">
        <v>3.2443022356407926E-2</v>
      </c>
      <c r="C38" s="26">
        <v>0.96755171978660115</v>
      </c>
      <c r="D38" s="26">
        <v>0.5265881199477952</v>
      </c>
      <c r="E38" s="26">
        <v>0.47337209764911664</v>
      </c>
    </row>
    <row r="39" spans="1:5" x14ac:dyDescent="0.25">
      <c r="A39" s="23">
        <v>2047</v>
      </c>
      <c r="B39" s="26">
        <v>2.8799391567063685E-2</v>
      </c>
      <c r="C39" s="26">
        <v>0.97119653825847696</v>
      </c>
      <c r="D39" s="26">
        <v>0.51084554247826996</v>
      </c>
      <c r="E39" s="26">
        <v>0.48911548547851386</v>
      </c>
    </row>
    <row r="40" spans="1:5" x14ac:dyDescent="0.25">
      <c r="A40" s="23">
        <v>2048</v>
      </c>
      <c r="B40" s="26">
        <v>2.5617463427021304E-2</v>
      </c>
      <c r="C40" s="26">
        <v>0.97437876810531299</v>
      </c>
      <c r="D40" s="26">
        <v>0.49530669030558222</v>
      </c>
      <c r="E40" s="26">
        <v>0.50465883627588581</v>
      </c>
    </row>
    <row r="41" spans="1:5" x14ac:dyDescent="0.25">
      <c r="A41" s="23">
        <v>2049</v>
      </c>
      <c r="B41" s="26">
        <v>2.2824184098892156E-2</v>
      </c>
      <c r="C41" s="26">
        <v>0.97717234185641944</v>
      </c>
      <c r="D41" s="26">
        <v>0.47991736244450955</v>
      </c>
      <c r="E41" s="26">
        <v>0.5200464775983038</v>
      </c>
    </row>
    <row r="42" spans="1:5" x14ac:dyDescent="0.25">
      <c r="A42" s="23">
        <v>2050</v>
      </c>
      <c r="B42" s="26">
        <v>2.0368599473131532E-2</v>
      </c>
      <c r="C42" s="26">
        <v>0.97962850532702295</v>
      </c>
      <c r="D42" s="26">
        <v>0.46509933602518705</v>
      </c>
      <c r="E42" s="26">
        <v>0.53486754802404213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8F96-1A0C-449C-B309-EC872A8A7F13}">
  <dimension ref="A1:F3"/>
  <sheetViews>
    <sheetView workbookViewId="0">
      <selection activeCell="B16" sqref="B16"/>
    </sheetView>
  </sheetViews>
  <sheetFormatPr baseColWidth="10" defaultRowHeight="15" x14ac:dyDescent="0.25"/>
  <cols>
    <col min="1" max="7" width="24.140625" customWidth="1"/>
  </cols>
  <sheetData>
    <row r="1" spans="1:6" ht="15.75" x14ac:dyDescent="0.25">
      <c r="A1" s="17" t="s">
        <v>52</v>
      </c>
      <c r="B1" s="33" t="s">
        <v>47</v>
      </c>
      <c r="C1" s="13" t="s">
        <v>48</v>
      </c>
      <c r="D1" s="13" t="s">
        <v>55</v>
      </c>
      <c r="E1" s="13" t="s">
        <v>56</v>
      </c>
      <c r="F1" s="13" t="s">
        <v>57</v>
      </c>
    </row>
    <row r="2" spans="1:6" x14ac:dyDescent="0.25">
      <c r="A2" s="8" t="s">
        <v>53</v>
      </c>
      <c r="B2" s="6">
        <v>2020</v>
      </c>
      <c r="C2" s="15">
        <f>(1.002)*(0.984)*(0.999)*(1.009)*488</f>
        <v>484.99727270054393</v>
      </c>
      <c r="D2" s="16">
        <f>(1.002)*(0.984)*(0.999)*(1.009)*196</f>
        <v>194.79398657644799</v>
      </c>
      <c r="E2" s="16">
        <f>(1.002)*(0.984)*(0.999)*(1.009)*125</f>
        <v>124.23085878599998</v>
      </c>
      <c r="F2" s="15">
        <f>(1.002)*(0.984)*(0.999)*(1.009)*754</f>
        <v>749.36054019715198</v>
      </c>
    </row>
    <row r="3" spans="1:6" x14ac:dyDescent="0.25">
      <c r="A3" s="8" t="s">
        <v>54</v>
      </c>
      <c r="B3" s="6">
        <v>2020</v>
      </c>
      <c r="C3" s="6">
        <v>1.1499999999999999</v>
      </c>
      <c r="D3" s="7">
        <v>1.1100000000000001</v>
      </c>
      <c r="E3" s="7">
        <v>2</v>
      </c>
      <c r="F3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F8B-413D-4EB1-8062-231DF77DD307}">
  <dimension ref="A1:B28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19" t="s">
        <v>58</v>
      </c>
      <c r="B1" s="19" t="s">
        <v>59</v>
      </c>
    </row>
    <row r="2" spans="1:2" x14ac:dyDescent="0.25">
      <c r="A2" s="20">
        <v>2001</v>
      </c>
      <c r="B2" s="20">
        <v>1.03</v>
      </c>
    </row>
    <row r="3" spans="1:2" x14ac:dyDescent="0.25">
      <c r="A3" s="20">
        <v>2002</v>
      </c>
      <c r="B3" s="20">
        <v>1.0129999999999999</v>
      </c>
    </row>
    <row r="4" spans="1:2" x14ac:dyDescent="0.25">
      <c r="A4" s="20">
        <v>2003</v>
      </c>
      <c r="B4" s="20">
        <v>1.0249999999999999</v>
      </c>
    </row>
    <row r="5" spans="1:2" x14ac:dyDescent="0.25">
      <c r="A5" s="20">
        <v>2004</v>
      </c>
      <c r="B5" s="20">
        <v>1.004</v>
      </c>
    </row>
    <row r="6" spans="1:2" x14ac:dyDescent="0.25">
      <c r="A6" s="20">
        <v>2005</v>
      </c>
      <c r="B6" s="20">
        <v>1.016</v>
      </c>
    </row>
    <row r="7" spans="1:2" x14ac:dyDescent="0.25">
      <c r="A7" s="20">
        <v>2006</v>
      </c>
      <c r="B7" s="20">
        <v>1.0229999999999999</v>
      </c>
    </row>
    <row r="8" spans="1:2" x14ac:dyDescent="0.25">
      <c r="A8" s="20">
        <v>2007</v>
      </c>
      <c r="B8" s="20">
        <v>1.008</v>
      </c>
    </row>
    <row r="9" spans="1:2" x14ac:dyDescent="0.25">
      <c r="A9" s="20">
        <v>2008</v>
      </c>
      <c r="B9" s="20">
        <v>1.038</v>
      </c>
    </row>
    <row r="10" spans="1:2" x14ac:dyDescent="0.25">
      <c r="A10" s="20">
        <v>2009</v>
      </c>
      <c r="B10" s="20">
        <v>1.022</v>
      </c>
    </row>
    <row r="11" spans="1:2" x14ac:dyDescent="0.25">
      <c r="A11" s="20">
        <v>2010</v>
      </c>
      <c r="B11" s="20">
        <v>1.024</v>
      </c>
    </row>
    <row r="12" spans="1:2" x14ac:dyDescent="0.25">
      <c r="A12" s="20">
        <v>2011</v>
      </c>
      <c r="B12" s="20">
        <v>1.018</v>
      </c>
    </row>
    <row r="13" spans="1:2" x14ac:dyDescent="0.25">
      <c r="A13" s="20">
        <v>2012</v>
      </c>
      <c r="B13" s="20">
        <v>1.0209999999999999</v>
      </c>
    </row>
    <row r="14" spans="1:2" x14ac:dyDescent="0.25">
      <c r="A14" s="20">
        <v>2013</v>
      </c>
      <c r="B14" s="20">
        <v>1.0209999999999999</v>
      </c>
    </row>
    <row r="15" spans="1:2" x14ac:dyDescent="0.25">
      <c r="A15" s="20">
        <v>2014</v>
      </c>
      <c r="B15" s="20">
        <v>1.0209999999999999</v>
      </c>
    </row>
    <row r="16" spans="1:2" x14ac:dyDescent="0.25">
      <c r="A16" s="20">
        <v>2015</v>
      </c>
      <c r="B16" s="20">
        <v>1.0209999999999999</v>
      </c>
    </row>
    <row r="17" spans="1:2" x14ac:dyDescent="0.25">
      <c r="A17" s="20">
        <v>2016</v>
      </c>
      <c r="B17" s="20">
        <v>1.036</v>
      </c>
    </row>
    <row r="18" spans="1:2" x14ac:dyDescent="0.25">
      <c r="A18" s="20">
        <v>2017</v>
      </c>
      <c r="B18" s="20">
        <v>1.018</v>
      </c>
    </row>
    <row r="19" spans="1:2" x14ac:dyDescent="0.25">
      <c r="A19" s="20">
        <v>2018</v>
      </c>
      <c r="B19" s="20">
        <v>1.0269999999999999</v>
      </c>
    </row>
    <row r="20" spans="1:2" x14ac:dyDescent="0.25">
      <c r="A20" s="20">
        <v>2019</v>
      </c>
      <c r="B20" s="20">
        <v>1.0129999999999999</v>
      </c>
    </row>
    <row r="21" spans="1:2" x14ac:dyDescent="0.25">
      <c r="A21" s="20">
        <v>2020</v>
      </c>
      <c r="B21" s="20">
        <v>1.0129999999999999</v>
      </c>
    </row>
    <row r="22" spans="1:2" x14ac:dyDescent="0.25">
      <c r="A22" s="20">
        <v>2021</v>
      </c>
      <c r="B22" s="20">
        <v>1.0349999999999999</v>
      </c>
    </row>
    <row r="23" spans="1:2" x14ac:dyDescent="0.25">
      <c r="A23" s="20">
        <v>2022</v>
      </c>
      <c r="B23" s="20">
        <v>1.0580000000000001</v>
      </c>
    </row>
    <row r="24" spans="1:2" x14ac:dyDescent="0.25">
      <c r="A24" s="20">
        <v>2023</v>
      </c>
      <c r="B24" s="20">
        <v>1.0549999999999999</v>
      </c>
    </row>
    <row r="25" spans="1:2" x14ac:dyDescent="0.25">
      <c r="A25" s="20">
        <v>2024</v>
      </c>
      <c r="B25" s="20">
        <v>1.0449999999999999</v>
      </c>
    </row>
    <row r="26" spans="1:2" x14ac:dyDescent="0.25">
      <c r="A26" s="20">
        <v>2025</v>
      </c>
      <c r="B26" s="20">
        <v>1.0249999999999999</v>
      </c>
    </row>
    <row r="27" spans="1:2" x14ac:dyDescent="0.25">
      <c r="A27" s="20">
        <v>2026</v>
      </c>
      <c r="B27" s="20">
        <v>1.02</v>
      </c>
    </row>
    <row r="28" spans="1:2" ht="30" x14ac:dyDescent="0.25">
      <c r="A28" s="20" t="s">
        <v>60</v>
      </c>
      <c r="B28" s="20">
        <v>1.02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DF9F-3DE0-44AC-B508-07F61B3D64DB}">
  <dimension ref="A1:B10"/>
  <sheetViews>
    <sheetView workbookViewId="0">
      <selection activeCell="C13" sqref="C13"/>
    </sheetView>
  </sheetViews>
  <sheetFormatPr baseColWidth="10" defaultRowHeight="15" x14ac:dyDescent="0.25"/>
  <cols>
    <col min="1" max="1" width="14.42578125" customWidth="1"/>
  </cols>
  <sheetData>
    <row r="1" spans="1:2" x14ac:dyDescent="0.25">
      <c r="A1" s="19" t="s">
        <v>58</v>
      </c>
      <c r="B1" s="19" t="s">
        <v>59</v>
      </c>
    </row>
    <row r="2" spans="1:2" x14ac:dyDescent="0.25">
      <c r="A2" s="20">
        <v>2017</v>
      </c>
      <c r="B2" s="20">
        <v>1.006</v>
      </c>
    </row>
    <row r="3" spans="1:2" x14ac:dyDescent="0.25">
      <c r="A3" s="20">
        <v>2018</v>
      </c>
      <c r="B3" s="20">
        <v>1.002</v>
      </c>
    </row>
    <row r="4" spans="1:2" x14ac:dyDescent="0.25">
      <c r="A4" s="20">
        <v>2019</v>
      </c>
      <c r="B4" s="20">
        <v>1.0129999999999999</v>
      </c>
    </row>
    <row r="5" spans="1:2" x14ac:dyDescent="0.25">
      <c r="A5" s="20">
        <v>2020</v>
      </c>
      <c r="B5" s="20">
        <v>1.018</v>
      </c>
    </row>
    <row r="6" spans="1:2" x14ac:dyDescent="0.25">
      <c r="A6" s="20">
        <v>2021</v>
      </c>
      <c r="B6" s="20">
        <v>1.002</v>
      </c>
    </row>
    <row r="7" spans="1:2" x14ac:dyDescent="0.25">
      <c r="A7" s="20">
        <v>2022</v>
      </c>
      <c r="B7" s="20">
        <v>0.98399999999999999</v>
      </c>
    </row>
    <row r="8" spans="1:2" x14ac:dyDescent="0.25">
      <c r="A8" s="20">
        <v>2023</v>
      </c>
      <c r="B8" s="20">
        <v>0.999</v>
      </c>
    </row>
    <row r="9" spans="1:2" x14ac:dyDescent="0.25">
      <c r="A9" s="20">
        <v>2024</v>
      </c>
      <c r="B9" s="20">
        <v>1.0089999999999999</v>
      </c>
    </row>
    <row r="10" spans="1:2" x14ac:dyDescent="0.25">
      <c r="A10" s="20" t="s">
        <v>60</v>
      </c>
      <c r="B10" s="20">
        <v>1.0089999999999999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ProsjektData</vt:lpstr>
      <vt:lpstr>KjøretøyData</vt:lpstr>
      <vt:lpstr>BilparkData</vt:lpstr>
      <vt:lpstr>TidsverdiData</vt:lpstr>
      <vt:lpstr>InflasjonData</vt:lpstr>
      <vt:lpstr>ReallønnsIndex</vt:lpstr>
    </vt:vector>
  </TitlesOfParts>
  <Company>Nye Veier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Widding</dc:creator>
  <cp:lastModifiedBy>Johan Widding</cp:lastModifiedBy>
  <dcterms:created xsi:type="dcterms:W3CDTF">2024-11-12T13:08:32Z</dcterms:created>
  <dcterms:modified xsi:type="dcterms:W3CDTF">2024-11-12T15:08:55Z</dcterms:modified>
</cp:coreProperties>
</file>