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y stuff\ВМК\Спецкурс - Word\"/>
    </mc:Choice>
  </mc:AlternateContent>
  <bookViews>
    <workbookView xWindow="0" yWindow="0" windowWidth="10215" windowHeight="7680"/>
  </bookViews>
  <sheets>
    <sheet name="Лист1" sheetId="1" r:id="rId1"/>
  </sheets>
  <definedNames>
    <definedName name="НоваяЯчейка">Лист1!$E$20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8" i="1" l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186" i="1"/>
  <c r="C187" i="1"/>
  <c r="L117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88" i="1"/>
  <c r="D88" i="1"/>
  <c r="C88" i="1"/>
  <c r="J85" i="1"/>
  <c r="E85" i="1"/>
  <c r="H79" i="1"/>
  <c r="B77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52" i="1"/>
  <c r="D25" i="1"/>
  <c r="E25" i="1"/>
  <c r="F25" i="1"/>
  <c r="G25" i="1"/>
  <c r="H25" i="1"/>
  <c r="I25" i="1"/>
  <c r="J25" i="1"/>
  <c r="C25" i="1"/>
  <c r="B7" i="1"/>
  <c r="E9" i="1" s="1"/>
  <c r="S7" i="1"/>
  <c r="S8" i="1"/>
  <c r="S9" i="1"/>
  <c r="S10" i="1"/>
  <c r="S11" i="1"/>
  <c r="S12" i="1"/>
  <c r="S13" i="1"/>
  <c r="S14" i="1"/>
  <c r="S15" i="1"/>
  <c r="S16" i="1"/>
  <c r="S17" i="1"/>
  <c r="S18" i="1"/>
  <c r="S6" i="1"/>
  <c r="R7" i="1"/>
  <c r="R8" i="1"/>
  <c r="R9" i="1"/>
  <c r="R10" i="1"/>
  <c r="R11" i="1"/>
  <c r="R12" i="1"/>
  <c r="R13" i="1"/>
  <c r="R14" i="1"/>
  <c r="R15" i="1"/>
  <c r="R16" i="1"/>
  <c r="R17" i="1"/>
  <c r="R18" i="1"/>
  <c r="R6" i="1"/>
  <c r="G20" i="1"/>
  <c r="G18" i="1"/>
  <c r="E18" i="1"/>
  <c r="D18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H9" i="1"/>
  <c r="D10" i="1"/>
  <c r="F10" i="1"/>
  <c r="H10" i="1"/>
  <c r="C6" i="1"/>
  <c r="D6" i="1"/>
  <c r="E6" i="1"/>
  <c r="F6" i="1"/>
  <c r="G6" i="1"/>
  <c r="H6" i="1"/>
  <c r="I6" i="1"/>
  <c r="B6" i="1"/>
  <c r="D9" i="1" l="1"/>
  <c r="G10" i="1"/>
  <c r="C10" i="1"/>
  <c r="G9" i="1"/>
  <c r="C9" i="1"/>
  <c r="B10" i="1"/>
  <c r="F9" i="1"/>
  <c r="B9" i="1"/>
  <c r="C11" i="1" s="1"/>
  <c r="I10" i="1"/>
  <c r="E10" i="1"/>
  <c r="I9" i="1"/>
  <c r="F13" i="1" l="1"/>
  <c r="G13" i="1"/>
  <c r="H13" i="1"/>
  <c r="E11" i="1"/>
  <c r="I11" i="1"/>
  <c r="D12" i="1"/>
  <c r="E12" i="1"/>
  <c r="I12" i="1"/>
  <c r="F11" i="1"/>
  <c r="B12" i="1"/>
  <c r="F12" i="1"/>
  <c r="B11" i="1"/>
  <c r="I13" i="1" s="1"/>
  <c r="C12" i="1"/>
  <c r="G12" i="1"/>
  <c r="D11" i="1"/>
  <c r="H11" i="1"/>
  <c r="H12" i="1"/>
  <c r="G11" i="1"/>
  <c r="H15" i="1" l="1"/>
  <c r="B15" i="1"/>
  <c r="G15" i="1"/>
  <c r="D13" i="1"/>
  <c r="B13" i="1"/>
  <c r="E15" i="1" s="1"/>
  <c r="D14" i="1"/>
  <c r="E14" i="1"/>
  <c r="I14" i="1"/>
  <c r="B14" i="1"/>
  <c r="F14" i="1"/>
  <c r="C14" i="1"/>
  <c r="G14" i="1"/>
  <c r="H14" i="1"/>
  <c r="C13" i="1"/>
  <c r="E13" i="1"/>
  <c r="D15" i="1" l="1"/>
  <c r="F15" i="1"/>
  <c r="I15" i="1"/>
  <c r="C15" i="1"/>
</calcChain>
</file>

<file path=xl/sharedStrings.xml><?xml version="1.0" encoding="utf-8"?>
<sst xmlns="http://schemas.openxmlformats.org/spreadsheetml/2006/main" count="235" uniqueCount="85">
  <si>
    <t>29/02/2015</t>
  </si>
  <si>
    <t>й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</si>
  <si>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</si>
  <si>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</si>
  <si>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</si>
  <si>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</si>
  <si>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</si>
  <si>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</si>
  <si>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</si>
  <si>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</si>
  <si>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</si>
  <si>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</si>
  <si>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</si>
  <si>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</si>
  <si>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</si>
  <si>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пн</t>
  </si>
  <si>
    <t>вт</t>
  </si>
  <si>
    <t>ср</t>
  </si>
  <si>
    <t>чт</t>
  </si>
  <si>
    <t>пт</t>
  </si>
  <si>
    <t>сб</t>
  </si>
  <si>
    <t>вс</t>
  </si>
  <si>
    <t>Арифметическая</t>
  </si>
  <si>
    <t>Прогрессия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</si>
  <si>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</si>
  <si>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</si>
  <si>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</si>
  <si>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</si>
  <si>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</si>
  <si>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</si>
  <si>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</si>
  <si>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</si>
  <si>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</si>
  <si>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</si>
  <si>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</si>
  <si>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</si>
  <si>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а</t>
  </si>
  <si>
    <t>е</t>
  </si>
  <si>
    <t>б</t>
  </si>
  <si>
    <t>ааа</t>
  </si>
  <si>
    <t>ббб</t>
  </si>
  <si>
    <t>ввв</t>
  </si>
  <si>
    <t>ггг</t>
  </si>
  <si>
    <t>ФОРМУЛЫ</t>
  </si>
  <si>
    <t>ИМЯ == $$</t>
  </si>
  <si>
    <t>в</t>
  </si>
  <si>
    <t>г</t>
  </si>
  <si>
    <t>д</t>
  </si>
  <si>
    <t>ж</t>
  </si>
  <si>
    <t>з</t>
  </si>
  <si>
    <t>y=ax^2 + bx + c</t>
  </si>
  <si>
    <t>x</t>
  </si>
  <si>
    <t>y</t>
  </si>
  <si>
    <t>a</t>
  </si>
  <si>
    <t>b</t>
  </si>
  <si>
    <t>c</t>
  </si>
  <si>
    <t>d</t>
  </si>
  <si>
    <t>x0</t>
  </si>
  <si>
    <t>h</t>
  </si>
  <si>
    <t>xN</t>
  </si>
  <si>
    <t>АНАЛИЗ ЧТО ЕСЛИ = подбирает парметр</t>
  </si>
  <si>
    <t>процентная ставка</t>
  </si>
  <si>
    <t>сколько раз возращается</t>
  </si>
  <si>
    <t>сумма кредита</t>
  </si>
  <si>
    <t>дней</t>
  </si>
  <si>
    <t>год</t>
  </si>
  <si>
    <t>сколько в месяц</t>
  </si>
  <si>
    <t>вввввввввввв</t>
  </si>
  <si>
    <t>янв</t>
  </si>
  <si>
    <t>рь</t>
  </si>
  <si>
    <t>февр</t>
  </si>
  <si>
    <t>ль</t>
  </si>
  <si>
    <t>м</t>
  </si>
  <si>
    <t>рт</t>
  </si>
  <si>
    <t>прель</t>
  </si>
  <si>
    <t>вгуст</t>
  </si>
  <si>
    <t>дек</t>
  </si>
  <si>
    <t>брь</t>
  </si>
  <si>
    <t>данные</t>
  </si>
  <si>
    <t>текст по столбцам</t>
  </si>
  <si>
    <t xml:space="preserve">сtrl+c </t>
  </si>
  <si>
    <t>ctrl+v</t>
  </si>
  <si>
    <t>и куча всяких форматов</t>
  </si>
  <si>
    <t>&amp; КЛЕИТ СТРОЧКИ</t>
  </si>
  <si>
    <t>сцепка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</si>
</sst>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#,##0.00\ &quot;₽&quot;;[Red]\-#,##0.00\ &quot;₽&quot;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9" fontId="0" fillId="0" borderId="0" xfId="0" applyNumberFormat="1"/>
    <xf numFmtId="2" fontId="0" fillId="0" borderId="0" xfId="0" applyNumberFormat="1"/>
    <xf numFmtId="10" fontId="0" fillId="0" borderId="0" xfId="0" applyNumberFormat="1"/>
    <xf numFmtId="8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Лист1!$B$28</c:f>
              <c:strCache>
                <c:ptCount val="1"/>
                <c:pt idx="0">
                  <c:v>г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Лист1!$C$28:$J$28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val>
        </c:ser>
        <c:ser>
          <c:idx val="0"/>
          <c:order val="1"/>
          <c:tx>
            <c:strRef>
              <c:f>Лист1!$B$24</c:f>
              <c:strCache>
                <c:ptCount val="1"/>
                <c:pt idx="0">
                  <c:v>а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Лист1!$C$23:$J$23</c:f>
              <c:strCache>
                <c:ptCount val="8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</c:strCache>
            </c:strRef>
          </c:cat>
          <c:val>
            <c:numRef>
              <c:f>Лист1!$C$24:$J$24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val>
        </c:ser>
        <c:ser>
          <c:idx val="1"/>
          <c:order val="2"/>
          <c:tx>
            <c:strRef>
              <c:f>Лист1!$B$25</c:f>
              <c:strCache>
                <c:ptCount val="1"/>
                <c:pt idx="0">
                  <c:v>б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Лист1!$C$23:$J$23</c:f>
              <c:strCache>
                <c:ptCount val="8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</c:strCache>
            </c:strRef>
          </c:cat>
          <c:val>
            <c:numRef>
              <c:f>Лист1!$C$25:$J$25</c:f>
              <c:numCache>
                <c:formatCode>General</c:formatCode>
                <c:ptCount val="8"/>
                <c:pt idx="0">
                  <c:v>900</c:v>
                </c:pt>
                <c:pt idx="1">
                  <c:v>800</c:v>
                </c:pt>
                <c:pt idx="2">
                  <c:v>700</c:v>
                </c:pt>
                <c:pt idx="3">
                  <c:v>600</c:v>
                </c:pt>
                <c:pt idx="4">
                  <c:v>500</c:v>
                </c:pt>
                <c:pt idx="5">
                  <c:v>400</c:v>
                </c:pt>
                <c:pt idx="6">
                  <c:v>300</c:v>
                </c:pt>
                <c:pt idx="7">
                  <c:v>200</c:v>
                </c:pt>
              </c:numCache>
            </c:numRef>
          </c:val>
        </c:ser>
        <c:ser>
          <c:idx val="2"/>
          <c:order val="3"/>
          <c:tx>
            <c:strRef>
              <c:f>Лист1!$B$26</c:f>
              <c:strCache>
                <c:ptCount val="1"/>
                <c:pt idx="0">
                  <c:v>в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Лист1!$C$23:$J$23</c:f>
              <c:strCache>
                <c:ptCount val="8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</c:strCache>
            </c:strRef>
          </c:cat>
          <c:val>
            <c:numRef>
              <c:f>Лист1!$C$26:$J$26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-1140967744"/>
        <c:axId val="-1140974272"/>
      </c:barChart>
      <c:catAx>
        <c:axId val="-1140967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40974272"/>
        <c:crosses val="autoZero"/>
        <c:auto val="1"/>
        <c:lblAlgn val="ctr"/>
        <c:lblOffset val="100"/>
        <c:noMultiLvlLbl val="0"/>
      </c:catAx>
      <c:valAx>
        <c:axId val="-11409742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4096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Лист1!$B$24</c:f>
              <c:strCache>
                <c:ptCount val="1"/>
                <c:pt idx="0">
                  <c:v>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Лист1!$C$23:$J$23</c:f>
              <c:strCache>
                <c:ptCount val="8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</c:strCache>
            </c:strRef>
          </c:cat>
          <c:val>
            <c:numRef>
              <c:f>Лист1!$C$24:$J$24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Лист1!$A$51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Лист1!$A$52:$A$77</c:f>
              <c:numCache>
                <c:formatCode>General</c:formatCode>
                <c:ptCount val="26"/>
                <c:pt idx="0">
                  <c:v>-2.8</c:v>
                </c:pt>
                <c:pt idx="1">
                  <c:v>-2.6</c:v>
                </c:pt>
                <c:pt idx="2">
                  <c:v>-2.4</c:v>
                </c:pt>
                <c:pt idx="3">
                  <c:v>-2.2000000000000002</c:v>
                </c:pt>
                <c:pt idx="4">
                  <c:v>-2</c:v>
                </c:pt>
                <c:pt idx="5">
                  <c:v>-1.8</c:v>
                </c:pt>
                <c:pt idx="6">
                  <c:v>-1.6</c:v>
                </c:pt>
                <c:pt idx="7">
                  <c:v>-1.4</c:v>
                </c:pt>
                <c:pt idx="8">
                  <c:v>-1.2</c:v>
                </c:pt>
                <c:pt idx="9">
                  <c:v>-1</c:v>
                </c:pt>
                <c:pt idx="10">
                  <c:v>-0.8</c:v>
                </c:pt>
                <c:pt idx="11">
                  <c:v>-0.6</c:v>
                </c:pt>
                <c:pt idx="12">
                  <c:v>-0.4</c:v>
                </c:pt>
                <c:pt idx="13">
                  <c:v>-0.2</c:v>
                </c:pt>
                <c:pt idx="14">
                  <c:v>0</c:v>
                </c:pt>
                <c:pt idx="15">
                  <c:v>0.2</c:v>
                </c:pt>
                <c:pt idx="16">
                  <c:v>0.4</c:v>
                </c:pt>
                <c:pt idx="17">
                  <c:v>0.6</c:v>
                </c:pt>
                <c:pt idx="18">
                  <c:v>0.8</c:v>
                </c:pt>
                <c:pt idx="19">
                  <c:v>0.99999999999999001</c:v>
                </c:pt>
                <c:pt idx="20">
                  <c:v>1.19999999999999</c:v>
                </c:pt>
                <c:pt idx="21">
                  <c:v>1.3999999999999899</c:v>
                </c:pt>
                <c:pt idx="22">
                  <c:v>1.5999999999999901</c:v>
                </c:pt>
                <c:pt idx="23">
                  <c:v>1.7999999999999901</c:v>
                </c:pt>
                <c:pt idx="24">
                  <c:v>1.99999999999999</c:v>
                </c:pt>
                <c:pt idx="25">
                  <c:v>2.19999999999999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Лист1!$B$51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Лист1!$B$52:$B$77</c:f>
              <c:numCache>
                <c:formatCode>General</c:formatCode>
                <c:ptCount val="26"/>
                <c:pt idx="0">
                  <c:v>6.6909999999999989</c:v>
                </c:pt>
                <c:pt idx="1">
                  <c:v>4.3490000000000002</c:v>
                </c:pt>
                <c:pt idx="2">
                  <c:v>2.1989999999999998</c:v>
                </c:pt>
                <c:pt idx="3">
                  <c:v>0.24100000000000144</c:v>
                </c:pt>
                <c:pt idx="4">
                  <c:v>-1.5250000000000004</c:v>
                </c:pt>
                <c:pt idx="5">
                  <c:v>-3.0989999999999993</c:v>
                </c:pt>
                <c:pt idx="6">
                  <c:v>-4.4809999999999999</c:v>
                </c:pt>
                <c:pt idx="7">
                  <c:v>-5.6710000000000003</c:v>
                </c:pt>
                <c:pt idx="8">
                  <c:v>-6.6690000000000005</c:v>
                </c:pt>
                <c:pt idx="9">
                  <c:v>-7.4749999999999996</c:v>
                </c:pt>
                <c:pt idx="10">
                  <c:v>-8.0890000000000004</c:v>
                </c:pt>
                <c:pt idx="11">
                  <c:v>-8.5109999999999992</c:v>
                </c:pt>
                <c:pt idx="12">
                  <c:v>-8.7409999999999997</c:v>
                </c:pt>
                <c:pt idx="13">
                  <c:v>-8.7789999999999999</c:v>
                </c:pt>
                <c:pt idx="14">
                  <c:v>-8.625</c:v>
                </c:pt>
                <c:pt idx="15">
                  <c:v>-8.2789999999999999</c:v>
                </c:pt>
                <c:pt idx="16">
                  <c:v>-7.7409999999999997</c:v>
                </c:pt>
                <c:pt idx="17">
                  <c:v>-7.0110000000000001</c:v>
                </c:pt>
                <c:pt idx="18">
                  <c:v>-6.0890000000000004</c:v>
                </c:pt>
                <c:pt idx="19">
                  <c:v>-4.97500000000006</c:v>
                </c:pt>
                <c:pt idx="20">
                  <c:v>-3.6690000000000698</c:v>
                </c:pt>
                <c:pt idx="21">
                  <c:v>-2.1710000000000802</c:v>
                </c:pt>
                <c:pt idx="22">
                  <c:v>-0.48100000000008869</c:v>
                </c:pt>
                <c:pt idx="23">
                  <c:v>1.4009999999999021</c:v>
                </c:pt>
                <c:pt idx="24">
                  <c:v>3.4749999999998913</c:v>
                </c:pt>
                <c:pt idx="25">
                  <c:v>5.7409999999998806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72599792"/>
        <c:axId val="-872610672"/>
      </c:lineChart>
      <c:catAx>
        <c:axId val="-87259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72610672"/>
        <c:crosses val="autoZero"/>
        <c:auto val="1"/>
        <c:lblAlgn val="ctr"/>
        <c:lblOffset val="100"/>
        <c:noMultiLvlLbl val="0"/>
      </c:catAx>
      <c:valAx>
        <c:axId val="-8726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7259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Лист1!$A$52:$A$77</c:f>
              <c:numCache>
                <c:formatCode>General</c:formatCode>
                <c:ptCount val="26"/>
                <c:pt idx="0">
                  <c:v>-2.8</c:v>
                </c:pt>
                <c:pt idx="1">
                  <c:v>-2.6</c:v>
                </c:pt>
                <c:pt idx="2">
                  <c:v>-2.4</c:v>
                </c:pt>
                <c:pt idx="3">
                  <c:v>-2.2000000000000002</c:v>
                </c:pt>
                <c:pt idx="4">
                  <c:v>-2</c:v>
                </c:pt>
                <c:pt idx="5">
                  <c:v>-1.8</c:v>
                </c:pt>
                <c:pt idx="6">
                  <c:v>-1.6</c:v>
                </c:pt>
                <c:pt idx="7">
                  <c:v>-1.4</c:v>
                </c:pt>
                <c:pt idx="8">
                  <c:v>-1.2</c:v>
                </c:pt>
                <c:pt idx="9">
                  <c:v>-1</c:v>
                </c:pt>
                <c:pt idx="10">
                  <c:v>-0.8</c:v>
                </c:pt>
                <c:pt idx="11">
                  <c:v>-0.6</c:v>
                </c:pt>
                <c:pt idx="12">
                  <c:v>-0.4</c:v>
                </c:pt>
                <c:pt idx="13">
                  <c:v>-0.2</c:v>
                </c:pt>
                <c:pt idx="14">
                  <c:v>0</c:v>
                </c:pt>
                <c:pt idx="15">
                  <c:v>0.2</c:v>
                </c:pt>
                <c:pt idx="16">
                  <c:v>0.4</c:v>
                </c:pt>
                <c:pt idx="17">
                  <c:v>0.6</c:v>
                </c:pt>
                <c:pt idx="18">
                  <c:v>0.8</c:v>
                </c:pt>
                <c:pt idx="19">
                  <c:v>0.99999999999999001</c:v>
                </c:pt>
                <c:pt idx="20">
                  <c:v>1.19999999999999</c:v>
                </c:pt>
                <c:pt idx="21">
                  <c:v>1.3999999999999899</c:v>
                </c:pt>
                <c:pt idx="22">
                  <c:v>1.5999999999999901</c:v>
                </c:pt>
                <c:pt idx="23">
                  <c:v>1.7999999999999901</c:v>
                </c:pt>
                <c:pt idx="24">
                  <c:v>1.99999999999999</c:v>
                </c:pt>
                <c:pt idx="25">
                  <c:v>2.19999999999999</c:v>
                </c:pt>
              </c:numCache>
            </c:numRef>
          </c:cat>
          <c:val>
            <c:numRef>
              <c:f>Лист1!$B$52:$B$77</c:f>
              <c:numCache>
                <c:formatCode>General</c:formatCode>
                <c:ptCount val="26"/>
                <c:pt idx="0">
                  <c:v>6.6909999999999989</c:v>
                </c:pt>
                <c:pt idx="1">
                  <c:v>4.3490000000000002</c:v>
                </c:pt>
                <c:pt idx="2">
                  <c:v>2.1989999999999998</c:v>
                </c:pt>
                <c:pt idx="3">
                  <c:v>0.24100000000000144</c:v>
                </c:pt>
                <c:pt idx="4">
                  <c:v>-1.5250000000000004</c:v>
                </c:pt>
                <c:pt idx="5">
                  <c:v>-3.0989999999999993</c:v>
                </c:pt>
                <c:pt idx="6">
                  <c:v>-4.4809999999999999</c:v>
                </c:pt>
                <c:pt idx="7">
                  <c:v>-5.6710000000000003</c:v>
                </c:pt>
                <c:pt idx="8">
                  <c:v>-6.6690000000000005</c:v>
                </c:pt>
                <c:pt idx="9">
                  <c:v>-7.4749999999999996</c:v>
                </c:pt>
                <c:pt idx="10">
                  <c:v>-8.0890000000000004</c:v>
                </c:pt>
                <c:pt idx="11">
                  <c:v>-8.5109999999999992</c:v>
                </c:pt>
                <c:pt idx="12">
                  <c:v>-8.7409999999999997</c:v>
                </c:pt>
                <c:pt idx="13">
                  <c:v>-8.7789999999999999</c:v>
                </c:pt>
                <c:pt idx="14">
                  <c:v>-8.625</c:v>
                </c:pt>
                <c:pt idx="15">
                  <c:v>-8.2789999999999999</c:v>
                </c:pt>
                <c:pt idx="16">
                  <c:v>-7.7409999999999997</c:v>
                </c:pt>
                <c:pt idx="17">
                  <c:v>-7.0110000000000001</c:v>
                </c:pt>
                <c:pt idx="18">
                  <c:v>-6.0890000000000004</c:v>
                </c:pt>
                <c:pt idx="19">
                  <c:v>-4.97500000000006</c:v>
                </c:pt>
                <c:pt idx="20">
                  <c:v>-3.6690000000000698</c:v>
                </c:pt>
                <c:pt idx="21">
                  <c:v>-2.1710000000000802</c:v>
                </c:pt>
                <c:pt idx="22">
                  <c:v>-0.48100000000008869</c:v>
                </c:pt>
                <c:pt idx="23">
                  <c:v>1.4009999999999021</c:v>
                </c:pt>
                <c:pt idx="24">
                  <c:v>3.4749999999998913</c:v>
                </c:pt>
                <c:pt idx="25">
                  <c:v>5.7409999999998806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68737376"/>
        <c:axId val="-868748800"/>
      </c:lineChart>
      <c:catAx>
        <c:axId val="-86873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68748800"/>
        <c:crosses val="autoZero"/>
        <c:auto val="1"/>
        <c:lblAlgn val="ctr"/>
        <c:lblOffset val="100"/>
        <c:noMultiLvlLbl val="0"/>
      </c:catAx>
      <c:valAx>
        <c:axId val="-8687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68737376"/>
        <c:crossesAt val="15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21</xdr:row>
      <xdr:rowOff>109537</xdr:rowOff>
    </xdr:from>
    <xdr:to>
      <xdr:col>17</xdr:col>
      <xdr:colOff>571500</xdr:colOff>
      <xdr:row>35</xdr:row>
      <xdr:rowOff>185737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30</xdr:row>
      <xdr:rowOff>14287</xdr:rowOff>
    </xdr:from>
    <xdr:to>
      <xdr:col>10</xdr:col>
      <xdr:colOff>257175</xdr:colOff>
      <xdr:row>44</xdr:row>
      <xdr:rowOff>90487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323850</xdr:colOff>
      <xdr:row>60</xdr:row>
      <xdr:rowOff>4762</xdr:rowOff>
    </xdr:from>
    <xdr:to>
      <xdr:col>13</xdr:col>
      <xdr:colOff>133350</xdr:colOff>
      <xdr:row>74</xdr:row>
      <xdr:rowOff>80962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323850</xdr:colOff>
      <xdr:row>61</xdr:row>
      <xdr:rowOff>4762</xdr:rowOff>
    </xdr:from>
    <xdr:to>
      <xdr:col>13</xdr:col>
      <xdr:colOff>133350</xdr:colOff>
      <xdr:row>75</xdr:row>
      <xdr:rowOff>80962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05"/>
  <sheetViews>
    <sheetView tabSelected="1" topLeftCell="A184" workbookViewId="0">
      <selection activeCell="E204" sqref="E204"/>
    </sheetView>
  </sheetViews>
  <sheetFormatPr defaultRowHeight="15" x14ac:dyDescent="0.25"/>
  <cols>
    <col min="2" max="2" width="10.140625" bestFit="1" customWidth="1"/>
    <col min="4" max="4" width="10.140625" bestFit="1" customWidth="1"/>
    <col min="5" max="5" width="9.5703125" bestFit="1" customWidth="1"/>
    <col min="7" max="7" width="23.5703125" customWidth="1"/>
    <col min="8" max="8" width="17.85546875" bestFit="1" customWidth="1"/>
    <col min="13" max="13" width="23.5703125" customWidth="1"/>
  </cols>
  <sheetData>
    <row r="3" spans="1:19" x14ac:dyDescent="0.25">
      <c r="B3" s="1">
        <v>42005</v>
      </c>
      <c r="D3" s="1">
        <v>42429</v>
      </c>
    </row>
    <row r="4" spans="1:19" x14ac:dyDescent="0.25">
      <c r="B4" s="1">
        <v>40544</v>
      </c>
      <c r="D4" t="s">
        <v>0</v>
      </c>
    </row>
    <row r="5" spans="1:19" x14ac:dyDescent="0.25">
      <c r="E5" t="s">
        <v>46</v>
      </c>
      <c r="F5" t="s">
        <v>47</v>
      </c>
      <c r="G5" t="s">
        <v>37</v>
      </c>
      <c r="H5" t="s">
        <v>48</v>
      </c>
      <c r="I5" t="s">
        <v>49</v>
      </c>
      <c r="L5" t="s">
        <v>22</v>
      </c>
      <c r="M5" t="s">
        <v>23</v>
      </c>
    </row>
    <row r="6" spans="1:19" x14ac:dyDescent="0.25">
      <c r="A6" t="s">
        <v>1</v>
      </c>
      <c r="B6">
        <f>$B3-$B4</f>
        <v>1461</v>
      </c>
      <c r="C6">
        <f t="shared" ref="C6:I6" si="0">$B3-$B4</f>
        <v>1461</v>
      </c>
      <c r="D6">
        <f t="shared" si="0"/>
        <v>1461</v>
      </c>
      <c r="E6">
        <f t="shared" si="0"/>
        <v>1461</v>
      </c>
      <c r="F6">
        <f t="shared" si="0"/>
        <v>1461</v>
      </c>
      <c r="G6">
        <f t="shared" si="0"/>
        <v>1461</v>
      </c>
      <c r="H6">
        <f t="shared" si="0"/>
        <v>1461</v>
      </c>
      <c r="I6">
        <f t="shared" si="0"/>
        <v>1461</v>
      </c>
      <c r="K6">
        <v>1</v>
      </c>
      <c r="L6">
        <v>1</v>
      </c>
      <c r="M6">
        <v>43</v>
      </c>
      <c r="N6" t="s">
        <v>2</v>
      </c>
      <c r="O6" t="s">
        <v>15</v>
      </c>
      <c r="P6" t="s">
        <v>24</v>
      </c>
      <c r="Q6" t="s">
        <v>39</v>
      </c>
      <c r="R6">
        <f>L6 * НоваяЯчейка</f>
        <v>0.13</v>
      </c>
      <c r="S6">
        <f>L6 * $F$20</f>
        <v>0.13</v>
      </c>
    </row>
    <row r="7" spans="1:19" x14ac:dyDescent="0.25">
      <c r="A7" t="s">
        <v>1</v>
      </c>
      <c r="B7" s="1">
        <f>$B4-$B5</f>
        <v>40544</v>
      </c>
      <c r="C7">
        <f t="shared" ref="B7:I7" si="1">$B4-$B5</f>
        <v>40544</v>
      </c>
      <c r="D7">
        <f t="shared" si="1"/>
        <v>40544</v>
      </c>
      <c r="E7">
        <f t="shared" si="1"/>
        <v>40544</v>
      </c>
      <c r="F7">
        <f t="shared" si="1"/>
        <v>40544</v>
      </c>
      <c r="G7">
        <f t="shared" si="1"/>
        <v>40544</v>
      </c>
      <c r="H7">
        <f t="shared" si="1"/>
        <v>40544</v>
      </c>
      <c r="I7">
        <f t="shared" si="1"/>
        <v>40544</v>
      </c>
      <c r="K7">
        <v>1</v>
      </c>
      <c r="L7">
        <v>2</v>
      </c>
      <c r="M7">
        <v>23</v>
      </c>
      <c r="N7" t="s">
        <v>3</v>
      </c>
      <c r="O7" t="s">
        <v>16</v>
      </c>
      <c r="P7" t="s">
        <v>25</v>
      </c>
      <c r="Q7" t="s">
        <v>40</v>
      </c>
      <c r="R7">
        <f>L7 * НоваяЯчейка</f>
        <v>0.26</v>
      </c>
      <c r="S7">
        <f t="shared" ref="S7:S18" si="2">L7 * $F$20</f>
        <v>0.26</v>
      </c>
    </row>
    <row r="8" spans="1:19" x14ac:dyDescent="0.25">
      <c r="A8" t="s">
        <v>1</v>
      </c>
      <c r="B8">
        <f t="shared" ref="B8:I8" si="3">$B5-$B6</f>
        <v>-1461</v>
      </c>
      <c r="C8">
        <f t="shared" si="3"/>
        <v>-1461</v>
      </c>
      <c r="D8">
        <f t="shared" si="3"/>
        <v>-1461</v>
      </c>
      <c r="E8">
        <f t="shared" si="3"/>
        <v>-1461</v>
      </c>
      <c r="F8">
        <f t="shared" si="3"/>
        <v>-1461</v>
      </c>
      <c r="G8">
        <f t="shared" si="3"/>
        <v>-1461</v>
      </c>
      <c r="H8">
        <f t="shared" si="3"/>
        <v>-1461</v>
      </c>
      <c r="I8">
        <f t="shared" si="3"/>
        <v>-1461</v>
      </c>
      <c r="K8">
        <v>1</v>
      </c>
      <c r="L8">
        <v>3</v>
      </c>
      <c r="M8">
        <v>3</v>
      </c>
      <c r="N8" t="s">
        <v>4</v>
      </c>
      <c r="O8" t="s">
        <v>17</v>
      </c>
      <c r="P8" t="s">
        <v>26</v>
      </c>
      <c r="Q8" t="s">
        <v>41</v>
      </c>
      <c r="R8">
        <f>L8 * НоваяЯчейка</f>
        <v>0.39</v>
      </c>
      <c r="S8">
        <f t="shared" si="2"/>
        <v>0.39</v>
      </c>
    </row>
    <row r="9" spans="1:19" x14ac:dyDescent="0.25">
      <c r="A9" t="s">
        <v>1</v>
      </c>
      <c r="B9">
        <f t="shared" ref="B9:I9" si="4">$B6-$B7</f>
        <v>-39083</v>
      </c>
      <c r="C9">
        <f t="shared" si="4"/>
        <v>-39083</v>
      </c>
      <c r="D9">
        <f t="shared" si="4"/>
        <v>-39083</v>
      </c>
      <c r="E9">
        <f t="shared" si="4"/>
        <v>-39083</v>
      </c>
      <c r="F9">
        <f t="shared" si="4"/>
        <v>-39083</v>
      </c>
      <c r="G9">
        <f t="shared" si="4"/>
        <v>-39083</v>
      </c>
      <c r="H9">
        <f t="shared" si="4"/>
        <v>-39083</v>
      </c>
      <c r="I9">
        <f t="shared" si="4"/>
        <v>-39083</v>
      </c>
      <c r="K9">
        <v>1</v>
      </c>
      <c r="L9">
        <v>4</v>
      </c>
      <c r="M9">
        <v>-17</v>
      </c>
      <c r="N9" t="s">
        <v>5</v>
      </c>
      <c r="O9" t="s">
        <v>18</v>
      </c>
      <c r="P9" t="s">
        <v>27</v>
      </c>
      <c r="Q9" t="s">
        <v>42</v>
      </c>
      <c r="R9">
        <f>L9 * НоваяЯчейка</f>
        <v>0.52</v>
      </c>
      <c r="S9">
        <f t="shared" si="2"/>
        <v>0.52</v>
      </c>
    </row>
    <row r="10" spans="1:19" x14ac:dyDescent="0.25">
      <c r="A10" t="s">
        <v>1</v>
      </c>
      <c r="B10">
        <f t="shared" ref="B10:I10" si="5">$B7-$B8</f>
        <v>42005</v>
      </c>
      <c r="C10">
        <f t="shared" si="5"/>
        <v>42005</v>
      </c>
      <c r="D10">
        <f t="shared" si="5"/>
        <v>42005</v>
      </c>
      <c r="E10">
        <f t="shared" si="5"/>
        <v>42005</v>
      </c>
      <c r="F10">
        <f t="shared" si="5"/>
        <v>42005</v>
      </c>
      <c r="G10">
        <f t="shared" si="5"/>
        <v>42005</v>
      </c>
      <c r="H10">
        <f t="shared" si="5"/>
        <v>42005</v>
      </c>
      <c r="I10">
        <f t="shared" si="5"/>
        <v>42005</v>
      </c>
      <c r="K10">
        <v>1</v>
      </c>
      <c r="L10">
        <v>5</v>
      </c>
      <c r="M10">
        <v>-37</v>
      </c>
      <c r="N10" t="s">
        <v>6</v>
      </c>
      <c r="O10" t="s">
        <v>19</v>
      </c>
      <c r="P10" t="s">
        <v>28</v>
      </c>
      <c r="R10">
        <f>L10 * НоваяЯчейка</f>
        <v>0.65</v>
      </c>
      <c r="S10">
        <f t="shared" si="2"/>
        <v>0.65</v>
      </c>
    </row>
    <row r="11" spans="1:19" x14ac:dyDescent="0.25">
      <c r="A11" t="s">
        <v>1</v>
      </c>
      <c r="B11">
        <f t="shared" ref="B11:I11" si="6">$B8-$B9</f>
        <v>37622</v>
      </c>
      <c r="C11">
        <f t="shared" si="6"/>
        <v>37622</v>
      </c>
      <c r="D11">
        <f t="shared" si="6"/>
        <v>37622</v>
      </c>
      <c r="E11">
        <f t="shared" si="6"/>
        <v>37622</v>
      </c>
      <c r="F11">
        <f t="shared" si="6"/>
        <v>37622</v>
      </c>
      <c r="G11">
        <f t="shared" si="6"/>
        <v>37622</v>
      </c>
      <c r="H11">
        <f t="shared" si="6"/>
        <v>37622</v>
      </c>
      <c r="I11">
        <f t="shared" si="6"/>
        <v>37622</v>
      </c>
      <c r="K11">
        <v>1</v>
      </c>
      <c r="L11">
        <v>6</v>
      </c>
      <c r="M11">
        <v>-57</v>
      </c>
      <c r="N11" t="s">
        <v>7</v>
      </c>
      <c r="O11" t="s">
        <v>20</v>
      </c>
      <c r="P11" t="s">
        <v>29</v>
      </c>
      <c r="R11">
        <f>L11 * НоваяЯчейка</f>
        <v>0.78</v>
      </c>
      <c r="S11">
        <f t="shared" si="2"/>
        <v>0.78</v>
      </c>
    </row>
    <row r="12" spans="1:19" x14ac:dyDescent="0.25">
      <c r="A12" t="s">
        <v>1</v>
      </c>
      <c r="B12">
        <f t="shared" ref="B12:I12" si="7">$B9-$B10</f>
        <v>-81088</v>
      </c>
      <c r="C12">
        <f t="shared" si="7"/>
        <v>-81088</v>
      </c>
      <c r="D12">
        <f t="shared" si="7"/>
        <v>-81088</v>
      </c>
      <c r="E12">
        <f t="shared" si="7"/>
        <v>-81088</v>
      </c>
      <c r="F12">
        <f t="shared" si="7"/>
        <v>-81088</v>
      </c>
      <c r="G12">
        <f t="shared" si="7"/>
        <v>-81088</v>
      </c>
      <c r="H12">
        <f t="shared" si="7"/>
        <v>-81088</v>
      </c>
      <c r="I12">
        <f t="shared" si="7"/>
        <v>-81088</v>
      </c>
      <c r="K12">
        <v>1</v>
      </c>
      <c r="L12">
        <v>7</v>
      </c>
      <c r="M12">
        <v>-77</v>
      </c>
      <c r="N12" t="s">
        <v>8</v>
      </c>
      <c r="O12" t="s">
        <v>21</v>
      </c>
      <c r="P12" t="s">
        <v>30</v>
      </c>
      <c r="R12">
        <f>L12 * НоваяЯчейка</f>
        <v>0.91</v>
      </c>
      <c r="S12">
        <f t="shared" si="2"/>
        <v>0.91</v>
      </c>
    </row>
    <row r="13" spans="1:19" x14ac:dyDescent="0.25">
      <c r="A13" t="s">
        <v>1</v>
      </c>
      <c r="B13">
        <f t="shared" ref="B13:I13" si="8">$B10-$B11</f>
        <v>4383</v>
      </c>
      <c r="C13">
        <f t="shared" si="8"/>
        <v>4383</v>
      </c>
      <c r="D13">
        <f t="shared" si="8"/>
        <v>4383</v>
      </c>
      <c r="E13">
        <f t="shared" si="8"/>
        <v>4383</v>
      </c>
      <c r="F13">
        <f t="shared" si="8"/>
        <v>4383</v>
      </c>
      <c r="G13">
        <f t="shared" si="8"/>
        <v>4383</v>
      </c>
      <c r="H13">
        <f t="shared" si="8"/>
        <v>4383</v>
      </c>
      <c r="I13">
        <f t="shared" si="8"/>
        <v>4383</v>
      </c>
      <c r="K13">
        <v>1</v>
      </c>
      <c r="L13">
        <v>8</v>
      </c>
      <c r="M13">
        <v>-97</v>
      </c>
      <c r="N13" t="s">
        <v>9</v>
      </c>
      <c r="O13" t="s">
        <v>15</v>
      </c>
      <c r="P13" t="s">
        <v>31</v>
      </c>
      <c r="R13">
        <f>L13 * НоваяЯчейка</f>
        <v>1.04</v>
      </c>
      <c r="S13">
        <f t="shared" si="2"/>
        <v>1.04</v>
      </c>
    </row>
    <row r="14" spans="1:19" x14ac:dyDescent="0.25">
      <c r="A14" t="s">
        <v>1</v>
      </c>
      <c r="B14">
        <f t="shared" ref="B14:I14" si="9">$B11-$B12</f>
        <v>118710</v>
      </c>
      <c r="C14">
        <f t="shared" si="9"/>
        <v>118710</v>
      </c>
      <c r="D14">
        <f t="shared" si="9"/>
        <v>118710</v>
      </c>
      <c r="E14">
        <f t="shared" si="9"/>
        <v>118710</v>
      </c>
      <c r="F14">
        <f t="shared" si="9"/>
        <v>118710</v>
      </c>
      <c r="G14">
        <f t="shared" si="9"/>
        <v>118710</v>
      </c>
      <c r="H14">
        <f t="shared" si="9"/>
        <v>118710</v>
      </c>
      <c r="I14">
        <f t="shared" si="9"/>
        <v>118710</v>
      </c>
      <c r="K14">
        <v>1</v>
      </c>
      <c r="L14">
        <v>9</v>
      </c>
      <c r="M14">
        <v>-117</v>
      </c>
      <c r="N14" t="s">
        <v>10</v>
      </c>
      <c r="O14" t="s">
        <v>16</v>
      </c>
      <c r="P14" t="s">
        <v>32</v>
      </c>
      <c r="R14">
        <f>L14 * НоваяЯчейка</f>
        <v>1.17</v>
      </c>
      <c r="S14">
        <f t="shared" si="2"/>
        <v>1.17</v>
      </c>
    </row>
    <row r="15" spans="1:19" x14ac:dyDescent="0.25">
      <c r="A15" t="s">
        <v>1</v>
      </c>
      <c r="B15">
        <f t="shared" ref="B15:I15" si="10">$B12-$B13</f>
        <v>-85471</v>
      </c>
      <c r="C15">
        <f t="shared" si="10"/>
        <v>-85471</v>
      </c>
      <c r="D15">
        <f t="shared" si="10"/>
        <v>-85471</v>
      </c>
      <c r="E15">
        <f t="shared" si="10"/>
        <v>-85471</v>
      </c>
      <c r="F15">
        <f t="shared" si="10"/>
        <v>-85471</v>
      </c>
      <c r="G15">
        <f t="shared" si="10"/>
        <v>-85471</v>
      </c>
      <c r="H15">
        <f t="shared" si="10"/>
        <v>-85471</v>
      </c>
      <c r="I15">
        <f t="shared" si="10"/>
        <v>-85471</v>
      </c>
      <c r="K15">
        <v>1</v>
      </c>
      <c r="L15">
        <v>10</v>
      </c>
      <c r="M15">
        <v>-137</v>
      </c>
      <c r="N15" t="s">
        <v>11</v>
      </c>
      <c r="O15" t="s">
        <v>17</v>
      </c>
      <c r="P15" t="s">
        <v>33</v>
      </c>
      <c r="R15">
        <f>L15 * НоваяЯчейка</f>
        <v>1.3</v>
      </c>
      <c r="S15">
        <f t="shared" si="2"/>
        <v>1.3</v>
      </c>
    </row>
    <row r="16" spans="1:19" x14ac:dyDescent="0.25">
      <c r="K16">
        <v>1</v>
      </c>
      <c r="L16">
        <v>11</v>
      </c>
      <c r="M16">
        <v>-157</v>
      </c>
      <c r="N16" t="s">
        <v>12</v>
      </c>
      <c r="O16" t="s">
        <v>18</v>
      </c>
      <c r="P16" t="s">
        <v>34</v>
      </c>
      <c r="R16">
        <f>L16 * НоваяЯчейка</f>
        <v>1.4300000000000002</v>
      </c>
      <c r="S16">
        <f t="shared" si="2"/>
        <v>1.4300000000000002</v>
      </c>
    </row>
    <row r="17" spans="2:19" x14ac:dyDescent="0.25">
      <c r="K17">
        <v>1</v>
      </c>
      <c r="L17">
        <v>12</v>
      </c>
      <c r="M17">
        <v>-177</v>
      </c>
      <c r="N17" t="s">
        <v>13</v>
      </c>
      <c r="O17" t="s">
        <v>19</v>
      </c>
      <c r="P17" t="s">
        <v>35</v>
      </c>
      <c r="R17">
        <f>L17 * НоваяЯчейка</f>
        <v>1.56</v>
      </c>
      <c r="S17">
        <f t="shared" si="2"/>
        <v>1.56</v>
      </c>
    </row>
    <row r="18" spans="2:19" x14ac:dyDescent="0.25">
      <c r="C18" t="s">
        <v>43</v>
      </c>
      <c r="D18">
        <f>SUM(M9:M18,K7:L18)</f>
        <v>-968</v>
      </c>
      <c r="E18">
        <f>MAX(L7:L17,L13,K16)</f>
        <v>12</v>
      </c>
      <c r="G18">
        <f>COUNTIF(L6:L15,K8)</f>
        <v>1</v>
      </c>
      <c r="K18">
        <v>1</v>
      </c>
      <c r="L18">
        <v>13</v>
      </c>
      <c r="M18">
        <v>-197</v>
      </c>
      <c r="N18" t="s">
        <v>14</v>
      </c>
      <c r="O18" t="s">
        <v>20</v>
      </c>
      <c r="P18" t="s">
        <v>24</v>
      </c>
      <c r="R18">
        <f>L18 * НоваяЯчейка</f>
        <v>1.69</v>
      </c>
      <c r="S18">
        <f t="shared" si="2"/>
        <v>1.69</v>
      </c>
    </row>
    <row r="20" spans="2:19" x14ac:dyDescent="0.25">
      <c r="E20" s="2">
        <v>0.13</v>
      </c>
      <c r="F20" s="2">
        <v>0.13</v>
      </c>
      <c r="G20">
        <f>НоваяЯчейка * 2</f>
        <v>0.26</v>
      </c>
    </row>
    <row r="21" spans="2:19" x14ac:dyDescent="0.25">
      <c r="E21" t="s">
        <v>44</v>
      </c>
    </row>
    <row r="23" spans="2:19" x14ac:dyDescent="0.25">
      <c r="C23" t="s">
        <v>24</v>
      </c>
      <c r="D23" t="s">
        <v>25</v>
      </c>
      <c r="E23" t="s">
        <v>26</v>
      </c>
      <c r="F23" t="s">
        <v>27</v>
      </c>
      <c r="G23" t="s">
        <v>28</v>
      </c>
      <c r="H23" t="s">
        <v>29</v>
      </c>
      <c r="I23" t="s">
        <v>30</v>
      </c>
      <c r="J23" t="s">
        <v>31</v>
      </c>
    </row>
    <row r="24" spans="2:19" x14ac:dyDescent="0.25">
      <c r="B24" t="s">
        <v>36</v>
      </c>
      <c r="C24">
        <v>100</v>
      </c>
      <c r="D24">
        <v>200</v>
      </c>
      <c r="E24">
        <v>300</v>
      </c>
      <c r="F24">
        <v>400</v>
      </c>
      <c r="G24">
        <v>500</v>
      </c>
      <c r="H24">
        <v>600</v>
      </c>
      <c r="I24">
        <v>700</v>
      </c>
      <c r="J24">
        <v>800</v>
      </c>
    </row>
    <row r="25" spans="2:19" x14ac:dyDescent="0.25">
      <c r="B25" t="s">
        <v>38</v>
      </c>
      <c r="C25">
        <f xml:space="preserve"> 1000 - C24</f>
        <v>900</v>
      </c>
      <c r="D25">
        <f t="shared" ref="D25:J25" si="11" xml:space="preserve"> 1000 - D24</f>
        <v>800</v>
      </c>
      <c r="E25">
        <f t="shared" si="11"/>
        <v>700</v>
      </c>
      <c r="F25">
        <f t="shared" si="11"/>
        <v>600</v>
      </c>
      <c r="G25">
        <f t="shared" si="11"/>
        <v>500</v>
      </c>
      <c r="H25">
        <f t="shared" si="11"/>
        <v>400</v>
      </c>
      <c r="I25">
        <f t="shared" si="11"/>
        <v>300</v>
      </c>
      <c r="J25">
        <f t="shared" si="11"/>
        <v>200</v>
      </c>
    </row>
    <row r="26" spans="2:19" x14ac:dyDescent="0.25">
      <c r="B26" t="s">
        <v>45</v>
      </c>
      <c r="C26">
        <v>100</v>
      </c>
      <c r="D26">
        <v>200</v>
      </c>
      <c r="E26">
        <v>300</v>
      </c>
      <c r="F26">
        <v>400</v>
      </c>
      <c r="G26">
        <v>500</v>
      </c>
      <c r="H26">
        <v>600</v>
      </c>
      <c r="I26">
        <v>700</v>
      </c>
      <c r="J26">
        <v>800</v>
      </c>
    </row>
    <row r="28" spans="2:19" x14ac:dyDescent="0.25">
      <c r="B28" t="s">
        <v>46</v>
      </c>
      <c r="C28">
        <v>100</v>
      </c>
      <c r="D28">
        <v>200</v>
      </c>
      <c r="E28">
        <v>300</v>
      </c>
      <c r="F28">
        <v>400</v>
      </c>
      <c r="G28">
        <v>500</v>
      </c>
      <c r="H28">
        <v>600</v>
      </c>
      <c r="I28">
        <v>700</v>
      </c>
      <c r="J28">
        <v>800</v>
      </c>
    </row>
    <row r="48" spans="4:4" x14ac:dyDescent="0.25">
      <c r="D48" t="s">
        <v>50</v>
      </c>
    </row>
    <row r="49" spans="1:9" x14ac:dyDescent="0.25">
      <c r="C49" t="s">
        <v>53</v>
      </c>
      <c r="D49" t="s">
        <v>54</v>
      </c>
      <c r="E49" t="s">
        <v>55</v>
      </c>
      <c r="F49" t="s">
        <v>56</v>
      </c>
      <c r="G49" t="s">
        <v>57</v>
      </c>
      <c r="H49" t="s">
        <v>58</v>
      </c>
      <c r="I49" t="s">
        <v>59</v>
      </c>
    </row>
    <row r="50" spans="1:9" x14ac:dyDescent="0.25">
      <c r="B50" s="3"/>
      <c r="C50" s="3">
        <v>2.4</v>
      </c>
      <c r="D50" s="3">
        <v>1.25</v>
      </c>
      <c r="E50" s="3">
        <v>-8.625</v>
      </c>
      <c r="F50" s="3">
        <v>2.6</v>
      </c>
      <c r="G50" s="3">
        <v>-2.8</v>
      </c>
      <c r="H50" s="3">
        <v>-2.8</v>
      </c>
      <c r="I50" s="3">
        <v>2.2000000000000002</v>
      </c>
    </row>
    <row r="51" spans="1:9" x14ac:dyDescent="0.25">
      <c r="A51" t="s">
        <v>51</v>
      </c>
      <c r="B51" t="s">
        <v>52</v>
      </c>
    </row>
    <row r="52" spans="1:9" x14ac:dyDescent="0.25">
      <c r="A52">
        <v>-2.8</v>
      </c>
      <c r="B52">
        <f>$C$50 * A52 * A52 + $D$50 * A52 + $E$50</f>
        <v>6.6909999999999989</v>
      </c>
    </row>
    <row r="53" spans="1:9" x14ac:dyDescent="0.25">
      <c r="A53">
        <v>-2.6</v>
      </c>
      <c r="B53">
        <f t="shared" ref="B53:B77" si="12">$C$50 * A53 * A53 + $D$50 * A53 + $E$50</f>
        <v>4.3490000000000002</v>
      </c>
    </row>
    <row r="54" spans="1:9" x14ac:dyDescent="0.25">
      <c r="A54">
        <v>-2.4</v>
      </c>
      <c r="B54">
        <f t="shared" si="12"/>
        <v>2.1989999999999998</v>
      </c>
    </row>
    <row r="55" spans="1:9" x14ac:dyDescent="0.25">
      <c r="A55">
        <v>-2.2000000000000002</v>
      </c>
      <c r="B55">
        <f t="shared" si="12"/>
        <v>0.24100000000000144</v>
      </c>
    </row>
    <row r="56" spans="1:9" x14ac:dyDescent="0.25">
      <c r="A56">
        <v>-2</v>
      </c>
      <c r="B56">
        <f t="shared" si="12"/>
        <v>-1.5250000000000004</v>
      </c>
    </row>
    <row r="57" spans="1:9" x14ac:dyDescent="0.25">
      <c r="A57">
        <v>-1.8</v>
      </c>
      <c r="B57">
        <f t="shared" si="12"/>
        <v>-3.0989999999999993</v>
      </c>
    </row>
    <row r="58" spans="1:9" x14ac:dyDescent="0.25">
      <c r="A58">
        <v>-1.6</v>
      </c>
      <c r="B58">
        <f t="shared" si="12"/>
        <v>-4.4809999999999999</v>
      </c>
    </row>
    <row r="59" spans="1:9" x14ac:dyDescent="0.25">
      <c r="A59">
        <v>-1.4</v>
      </c>
      <c r="B59">
        <f t="shared" si="12"/>
        <v>-5.6710000000000003</v>
      </c>
    </row>
    <row r="60" spans="1:9" x14ac:dyDescent="0.25">
      <c r="A60">
        <v>-1.2</v>
      </c>
      <c r="B60">
        <f t="shared" si="12"/>
        <v>-6.6690000000000005</v>
      </c>
    </row>
    <row r="61" spans="1:9" x14ac:dyDescent="0.25">
      <c r="A61">
        <v>-1</v>
      </c>
      <c r="B61">
        <f t="shared" si="12"/>
        <v>-7.4749999999999996</v>
      </c>
    </row>
    <row r="62" spans="1:9" x14ac:dyDescent="0.25">
      <c r="A62">
        <v>-0.8</v>
      </c>
      <c r="B62">
        <f t="shared" si="12"/>
        <v>-8.0890000000000004</v>
      </c>
    </row>
    <row r="63" spans="1:9" x14ac:dyDescent="0.25">
      <c r="A63">
        <v>-0.6</v>
      </c>
      <c r="B63">
        <f t="shared" si="12"/>
        <v>-8.5109999999999992</v>
      </c>
    </row>
    <row r="64" spans="1:9" x14ac:dyDescent="0.25">
      <c r="A64">
        <v>-0.4</v>
      </c>
      <c r="B64">
        <f t="shared" si="12"/>
        <v>-8.7409999999999997</v>
      </c>
    </row>
    <row r="65" spans="1:10" x14ac:dyDescent="0.25">
      <c r="A65">
        <v>-0.2</v>
      </c>
      <c r="B65">
        <f t="shared" si="12"/>
        <v>-8.7789999999999999</v>
      </c>
    </row>
    <row r="66" spans="1:10" x14ac:dyDescent="0.25">
      <c r="A66">
        <v>0</v>
      </c>
      <c r="B66">
        <f t="shared" si="12"/>
        <v>-8.625</v>
      </c>
    </row>
    <row r="67" spans="1:10" x14ac:dyDescent="0.25">
      <c r="A67">
        <v>0.2</v>
      </c>
      <c r="B67">
        <f t="shared" si="12"/>
        <v>-8.2789999999999999</v>
      </c>
    </row>
    <row r="68" spans="1:10" x14ac:dyDescent="0.25">
      <c r="A68">
        <v>0.4</v>
      </c>
      <c r="B68">
        <f t="shared" si="12"/>
        <v>-7.7409999999999997</v>
      </c>
    </row>
    <row r="69" spans="1:10" x14ac:dyDescent="0.25">
      <c r="A69">
        <v>0.6</v>
      </c>
      <c r="B69">
        <f t="shared" si="12"/>
        <v>-7.0110000000000001</v>
      </c>
    </row>
    <row r="70" spans="1:10" x14ac:dyDescent="0.25">
      <c r="A70">
        <v>0.8</v>
      </c>
      <c r="B70">
        <f t="shared" si="12"/>
        <v>-6.0890000000000004</v>
      </c>
    </row>
    <row r="71" spans="1:10" x14ac:dyDescent="0.25">
      <c r="A71">
        <v>0.99999999999999001</v>
      </c>
      <c r="B71">
        <f t="shared" si="12"/>
        <v>-4.97500000000006</v>
      </c>
    </row>
    <row r="72" spans="1:10" x14ac:dyDescent="0.25">
      <c r="A72">
        <v>1.19999999999999</v>
      </c>
      <c r="B72">
        <f t="shared" si="12"/>
        <v>-3.6690000000000698</v>
      </c>
    </row>
    <row r="73" spans="1:10" x14ac:dyDescent="0.25">
      <c r="A73">
        <v>1.3999999999999899</v>
      </c>
      <c r="B73">
        <f t="shared" si="12"/>
        <v>-2.1710000000000802</v>
      </c>
    </row>
    <row r="74" spans="1:10" x14ac:dyDescent="0.25">
      <c r="A74">
        <v>1.5999999999999901</v>
      </c>
      <c r="B74">
        <f t="shared" si="12"/>
        <v>-0.48100000000008869</v>
      </c>
    </row>
    <row r="75" spans="1:10" x14ac:dyDescent="0.25">
      <c r="A75">
        <v>1.7999999999999901</v>
      </c>
      <c r="B75">
        <f t="shared" si="12"/>
        <v>1.4009999999999021</v>
      </c>
    </row>
    <row r="76" spans="1:10" x14ac:dyDescent="0.25">
      <c r="A76">
        <v>1.99999999999999</v>
      </c>
      <c r="B76">
        <f t="shared" si="12"/>
        <v>3.4749999999998913</v>
      </c>
    </row>
    <row r="77" spans="1:10" x14ac:dyDescent="0.25">
      <c r="A77">
        <v>2.19999999999999</v>
      </c>
      <c r="B77">
        <f>$C$50 * A77 * A77 + $D$50 * A77 + $E$50</f>
        <v>5.7409999999998806</v>
      </c>
    </row>
    <row r="79" spans="1:10" x14ac:dyDescent="0.25">
      <c r="H79">
        <f>I79+J79</f>
        <v>150</v>
      </c>
      <c r="I79">
        <v>110</v>
      </c>
      <c r="J79">
        <v>40</v>
      </c>
    </row>
    <row r="80" spans="1:10" x14ac:dyDescent="0.25">
      <c r="B80" t="s">
        <v>60</v>
      </c>
    </row>
    <row r="82" spans="3:11" x14ac:dyDescent="0.25">
      <c r="E82" s="4">
        <v>8.5000000000000006E-2</v>
      </c>
      <c r="F82" t="s">
        <v>61</v>
      </c>
      <c r="J82" s="4">
        <v>8.5000000000000006E-2</v>
      </c>
    </row>
    <row r="83" spans="3:11" x14ac:dyDescent="0.25">
      <c r="D83" t="s">
        <v>65</v>
      </c>
      <c r="E83">
        <v>1</v>
      </c>
      <c r="F83" t="s">
        <v>62</v>
      </c>
      <c r="J83">
        <v>720</v>
      </c>
      <c r="K83" t="s">
        <v>64</v>
      </c>
    </row>
    <row r="84" spans="3:11" x14ac:dyDescent="0.25">
      <c r="E84">
        <v>14000</v>
      </c>
      <c r="F84" t="s">
        <v>63</v>
      </c>
      <c r="J84">
        <v>14000</v>
      </c>
    </row>
    <row r="85" spans="3:11" x14ac:dyDescent="0.25">
      <c r="C85" t="s">
        <v>66</v>
      </c>
      <c r="E85" s="5">
        <f>PMT(E82 / 12,E83 * 12,-E84)</f>
        <v>1221.0769544412981</v>
      </c>
      <c r="H85" t="s">
        <v>66</v>
      </c>
      <c r="J85" s="5">
        <f>PMT(J82 / 12,J83 / 30,-J84)</f>
        <v>636.37944833940458</v>
      </c>
    </row>
    <row r="87" spans="3:11" x14ac:dyDescent="0.25">
      <c r="G87" t="s">
        <v>78</v>
      </c>
      <c r="H87" t="s">
        <v>79</v>
      </c>
      <c r="I87" t="s">
        <v>84</v>
      </c>
    </row>
    <row r="88" spans="3:11" x14ac:dyDescent="0.25">
      <c r="C88">
        <f>LEN(C89)</f>
        <v>12</v>
      </c>
      <c r="D88" t="str">
        <f>LEFT(C89,4)</f>
        <v>вввв</v>
      </c>
      <c r="G88" t="s">
        <v>68</v>
      </c>
      <c r="H88" s="6" t="s">
        <v>69</v>
      </c>
      <c r="I88" t="str">
        <f>CONCATENATE(G88:G123,H88:H123)</f>
        <v>янврь</v>
      </c>
    </row>
    <row r="89" spans="3:11" x14ac:dyDescent="0.25">
      <c r="C89" t="s">
        <v>67</v>
      </c>
      <c r="G89" t="s">
        <v>70</v>
      </c>
      <c r="H89" s="6" t="s">
        <v>71</v>
      </c>
      <c r="I89" t="str">
        <f t="shared" ref="I89:I121" si="13">CONCATENATE(G89:G124,H89:H124)</f>
        <v>феврль</v>
      </c>
    </row>
    <row r="90" spans="3:11" x14ac:dyDescent="0.25">
      <c r="G90" t="s">
        <v>72</v>
      </c>
      <c r="H90" s="6" t="s">
        <v>73</v>
      </c>
      <c r="I90" t="str">
        <f t="shared" si="13"/>
        <v>мрт</v>
      </c>
    </row>
    <row r="91" spans="3:11" x14ac:dyDescent="0.25">
      <c r="H91" s="6" t="s">
        <v>74</v>
      </c>
      <c r="I91" t="str">
        <f t="shared" si="13"/>
        <v>прель</v>
      </c>
    </row>
    <row r="92" spans="3:11" x14ac:dyDescent="0.25">
      <c r="G92" t="s">
        <v>72</v>
      </c>
      <c r="H92" s="6" t="s">
        <v>1</v>
      </c>
      <c r="I92" t="str">
        <f t="shared" si="13"/>
        <v>мй</v>
      </c>
    </row>
    <row r="93" spans="3:11" x14ac:dyDescent="0.25">
      <c r="G93" t="s">
        <v>29</v>
      </c>
      <c r="I93" t="str">
        <f t="shared" si="13"/>
        <v>июнь</v>
      </c>
    </row>
    <row r="94" spans="3:11" x14ac:dyDescent="0.25">
      <c r="G94" t="s">
        <v>30</v>
      </c>
      <c r="I94" t="str">
        <f t="shared" si="13"/>
        <v>июль</v>
      </c>
    </row>
    <row r="95" spans="3:11" x14ac:dyDescent="0.25">
      <c r="H95" s="6" t="s">
        <v>75</v>
      </c>
      <c r="I95" t="str">
        <f t="shared" si="13"/>
        <v>вгуст</v>
      </c>
    </row>
    <row r="96" spans="3:11" x14ac:dyDescent="0.25">
      <c r="G96" t="s">
        <v>32</v>
      </c>
      <c r="I96" t="str">
        <f t="shared" si="13"/>
        <v>сентябрь</v>
      </c>
    </row>
    <row r="97" spans="7:14" x14ac:dyDescent="0.25">
      <c r="G97" t="s">
        <v>33</v>
      </c>
      <c r="I97" t="str">
        <f t="shared" si="13"/>
        <v>октябрь</v>
      </c>
    </row>
    <row r="98" spans="7:14" x14ac:dyDescent="0.25">
      <c r="G98" t="s">
        <v>34</v>
      </c>
      <c r="I98" t="str">
        <f t="shared" si="13"/>
        <v>ноябрь</v>
      </c>
    </row>
    <row r="99" spans="7:14" x14ac:dyDescent="0.25">
      <c r="G99" t="s">
        <v>76</v>
      </c>
      <c r="H99" s="6" t="s">
        <v>77</v>
      </c>
      <c r="I99" t="str">
        <f t="shared" si="13"/>
        <v>декбрь</v>
      </c>
    </row>
    <row r="100" spans="7:14" x14ac:dyDescent="0.25">
      <c r="G100" t="s">
        <v>68</v>
      </c>
      <c r="H100" s="6" t="s">
        <v>69</v>
      </c>
      <c r="I100" t="str">
        <f t="shared" si="13"/>
        <v>янврь</v>
      </c>
      <c r="L100" t="s">
        <v>80</v>
      </c>
      <c r="M100" t="s">
        <v>81</v>
      </c>
    </row>
    <row r="101" spans="7:14" x14ac:dyDescent="0.25">
      <c r="G101" t="s">
        <v>70</v>
      </c>
      <c r="H101" s="6" t="s">
        <v>71</v>
      </c>
      <c r="I101" t="str">
        <f t="shared" si="13"/>
        <v>феврль</v>
      </c>
      <c r="L101" t="s">
        <v>82</v>
      </c>
      <c r="N101" s="6"/>
    </row>
    <row r="102" spans="7:14" x14ac:dyDescent="0.25">
      <c r="G102" t="s">
        <v>72</v>
      </c>
      <c r="H102" s="6" t="s">
        <v>73</v>
      </c>
      <c r="I102" t="str">
        <f t="shared" si="13"/>
        <v>мрт</v>
      </c>
    </row>
    <row r="103" spans="7:14" x14ac:dyDescent="0.25">
      <c r="H103" s="6" t="s">
        <v>74</v>
      </c>
      <c r="I103" t="str">
        <f t="shared" si="13"/>
        <v>прель</v>
      </c>
    </row>
    <row r="104" spans="7:14" x14ac:dyDescent="0.25">
      <c r="G104" t="s">
        <v>72</v>
      </c>
      <c r="H104" s="6" t="s">
        <v>1</v>
      </c>
      <c r="I104" t="str">
        <f t="shared" si="13"/>
        <v>мй</v>
      </c>
    </row>
    <row r="105" spans="7:14" x14ac:dyDescent="0.25">
      <c r="G105" t="s">
        <v>29</v>
      </c>
      <c r="I105" t="str">
        <f>CONCATENATE(G105:G140,H105:H140)</f>
        <v>июнь</v>
      </c>
    </row>
    <row r="106" spans="7:14" x14ac:dyDescent="0.25">
      <c r="G106" t="s">
        <v>30</v>
      </c>
      <c r="I106" t="str">
        <f t="shared" si="13"/>
        <v>июль</v>
      </c>
    </row>
    <row r="107" spans="7:14" x14ac:dyDescent="0.25">
      <c r="H107" s="6" t="s">
        <v>75</v>
      </c>
      <c r="I107" t="str">
        <f t="shared" si="13"/>
        <v>вгуст</v>
      </c>
    </row>
    <row r="108" spans="7:14" x14ac:dyDescent="0.25">
      <c r="G108" t="s">
        <v>32</v>
      </c>
      <c r="I108" t="str">
        <f t="shared" si="13"/>
        <v>сентябрь</v>
      </c>
    </row>
    <row r="109" spans="7:14" x14ac:dyDescent="0.25">
      <c r="G109" t="s">
        <v>33</v>
      </c>
      <c r="I109" t="str">
        <f t="shared" si="13"/>
        <v>октябрь</v>
      </c>
    </row>
    <row r="110" spans="7:14" x14ac:dyDescent="0.25">
      <c r="G110" t="s">
        <v>34</v>
      </c>
      <c r="I110" t="str">
        <f t="shared" si="13"/>
        <v>ноябрь</v>
      </c>
    </row>
    <row r="111" spans="7:14" x14ac:dyDescent="0.25">
      <c r="G111" t="s">
        <v>76</v>
      </c>
      <c r="H111" s="6" t="s">
        <v>77</v>
      </c>
      <c r="I111" t="str">
        <f t="shared" si="13"/>
        <v>декбрь</v>
      </c>
    </row>
    <row r="112" spans="7:14" x14ac:dyDescent="0.25">
      <c r="G112" t="s">
        <v>68</v>
      </c>
      <c r="H112" s="6" t="s">
        <v>69</v>
      </c>
      <c r="I112" t="str">
        <f t="shared" si="13"/>
        <v>янврь</v>
      </c>
    </row>
    <row r="113" spans="7:12" x14ac:dyDescent="0.25">
      <c r="G113" t="s">
        <v>70</v>
      </c>
      <c r="H113" s="6" t="s">
        <v>71</v>
      </c>
      <c r="I113" t="str">
        <f t="shared" si="13"/>
        <v>феврль</v>
      </c>
    </row>
    <row r="114" spans="7:12" x14ac:dyDescent="0.25">
      <c r="G114" t="s">
        <v>72</v>
      </c>
      <c r="H114" s="6" t="s">
        <v>73</v>
      </c>
      <c r="I114" t="str">
        <f t="shared" si="13"/>
        <v>мрт</v>
      </c>
    </row>
    <row r="115" spans="7:12" x14ac:dyDescent="0.25">
      <c r="H115" s="6" t="s">
        <v>74</v>
      </c>
      <c r="I115" t="str">
        <f t="shared" si="13"/>
        <v>прель</v>
      </c>
      <c r="L115" t="s">
        <v>83</v>
      </c>
    </row>
    <row r="116" spans="7:12" x14ac:dyDescent="0.25">
      <c r="G116" t="s">
        <v>72</v>
      </c>
      <c r="H116" s="6" t="s">
        <v>1</v>
      </c>
      <c r="I116" t="str">
        <f t="shared" si="13"/>
        <v>мй</v>
      </c>
    </row>
    <row r="117" spans="7:12" x14ac:dyDescent="0.25">
      <c r="G117" t="s">
        <v>29</v>
      </c>
      <c r="I117" t="str">
        <f t="shared" si="13"/>
        <v>июнь</v>
      </c>
      <c r="L117" t="str">
        <f xml:space="preserve"> G112&amp;H112</f>
        <v>янврь</v>
      </c>
    </row>
    <row r="118" spans="7:12" x14ac:dyDescent="0.25">
      <c r="G118" t="s">
        <v>30</v>
      </c>
      <c r="I118" t="str">
        <f t="shared" si="13"/>
        <v>июль</v>
      </c>
    </row>
    <row r="119" spans="7:12" x14ac:dyDescent="0.25">
      <c r="H119" s="6" t="s">
        <v>75</v>
      </c>
      <c r="I119" t="str">
        <f t="shared" si="13"/>
        <v>вгуст</v>
      </c>
    </row>
    <row r="120" spans="7:12" x14ac:dyDescent="0.25">
      <c r="G120" t="s">
        <v>32</v>
      </c>
      <c r="I120" t="str">
        <f t="shared" si="13"/>
        <v>сентябрь</v>
      </c>
    </row>
    <row r="121" spans="7:12" x14ac:dyDescent="0.25">
      <c r="G121" t="s">
        <v>33</v>
      </c>
      <c r="I121" t="str">
        <f t="shared" si="13"/>
        <v>октябрь</v>
      </c>
    </row>
    <row r="122" spans="7:12" x14ac:dyDescent="0.25">
      <c r="G122" t="s">
        <v>34</v>
      </c>
    </row>
    <row r="123" spans="7:12" x14ac:dyDescent="0.25">
      <c r="G123" t="s">
        <v>76</v>
      </c>
      <c r="H123" s="6" t="s">
        <v>77</v>
      </c>
    </row>
    <row r="124" spans="7:12" x14ac:dyDescent="0.25">
      <c r="G124" t="s">
        <v>68</v>
      </c>
      <c r="H124" s="6" t="s">
        <v>69</v>
      </c>
    </row>
    <row r="125" spans="7:12" x14ac:dyDescent="0.25">
      <c r="G125" t="s">
        <v>70</v>
      </c>
      <c r="H125" s="6" t="s">
        <v>71</v>
      </c>
    </row>
    <row r="126" spans="7:12" x14ac:dyDescent="0.25">
      <c r="G126" t="s">
        <v>72</v>
      </c>
      <c r="H126" s="6" t="s">
        <v>73</v>
      </c>
    </row>
    <row r="127" spans="7:12" x14ac:dyDescent="0.25">
      <c r="H127" s="6" t="s">
        <v>74</v>
      </c>
    </row>
    <row r="128" spans="7:12" x14ac:dyDescent="0.25">
      <c r="G128" t="s">
        <v>72</v>
      </c>
      <c r="H128" s="6" t="s">
        <v>1</v>
      </c>
    </row>
    <row r="129" spans="7:8" x14ac:dyDescent="0.25">
      <c r="G129" t="s">
        <v>29</v>
      </c>
    </row>
    <row r="130" spans="7:8" x14ac:dyDescent="0.25">
      <c r="G130" t="s">
        <v>30</v>
      </c>
    </row>
    <row r="131" spans="7:8" x14ac:dyDescent="0.25">
      <c r="H131" s="6" t="s">
        <v>75</v>
      </c>
    </row>
    <row r="132" spans="7:8" x14ac:dyDescent="0.25">
      <c r="G132" t="s">
        <v>32</v>
      </c>
    </row>
    <row r="133" spans="7:8" x14ac:dyDescent="0.25">
      <c r="G133" t="s">
        <v>33</v>
      </c>
    </row>
    <row r="134" spans="7:8" x14ac:dyDescent="0.25">
      <c r="G134" t="s">
        <v>34</v>
      </c>
    </row>
    <row r="135" spans="7:8" x14ac:dyDescent="0.25">
      <c r="G135" t="s">
        <v>76</v>
      </c>
      <c r="H135" s="6" t="s">
        <v>77</v>
      </c>
    </row>
    <row r="136" spans="7:8" x14ac:dyDescent="0.25">
      <c r="G136" t="s">
        <v>68</v>
      </c>
      <c r="H136" s="6" t="s">
        <v>69</v>
      </c>
    </row>
    <row r="137" spans="7:8" x14ac:dyDescent="0.25">
      <c r="G137" t="s">
        <v>70</v>
      </c>
      <c r="H137" s="6" t="s">
        <v>71</v>
      </c>
    </row>
    <row r="138" spans="7:8" x14ac:dyDescent="0.25">
      <c r="G138" t="s">
        <v>72</v>
      </c>
      <c r="H138" s="6" t="s">
        <v>73</v>
      </c>
    </row>
    <row r="139" spans="7:8" x14ac:dyDescent="0.25">
      <c r="H139" s="6" t="s">
        <v>74</v>
      </c>
    </row>
    <row r="140" spans="7:8" x14ac:dyDescent="0.25">
      <c r="G140" t="s">
        <v>72</v>
      </c>
      <c r="H140" s="6" t="s">
        <v>1</v>
      </c>
    </row>
    <row r="141" spans="7:8" x14ac:dyDescent="0.25">
      <c r="G141" t="s">
        <v>29</v>
      </c>
    </row>
    <row r="142" spans="7:8" x14ac:dyDescent="0.25">
      <c r="G142" t="s">
        <v>30</v>
      </c>
    </row>
    <row r="143" spans="7:8" x14ac:dyDescent="0.25">
      <c r="H143" s="6" t="s">
        <v>75</v>
      </c>
    </row>
    <row r="144" spans="7:8" x14ac:dyDescent="0.25">
      <c r="G144" t="s">
        <v>32</v>
      </c>
    </row>
    <row r="145" spans="7:8" x14ac:dyDescent="0.25">
      <c r="G145" t="s">
        <v>33</v>
      </c>
    </row>
    <row r="146" spans="7:8" x14ac:dyDescent="0.25">
      <c r="G146" t="s">
        <v>34</v>
      </c>
    </row>
    <row r="147" spans="7:8" x14ac:dyDescent="0.25">
      <c r="G147" t="s">
        <v>76</v>
      </c>
      <c r="H147" s="6" t="s">
        <v>77</v>
      </c>
    </row>
    <row r="148" spans="7:8" x14ac:dyDescent="0.25">
      <c r="G148" t="s">
        <v>68</v>
      </c>
      <c r="H148" s="6" t="s">
        <v>69</v>
      </c>
    </row>
    <row r="149" spans="7:8" x14ac:dyDescent="0.25">
      <c r="G149" t="s">
        <v>70</v>
      </c>
      <c r="H149" s="6" t="s">
        <v>71</v>
      </c>
    </row>
    <row r="150" spans="7:8" x14ac:dyDescent="0.25">
      <c r="G150" t="s">
        <v>72</v>
      </c>
      <c r="H150" s="6" t="s">
        <v>73</v>
      </c>
    </row>
    <row r="151" spans="7:8" x14ac:dyDescent="0.25">
      <c r="H151" s="6" t="s">
        <v>74</v>
      </c>
    </row>
    <row r="152" spans="7:8" x14ac:dyDescent="0.25">
      <c r="G152" t="s">
        <v>72</v>
      </c>
      <c r="H152" s="6" t="s">
        <v>1</v>
      </c>
    </row>
    <row r="153" spans="7:8" x14ac:dyDescent="0.25">
      <c r="G153" t="s">
        <v>29</v>
      </c>
    </row>
    <row r="154" spans="7:8" x14ac:dyDescent="0.25">
      <c r="G154" t="s">
        <v>30</v>
      </c>
    </row>
    <row r="155" spans="7:8" x14ac:dyDescent="0.25">
      <c r="H155" s="6" t="s">
        <v>75</v>
      </c>
    </row>
    <row r="156" spans="7:8" x14ac:dyDescent="0.25">
      <c r="G156" t="s">
        <v>32</v>
      </c>
    </row>
    <row r="157" spans="7:8" x14ac:dyDescent="0.25">
      <c r="G157" t="s">
        <v>33</v>
      </c>
    </row>
    <row r="158" spans="7:8" x14ac:dyDescent="0.25">
      <c r="G158" t="s">
        <v>34</v>
      </c>
    </row>
    <row r="159" spans="7:8" x14ac:dyDescent="0.25">
      <c r="G159" t="s">
        <v>76</v>
      </c>
      <c r="H159" s="6" t="s">
        <v>77</v>
      </c>
    </row>
    <row r="160" spans="7:8" x14ac:dyDescent="0.25">
      <c r="G160" t="s">
        <v>68</v>
      </c>
      <c r="H160" s="6" t="s">
        <v>69</v>
      </c>
    </row>
    <row r="161" spans="7:8" x14ac:dyDescent="0.25">
      <c r="G161" t="s">
        <v>70</v>
      </c>
      <c r="H161" s="6" t="s">
        <v>71</v>
      </c>
    </row>
    <row r="162" spans="7:8" x14ac:dyDescent="0.25">
      <c r="G162" t="s">
        <v>72</v>
      </c>
      <c r="H162" s="6" t="s">
        <v>73</v>
      </c>
    </row>
    <row r="163" spans="7:8" x14ac:dyDescent="0.25">
      <c r="H163" s="6" t="s">
        <v>74</v>
      </c>
    </row>
    <row r="164" spans="7:8" x14ac:dyDescent="0.25">
      <c r="G164" t="s">
        <v>72</v>
      </c>
      <c r="H164" s="6" t="s">
        <v>1</v>
      </c>
    </row>
    <row r="165" spans="7:8" x14ac:dyDescent="0.25">
      <c r="G165" t="s">
        <v>29</v>
      </c>
    </row>
    <row r="166" spans="7:8" x14ac:dyDescent="0.25">
      <c r="G166" t="s">
        <v>30</v>
      </c>
    </row>
    <row r="167" spans="7:8" x14ac:dyDescent="0.25">
      <c r="H167" s="6" t="s">
        <v>75</v>
      </c>
    </row>
    <row r="168" spans="7:8" x14ac:dyDescent="0.25">
      <c r="G168" t="s">
        <v>32</v>
      </c>
    </row>
    <row r="169" spans="7:8" x14ac:dyDescent="0.25">
      <c r="G169" t="s">
        <v>33</v>
      </c>
    </row>
    <row r="170" spans="7:8" x14ac:dyDescent="0.25">
      <c r="G170" t="s">
        <v>34</v>
      </c>
    </row>
    <row r="171" spans="7:8" x14ac:dyDescent="0.25">
      <c r="G171" t="s">
        <v>76</v>
      </c>
      <c r="H171" s="6" t="s">
        <v>77</v>
      </c>
    </row>
    <row r="172" spans="7:8" x14ac:dyDescent="0.25">
      <c r="G172" t="s">
        <v>68</v>
      </c>
      <c r="H172" s="6" t="s">
        <v>69</v>
      </c>
    </row>
    <row r="173" spans="7:8" x14ac:dyDescent="0.25">
      <c r="G173" t="s">
        <v>70</v>
      </c>
      <c r="H173" s="6" t="s">
        <v>71</v>
      </c>
    </row>
    <row r="174" spans="7:8" x14ac:dyDescent="0.25">
      <c r="G174" t="s">
        <v>72</v>
      </c>
      <c r="H174" s="6" t="s">
        <v>73</v>
      </c>
    </row>
    <row r="175" spans="7:8" x14ac:dyDescent="0.25">
      <c r="H175" s="6" t="s">
        <v>74</v>
      </c>
    </row>
    <row r="176" spans="7:8" x14ac:dyDescent="0.25">
      <c r="G176" t="s">
        <v>72</v>
      </c>
      <c r="H176" s="6" t="s">
        <v>1</v>
      </c>
    </row>
    <row r="177" spans="2:8" x14ac:dyDescent="0.25">
      <c r="G177" t="s">
        <v>29</v>
      </c>
    </row>
    <row r="178" spans="2:8" x14ac:dyDescent="0.25">
      <c r="G178" t="s">
        <v>30</v>
      </c>
    </row>
    <row r="179" spans="2:8" x14ac:dyDescent="0.25">
      <c r="H179" s="6" t="s">
        <v>75</v>
      </c>
    </row>
    <row r="180" spans="2:8" x14ac:dyDescent="0.25">
      <c r="G180" t="s">
        <v>32</v>
      </c>
    </row>
    <row r="181" spans="2:8" x14ac:dyDescent="0.25">
      <c r="G181" t="s">
        <v>33</v>
      </c>
    </row>
    <row r="182" spans="2:8" x14ac:dyDescent="0.25">
      <c r="G182" t="s">
        <v>34</v>
      </c>
    </row>
    <row r="186" spans="2:8" x14ac:dyDescent="0.25">
      <c r="B186">
        <v>1</v>
      </c>
      <c r="C186" t="str">
        <f>IF(B186 &gt; 3,IF(B186 &gt; 5,"5","3"),"0")</f>
        <v>0</v>
      </c>
    </row>
    <row r="187" spans="2:8" x14ac:dyDescent="0.25">
      <c r="B187">
        <v>2</v>
      </c>
      <c r="C187" t="str">
        <f>IF(B187 &gt; 3,IF(B187 &gt; 5,"5","3"),"0")</f>
        <v>0</v>
      </c>
    </row>
    <row r="188" spans="2:8" x14ac:dyDescent="0.25">
      <c r="B188">
        <v>3</v>
      </c>
      <c r="C188" t="str">
        <f t="shared" ref="C188:C205" si="14">IF(B188 &gt; 3,IF(B188 &gt; 5,"5","3"),"0")</f>
        <v>0</v>
      </c>
    </row>
    <row r="189" spans="2:8" x14ac:dyDescent="0.25">
      <c r="B189">
        <v>4</v>
      </c>
      <c r="C189" t="str">
        <f t="shared" si="14"/>
        <v>3</v>
      </c>
    </row>
    <row r="190" spans="2:8" x14ac:dyDescent="0.25">
      <c r="B190">
        <v>5</v>
      </c>
      <c r="C190" t="str">
        <f t="shared" si="14"/>
        <v>3</v>
      </c>
    </row>
    <row r="191" spans="2:8" x14ac:dyDescent="0.25">
      <c r="B191">
        <v>6</v>
      </c>
      <c r="C191" t="str">
        <f t="shared" si="14"/>
        <v>5</v>
      </c>
    </row>
    <row r="192" spans="2:8" x14ac:dyDescent="0.25">
      <c r="B192">
        <v>7</v>
      </c>
      <c r="C192" t="str">
        <f t="shared" si="14"/>
        <v>5</v>
      </c>
    </row>
    <row r="193" spans="2:3" x14ac:dyDescent="0.25">
      <c r="B193">
        <v>8</v>
      </c>
      <c r="C193" t="str">
        <f t="shared" si="14"/>
        <v>5</v>
      </c>
    </row>
    <row r="194" spans="2:3" x14ac:dyDescent="0.25">
      <c r="B194">
        <v>9</v>
      </c>
      <c r="C194" t="str">
        <f t="shared" si="14"/>
        <v>5</v>
      </c>
    </row>
    <row r="195" spans="2:3" x14ac:dyDescent="0.25">
      <c r="B195">
        <v>10</v>
      </c>
      <c r="C195" t="str">
        <f t="shared" si="14"/>
        <v>5</v>
      </c>
    </row>
    <row r="196" spans="2:3" x14ac:dyDescent="0.25">
      <c r="B196">
        <v>11</v>
      </c>
      <c r="C196" t="str">
        <f t="shared" si="14"/>
        <v>5</v>
      </c>
    </row>
    <row r="197" spans="2:3" x14ac:dyDescent="0.25">
      <c r="B197">
        <v>12</v>
      </c>
      <c r="C197" t="str">
        <f t="shared" si="14"/>
        <v>5</v>
      </c>
    </row>
    <row r="198" spans="2:3" x14ac:dyDescent="0.25">
      <c r="B198">
        <v>13</v>
      </c>
      <c r="C198" t="str">
        <f t="shared" si="14"/>
        <v>5</v>
      </c>
    </row>
    <row r="199" spans="2:3" x14ac:dyDescent="0.25">
      <c r="B199">
        <v>14</v>
      </c>
      <c r="C199" t="str">
        <f t="shared" si="14"/>
        <v>5</v>
      </c>
    </row>
    <row r="200" spans="2:3" x14ac:dyDescent="0.25">
      <c r="B200">
        <v>15</v>
      </c>
      <c r="C200" t="str">
        <f t="shared" si="14"/>
        <v>5</v>
      </c>
    </row>
    <row r="201" spans="2:3" x14ac:dyDescent="0.25">
      <c r="B201">
        <v>16</v>
      </c>
      <c r="C201" t="str">
        <f t="shared" si="14"/>
        <v>5</v>
      </c>
    </row>
    <row r="202" spans="2:3" x14ac:dyDescent="0.25">
      <c r="B202">
        <v>17</v>
      </c>
      <c r="C202" t="str">
        <f t="shared" si="14"/>
        <v>5</v>
      </c>
    </row>
    <row r="203" spans="2:3" x14ac:dyDescent="0.25">
      <c r="B203">
        <v>18</v>
      </c>
      <c r="C203" t="str">
        <f t="shared" si="14"/>
        <v>5</v>
      </c>
    </row>
    <row r="204" spans="2:3" x14ac:dyDescent="0.25">
      <c r="B204">
        <v>19</v>
      </c>
      <c r="C204" t="str">
        <f t="shared" si="14"/>
        <v>5</v>
      </c>
    </row>
    <row r="205" spans="2:3" x14ac:dyDescent="0.25">
      <c r="B205">
        <v>20</v>
      </c>
      <c r="C205" t="str">
        <f t="shared" si="14"/>
        <v>5</v>
      </c>
    </row>
  </sheetData>
  <conditionalFormatting sqref="B186:B205">
    <cfRule type="cellIs" dxfId="1" priority="2" operator="greaterThan">
      <formula>4</formula>
    </cfRule>
    <cfRule type="cellIs" dxfId="0" priority="1" operator="lessThan">
      <formula>7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НоваяЯчейка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Дорожкин</dc:creator>
  <cp:lastModifiedBy>Денис Дорожкин</cp:lastModifiedBy>
  <dcterms:created xsi:type="dcterms:W3CDTF">2016-03-09T11:51:47Z</dcterms:created>
  <dcterms:modified xsi:type="dcterms:W3CDTF">2016-03-09T13:56:08Z</dcterms:modified>
</cp:coreProperties>
</file>