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my stuff\ВМК\Спецкурс - офисное программирование\дз3\"/>
    </mc:Choice>
  </mc:AlternateContent>
  <bookViews>
    <workbookView xWindow="0" yWindow="0" windowWidth="20490" windowHeight="7755" tabRatio="708" firstSheet="3" activeTab="7"/>
  </bookViews>
  <sheets>
    <sheet name="Отчет о работе магазина-1" sheetId="5" r:id="rId1"/>
    <sheet name="Отчет о работе магазина-2" sheetId="6" r:id="rId2"/>
    <sheet name="Отчет о работе магазина-3" sheetId="7" r:id="rId3"/>
    <sheet name="График функции" sheetId="8" r:id="rId4"/>
    <sheet name="Подбор параметра" sheetId="9" r:id="rId5"/>
    <sheet name="Обработка ФИО" sheetId="10" r:id="rId6"/>
    <sheet name=" Автомобили" sheetId="12" r:id="rId7"/>
    <sheet name="Самостоятельная работа" sheetId="13" r:id="rId8"/>
  </sheets>
  <externalReferences>
    <externalReference r:id="rId9"/>
    <externalReference r:id="rId10"/>
  </externalReferences>
  <definedNames>
    <definedName name="_xlnm._FilterDatabase" localSheetId="6" hidden="1">' Автомобили'!$A$3:$K$51</definedName>
    <definedName name="_xlnm.Extract" localSheetId="6">' Автомобили'!$A$76:$K$83</definedName>
    <definedName name="Кредит">#REF!</definedName>
    <definedName name="_xlnm.Criteria" localSheetId="6">' Автомобили'!#REF!</definedName>
    <definedName name="Проценты">#REF!</definedName>
    <definedName name="Срок_кредита">#REF!</definedName>
    <definedName name="Ставка">'Отчет о работе магазина-2'!$C$4</definedName>
    <definedName name="Ставка_налога" localSheetId="6">'[1]Отчет о работе магазина-2'!$C$6</definedName>
    <definedName name="Ставка_налога" localSheetId="5">'[1]Отчет о работе магазина-2'!$C$6</definedName>
    <definedName name="Ставка_налога" localSheetId="4">'[1]Отчет о работе магазина-2'!$C$6</definedName>
    <definedName name="Ставка_налога" localSheetId="7">'[1]Отчет о работе магазина-2'!$C$6</definedName>
    <definedName name="Ставка_налога">'[2]Отчет о работе магазина-2'!$C$6</definedName>
  </definedNames>
  <calcPr calcId="152511"/>
</workbook>
</file>

<file path=xl/calcChain.xml><?xml version="1.0" encoding="utf-8"?>
<calcChain xmlns="http://schemas.openxmlformats.org/spreadsheetml/2006/main">
  <c r="B43" i="13" l="1"/>
  <c r="E26" i="13" l="1"/>
  <c r="E27" i="13" s="1"/>
  <c r="E28" i="13" s="1"/>
  <c r="B27" i="13"/>
  <c r="B26" i="13"/>
  <c r="B19" i="13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B28" i="13" l="1"/>
  <c r="J51" i="13"/>
  <c r="I51" i="13"/>
  <c r="H51" i="13"/>
  <c r="G51" i="13"/>
  <c r="F51" i="13"/>
  <c r="E51" i="13"/>
  <c r="D51" i="13"/>
  <c r="C51" i="13"/>
  <c r="J50" i="13"/>
  <c r="I50" i="13"/>
  <c r="H50" i="13"/>
  <c r="G50" i="13"/>
  <c r="F50" i="13"/>
  <c r="E50" i="13"/>
  <c r="D50" i="13"/>
  <c r="C50" i="13"/>
  <c r="J49" i="13"/>
  <c r="I49" i="13"/>
  <c r="H49" i="13"/>
  <c r="G49" i="13"/>
  <c r="F49" i="13"/>
  <c r="E49" i="13"/>
  <c r="D49" i="13"/>
  <c r="C49" i="13"/>
  <c r="J48" i="13"/>
  <c r="I48" i="13"/>
  <c r="H48" i="13"/>
  <c r="G48" i="13"/>
  <c r="F48" i="13"/>
  <c r="E48" i="13"/>
  <c r="D48" i="13"/>
  <c r="C48" i="13"/>
  <c r="J47" i="13"/>
  <c r="I47" i="13"/>
  <c r="H47" i="13"/>
  <c r="G47" i="13"/>
  <c r="F47" i="13"/>
  <c r="E47" i="13"/>
  <c r="D47" i="13"/>
  <c r="C47" i="13"/>
  <c r="J46" i="13"/>
  <c r="I46" i="13"/>
  <c r="H46" i="13"/>
  <c r="G46" i="13"/>
  <c r="F46" i="13"/>
  <c r="E46" i="13"/>
  <c r="D46" i="13"/>
  <c r="C46" i="13"/>
  <c r="J45" i="13"/>
  <c r="I45" i="13"/>
  <c r="H45" i="13"/>
  <c r="G45" i="13"/>
  <c r="F45" i="13"/>
  <c r="E45" i="13"/>
  <c r="D45" i="13"/>
  <c r="C45" i="13"/>
  <c r="J44" i="13"/>
  <c r="I44" i="13"/>
  <c r="H44" i="13"/>
  <c r="G44" i="13"/>
  <c r="F44" i="13"/>
  <c r="E44" i="13"/>
  <c r="D44" i="13"/>
  <c r="C44" i="13"/>
  <c r="B44" i="13"/>
  <c r="B45" i="13"/>
  <c r="B46" i="13"/>
  <c r="B47" i="13"/>
  <c r="B48" i="13"/>
  <c r="B49" i="13"/>
  <c r="B50" i="13"/>
  <c r="B51" i="13"/>
  <c r="C43" i="13"/>
  <c r="D43" i="13"/>
  <c r="E43" i="13"/>
  <c r="F43" i="13"/>
  <c r="G43" i="13"/>
  <c r="H43" i="13"/>
  <c r="I43" i="13"/>
  <c r="J43" i="13"/>
  <c r="F53" i="10"/>
  <c r="F54" i="10"/>
  <c r="F55" i="10"/>
  <c r="F56" i="10"/>
  <c r="F52" i="10"/>
  <c r="D22" i="10"/>
  <c r="D23" i="10"/>
  <c r="D24" i="10"/>
  <c r="D25" i="10"/>
  <c r="D26" i="10"/>
  <c r="D27" i="10"/>
  <c r="D21" i="10"/>
  <c r="B60" i="9"/>
  <c r="B49" i="9"/>
  <c r="C30" i="9"/>
  <c r="C18" i="6" l="1"/>
  <c r="D20" i="5" l="1"/>
  <c r="E14" i="9"/>
  <c r="E17" i="9" s="1"/>
  <c r="E15" i="9"/>
  <c r="E13" i="9"/>
  <c r="A22" i="8"/>
  <c r="A8" i="8"/>
  <c r="B8" i="8"/>
  <c r="A9" i="8"/>
  <c r="A10" i="8" s="1"/>
  <c r="J18" i="6"/>
  <c r="D18" i="6"/>
  <c r="J17" i="6"/>
  <c r="E18" i="6"/>
  <c r="F18" i="6"/>
  <c r="G18" i="6"/>
  <c r="H18" i="6"/>
  <c r="A11" i="8" l="1"/>
  <c r="B10" i="8"/>
  <c r="B9" i="8"/>
  <c r="A12" i="8" l="1"/>
  <c r="B11" i="8"/>
  <c r="A13" i="8" l="1"/>
  <c r="B12" i="8"/>
  <c r="A14" i="8" l="1"/>
  <c r="B13" i="8"/>
  <c r="A15" i="8" l="1"/>
  <c r="B14" i="8"/>
  <c r="C17" i="6"/>
  <c r="D17" i="6"/>
  <c r="E17" i="6"/>
  <c r="F17" i="6"/>
  <c r="G17" i="6"/>
  <c r="H17" i="6"/>
  <c r="J20" i="5"/>
  <c r="C11" i="5"/>
  <c r="C20" i="5"/>
  <c r="M10" i="5"/>
  <c r="M15" i="5"/>
  <c r="M16" i="5"/>
  <c r="M17" i="5"/>
  <c r="M9" i="5"/>
  <c r="L10" i="5"/>
  <c r="L15" i="5"/>
  <c r="L16" i="5"/>
  <c r="L17" i="5"/>
  <c r="L9" i="5"/>
  <c r="K10" i="5"/>
  <c r="K15" i="5"/>
  <c r="K16" i="5"/>
  <c r="K17" i="5"/>
  <c r="K9" i="5"/>
  <c r="J10" i="5"/>
  <c r="J15" i="5"/>
  <c r="J16" i="5"/>
  <c r="J17" i="5"/>
  <c r="J9" i="5"/>
  <c r="C18" i="5"/>
  <c r="H11" i="5"/>
  <c r="D11" i="5"/>
  <c r="E11" i="5"/>
  <c r="F11" i="5"/>
  <c r="G11" i="5"/>
  <c r="F18" i="5"/>
  <c r="D14" i="5"/>
  <c r="E14" i="5" s="1"/>
  <c r="F14" i="5" s="1"/>
  <c r="G14" i="5" s="1"/>
  <c r="H14" i="5" s="1"/>
  <c r="H18" i="5" s="1"/>
  <c r="B23" i="13"/>
  <c r="A16" i="8" l="1"/>
  <c r="B15" i="8"/>
  <c r="G20" i="5"/>
  <c r="F20" i="5"/>
  <c r="G18" i="5"/>
  <c r="M11" i="5"/>
  <c r="H20" i="5"/>
  <c r="E18" i="5"/>
  <c r="E20" i="5" s="1"/>
  <c r="J11" i="5"/>
  <c r="K11" i="5"/>
  <c r="L11" i="5"/>
  <c r="D18" i="5"/>
  <c r="J14" i="5"/>
  <c r="K14" i="5"/>
  <c r="L14" i="5"/>
  <c r="M18" i="5"/>
  <c r="M14" i="5"/>
  <c r="H13" i="7"/>
  <c r="G13" i="7"/>
  <c r="F13" i="7"/>
  <c r="E13" i="7"/>
  <c r="D13" i="7"/>
  <c r="C13" i="7"/>
  <c r="J11" i="6"/>
  <c r="J12" i="6"/>
  <c r="C13" i="6"/>
  <c r="D13" i="6"/>
  <c r="E13" i="6"/>
  <c r="F13" i="6"/>
  <c r="G13" i="6"/>
  <c r="H13" i="6"/>
  <c r="J15" i="6"/>
  <c r="J16" i="6"/>
  <c r="C19" i="6"/>
  <c r="J19" i="6" s="1"/>
  <c r="D19" i="6"/>
  <c r="E19" i="6"/>
  <c r="E21" i="6" s="1"/>
  <c r="F19" i="6"/>
  <c r="F21" i="6" s="1"/>
  <c r="G19" i="6"/>
  <c r="H19" i="6"/>
  <c r="A17" i="8" l="1"/>
  <c r="B16" i="8"/>
  <c r="K18" i="5"/>
  <c r="L18" i="5"/>
  <c r="J18" i="5"/>
  <c r="M20" i="5"/>
  <c r="L20" i="5"/>
  <c r="K20" i="5"/>
  <c r="C21" i="6"/>
  <c r="J21" i="6" s="1"/>
  <c r="G21" i="6"/>
  <c r="J13" i="6"/>
  <c r="H21" i="6"/>
  <c r="D21" i="6"/>
  <c r="A18" i="8" l="1"/>
  <c r="B17" i="8"/>
  <c r="A19" i="8" l="1"/>
  <c r="B18" i="8"/>
  <c r="A20" i="8" l="1"/>
  <c r="B19" i="8"/>
  <c r="A21" i="8" l="1"/>
  <c r="B20" i="8"/>
  <c r="B21" i="8" l="1"/>
  <c r="B22" i="8" l="1"/>
  <c r="A23" i="8"/>
  <c r="B23" i="8" l="1"/>
  <c r="A24" i="8"/>
  <c r="A25" i="8" l="1"/>
  <c r="B24" i="8"/>
  <c r="A26" i="8" l="1"/>
  <c r="B25" i="8"/>
  <c r="A27" i="8" l="1"/>
  <c r="B26" i="8"/>
  <c r="A28" i="8" l="1"/>
  <c r="B27" i="8"/>
  <c r="A29" i="8" l="1"/>
  <c r="B28" i="8"/>
  <c r="A30" i="8" l="1"/>
  <c r="B29" i="8"/>
  <c r="A31" i="8" l="1"/>
  <c r="B30" i="8"/>
  <c r="B31" i="8" l="1"/>
  <c r="A32" i="8"/>
  <c r="B32" i="8" l="1"/>
  <c r="A33" i="8"/>
  <c r="B33" i="8" s="1"/>
</calcChain>
</file>

<file path=xl/comments1.xml><?xml version="1.0" encoding="utf-8"?>
<comments xmlns="http://schemas.openxmlformats.org/spreadsheetml/2006/main">
  <authors>
    <author>Rudenko</author>
  </authors>
  <commentList>
    <comment ref="I3" authorId="0" shapeId="0">
      <text>
        <r>
          <rPr>
            <sz val="8"/>
            <color indexed="81"/>
            <rFont val="Tahoma"/>
            <family val="2"/>
            <charset val="204"/>
          </rPr>
          <t xml:space="preserve"> М - механическая, 
 А - автоматическая,
 MT - "мультитроник"
</t>
        </r>
      </text>
    </comment>
    <comment ref="J3" authorId="0" shapeId="0">
      <text>
        <r>
          <rPr>
            <sz val="8"/>
            <color indexed="81"/>
            <rFont val="Tahoma"/>
            <family val="2"/>
            <charset val="204"/>
          </rPr>
          <t xml:space="preserve">ПБ - подушка безопасности
</t>
        </r>
      </text>
    </comment>
  </commentList>
</comments>
</file>

<file path=xl/comments2.xml><?xml version="1.0" encoding="utf-8"?>
<comments xmlns="http://schemas.openxmlformats.org/spreadsheetml/2006/main">
  <authors>
    <author>abc</author>
    <author>Rudenko</author>
  </authors>
  <commentList>
    <comment ref="B19" authorId="0" shapeId="0">
      <text>
        <r>
          <rPr>
            <sz val="8"/>
            <color indexed="81"/>
            <rFont val="Tahoma"/>
            <family val="2"/>
            <charset val="204"/>
          </rPr>
          <t>Размер ссуды=Цена*(1-Первый взнос)</t>
        </r>
      </text>
    </comment>
    <comment ref="B26" authorId="0" shapeId="0">
      <text>
        <r>
          <rPr>
            <sz val="8"/>
            <color indexed="81"/>
            <rFont val="Tahoma"/>
            <family val="2"/>
            <charset val="204"/>
          </rPr>
          <t xml:space="preserve">=ПЛТ(процентная ставка за период; число периодов выплат;- кредит) </t>
        </r>
      </text>
    </comment>
    <comment ref="E26" authorId="0" shapeId="0">
      <text>
        <r>
          <rPr>
            <sz val="8"/>
            <color indexed="81"/>
            <rFont val="Tahoma"/>
            <family val="2"/>
            <charset val="204"/>
          </rPr>
          <t xml:space="preserve">=ПЛТ(процентная ставка за период; число периодов выплат;- кредит) </t>
        </r>
      </text>
    </comment>
    <comment ref="B27" authorId="1" shapeId="0">
      <text>
        <r>
          <rPr>
            <sz val="8"/>
            <color indexed="81"/>
            <rFont val="Tahoma"/>
            <family val="2"/>
            <charset val="204"/>
          </rPr>
          <t xml:space="preserve">Общая сумма выплат = Периодические выплаты* Срок погашения ссуды
</t>
        </r>
      </text>
    </comment>
    <comment ref="E27" authorId="1" shapeId="0">
      <text>
        <r>
          <rPr>
            <sz val="8"/>
            <color indexed="81"/>
            <rFont val="Tahoma"/>
            <family val="2"/>
            <charset val="204"/>
          </rPr>
          <t xml:space="preserve">Общая сумма выплат = Периодические выплаты* Срок погашения ссуды
</t>
        </r>
      </text>
    </comment>
    <comment ref="B28" authorId="1" shapeId="0">
      <text>
        <r>
          <rPr>
            <sz val="8"/>
            <color indexed="81"/>
            <rFont val="Tahoma"/>
            <family val="2"/>
            <charset val="204"/>
          </rPr>
          <t xml:space="preserve">Комиссионные = Общая сумма выплат - Размер ссуды
</t>
        </r>
      </text>
    </comment>
    <comment ref="E28" authorId="1" shapeId="0">
      <text>
        <r>
          <rPr>
            <sz val="8"/>
            <color indexed="81"/>
            <rFont val="Tahoma"/>
            <family val="2"/>
            <charset val="204"/>
          </rPr>
          <t xml:space="preserve">Комиссионные = Общая сумма выплат - Размер ссуды
</t>
        </r>
      </text>
    </comment>
  </commentList>
</comments>
</file>

<file path=xl/sharedStrings.xml><?xml version="1.0" encoding="utf-8"?>
<sst xmlns="http://schemas.openxmlformats.org/spreadsheetml/2006/main" count="558" uniqueCount="263">
  <si>
    <t>Составил</t>
  </si>
  <si>
    <t>Дата</t>
  </si>
  <si>
    <t>Приход</t>
  </si>
  <si>
    <t>Затраты на товары</t>
  </si>
  <si>
    <t>Статьи расходов</t>
  </si>
  <si>
    <t>Реклама</t>
  </si>
  <si>
    <t>Аренда помещений</t>
  </si>
  <si>
    <t>Налоги</t>
  </si>
  <si>
    <t>Прибыль</t>
  </si>
  <si>
    <t>Всего</t>
  </si>
  <si>
    <t xml:space="preserve">  Отчет о работе магазина</t>
  </si>
  <si>
    <t>Процентная ставка</t>
  </si>
  <si>
    <t>Выручка</t>
  </si>
  <si>
    <t>Задача №1</t>
  </si>
  <si>
    <t>дней</t>
  </si>
  <si>
    <t>Задача №2</t>
  </si>
  <si>
    <t>Задача №3</t>
  </si>
  <si>
    <t>Максимум</t>
  </si>
  <si>
    <t>Минимум</t>
  </si>
  <si>
    <t>Среднее</t>
  </si>
  <si>
    <t>Выплаты по кредитам</t>
  </si>
  <si>
    <t>Расходы Всего</t>
  </si>
  <si>
    <t>Ставка налога</t>
  </si>
  <si>
    <t>Кредит</t>
  </si>
  <si>
    <t>Срок кредитования</t>
  </si>
  <si>
    <t>Апрель</t>
  </si>
  <si>
    <t>Май</t>
  </si>
  <si>
    <t>Июнь</t>
  </si>
  <si>
    <t>Июль</t>
  </si>
  <si>
    <t>Август</t>
  </si>
  <si>
    <t>Сентябрь</t>
  </si>
  <si>
    <t>Выплаты по кредиту</t>
  </si>
  <si>
    <t>Расходы всего</t>
  </si>
  <si>
    <t>яблоки</t>
  </si>
  <si>
    <t>груши</t>
  </si>
  <si>
    <t>бананы</t>
  </si>
  <si>
    <t>Задача №4</t>
  </si>
  <si>
    <r>
      <t>График функции ax</t>
    </r>
    <r>
      <rPr>
        <b/>
        <vertAlign val="superscript"/>
        <sz val="14"/>
        <rFont val="Times New Roman Cyr"/>
        <charset val="204"/>
      </rPr>
      <t>3</t>
    </r>
    <r>
      <rPr>
        <b/>
        <sz val="14"/>
        <rFont val="Times New Roman Cyr"/>
        <family val="1"/>
        <charset val="204"/>
      </rPr>
      <t>+bx</t>
    </r>
    <r>
      <rPr>
        <b/>
        <vertAlign val="superscript"/>
        <sz val="14"/>
        <rFont val="Times New Roman Cyr"/>
        <family val="1"/>
        <charset val="204"/>
      </rPr>
      <t>2</t>
    </r>
    <r>
      <rPr>
        <b/>
        <sz val="14"/>
        <rFont val="Times New Roman Cyr"/>
        <family val="1"/>
        <charset val="204"/>
      </rPr>
      <t>+cx+d</t>
    </r>
  </si>
  <si>
    <t>a</t>
  </si>
  <si>
    <t>b</t>
  </si>
  <si>
    <t>c</t>
  </si>
  <si>
    <t>d</t>
  </si>
  <si>
    <t>x0</t>
  </si>
  <si>
    <t>h</t>
  </si>
  <si>
    <t>xN</t>
  </si>
  <si>
    <t>x</t>
  </si>
  <si>
    <t>y</t>
  </si>
  <si>
    <t>Фирма может в месяц выплачивать не более 1000$. Каким должен быть срок кредита ?</t>
  </si>
  <si>
    <t xml:space="preserve">Фирме нужен кредит в 14 000$, процентная ставка по кредиту - 8,5%. </t>
  </si>
  <si>
    <t>Задача №5</t>
  </si>
  <si>
    <t>Какой должна быть процентная ставка ?</t>
  </si>
  <si>
    <t>Фирма может в месяц выплачивать не более 1200$; ей нужен кредит в 14 000$ на год.</t>
  </si>
  <si>
    <t>выплачивать не более 1100$?</t>
  </si>
  <si>
    <t xml:space="preserve">Какой кредит может взять фирма на год при процентной ставке 8,5%, если в месяц она может </t>
  </si>
  <si>
    <t>Выплаты в месяц</t>
  </si>
  <si>
    <t>год</t>
  </si>
  <si>
    <t>Срок кредита</t>
  </si>
  <si>
    <t>Проценты</t>
  </si>
  <si>
    <t>Исходные данные</t>
  </si>
  <si>
    <t>ИТОГО</t>
  </si>
  <si>
    <t>стоимость</t>
  </si>
  <si>
    <t>вес (в гр.)</t>
  </si>
  <si>
    <t>цена за кг</t>
  </si>
  <si>
    <t>наименование</t>
  </si>
  <si>
    <t>чтобы общая стоимость покупки была равна 150 рублям?</t>
  </si>
  <si>
    <t xml:space="preserve">Посчитать стоимость покупки. Определить, сколько должен стоить килограмм груш, </t>
  </si>
  <si>
    <t>Институт Восточных Языков</t>
  </si>
  <si>
    <t>Научный Вычислительный Центр</t>
  </si>
  <si>
    <t>Высшая Экономическая Школа</t>
  </si>
  <si>
    <t>Факультет Мировой Политики</t>
  </si>
  <si>
    <t>Институт Прикладной Математики</t>
  </si>
  <si>
    <t>Задача №7</t>
  </si>
  <si>
    <t xml:space="preserve"> </t>
  </si>
  <si>
    <t>165.   Рыжов Александр Евгеньевич</t>
  </si>
  <si>
    <t xml:space="preserve"> 124. Соколов  Федор Силантьевич</t>
  </si>
  <si>
    <t>123.  Печкин Ульян  Викторович</t>
  </si>
  <si>
    <t xml:space="preserve">  12.  Ковалев  Семен Иванович</t>
  </si>
  <si>
    <t>3.Рогачев Петр Валентинович</t>
  </si>
  <si>
    <t>2.Петров Алексей Семенович</t>
  </si>
  <si>
    <t xml:space="preserve">   1. Иванов  Иван   Иванович</t>
  </si>
  <si>
    <t>Задача №6</t>
  </si>
  <si>
    <t>Независимость</t>
  </si>
  <si>
    <t>M</t>
  </si>
  <si>
    <t>4*4</t>
  </si>
  <si>
    <t>бензиновый</t>
  </si>
  <si>
    <t>универсал</t>
  </si>
  <si>
    <t>V70 Cross Country</t>
  </si>
  <si>
    <t>Volvo</t>
  </si>
  <si>
    <t>Авто Ганза</t>
  </si>
  <si>
    <t>A</t>
  </si>
  <si>
    <t>передний</t>
  </si>
  <si>
    <t>седан</t>
  </si>
  <si>
    <t>Passat W8</t>
  </si>
  <si>
    <t>Volkswagen</t>
  </si>
  <si>
    <t>S80 2,4</t>
  </si>
  <si>
    <t>Аояма Моторс</t>
  </si>
  <si>
    <t>Accord</t>
  </si>
  <si>
    <t>Honda</t>
  </si>
  <si>
    <t>РУС-ЛАН</t>
  </si>
  <si>
    <t>минивэн</t>
  </si>
  <si>
    <t>Sharan</t>
  </si>
  <si>
    <t>S60 2,4</t>
  </si>
  <si>
    <t>Sharan 1,8T</t>
  </si>
  <si>
    <t>Тойота-Центр Отрадное</t>
  </si>
  <si>
    <t>Camry ACV30L</t>
  </si>
  <si>
    <t>Toyota</t>
  </si>
  <si>
    <t>Тойота-Центр Лосиный Остров</t>
  </si>
  <si>
    <t>Camry S 2,4</t>
  </si>
  <si>
    <t>Тойота-Центр Серебряный Бор</t>
  </si>
  <si>
    <t>дизельный</t>
  </si>
  <si>
    <t>Land Cruiser GX</t>
  </si>
  <si>
    <t>Тойота-Центр Битца</t>
  </si>
  <si>
    <t>Land Cruiser 100 HZJ105L</t>
  </si>
  <si>
    <t>Land Cruiser UZJ100L</t>
  </si>
  <si>
    <t>Passat</t>
  </si>
  <si>
    <t>Автопланета</t>
  </si>
  <si>
    <t>Scenic RX4 2,0</t>
  </si>
  <si>
    <t>Renault</t>
  </si>
  <si>
    <t>Рольф-Юг</t>
  </si>
  <si>
    <t>Sonata 2,0 GL</t>
  </si>
  <si>
    <t>Hyundai</t>
  </si>
  <si>
    <t>Элекс-Полюс</t>
  </si>
  <si>
    <t>Magentis</t>
  </si>
  <si>
    <t>KIA</t>
  </si>
  <si>
    <t>Рольф-Центр</t>
  </si>
  <si>
    <t>Galant 2,0 Comfort</t>
  </si>
  <si>
    <t>Mitsubishi</t>
  </si>
  <si>
    <t>компактвэн</t>
  </si>
  <si>
    <t>Matrix 1,8 GLS AT</t>
  </si>
  <si>
    <t>хэтчбек</t>
  </si>
  <si>
    <t>Laguna II 1,8i</t>
  </si>
  <si>
    <t>Авес-Пежо</t>
  </si>
  <si>
    <t>406 SR</t>
  </si>
  <si>
    <t>Peugeot</t>
  </si>
  <si>
    <t>ЛИОНъ-Пежо</t>
  </si>
  <si>
    <t>307 XS</t>
  </si>
  <si>
    <t>Corolla ZZE121L</t>
  </si>
  <si>
    <t>СИМ</t>
  </si>
  <si>
    <t>Rio</t>
  </si>
  <si>
    <t>Elantra 1,6 GLS</t>
  </si>
  <si>
    <t>Диамант</t>
  </si>
  <si>
    <t>Carisma 1,6 Special</t>
  </si>
  <si>
    <t>джип</t>
  </si>
  <si>
    <t>Pajero SWB 3,2 DID GLS</t>
  </si>
  <si>
    <t>Carisma 1,6 Classic</t>
  </si>
  <si>
    <t>Golf</t>
  </si>
  <si>
    <t>Автомир</t>
  </si>
  <si>
    <t>Clio 5EX 14A</t>
  </si>
  <si>
    <t>Space Star 1,6 Family</t>
  </si>
  <si>
    <t>Николь Моторс</t>
  </si>
  <si>
    <t>Rio 1,5</t>
  </si>
  <si>
    <t>Corolla 1,4</t>
  </si>
  <si>
    <t>Corolla ZZE120L</t>
  </si>
  <si>
    <t>Getz 1,3 GLS</t>
  </si>
  <si>
    <t>Discovery</t>
  </si>
  <si>
    <t>Land Rover</t>
  </si>
  <si>
    <t>206 X-Line</t>
  </si>
  <si>
    <t>Symbol 1,4i AU 14</t>
  </si>
  <si>
    <t>New Polo</t>
  </si>
  <si>
    <t>CR-V</t>
  </si>
  <si>
    <t>RAV 4</t>
  </si>
  <si>
    <t>Terracan 3,5 GLS AT</t>
  </si>
  <si>
    <t>Space Wagon 2,4 4WD</t>
  </si>
  <si>
    <t>Pajero Pinin 2,0 GDI AT</t>
  </si>
  <si>
    <t>внедорожник</t>
  </si>
  <si>
    <t>Sportage  3,5</t>
  </si>
  <si>
    <t>Freelander</t>
  </si>
  <si>
    <t>Pajero Pinin 1,8 MPI AT</t>
  </si>
  <si>
    <t>Pajero Sport 2,5 GLX</t>
  </si>
  <si>
    <t>Фирма-продавец</t>
  </si>
  <si>
    <t>ПБ</t>
  </si>
  <si>
    <t>Коробка передач</t>
  </si>
  <si>
    <t>Привод</t>
  </si>
  <si>
    <t>Мощность (л/с)</t>
  </si>
  <si>
    <t>Число цилиндров</t>
  </si>
  <si>
    <t>Тип двигателя</t>
  </si>
  <si>
    <t>Тип кузова</t>
  </si>
  <si>
    <t>Цена</t>
  </si>
  <si>
    <t>Модель</t>
  </si>
  <si>
    <t>Марка</t>
  </si>
  <si>
    <t>Цены  на новые растаможенные автомобили в автосалонах г.Москвы</t>
  </si>
  <si>
    <t>Таблица умножения</t>
  </si>
  <si>
    <t>все остальные значения получить ее копированием.</t>
  </si>
  <si>
    <t xml:space="preserve">Задание:    </t>
  </si>
  <si>
    <t xml:space="preserve">   Абсолютные и относительные адреса </t>
  </si>
  <si>
    <t xml:space="preserve">Тема:       </t>
  </si>
  <si>
    <t xml:space="preserve">Задача №11 </t>
  </si>
  <si>
    <t>Общая сумма комиссионных</t>
  </si>
  <si>
    <t>Общая сумма выплат</t>
  </si>
  <si>
    <t>Периодические выплаты</t>
  </si>
  <si>
    <t>Результаты расчета</t>
  </si>
  <si>
    <t>лет</t>
  </si>
  <si>
    <t>месяцев</t>
  </si>
  <si>
    <t>Срок погашения ссуды</t>
  </si>
  <si>
    <t>Ежегодные выплаты</t>
  </si>
  <si>
    <t>Ежемесячные выплаты</t>
  </si>
  <si>
    <t>Размер ссуды</t>
  </si>
  <si>
    <t>Годовая процентная ставка</t>
  </si>
  <si>
    <t>Первый взнос</t>
  </si>
  <si>
    <t xml:space="preserve">             при ежемесячных выплатах или при ежегодных</t>
  </si>
  <si>
    <t xml:space="preserve">         д). Определить какие условия кредитования более выгодны - </t>
  </si>
  <si>
    <t xml:space="preserve">         г). Определить, каковы комиссионные фирмы, выдавшей кредит (т.е. её прибыль)</t>
  </si>
  <si>
    <t xml:space="preserve">         в). Вычислить общую сумму выплат за 30 лет</t>
  </si>
  <si>
    <t xml:space="preserve">         б). Величину выплат при условии ежемесячных и ежегодных выплат по кредиту</t>
  </si>
  <si>
    <t xml:space="preserve">     Определить:      а). Размер ссуды</t>
  </si>
  <si>
    <t>при начальном взносе 20% и ежемесячной (ежегодной) выплатой.</t>
  </si>
  <si>
    <t>Расчет ипотечной ссуды: 30-летняя ипотечная ссуда со ставкой 8% годовых</t>
  </si>
  <si>
    <t xml:space="preserve">   Финансовая функция ПЛТ (Процентная ставка ; Срок кредитования;  -Кредит ) </t>
  </si>
  <si>
    <t xml:space="preserve">   Формулы в Excel.</t>
  </si>
  <si>
    <t xml:space="preserve">Задача №10    </t>
  </si>
  <si>
    <t xml:space="preserve">             при наведении курсора на красные треугольники, появятся комментарии с указанием формул</t>
  </si>
  <si>
    <t xml:space="preserve">Составить таблицу умножения, набрав единственную формулу в ячейку B43; </t>
  </si>
  <si>
    <t>Дорожкин Денис</t>
  </si>
  <si>
    <t>апрель</t>
  </si>
  <si>
    <t>май</t>
  </si>
  <si>
    <t>июнь</t>
  </si>
  <si>
    <t>июль</t>
  </si>
  <si>
    <t>август</t>
  </si>
  <si>
    <t>сентябрь</t>
  </si>
  <si>
    <t>cм Задача 2</t>
  </si>
  <si>
    <t>года</t>
  </si>
  <si>
    <t>Иванов</t>
  </si>
  <si>
    <t>Иван</t>
  </si>
  <si>
    <t>Иванович</t>
  </si>
  <si>
    <t>Петров</t>
  </si>
  <si>
    <t>Алексей</t>
  </si>
  <si>
    <t>Семенович</t>
  </si>
  <si>
    <t>Рогачев</t>
  </si>
  <si>
    <t>Петр</t>
  </si>
  <si>
    <t>Валентинович</t>
  </si>
  <si>
    <t>Ковалев</t>
  </si>
  <si>
    <t>Семен</t>
  </si>
  <si>
    <t>Печкин</t>
  </si>
  <si>
    <t>Ульян</t>
  </si>
  <si>
    <t>Викторович</t>
  </si>
  <si>
    <t>Соколов</t>
  </si>
  <si>
    <t>Федор</t>
  </si>
  <si>
    <t>Силантьевич</t>
  </si>
  <si>
    <t>Рыжов</t>
  </si>
  <si>
    <t>Александр</t>
  </si>
  <si>
    <t>Евгеньевич</t>
  </si>
  <si>
    <t xml:space="preserve"> использовано СЖПРОБЕЛЫ и раздвинуто вниз</t>
  </si>
  <si>
    <t>скопировано сюда</t>
  </si>
  <si>
    <t>текст по стобцам с разделителями . И ПРОБЕЛ</t>
  </si>
  <si>
    <t>пропускаем первый столбец с номерами</t>
  </si>
  <si>
    <t>Институт</t>
  </si>
  <si>
    <t>Прикладной</t>
  </si>
  <si>
    <t>Математики</t>
  </si>
  <si>
    <t>Факультет</t>
  </si>
  <si>
    <t>Мировой</t>
  </si>
  <si>
    <t>Политики</t>
  </si>
  <si>
    <t>Высшая</t>
  </si>
  <si>
    <t>Экономическая</t>
  </si>
  <si>
    <t>Школа</t>
  </si>
  <si>
    <t>Научный</t>
  </si>
  <si>
    <t>Вычислительный</t>
  </si>
  <si>
    <t>Центр</t>
  </si>
  <si>
    <t>Восточных</t>
  </si>
  <si>
    <t>Языков</t>
  </si>
  <si>
    <t>разбиение текста по пробелам</t>
  </si>
  <si>
    <t>Берем левый символ у всех строк и конкатинируем их</t>
  </si>
  <si>
    <t>Интересесное предложение</t>
  </si>
  <si>
    <t>Ежемесячные выгоднее, правда на совсем чуть чуть.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</si>
</sst>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&quot;р.&quot;"/>
    <numFmt numFmtId="165" formatCode="[$$-409]#,##0.00;[Red][$$-409]#,##0.00"/>
    <numFmt numFmtId="166" formatCode="0.0"/>
    <numFmt numFmtId="167" formatCode="[$$-409]#,##0.00"/>
    <numFmt numFmtId="168" formatCode="0.00000000"/>
    <numFmt numFmtId="169" formatCode="#,##0.00&quot;р.&quot;;[Red]\-#,##0.00&quot;р.&quot;"/>
    <numFmt numFmtId="170" formatCode="_-* #,##0.00&quot;р.&quot;_-;\-* #,##0.00&quot;р.&quot;_-;_-* &quot;-&quot;??&quot;р.&quot;_-;_-@_-"/>
    <numFmt numFmtId="171" formatCode="[$$-409]#,##0.00_ ;\-[$$-409]#,##0.00\ "/>
  </numFmts>
  <fonts count="29" x14ac:knownFonts="1">
    <font>
      <sz val="10"/>
      <name val="Times New Roman Cyr"/>
      <charset val="204"/>
    </font>
    <font>
      <sz val="12"/>
      <name val="Times New Roman Cyr"/>
      <family val="1"/>
      <charset val="204"/>
    </font>
    <font>
      <b/>
      <sz val="14"/>
      <name val="Times New Roman Cyr"/>
      <family val="1"/>
      <charset val="204"/>
    </font>
    <font>
      <b/>
      <sz val="12"/>
      <name val="Times New Roman Cyr"/>
      <family val="1"/>
      <charset val="204"/>
    </font>
    <font>
      <sz val="14"/>
      <name val="Times New Roman Cyr"/>
      <family val="1"/>
      <charset val="204"/>
    </font>
    <font>
      <b/>
      <sz val="16"/>
      <name val="Times New Roman Cyr"/>
      <family val="1"/>
      <charset val="204"/>
    </font>
    <font>
      <sz val="12"/>
      <name val="Times New Roman Cyr"/>
      <charset val="204"/>
    </font>
    <font>
      <b/>
      <sz val="12"/>
      <name val="Times New Roman Cyr"/>
      <charset val="204"/>
    </font>
    <font>
      <b/>
      <sz val="12"/>
      <color rgb="FF000000"/>
      <name val="Calibri"/>
      <family val="2"/>
      <charset val="204"/>
    </font>
    <font>
      <b/>
      <sz val="14"/>
      <name val="Times New Roman Cyr"/>
      <charset val="204"/>
    </font>
    <font>
      <b/>
      <vertAlign val="superscript"/>
      <sz val="14"/>
      <name val="Times New Roman Cyr"/>
      <charset val="204"/>
    </font>
    <font>
      <b/>
      <vertAlign val="superscript"/>
      <sz val="14"/>
      <name val="Times New Roman Cyr"/>
      <family val="1"/>
      <charset val="204"/>
    </font>
    <font>
      <sz val="9"/>
      <name val="Times New Roman Cyr"/>
      <charset val="204"/>
    </font>
    <font>
      <b/>
      <i/>
      <sz val="14"/>
      <name val="Times New Roman Cyr"/>
      <charset val="204"/>
    </font>
    <font>
      <b/>
      <sz val="11"/>
      <name val="Times New Roman Cyr"/>
      <family val="1"/>
      <charset val="204"/>
    </font>
    <font>
      <sz val="12"/>
      <color rgb="FF000000"/>
      <name val="Times New Roman Cyr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b/>
      <sz val="16"/>
      <name val="Times New Roman Cyr"/>
      <charset val="204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Arial"/>
      <family val="2"/>
    </font>
    <font>
      <b/>
      <sz val="13"/>
      <name val="Arial"/>
      <family val="2"/>
      <charset val="204"/>
    </font>
    <font>
      <sz val="14"/>
      <name val="Arial"/>
      <family val="2"/>
      <charset val="204"/>
    </font>
    <font>
      <sz val="14"/>
      <color theme="5" tint="-0.249977111117893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6">
    <xf numFmtId="0" fontId="0" fillId="0" borderId="0"/>
    <xf numFmtId="0" fontId="12" fillId="0" borderId="0"/>
    <xf numFmtId="0" fontId="12" fillId="0" borderId="0"/>
    <xf numFmtId="0" fontId="16" fillId="0" borderId="0"/>
    <xf numFmtId="0" fontId="12" fillId="0" borderId="0"/>
    <xf numFmtId="0" fontId="17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165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NumberFormat="1"/>
    <xf numFmtId="1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horizontal="center"/>
    </xf>
    <xf numFmtId="165" fontId="1" fillId="0" borderId="0" xfId="0" applyNumberFormat="1" applyFont="1"/>
    <xf numFmtId="166" fontId="1" fillId="0" borderId="0" xfId="0" applyNumberFormat="1" applyFont="1"/>
    <xf numFmtId="0" fontId="5" fillId="0" borderId="0" xfId="0" applyFont="1"/>
    <xf numFmtId="0" fontId="6" fillId="0" borderId="0" xfId="0" applyFont="1"/>
    <xf numFmtId="14" fontId="6" fillId="0" borderId="0" xfId="0" applyNumberFormat="1" applyFont="1"/>
    <xf numFmtId="0" fontId="7" fillId="0" borderId="0" xfId="0" applyFont="1"/>
    <xf numFmtId="9" fontId="6" fillId="0" borderId="0" xfId="0" applyNumberFormat="1" applyFont="1"/>
    <xf numFmtId="167" fontId="6" fillId="0" borderId="0" xfId="0" applyNumberFormat="1" applyFont="1"/>
    <xf numFmtId="0" fontId="7" fillId="0" borderId="0" xfId="0" applyFont="1" applyAlignment="1">
      <alignment horizontal="center"/>
    </xf>
    <xf numFmtId="165" fontId="6" fillId="0" borderId="0" xfId="0" applyNumberFormat="1" applyFont="1"/>
    <xf numFmtId="0" fontId="0" fillId="0" borderId="0" xfId="0" applyFill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8" fontId="0" fillId="0" borderId="0" xfId="0" applyNumberFormat="1"/>
    <xf numFmtId="0" fontId="1" fillId="2" borderId="0" xfId="0" applyNumberFormat="1" applyFont="1" applyFill="1"/>
    <xf numFmtId="165" fontId="6" fillId="2" borderId="0" xfId="0" applyNumberFormat="1" applyFont="1" applyFill="1"/>
    <xf numFmtId="0" fontId="12" fillId="0" borderId="0" xfId="1"/>
    <xf numFmtId="0" fontId="1" fillId="0" borderId="0" xfId="1" applyFont="1"/>
    <xf numFmtId="0" fontId="13" fillId="0" borderId="0" xfId="1" applyFont="1"/>
    <xf numFmtId="169" fontId="12" fillId="0" borderId="0" xfId="1" applyNumberFormat="1"/>
    <xf numFmtId="0" fontId="12" fillId="0" borderId="0" xfId="1" applyFont="1"/>
    <xf numFmtId="0" fontId="14" fillId="0" borderId="0" xfId="1" applyFont="1"/>
    <xf numFmtId="170" fontId="1" fillId="0" borderId="0" xfId="1" applyNumberFormat="1" applyFont="1"/>
    <xf numFmtId="10" fontId="1" fillId="0" borderId="0" xfId="1" applyNumberFormat="1" applyFont="1"/>
    <xf numFmtId="0" fontId="14" fillId="0" borderId="0" xfId="1" applyFont="1" applyAlignment="1">
      <alignment horizontal="right"/>
    </xf>
    <xf numFmtId="169" fontId="1" fillId="0" borderId="0" xfId="1" applyNumberFormat="1" applyFont="1"/>
    <xf numFmtId="171" fontId="1" fillId="0" borderId="0" xfId="1" applyNumberFormat="1" applyFont="1"/>
    <xf numFmtId="0" fontId="3" fillId="0" borderId="0" xfId="1" applyFont="1" applyAlignment="1">
      <alignment horizontal="right"/>
    </xf>
    <xf numFmtId="0" fontId="8" fillId="0" borderId="0" xfId="0" applyFont="1" applyAlignment="1"/>
    <xf numFmtId="164" fontId="6" fillId="0" borderId="0" xfId="0" applyNumberFormat="1" applyFont="1"/>
    <xf numFmtId="164" fontId="7" fillId="0" borderId="0" xfId="0" applyNumberFormat="1" applyFont="1"/>
    <xf numFmtId="164" fontId="6" fillId="2" borderId="0" xfId="0" applyNumberFormat="1" applyFont="1" applyFill="1"/>
    <xf numFmtId="0" fontId="15" fillId="0" borderId="0" xfId="0" applyFont="1" applyAlignment="1">
      <alignment horizontal="left" readingOrder="1"/>
    </xf>
    <xf numFmtId="14" fontId="6" fillId="0" borderId="0" xfId="0" applyNumberFormat="1" applyFont="1" applyFill="1"/>
    <xf numFmtId="0" fontId="6" fillId="0" borderId="0" xfId="0" applyFont="1" applyFill="1" applyAlignment="1">
      <alignment horizontal="left"/>
    </xf>
    <xf numFmtId="0" fontId="6" fillId="0" borderId="0" xfId="0" applyFont="1" applyFill="1"/>
    <xf numFmtId="0" fontId="6" fillId="0" borderId="0" xfId="0" applyFont="1" applyAlignment="1">
      <alignment horizontal="left"/>
    </xf>
    <xf numFmtId="0" fontId="6" fillId="3" borderId="0" xfId="0" applyFont="1" applyFill="1"/>
    <xf numFmtId="0" fontId="9" fillId="3" borderId="0" xfId="0" applyFont="1" applyFill="1" applyAlignment="1">
      <alignment horizontal="center"/>
    </xf>
    <xf numFmtId="49" fontId="6" fillId="0" borderId="0" xfId="0" applyNumberFormat="1" applyFont="1"/>
    <xf numFmtId="0" fontId="9" fillId="0" borderId="0" xfId="0" applyFont="1" applyFill="1" applyAlignment="1">
      <alignment horizontal="center"/>
    </xf>
    <xf numFmtId="0" fontId="16" fillId="0" borderId="0" xfId="3"/>
    <xf numFmtId="0" fontId="16" fillId="0" borderId="0" xfId="3" applyAlignment="1">
      <alignment horizontal="left"/>
    </xf>
    <xf numFmtId="0" fontId="16" fillId="0" borderId="0" xfId="3" applyAlignment="1">
      <alignment horizontal="center"/>
    </xf>
    <xf numFmtId="0" fontId="19" fillId="0" borderId="0" xfId="3" applyFont="1" applyAlignment="1">
      <alignment horizontal="center"/>
    </xf>
    <xf numFmtId="167" fontId="19" fillId="0" borderId="0" xfId="3" applyNumberFormat="1" applyFont="1"/>
    <xf numFmtId="0" fontId="19" fillId="0" borderId="0" xfId="3" applyFont="1"/>
    <xf numFmtId="0" fontId="19" fillId="0" borderId="0" xfId="3" applyFont="1" applyAlignment="1">
      <alignment horizontal="left"/>
    </xf>
    <xf numFmtId="0" fontId="20" fillId="0" borderId="0" xfId="3" applyFont="1" applyAlignment="1">
      <alignment horizontal="left"/>
    </xf>
    <xf numFmtId="0" fontId="20" fillId="0" borderId="0" xfId="3" applyFont="1" applyAlignment="1">
      <alignment horizontal="center"/>
    </xf>
    <xf numFmtId="0" fontId="20" fillId="0" borderId="0" xfId="3" applyFont="1"/>
    <xf numFmtId="0" fontId="21" fillId="0" borderId="0" xfId="3" applyFont="1"/>
    <xf numFmtId="0" fontId="17" fillId="0" borderId="0" xfId="5"/>
    <xf numFmtId="0" fontId="23" fillId="0" borderId="0" xfId="5" applyFont="1" applyAlignment="1">
      <alignment horizontal="right"/>
    </xf>
    <xf numFmtId="0" fontId="24" fillId="0" borderId="0" xfId="5" applyFont="1"/>
    <xf numFmtId="0" fontId="17" fillId="0" borderId="0" xfId="5" applyAlignment="1">
      <alignment horizontal="left"/>
    </xf>
    <xf numFmtId="0" fontId="16" fillId="0" borderId="0" xfId="5" applyFont="1"/>
    <xf numFmtId="0" fontId="23" fillId="0" borderId="0" xfId="5" applyFont="1" applyAlignment="1"/>
    <xf numFmtId="0" fontId="25" fillId="0" borderId="0" xfId="5" applyFont="1" applyAlignment="1">
      <alignment horizontal="center"/>
    </xf>
    <xf numFmtId="169" fontId="17" fillId="0" borderId="0" xfId="5" applyNumberFormat="1"/>
    <xf numFmtId="167" fontId="17" fillId="0" borderId="0" xfId="5" applyNumberFormat="1"/>
    <xf numFmtId="0" fontId="17" fillId="4" borderId="0" xfId="5" applyFill="1"/>
    <xf numFmtId="169" fontId="17" fillId="4" borderId="0" xfId="5" applyNumberFormat="1" applyFill="1"/>
    <xf numFmtId="167" fontId="17" fillId="4" borderId="0" xfId="5" applyNumberFormat="1" applyFill="1"/>
    <xf numFmtId="0" fontId="17" fillId="0" borderId="1" xfId="5" applyBorder="1"/>
    <xf numFmtId="167" fontId="17" fillId="0" borderId="2" xfId="5" applyNumberFormat="1" applyBorder="1"/>
    <xf numFmtId="0" fontId="17" fillId="0" borderId="3" xfId="5" applyBorder="1"/>
    <xf numFmtId="167" fontId="17" fillId="0" borderId="4" xfId="5" applyNumberFormat="1" applyBorder="1"/>
    <xf numFmtId="0" fontId="17" fillId="0" borderId="4" xfId="5" applyBorder="1"/>
    <xf numFmtId="0" fontId="16" fillId="0" borderId="3" xfId="5" applyFont="1" applyBorder="1"/>
    <xf numFmtId="0" fontId="16" fillId="0" borderId="4" xfId="5" applyFont="1" applyBorder="1"/>
    <xf numFmtId="167" fontId="16" fillId="0" borderId="0" xfId="5" applyNumberFormat="1" applyFont="1"/>
    <xf numFmtId="9" fontId="16" fillId="0" borderId="0" xfId="5" applyNumberFormat="1" applyFont="1"/>
    <xf numFmtId="0" fontId="26" fillId="0" borderId="0" xfId="5" applyFont="1"/>
    <xf numFmtId="0" fontId="27" fillId="0" borderId="0" xfId="5" applyFont="1"/>
    <xf numFmtId="0" fontId="23" fillId="0" borderId="0" xfId="5" applyFont="1" applyAlignment="1">
      <alignment horizontal="left"/>
    </xf>
    <xf numFmtId="0" fontId="25" fillId="0" borderId="0" xfId="5" applyFont="1"/>
    <xf numFmtId="0" fontId="28" fillId="0" borderId="0" xfId="5" applyFont="1"/>
    <xf numFmtId="0" fontId="0" fillId="5" borderId="0" xfId="0" applyFill="1"/>
    <xf numFmtId="166" fontId="0" fillId="0" borderId="0" xfId="0" applyNumberFormat="1"/>
    <xf numFmtId="164" fontId="2" fillId="0" borderId="0" xfId="0" applyNumberFormat="1" applyFont="1"/>
    <xf numFmtId="0" fontId="18" fillId="0" borderId="0" xfId="0" applyFont="1" applyAlignment="1">
      <alignment horizontal="center"/>
    </xf>
    <xf numFmtId="0" fontId="23" fillId="0" borderId="0" xfId="5" applyFont="1" applyAlignment="1">
      <alignment horizontal="left"/>
    </xf>
    <xf numFmtId="0" fontId="20" fillId="0" borderId="6" xfId="5" applyFont="1" applyBorder="1" applyAlignment="1">
      <alignment horizontal="center"/>
    </xf>
    <xf numFmtId="0" fontId="20" fillId="0" borderId="5" xfId="5" applyFont="1" applyBorder="1" applyAlignment="1">
      <alignment horizontal="center"/>
    </xf>
  </cellXfs>
  <cellStyles count="6">
    <cellStyle name="Обычный" xfId="0" builtinId="0"/>
    <cellStyle name="Обычный 2" xfId="2"/>
    <cellStyle name="Обычный 2 2" xfId="3"/>
    <cellStyle name="Обычный 3" xfId="4"/>
    <cellStyle name="Обычный_L3_2_00" xfId="5"/>
    <cellStyle name="Обычный_L5_1_00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Отчет о работе магазина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'Отчет о работе магазина-3'!$A$15</c:f>
              <c:strCache>
                <c:ptCount val="1"/>
                <c:pt idx="0">
                  <c:v>Прибыль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'Отчет о работе магазина-3'!$C$15:$H$15</c:f>
              <c:numCache>
                <c:formatCode>[$$-409]#\ ##0.00;[Red][$$-409]#\ ##0.00</c:formatCode>
                <c:ptCount val="6"/>
                <c:pt idx="0">
                  <c:v>10191.781280616238</c:v>
                </c:pt>
                <c:pt idx="1">
                  <c:v>9846.3412806162378</c:v>
                </c:pt>
                <c:pt idx="2">
                  <c:v>7669.8612806162382</c:v>
                </c:pt>
                <c:pt idx="3">
                  <c:v>8136.601280616238</c:v>
                </c:pt>
                <c:pt idx="4">
                  <c:v>9819.7812806162383</c:v>
                </c:pt>
                <c:pt idx="5">
                  <c:v>7614.8812806162387</c:v>
                </c:pt>
              </c:numCache>
            </c:numRef>
          </c:val>
        </c:ser>
        <c:ser>
          <c:idx val="0"/>
          <c:order val="1"/>
          <c:tx>
            <c:strRef>
              <c:f>'Отчет о работе магазина-3'!$B$5</c:f>
              <c:strCache>
                <c:ptCount val="1"/>
                <c:pt idx="0">
                  <c:v>Приход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'Отчет о работе магазина-3'!$C$4:$H$4</c:f>
              <c:strCache>
                <c:ptCount val="6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</c:strCache>
            </c:strRef>
          </c:cat>
          <c:val>
            <c:numRef>
              <c:f>'Отчет о работе магазина-3'!$C$5:$H$5</c:f>
              <c:numCache>
                <c:formatCode>[$$-409]#\ ##0.00;[Red][$$-409]#\ ##0.00</c:formatCode>
                <c:ptCount val="6"/>
                <c:pt idx="0">
                  <c:v>42550</c:v>
                </c:pt>
                <c:pt idx="1">
                  <c:v>43038</c:v>
                </c:pt>
                <c:pt idx="2">
                  <c:v>43534</c:v>
                </c:pt>
                <c:pt idx="3">
                  <c:v>43136</c:v>
                </c:pt>
                <c:pt idx="4">
                  <c:v>43950</c:v>
                </c:pt>
                <c:pt idx="5">
                  <c:v>45680</c:v>
                </c:pt>
              </c:numCache>
            </c:numRef>
          </c:val>
        </c:ser>
        <c:ser>
          <c:idx val="1"/>
          <c:order val="2"/>
          <c:tx>
            <c:strRef>
              <c:f>'Отчет о работе магазина-3'!$B$6</c:f>
              <c:strCache>
                <c:ptCount val="1"/>
                <c:pt idx="0">
                  <c:v>Затраты на товары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'Отчет о работе магазина-3'!$C$4:$H$4</c:f>
              <c:strCache>
                <c:ptCount val="6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</c:strCache>
            </c:strRef>
          </c:cat>
          <c:val>
            <c:numRef>
              <c:f>'Отчет о работе магазина-3'!$C$6:$H$6</c:f>
              <c:numCache>
                <c:formatCode>[$$-409]#\ ##0.00;[Red][$$-409]#\ ##0.00</c:formatCode>
                <c:ptCount val="6"/>
                <c:pt idx="0">
                  <c:v>21500</c:v>
                </c:pt>
                <c:pt idx="1">
                  <c:v>22170</c:v>
                </c:pt>
                <c:pt idx="2">
                  <c:v>24678</c:v>
                </c:pt>
                <c:pt idx="3">
                  <c:v>23765</c:v>
                </c:pt>
                <c:pt idx="4">
                  <c:v>22690</c:v>
                </c:pt>
                <c:pt idx="5">
                  <c:v>26300</c:v>
                </c:pt>
              </c:numCache>
            </c:numRef>
          </c:val>
        </c:ser>
        <c:ser>
          <c:idx val="2"/>
          <c:order val="3"/>
          <c:tx>
            <c:strRef>
              <c:f>'Отчет о работе магазина-3'!$B$7</c:f>
              <c:strCache>
                <c:ptCount val="1"/>
                <c:pt idx="0">
                  <c:v>Выручка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'Отчет о работе магазина-3'!$C$4:$H$4</c:f>
              <c:strCache>
                <c:ptCount val="6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</c:strCache>
            </c:strRef>
          </c:cat>
          <c:val>
            <c:numRef>
              <c:f>'Отчет о работе магазина-3'!$C$7:$H$7</c:f>
              <c:numCache>
                <c:formatCode>[$$-409]#\ ##0.00;[Red][$$-409]#\ ##0.00</c:formatCode>
                <c:ptCount val="6"/>
                <c:pt idx="0">
                  <c:v>21050</c:v>
                </c:pt>
                <c:pt idx="1">
                  <c:v>20868</c:v>
                </c:pt>
                <c:pt idx="2">
                  <c:v>18856</c:v>
                </c:pt>
                <c:pt idx="3">
                  <c:v>19371</c:v>
                </c:pt>
                <c:pt idx="4">
                  <c:v>21260</c:v>
                </c:pt>
                <c:pt idx="5">
                  <c:v>19380</c:v>
                </c:pt>
              </c:numCache>
            </c:numRef>
          </c:val>
        </c:ser>
        <c:ser>
          <c:idx val="3"/>
          <c:order val="4"/>
          <c:tx>
            <c:strRef>
              <c:f>'Отчет о работе магазина-3'!$A$13</c:f>
              <c:strCache>
                <c:ptCount val="1"/>
                <c:pt idx="0">
                  <c:v>Расходы всего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'Отчет о работе магазина-3'!$C$13:$H$13</c:f>
              <c:numCache>
                <c:formatCode>[$$-409]#\ ##0.00;[Red][$$-409]#\ ##0.00</c:formatCode>
                <c:ptCount val="6"/>
                <c:pt idx="0">
                  <c:v>10858.218719383762</c:v>
                </c:pt>
                <c:pt idx="1">
                  <c:v>11021.658719383762</c:v>
                </c:pt>
                <c:pt idx="2">
                  <c:v>11186.138719383762</c:v>
                </c:pt>
                <c:pt idx="3">
                  <c:v>11234.398719383762</c:v>
                </c:pt>
                <c:pt idx="4">
                  <c:v>11440.218719383762</c:v>
                </c:pt>
                <c:pt idx="5">
                  <c:v>11765.118719383761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1924112"/>
        <c:axId val="711930640"/>
      </c:barChart>
      <c:catAx>
        <c:axId val="7119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1930640"/>
        <c:crosses val="autoZero"/>
        <c:auto val="1"/>
        <c:lblAlgn val="ctr"/>
        <c:lblOffset val="100"/>
        <c:noMultiLvlLbl val="0"/>
      </c:catAx>
      <c:valAx>
        <c:axId val="7119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\ ##0.00;[Red]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19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'Отчет о работе магазина-3'!$A$15</c:f>
              <c:strCache>
                <c:ptCount val="1"/>
                <c:pt idx="0">
                  <c:v>Прибыль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'Отчет о работе магазина-3'!$C$4:$H$4</c:f>
              <c:strCache>
                <c:ptCount val="6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</c:strCache>
            </c:strRef>
          </c:cat>
          <c:val>
            <c:numRef>
              <c:f>'Отчет о работе магазина-3'!$C$15:$H$15</c:f>
              <c:numCache>
                <c:formatCode>[$$-409]#\ ##0.00;[Red][$$-409]#\ ##0.00</c:formatCode>
                <c:ptCount val="6"/>
                <c:pt idx="0">
                  <c:v>10191.781280616238</c:v>
                </c:pt>
                <c:pt idx="1">
                  <c:v>9846.3412806162378</c:v>
                </c:pt>
                <c:pt idx="2">
                  <c:v>7669.8612806162382</c:v>
                </c:pt>
                <c:pt idx="3">
                  <c:v>8136.601280616238</c:v>
                </c:pt>
                <c:pt idx="4">
                  <c:v>9819.7812806162383</c:v>
                </c:pt>
                <c:pt idx="5">
                  <c:v>7614.8812806162387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482611548556433"/>
          <c:y val="0.15782407407407409"/>
          <c:w val="0.6870144356955381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'График функции'!$A$8:$A$33</c:f>
              <c:numCache>
                <c:formatCode>General</c:formatCode>
                <c:ptCount val="26"/>
                <c:pt idx="0">
                  <c:v>-2.8</c:v>
                </c:pt>
                <c:pt idx="1">
                  <c:v>-2.5999999999999996</c:v>
                </c:pt>
                <c:pt idx="2">
                  <c:v>-2.3999999999999995</c:v>
                </c:pt>
                <c:pt idx="3">
                  <c:v>-2.1999999999999993</c:v>
                </c:pt>
                <c:pt idx="4">
                  <c:v>-1.9999999999999993</c:v>
                </c:pt>
                <c:pt idx="5">
                  <c:v>-1.7999999999999994</c:v>
                </c:pt>
                <c:pt idx="6">
                  <c:v>-1.5999999999999994</c:v>
                </c:pt>
                <c:pt idx="7">
                  <c:v>-1.3999999999999995</c:v>
                </c:pt>
                <c:pt idx="8">
                  <c:v>-1.1999999999999995</c:v>
                </c:pt>
                <c:pt idx="9">
                  <c:v>-0.99999999999999956</c:v>
                </c:pt>
                <c:pt idx="10">
                  <c:v>-0.7999999999999996</c:v>
                </c:pt>
                <c:pt idx="11">
                  <c:v>-0.59999999999999964</c:v>
                </c:pt>
                <c:pt idx="12">
                  <c:v>-0.39999999999999963</c:v>
                </c:pt>
                <c:pt idx="13">
                  <c:v>-0.19999999999999962</c:v>
                </c:pt>
                <c:pt idx="14" formatCode="0.0">
                  <c:v>3.8857805861880479E-16</c:v>
                </c:pt>
                <c:pt idx="15">
                  <c:v>0.2000000000000004</c:v>
                </c:pt>
                <c:pt idx="16">
                  <c:v>0.40000000000000041</c:v>
                </c:pt>
                <c:pt idx="17">
                  <c:v>0.60000000000000042</c:v>
                </c:pt>
                <c:pt idx="18">
                  <c:v>0.80000000000000049</c:v>
                </c:pt>
                <c:pt idx="19">
                  <c:v>1.0000000000000004</c:v>
                </c:pt>
                <c:pt idx="20">
                  <c:v>1.2000000000000004</c:v>
                </c:pt>
                <c:pt idx="21">
                  <c:v>1.4000000000000004</c:v>
                </c:pt>
                <c:pt idx="22">
                  <c:v>1.6000000000000003</c:v>
                </c:pt>
                <c:pt idx="23">
                  <c:v>1.8000000000000003</c:v>
                </c:pt>
                <c:pt idx="24">
                  <c:v>2.0000000000000004</c:v>
                </c:pt>
                <c:pt idx="25">
                  <c:v>2.2000000000000006</c:v>
                </c:pt>
              </c:numCache>
            </c:numRef>
          </c:cat>
          <c:val>
            <c:numRef>
              <c:f>'График функции'!$B$8:$B$33</c:f>
              <c:numCache>
                <c:formatCode>General</c:formatCode>
                <c:ptCount val="26"/>
                <c:pt idx="0">
                  <c:v>-16.134799999999998</c:v>
                </c:pt>
                <c:pt idx="1">
                  <c:v>-8.7073999999999945</c:v>
                </c:pt>
                <c:pt idx="2">
                  <c:v>-2.6775999999999853</c:v>
                </c:pt>
                <c:pt idx="3">
                  <c:v>2.0698000000000172</c:v>
                </c:pt>
                <c:pt idx="4">
                  <c:v>5.650000000000011</c:v>
                </c:pt>
                <c:pt idx="5">
                  <c:v>8.1782000000000075</c:v>
                </c:pt>
                <c:pt idx="6">
                  <c:v>9.7696000000000023</c:v>
                </c:pt>
                <c:pt idx="7">
                  <c:v>10.539400000000001</c:v>
                </c:pt>
                <c:pt idx="8">
                  <c:v>10.6028</c:v>
                </c:pt>
                <c:pt idx="9">
                  <c:v>10.074999999999998</c:v>
                </c:pt>
                <c:pt idx="10">
                  <c:v>9.0711999999999975</c:v>
                </c:pt>
                <c:pt idx="11">
                  <c:v>7.7065999999999981</c:v>
                </c:pt>
                <c:pt idx="12">
                  <c:v>6.0963999999999974</c:v>
                </c:pt>
                <c:pt idx="13">
                  <c:v>4.3557999999999968</c:v>
                </c:pt>
                <c:pt idx="14">
                  <c:v>2.5999999999999965</c:v>
                </c:pt>
                <c:pt idx="15">
                  <c:v>0.94419999999999704</c:v>
                </c:pt>
                <c:pt idx="16">
                  <c:v>-0.49640000000000262</c:v>
                </c:pt>
                <c:pt idx="17">
                  <c:v>-1.6066000000000016</c:v>
                </c:pt>
                <c:pt idx="18">
                  <c:v>-2.2712000000000008</c:v>
                </c:pt>
                <c:pt idx="19">
                  <c:v>-2.3749999999999996</c:v>
                </c:pt>
                <c:pt idx="20">
                  <c:v>-1.8027999999999973</c:v>
                </c:pt>
                <c:pt idx="21">
                  <c:v>-0.4393999999999969</c:v>
                </c:pt>
                <c:pt idx="22">
                  <c:v>1.8304000000000049</c:v>
                </c:pt>
                <c:pt idx="23">
                  <c:v>5.1218000000000057</c:v>
                </c:pt>
                <c:pt idx="24">
                  <c:v>9.550000000000006</c:v>
                </c:pt>
                <c:pt idx="25">
                  <c:v>15.230200000000016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746608"/>
        <c:axId val="711750416"/>
      </c:lineChart>
      <c:catAx>
        <c:axId val="71174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0.58793044619422574"/>
              <c:y val="2.3217410323709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1750416"/>
        <c:crossesAt val="0"/>
        <c:auto val="0"/>
        <c:lblAlgn val="ctr"/>
        <c:lblOffset val="100"/>
        <c:noMultiLvlLbl val="0"/>
      </c:catAx>
      <c:valAx>
        <c:axId val="7117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</a:t>
                </a:r>
              </a:p>
            </c:rich>
          </c:tx>
          <c:layout>
            <c:manualLayout>
              <c:xMode val="edge"/>
              <c:yMode val="edge"/>
              <c:x val="0.94722222222222219"/>
              <c:y val="0.40986074657334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1746608"/>
        <c:crossesAt val="1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21</xdr:row>
      <xdr:rowOff>22860</xdr:rowOff>
    </xdr:from>
    <xdr:to>
      <xdr:col>10</xdr:col>
      <xdr:colOff>693420</xdr:colOff>
      <xdr:row>36</xdr:row>
      <xdr:rowOff>129540</xdr:rowOff>
    </xdr:to>
    <xdr:sp macro="" textlink="">
      <xdr:nvSpPr>
        <xdr:cNvPr id="8193" name="Text Box 1"/>
        <xdr:cNvSpPr txBox="1">
          <a:spLocks noChangeArrowheads="1"/>
        </xdr:cNvSpPr>
      </xdr:nvSpPr>
      <xdr:spPr bwMode="auto">
        <a:xfrm>
          <a:off x="15240" y="4244340"/>
          <a:ext cx="9342120" cy="26212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ru-RU" sz="1400" b="1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Правила составления отчета:</a:t>
          </a:r>
          <a:endParaRPr lang="ru-RU" sz="10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</a:t>
          </a:r>
          <a:r>
            <a:rPr lang="ru-RU" sz="12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1. Отчетный период - с апреля по сентябрь ( названия месяцев должны быть использованы в качестве заголовков столбцов С8:</a:t>
          </a:r>
          <a:r>
            <a:rPr lang="en-US" sz="12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H8, </a:t>
          </a:r>
          <a:r>
            <a:rPr lang="ru-RU" sz="12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использовать списки) 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2. Затраты на рекламу каждый месяц уменьшаются на 30$ (использовать копирование формул);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3. Затраты на аренду каждый месяц увеличиваются на 70$ (использовать арифметическую прогрессию);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4. Налоговые выплаты и выплаты по кредитам остаются неизменными в течение всего отчетного периода (использовать копирование данных);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5. Выручка за каждый месяц - это разность Прихода и Затратов на товары за этот месяц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6. Прибыль за каждый месяц - это разность Выручки и Расходов Всего за этот месяц 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7. Значения Всего, Максимум, Минимум  и Среднее вычисляются с помощью Мастера функций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8. Все данные в таблице должны быть представлены в едином формате (в формате исходных данных)</a:t>
          </a:r>
        </a:p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Замечание: при выполнении заданий пп. 5 -7 максимально использовать копирование формул</a:t>
          </a:r>
          <a:endParaRPr lang="ru-RU" sz="10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22</xdr:row>
      <xdr:rowOff>60961</xdr:rowOff>
    </xdr:from>
    <xdr:to>
      <xdr:col>11</xdr:col>
      <xdr:colOff>419100</xdr:colOff>
      <xdr:row>39</xdr:row>
      <xdr:rowOff>104776</xdr:rowOff>
    </xdr:to>
    <xdr:sp macro="" textlink="">
      <xdr:nvSpPr>
        <xdr:cNvPr id="9218" name="Text Box 2"/>
        <xdr:cNvSpPr txBox="1">
          <a:spLocks noChangeArrowheads="1"/>
        </xdr:cNvSpPr>
      </xdr:nvSpPr>
      <xdr:spPr bwMode="auto">
        <a:xfrm>
          <a:off x="38100" y="4880611"/>
          <a:ext cx="9401175" cy="27965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ru-RU" sz="1600" b="1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         </a:t>
          </a:r>
          <a:r>
            <a:rPr lang="ru-RU" sz="1600" b="1" i="0" u="sng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Задание:</a:t>
          </a:r>
          <a:r>
            <a:rPr lang="ru-RU" sz="1600" b="1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</a:t>
          </a:r>
          <a:r>
            <a:rPr lang="ru-RU" sz="1400" b="1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вычислить  Налоги и Выплаты по кредиту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1200" b="1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Правила  вычислений: </a:t>
          </a:r>
          <a:endParaRPr lang="ru-RU" sz="12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       </a:t>
          </a:r>
          <a:r>
            <a:rPr lang="en-US" sz="12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a. </a:t>
          </a:r>
          <a:r>
            <a:rPr lang="ru-RU" sz="12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величина налоговых выплат за месяц равна Приход_за_этот_месяц*Ставка налога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       </a:t>
          </a:r>
          <a:r>
            <a:rPr lang="en-US" sz="12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b. </a:t>
          </a:r>
          <a:r>
            <a:rPr lang="ru-RU" sz="12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выплаты по кредиту вычисляются с помощью функции ПЛТ; организация осуществляет выплаты по  кредиту ежемесячно</a:t>
          </a:r>
        </a:p>
        <a:p>
          <a:pPr algn="l" rtl="0">
            <a:defRPr sz="1000"/>
          </a:pPr>
          <a:r>
            <a:rPr lang="ru-RU" sz="1200" b="1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Требования:</a:t>
          </a:r>
          <a:endParaRPr lang="ru-RU" sz="12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       - данные за апрель вычисляются по формулам; данные за другие месяцы должны быть получены копированием формул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       - в формуле налоговых  выплат для формирования абсолютных адресов использовать </a:t>
          </a:r>
          <a:r>
            <a:rPr lang="ru-RU" sz="1200" b="1" i="1" u="none" strike="noStrike" baseline="0">
              <a:solidFill>
                <a:srgbClr val="FF0000"/>
              </a:solidFill>
              <a:latin typeface="Times New Roman Cyr"/>
              <a:cs typeface="Times New Roman Cyr"/>
            </a:rPr>
            <a:t>имена ячеек</a:t>
          </a:r>
          <a:endParaRPr lang="ru-RU" sz="1200" b="0" i="0" u="none" strike="noStrike" baseline="0">
            <a:solidFill>
              <a:srgbClr val="FF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       - в формуле выплат по кредиту для формирования абсолютных адресов использовать </a:t>
          </a:r>
          <a:r>
            <a:rPr lang="ru-RU" sz="1200" b="1" i="1" u="none" strike="noStrike" baseline="0">
              <a:solidFill>
                <a:srgbClr val="FF0000"/>
              </a:solidFill>
              <a:latin typeface="Times New Roman Cyr"/>
              <a:cs typeface="Times New Roman Cyr"/>
            </a:rPr>
            <a:t>знак доллара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</a:t>
          </a:r>
          <a:r>
            <a:rPr lang="ru-RU" sz="1200" b="1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Замечание:</a:t>
          </a:r>
        </a:p>
        <a:p>
          <a:pPr rtl="0"/>
          <a:r>
            <a:rPr lang="ru-RU" sz="1400" b="1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              </a:t>
          </a:r>
          <a:r>
            <a:rPr lang="ru-RU" sz="1200" b="0" i="0" baseline="0">
              <a:latin typeface="Times New Roman" pitchFamily="18" charset="0"/>
              <a:ea typeface="+mn-ea"/>
              <a:cs typeface="Times New Roman" pitchFamily="18" charset="0"/>
            </a:rPr>
            <a:t>Сумма периодических выплат по кредиту вычисляется с помощью функции ПЛТ  (из раздела "Финансовые")</a:t>
          </a:r>
        </a:p>
        <a:p>
          <a:pPr rtl="0"/>
          <a:r>
            <a:rPr lang="ru-RU" sz="1200" b="0" i="0" baseline="0">
              <a:latin typeface="Times New Roman" pitchFamily="18" charset="0"/>
              <a:ea typeface="+mn-ea"/>
              <a:cs typeface="Times New Roman" pitchFamily="18" charset="0"/>
            </a:rPr>
            <a:t>                                            </a:t>
          </a:r>
          <a:r>
            <a:rPr lang="ru-RU" sz="1200" b="1" i="0" baseline="0">
              <a:latin typeface="Times New Roman" pitchFamily="18" charset="0"/>
              <a:ea typeface="+mn-ea"/>
              <a:cs typeface="Times New Roman" pitchFamily="18" charset="0"/>
            </a:rPr>
            <a:t>= ПЛТ(Проц.ставка, Срок кредита, -Кредит)</a:t>
          </a:r>
          <a:endParaRPr lang="ru-RU" sz="1200">
            <a:latin typeface="Times New Roman" pitchFamily="18" charset="0"/>
            <a:cs typeface="Times New Roman" pitchFamily="18" charset="0"/>
          </a:endParaRPr>
        </a:p>
        <a:p>
          <a:pPr rtl="0"/>
          <a:r>
            <a:rPr lang="ru-RU" sz="1200" b="1" i="0" baseline="0">
              <a:latin typeface="Times New Roman" pitchFamily="18" charset="0"/>
              <a:ea typeface="+mn-ea"/>
              <a:cs typeface="Times New Roman" pitchFamily="18" charset="0"/>
            </a:rPr>
            <a:t>                     Внимание!!!  </a:t>
          </a:r>
          <a:r>
            <a:rPr lang="ru-RU" sz="1200" b="0" i="0" baseline="0">
              <a:latin typeface="Times New Roman" pitchFamily="18" charset="0"/>
              <a:ea typeface="+mn-ea"/>
              <a:cs typeface="Times New Roman" pitchFamily="18" charset="0"/>
            </a:rPr>
            <a:t> Процентная вставка и Срок кредита должны быть выражены в одной системе измерения: годовые либо ежемесячные.</a:t>
          </a:r>
          <a:endParaRPr lang="ru-RU" sz="1200">
            <a:latin typeface="Times New Roman" pitchFamily="18" charset="0"/>
            <a:cs typeface="Times New Roman" pitchFamily="18" charset="0"/>
          </a:endParaRPr>
        </a:p>
        <a:p>
          <a:pPr algn="l" rtl="0">
            <a:defRPr sz="1000"/>
          </a:pPr>
          <a:endParaRPr lang="ru-RU" sz="1400" b="1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16</xdr:row>
      <xdr:rowOff>70485</xdr:rowOff>
    </xdr:from>
    <xdr:to>
      <xdr:col>9</xdr:col>
      <xdr:colOff>727710</xdr:colOff>
      <xdr:row>37</xdr:row>
      <xdr:rowOff>47625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133350" y="3289935"/>
          <a:ext cx="8471535" cy="337756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+mj-lt"/>
              <a:cs typeface="Times New Roman Cyr"/>
            </a:rPr>
            <a:t> </a:t>
          </a:r>
          <a:r>
            <a:rPr lang="ru-RU" sz="1400" b="0" i="0" u="none" strike="noStrike" baseline="0">
              <a:solidFill>
                <a:srgbClr val="000000"/>
              </a:solidFill>
              <a:latin typeface="+mj-lt"/>
              <a:cs typeface="Times New Roman Cyr"/>
            </a:rPr>
            <a:t>  </a:t>
          </a:r>
          <a:r>
            <a:rPr lang="ru-RU" sz="1400" b="1" i="0" u="none" strike="noStrike" baseline="0">
              <a:solidFill>
                <a:srgbClr val="000000"/>
              </a:solidFill>
              <a:latin typeface="+mj-lt"/>
              <a:cs typeface="Times New Roman Cyr"/>
            </a:rPr>
            <a:t>  </a:t>
          </a:r>
          <a:r>
            <a:rPr lang="ru-RU" sz="1200" b="0" i="0" u="none" strike="noStrike" baseline="0">
              <a:solidFill>
                <a:srgbClr val="000000"/>
              </a:solidFill>
              <a:latin typeface="+mj-lt"/>
              <a:cs typeface="Times New Roman Cyr"/>
            </a:rPr>
            <a:t>   </a:t>
          </a:r>
          <a:r>
            <a:rPr lang="ru-RU" sz="1400" b="1" i="0" u="none" strike="noStrike" baseline="0">
              <a:solidFill>
                <a:srgbClr val="000000"/>
              </a:solidFill>
              <a:latin typeface="+mj-lt"/>
              <a:cs typeface="Times New Roman Cyr"/>
            </a:rPr>
            <a:t> </a:t>
          </a:r>
          <a:r>
            <a:rPr lang="ru-RU" sz="1400" b="1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1.  Построить гистограмму, отражающую следующие показатели работы организации за указанный период:  Приход, Затраты на товары, Выручка, Расходы_всего, Прибыль</a:t>
          </a:r>
          <a:endParaRPr lang="ru-RU" sz="1400" b="0" i="0" u="none" strike="noStrike" baseline="0">
            <a:solidFill>
              <a:srgbClr val="000000"/>
            </a:solidFill>
            <a:latin typeface="+mn-lt"/>
            <a:cs typeface="Times New Roman Cyr"/>
          </a:endParaRPr>
        </a:p>
        <a:p>
          <a:pPr algn="l" rtl="0">
            <a:defRPr sz="1000"/>
          </a:pPr>
          <a:r>
            <a:rPr lang="ru-RU" sz="1200" b="1" i="1" u="none" strike="noStrike" baseline="0">
              <a:solidFill>
                <a:srgbClr val="000000"/>
              </a:solidFill>
              <a:latin typeface="+mn-lt"/>
              <a:cs typeface="Times New Roman CYR"/>
            </a:rPr>
            <a:t>Требования:</a:t>
          </a:r>
          <a:endParaRPr lang="ru-RU" sz="1200" b="0" i="0" u="none" strike="noStrike" baseline="0">
            <a:solidFill>
              <a:srgbClr val="000000"/>
            </a:solidFill>
            <a:latin typeface="+mn-lt"/>
            <a:cs typeface="Times New Roman Cyr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    </a:t>
          </a:r>
          <a:r>
            <a:rPr lang="ru-RU" sz="12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- таблица не должна подвергаться каким-либо изменениям 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- диаграмма должна иметь название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- данные о Прибыли должны изображаться первым столбиком гистограммы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- легенда должна быть расположена в нижней части  диаграммы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- названия месяцев долны быть использованы в качестве названий категорий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+mn-lt"/>
            <a:cs typeface="Times New Roman Cyr"/>
          </a:endParaRPr>
        </a:p>
        <a:p>
          <a:pPr algn="l" rtl="0">
            <a:defRPr sz="1000"/>
          </a:pPr>
          <a:r>
            <a:rPr lang="ru-RU" sz="1400" b="1" i="0" u="none" strike="noStrike" baseline="0">
              <a:solidFill>
                <a:srgbClr val="000000"/>
              </a:solidFill>
              <a:latin typeface="+mj-lt"/>
              <a:ea typeface="+mn-ea"/>
              <a:cs typeface="Times New Roman Cyr"/>
            </a:rPr>
            <a:t>        </a:t>
          </a:r>
          <a:r>
            <a:rPr lang="ru-RU" sz="14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2. Построить круговую диаграмму, отражающую данные о Прибыли за указанный период</a:t>
          </a:r>
        </a:p>
        <a:p>
          <a:pPr marL="0" indent="0" algn="l" rtl="0">
            <a:defRPr sz="1000"/>
          </a:pPr>
          <a:r>
            <a:rPr lang="ru-RU" sz="1200" b="1" i="1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Требования:</a:t>
          </a:r>
        </a:p>
        <a:p>
          <a:pPr marL="0" indent="0"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    </a:t>
          </a:r>
          <a:r>
            <a:rPr lang="ru-RU" sz="12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- таблица не должна подвергаться каким-либо изменениям </a:t>
          </a:r>
        </a:p>
        <a:p>
          <a:pPr marL="0" indent="0"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         - диаграмма должна иметь название</a:t>
          </a:r>
        </a:p>
        <a:p>
          <a:pPr marL="0" indent="0"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         - названия месяцев должны быть использованы в качестве </a:t>
          </a:r>
          <a:r>
            <a:rPr lang="ru-RU" sz="12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подписи категорий </a:t>
          </a:r>
          <a:r>
            <a:rPr lang="ru-RU" sz="12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(в легенде)</a:t>
          </a:r>
        </a:p>
        <a:p>
          <a:pPr marL="0" indent="0"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         - должны быть указаны доли прибыли в процентах по месяцам (в качестве </a:t>
          </a:r>
          <a:r>
            <a:rPr lang="ru-RU" sz="12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подписи данных</a:t>
          </a:r>
          <a:r>
            <a:rPr lang="ru-RU" sz="12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)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      </a:t>
          </a:r>
        </a:p>
      </xdr:txBody>
    </xdr:sp>
    <xdr:clientData/>
  </xdr:twoCellAnchor>
  <xdr:twoCellAnchor>
    <xdr:from>
      <xdr:col>9</xdr:col>
      <xdr:colOff>28575</xdr:colOff>
      <xdr:row>1</xdr:row>
      <xdr:rowOff>157162</xdr:rowOff>
    </xdr:from>
    <xdr:to>
      <xdr:col>17</xdr:col>
      <xdr:colOff>28575</xdr:colOff>
      <xdr:row>15</xdr:row>
      <xdr:rowOff>138112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257175</xdr:colOff>
      <xdr:row>17</xdr:row>
      <xdr:rowOff>42862</xdr:rowOff>
    </xdr:from>
    <xdr:to>
      <xdr:col>17</xdr:col>
      <xdr:colOff>257175</xdr:colOff>
      <xdr:row>34</xdr:row>
      <xdr:rowOff>33337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1</xdr:row>
      <xdr:rowOff>144779</xdr:rowOff>
    </xdr:from>
    <xdr:to>
      <xdr:col>16</xdr:col>
      <xdr:colOff>220980</xdr:colOff>
      <xdr:row>17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831080" y="306704"/>
          <a:ext cx="4038600" cy="2750821"/>
        </a:xfrm>
        <a:prstGeom prst="rect">
          <a:avLst/>
        </a:prstGeom>
        <a:solidFill>
          <a:srgbClr val="CCFFCC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ru-RU" sz="1400" b="1" i="1" u="none" strike="noStrike" baseline="0">
              <a:solidFill>
                <a:srgbClr val="000000"/>
              </a:solidFill>
              <a:latin typeface="+mj-lt"/>
              <a:cs typeface="Times New Roman CYR"/>
            </a:rPr>
            <a:t>Требования:     </a:t>
          </a:r>
          <a:endParaRPr lang="en-US" sz="1400" b="1" i="1" u="none" strike="noStrike" baseline="0">
            <a:solidFill>
              <a:srgbClr val="000000"/>
            </a:solidFill>
            <a:latin typeface="+mj-lt"/>
            <a:cs typeface="Times New Roman CYR"/>
          </a:endParaRPr>
        </a:p>
        <a:p>
          <a:pPr algn="l" rtl="0">
            <a:defRPr sz="1000"/>
          </a:pPr>
          <a:endParaRPr lang="ru-RU" sz="1400" b="0" i="0" u="none" strike="noStrike" baseline="0">
            <a:solidFill>
              <a:srgbClr val="000000"/>
            </a:solidFill>
            <a:latin typeface="+mj-lt"/>
            <a:cs typeface="Times New Roman Cyr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 </a:t>
          </a:r>
          <a:r>
            <a:rPr lang="ru-RU" sz="1200" b="0" i="0" u="none" strike="noStrike" baseline="0">
              <a:solidFill>
                <a:srgbClr val="000000"/>
              </a:solidFill>
              <a:latin typeface="+mj-lt"/>
              <a:cs typeface="Times New Roman Cyr"/>
            </a:rPr>
            <a:t>1. График функции </a:t>
          </a:r>
          <a:r>
            <a:rPr lang="en-US" sz="1200" b="0" i="0" u="none" strike="noStrike" baseline="0">
              <a:solidFill>
                <a:srgbClr val="000000"/>
              </a:solidFill>
              <a:latin typeface="+mj-lt"/>
              <a:cs typeface="Times New Roman Cyr"/>
            </a:rPr>
            <a:t>ax</a:t>
          </a:r>
          <a:r>
            <a:rPr lang="en-US" sz="1200" b="0" i="0" u="none" strike="noStrike" baseline="30000">
              <a:solidFill>
                <a:srgbClr val="000000"/>
              </a:solidFill>
              <a:latin typeface="+mj-lt"/>
              <a:cs typeface="Times New Roman CYR"/>
            </a:rPr>
            <a:t>3</a:t>
          </a:r>
          <a:r>
            <a:rPr lang="en-US" sz="1200" b="0" i="0" u="none" strike="noStrike" baseline="0">
              <a:solidFill>
                <a:srgbClr val="000000"/>
              </a:solidFill>
              <a:latin typeface="+mj-lt"/>
              <a:cs typeface="Times New Roman Cyr"/>
            </a:rPr>
            <a:t>+bx</a:t>
          </a:r>
          <a:r>
            <a:rPr lang="en-US" sz="1200" b="0" i="0" u="none" strike="noStrike" baseline="30000">
              <a:solidFill>
                <a:srgbClr val="000000"/>
              </a:solidFill>
              <a:latin typeface="+mj-lt"/>
              <a:cs typeface="Times New Roman Cyr"/>
            </a:rPr>
            <a:t>2</a:t>
          </a:r>
          <a:r>
            <a:rPr lang="en-US" sz="1200" b="0" i="0" u="none" strike="noStrike" baseline="0">
              <a:solidFill>
                <a:srgbClr val="000000"/>
              </a:solidFill>
              <a:latin typeface="+mj-lt"/>
              <a:cs typeface="Times New Roman Cyr"/>
            </a:rPr>
            <a:t>+cx+d </a:t>
          </a:r>
          <a:r>
            <a:rPr lang="ru-RU" sz="1200" b="0" i="0" u="none" strike="noStrike" baseline="0">
              <a:solidFill>
                <a:srgbClr val="000000"/>
              </a:solidFill>
              <a:latin typeface="+mj-lt"/>
              <a:cs typeface="Times New Roman Cyr"/>
            </a:rPr>
            <a:t>должен быть построен на отрезке [ </a:t>
          </a:r>
          <a:r>
            <a:rPr lang="en-US" sz="1200" b="0" i="0" u="none" strike="noStrike" baseline="0">
              <a:solidFill>
                <a:srgbClr val="000000"/>
              </a:solidFill>
              <a:latin typeface="+mj-lt"/>
              <a:cs typeface="Times New Roman Cyr"/>
            </a:rPr>
            <a:t>x0, xN] </a:t>
          </a:r>
          <a:r>
            <a:rPr lang="ru-RU" sz="1200" b="0" i="0" u="none" strike="noStrike" baseline="0">
              <a:solidFill>
                <a:srgbClr val="000000"/>
              </a:solidFill>
              <a:latin typeface="+mj-lt"/>
              <a:cs typeface="Times New Roman Cyr"/>
            </a:rPr>
            <a:t>на сетке с шагом </a:t>
          </a:r>
          <a:r>
            <a:rPr lang="en-US" sz="1200" b="0" i="0" u="none" strike="noStrike" baseline="0">
              <a:solidFill>
                <a:srgbClr val="000000"/>
              </a:solidFill>
              <a:latin typeface="+mj-lt"/>
              <a:cs typeface="Times New Roman Cyr"/>
            </a:rPr>
            <a:t>h</a:t>
          </a:r>
          <a:r>
            <a:rPr lang="ru-RU" sz="1200" b="0" i="0" u="none" strike="noStrike" baseline="0">
              <a:solidFill>
                <a:srgbClr val="000000"/>
              </a:solidFill>
              <a:latin typeface="+mj-lt"/>
              <a:cs typeface="Times New Roman Cyr"/>
            </a:rPr>
            <a:t> </a:t>
          </a:r>
          <a:br>
            <a:rPr lang="ru-RU" sz="1200" b="0" i="0" u="none" strike="noStrike" baseline="0">
              <a:solidFill>
                <a:srgbClr val="000000"/>
              </a:solidFill>
              <a:latin typeface="+mj-lt"/>
              <a:cs typeface="Times New Roman Cyr"/>
            </a:rPr>
          </a:br>
          <a:r>
            <a:rPr lang="ru-RU" sz="1100" b="0" i="0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rPr>
            <a:t>(должен быть построен именно с помощью ГРАФИКА, а не точечной диаграммы)</a:t>
          </a:r>
          <a:endParaRPr lang="en-US" sz="1200" b="0" i="0" u="none" strike="noStrike" baseline="0">
            <a:solidFill>
              <a:schemeClr val="accent2">
                <a:lumMod val="75000"/>
              </a:schemeClr>
            </a:solidFill>
            <a:latin typeface="+mj-lt"/>
            <a:cs typeface="Times New Roman Cyr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+mj-lt"/>
              <a:cs typeface="Times New Roman Cyr"/>
            </a:rPr>
            <a:t>     2. </a:t>
          </a:r>
          <a:r>
            <a:rPr lang="ru-RU" sz="1200" b="0" i="0" u="none" strike="noStrike" baseline="0">
              <a:solidFill>
                <a:srgbClr val="000000"/>
              </a:solidFill>
              <a:latin typeface="+mj-lt"/>
              <a:cs typeface="Times New Roman Cyr"/>
            </a:rPr>
            <a:t>При изменении значения любого из шести параметров (</a:t>
          </a:r>
          <a:r>
            <a:rPr lang="en-US" sz="1200" b="0" i="0" u="none" strike="noStrike" baseline="0">
              <a:solidFill>
                <a:srgbClr val="000000"/>
              </a:solidFill>
              <a:latin typeface="+mj-lt"/>
              <a:cs typeface="Times New Roman Cyr"/>
            </a:rPr>
            <a:t>a, b, c, d, x0, h ) </a:t>
          </a:r>
          <a:r>
            <a:rPr lang="ru-RU" sz="1200" b="0" i="0" u="none" strike="noStrike" baseline="0">
              <a:solidFill>
                <a:srgbClr val="000000"/>
              </a:solidFill>
              <a:latin typeface="+mj-lt"/>
              <a:cs typeface="Times New Roman Cyr"/>
            </a:rPr>
            <a:t>график должен автоматически перерисовываться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+mj-lt"/>
              <a:cs typeface="Times New Roman Cyr"/>
            </a:rPr>
            <a:t>     3. Подписи по оси Х должны соответствовать точкам на отрезке  [ </a:t>
          </a:r>
          <a:r>
            <a:rPr lang="en-US" sz="1200" b="0" i="0" u="none" strike="noStrike" baseline="0">
              <a:solidFill>
                <a:srgbClr val="000000"/>
              </a:solidFill>
              <a:latin typeface="+mj-lt"/>
              <a:cs typeface="Times New Roman Cyr"/>
            </a:rPr>
            <a:t>x0, xN] 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+mj-lt"/>
              <a:cs typeface="Times New Roman Cyr"/>
            </a:rPr>
            <a:t>     4. </a:t>
          </a:r>
          <a:r>
            <a:rPr lang="ru-RU" sz="1200" b="0" i="0" u="none" strike="noStrike" baseline="0">
              <a:solidFill>
                <a:srgbClr val="000000"/>
              </a:solidFill>
              <a:latin typeface="+mj-lt"/>
              <a:cs typeface="Times New Roman Cyr"/>
            </a:rPr>
            <a:t>Ось </a:t>
          </a:r>
          <a:r>
            <a:rPr lang="en-US" sz="1200" b="0" i="0" u="none" strike="noStrike" baseline="0">
              <a:solidFill>
                <a:srgbClr val="000000"/>
              </a:solidFill>
              <a:latin typeface="+mj-lt"/>
              <a:cs typeface="Times New Roman Cyr"/>
            </a:rPr>
            <a:t>Y </a:t>
          </a:r>
          <a:r>
            <a:rPr lang="ru-RU" sz="1200" b="0" i="0" u="none" strike="noStrike" baseline="0">
              <a:solidFill>
                <a:srgbClr val="000000"/>
              </a:solidFill>
              <a:latin typeface="+mj-lt"/>
              <a:cs typeface="Times New Roman Cyr"/>
            </a:rPr>
            <a:t>должна пересекать ось </a:t>
          </a:r>
          <a:r>
            <a:rPr lang="en-US" sz="1200" b="0" i="0" u="none" strike="noStrike" baseline="0">
              <a:solidFill>
                <a:srgbClr val="000000"/>
              </a:solidFill>
              <a:latin typeface="+mj-lt"/>
              <a:cs typeface="Times New Roman Cyr"/>
            </a:rPr>
            <a:t>X </a:t>
          </a:r>
          <a:r>
            <a:rPr lang="ru-RU" sz="1200" b="0" i="0" u="none" strike="noStrike" baseline="0">
              <a:solidFill>
                <a:srgbClr val="000000"/>
              </a:solidFill>
              <a:latin typeface="+mj-lt"/>
              <a:cs typeface="Times New Roman Cyr"/>
            </a:rPr>
            <a:t>в точке ( 0,0 ); изображение осей  должно заканчиваться стрелочками; названия осей должны располагаться рядом со стрелочками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 </a:t>
          </a:r>
        </a:p>
      </xdr:txBody>
    </xdr:sp>
    <xdr:clientData/>
  </xdr:twoCellAnchor>
  <xdr:twoCellAnchor>
    <xdr:from>
      <xdr:col>6</xdr:col>
      <xdr:colOff>361950</xdr:colOff>
      <xdr:row>18</xdr:row>
      <xdr:rowOff>14287</xdr:rowOff>
    </xdr:from>
    <xdr:to>
      <xdr:col>15</xdr:col>
      <xdr:colOff>133350</xdr:colOff>
      <xdr:row>35</xdr:row>
      <xdr:rowOff>4762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150495</xdr:colOff>
      <xdr:row>0</xdr:row>
      <xdr:rowOff>133350</xdr:rowOff>
    </xdr:from>
    <xdr:to>
      <xdr:col>5</xdr:col>
      <xdr:colOff>1047750</xdr:colOff>
      <xdr:row>6</xdr:row>
      <xdr:rowOff>28575</xdr:rowOff>
    </xdr:to>
    <xdr:sp macro="" textlink="">
      <xdr:nvSpPr>
        <xdr:cNvPr id="2" name="TextBox 1"/>
        <xdr:cNvSpPr txBox="1"/>
      </xdr:nvSpPr>
      <xdr:spPr>
        <a:xfrm>
          <a:off x="683895" y="133350"/>
          <a:ext cx="2516505" cy="86677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rtl="0"/>
          <a:r>
            <a:rPr lang="ru-RU" sz="1300" b="0" i="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Задачи  решить с помощью Подбора параметра.</a:t>
          </a:r>
        </a:p>
        <a:p>
          <a:pPr rtl="0"/>
          <a:endParaRPr lang="ru-RU" sz="1300" b="0" i="0" baseline="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pPr rtl="0"/>
          <a:r>
            <a:rPr lang="ru-RU" sz="1300" b="0" i="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В задаче №2 Определить размеры ежемесячных выплат по  кредиту в зависимости от процентной ставки и сроков кредита (функция ПЛТ). </a:t>
          </a:r>
        </a:p>
        <a:p>
          <a:endParaRPr lang="ru-RU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139065</xdr:colOff>
      <xdr:row>2</xdr:row>
      <xdr:rowOff>123824</xdr:rowOff>
    </xdr:from>
    <xdr:to>
      <xdr:col>11</xdr:col>
      <xdr:colOff>331470</xdr:colOff>
      <xdr:row>17</xdr:row>
      <xdr:rowOff>95250</xdr:rowOff>
    </xdr:to>
    <xdr:sp macro="" textlink="">
      <xdr:nvSpPr>
        <xdr:cNvPr id="2" name="TextBox 1"/>
        <xdr:cNvSpPr txBox="1"/>
      </xdr:nvSpPr>
      <xdr:spPr>
        <a:xfrm>
          <a:off x="1739265" y="447674"/>
          <a:ext cx="4459605" cy="240030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ru-RU" sz="1600" b="1">
              <a:latin typeface="Times New Roman" pitchFamily="18" charset="0"/>
              <a:cs typeface="Times New Roman" pitchFamily="18" charset="0"/>
            </a:rPr>
            <a:t>Тема:</a:t>
          </a:r>
          <a:r>
            <a:rPr lang="ru-RU" sz="1600" b="1" baseline="0">
              <a:latin typeface="Times New Roman" pitchFamily="18" charset="0"/>
              <a:cs typeface="Times New Roman" pitchFamily="18" charset="0"/>
            </a:rPr>
            <a:t> "Разбиение текста по столбцам, текстовые функции."</a:t>
          </a:r>
        </a:p>
        <a:p>
          <a:endParaRPr lang="ru-RU" sz="1100" baseline="0">
            <a:latin typeface="Times New Roman" pitchFamily="18" charset="0"/>
            <a:cs typeface="Times New Roman" pitchFamily="18" charset="0"/>
          </a:endParaRPr>
        </a:p>
        <a:p>
          <a:r>
            <a:rPr lang="ru-RU" sz="14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           Задача №</a:t>
          </a:r>
          <a:r>
            <a:rPr lang="en-US" sz="14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6</a:t>
          </a:r>
          <a:r>
            <a:rPr lang="ru-RU" sz="14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. </a:t>
          </a:r>
          <a:r>
            <a:rPr lang="ru-RU" sz="120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На основе исходных данных создать три столбца, где указаны фамилия, имя и отчество сотрудников  (без указания их табельных номеров и использования лишних пробелов).</a:t>
          </a:r>
        </a:p>
        <a:p>
          <a:pPr marL="0" indent="0"/>
          <a:r>
            <a:rPr lang="ru-RU" sz="120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                Исходные данные имеют структуру: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           пробелы номер. пробелы Фамилия пробелы Имя пробелы Отчество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                В каждом из создаваемых столбцов должны храниться только либо Фамилия, либо Имя, либо Отчество (без пробелов и каких-либо других символов).</a:t>
          </a:r>
          <a:endParaRPr lang="ru-RU" sz="1100" baseline="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pPr marL="0" indent="0"/>
          <a:r>
            <a:rPr lang="ru-RU" sz="11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          </a:t>
          </a:r>
          <a:r>
            <a:rPr lang="ru-RU" sz="1400" b="1" i="1" u="sng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Требование:</a:t>
          </a:r>
          <a:r>
            <a:rPr lang="ru-RU" sz="1400" b="1" i="1" u="none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</a:t>
          </a:r>
        </a:p>
        <a:p>
          <a:pPr marL="457200" lvl="2" rtl="0"/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1. Для создания новых данных использовать  текстовые функции и/или разбиение текста по столбцам.</a:t>
          </a:r>
        </a:p>
        <a:p>
          <a:pPr marL="457200" lvl="2" rtl="0"/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  </a:t>
          </a:r>
          <a:endParaRPr lang="ru-RU" sz="1200"/>
        </a:p>
        <a:p>
          <a:pPr marL="457200" lvl="1" rtl="0"/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2. Сохранить все промежуточные  результаты, полученные при решении задачи. Дать комментарий с описанием того, как был получен каждый промежуточный результат (в виде примечания).</a:t>
          </a:r>
          <a:endParaRPr lang="ru-RU" sz="1200"/>
        </a:p>
      </xdr:txBody>
    </xdr:sp>
    <xdr:clientData/>
  </xdr:twoCellAnchor>
  <xdr:twoCellAnchor>
    <xdr:from>
      <xdr:col>3</xdr:col>
      <xdr:colOff>228599</xdr:colOff>
      <xdr:row>33</xdr:row>
      <xdr:rowOff>123825</xdr:rowOff>
    </xdr:from>
    <xdr:to>
      <xdr:col>11</xdr:col>
      <xdr:colOff>295275</xdr:colOff>
      <xdr:row>48</xdr:row>
      <xdr:rowOff>57150</xdr:rowOff>
    </xdr:to>
    <xdr:sp macro="" textlink="">
      <xdr:nvSpPr>
        <xdr:cNvPr id="3" name="TextBox 1"/>
        <xdr:cNvSpPr txBox="1">
          <a:spLocks noChangeArrowheads="1"/>
        </xdr:cNvSpPr>
      </xdr:nvSpPr>
      <xdr:spPr bwMode="auto">
        <a:xfrm>
          <a:off x="1828799" y="5467350"/>
          <a:ext cx="4333876" cy="2362200"/>
        </a:xfrm>
        <a:prstGeom prst="rect">
          <a:avLst/>
        </a:prstGeom>
        <a:solidFill>
          <a:srgbClr val="C6D9F1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ru-RU" sz="1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600" b="1" i="0" strike="noStrike">
              <a:solidFill>
                <a:srgbClr val="000000"/>
              </a:solidFill>
              <a:latin typeface="Times New Roman"/>
              <a:cs typeface="Times New Roman"/>
            </a:rPr>
            <a:t>Тема: "Текстовые функции, разбиение текста по столбцам"</a:t>
          </a:r>
        </a:p>
        <a:p>
          <a:pPr algn="l" rtl="0">
            <a:defRPr sz="1000"/>
          </a:pPr>
          <a:endParaRPr lang="ru-RU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               Задача№7. </a:t>
          </a:r>
          <a:r>
            <a:rPr lang="ru-RU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На основе исходных данных создать столбец, где сформировать аббревиатуры исходных словосочетаний. В этой задаче аббревиатура - это слово, образованное из начальных букв слов, входящих в исходное словосочетание.</a:t>
          </a:r>
        </a:p>
        <a:p>
          <a:pPr algn="l" rtl="0">
            <a:defRPr sz="1000"/>
          </a:pPr>
          <a:r>
            <a:rPr lang="ru-RU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            Например,  Факультет Государственного Управления =&gt; ФГУ</a:t>
          </a:r>
        </a:p>
        <a:p>
          <a:pPr algn="l" rtl="0">
            <a:defRPr sz="1000"/>
          </a:pPr>
          <a:endParaRPr lang="ru-RU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ru-RU" sz="1400" b="1" i="1" u="sng" strike="noStrike">
              <a:solidFill>
                <a:srgbClr val="000000"/>
              </a:solidFill>
              <a:latin typeface="Times New Roman"/>
              <a:cs typeface="Times New Roman"/>
            </a:rPr>
            <a:t>Требования:</a:t>
          </a:r>
          <a:r>
            <a:rPr lang="ru-RU" sz="1400" b="1" i="1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</a:p>
        <a:p>
          <a:pPr algn="l" rtl="0">
            <a:defRPr sz="1000"/>
          </a:pPr>
          <a:r>
            <a:rPr lang="ru-RU" sz="1400" b="1" i="1" strike="noStrike">
              <a:solidFill>
                <a:srgbClr val="000000"/>
              </a:solidFill>
              <a:latin typeface="Times New Roman"/>
              <a:cs typeface="Times New Roman"/>
            </a:rPr>
            <a:t>         </a:t>
          </a:r>
          <a:r>
            <a:rPr lang="ru-RU" sz="1200" b="0" i="1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ru-RU" sz="1200" b="1" i="0" strike="noStrike">
              <a:solidFill>
                <a:srgbClr val="000000"/>
              </a:solidFill>
              <a:latin typeface="Times New Roman"/>
              <a:cs typeface="Times New Roman"/>
            </a:rPr>
            <a:t>1. Для создания новых данных использовать  текстовые функции и/или разбиение текста по столбцам.</a:t>
          </a:r>
        </a:p>
        <a:p>
          <a:pPr algn="l" rtl="0">
            <a:defRPr sz="1000"/>
          </a:pPr>
          <a:endParaRPr lang="ru-RU" sz="12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1" i="0" strike="noStrike">
              <a:solidFill>
                <a:srgbClr val="000000"/>
              </a:solidFill>
              <a:latin typeface="Times New Roman"/>
              <a:cs typeface="Times New Roman"/>
            </a:rPr>
            <a:t>            2. Сохранить все промежуточные  результаты, полученные при решении задачи. Дать комментарий с описанием того, как был получен каждый промежуточный результат (в виде примечания).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51</xdr:row>
      <xdr:rowOff>114299</xdr:rowOff>
    </xdr:from>
    <xdr:to>
      <xdr:col>6</xdr:col>
      <xdr:colOff>447675</xdr:colOff>
      <xdr:row>67</xdr:row>
      <xdr:rowOff>19050</xdr:rowOff>
    </xdr:to>
    <xdr:sp macro="" textlink="">
      <xdr:nvSpPr>
        <xdr:cNvPr id="2" name="Text Box 13"/>
        <xdr:cNvSpPr txBox="1">
          <a:spLocks noChangeArrowheads="1"/>
        </xdr:cNvSpPr>
      </xdr:nvSpPr>
      <xdr:spPr bwMode="auto">
        <a:xfrm>
          <a:off x="257175" y="10372724"/>
          <a:ext cx="7286625" cy="3105151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>
              <a:latin typeface="+mn-lt"/>
              <a:ea typeface="+mn-ea"/>
              <a:cs typeface="+mn-cs"/>
            </a:rPr>
            <a:t>                </a:t>
          </a:r>
          <a:r>
            <a:rPr lang="ru-RU" sz="1400" b="1" i="1">
              <a:latin typeface="+mn-lt"/>
              <a:ea typeface="+mn-ea"/>
              <a:cs typeface="+mn-cs"/>
            </a:rPr>
            <a:t>                    </a:t>
          </a:r>
          <a:r>
            <a:rPr lang="ru-RU" sz="1400" b="1" i="1" u="sng">
              <a:latin typeface="+mn-lt"/>
              <a:ea typeface="+mn-ea"/>
              <a:cs typeface="+mn-cs"/>
            </a:rPr>
            <a:t>Задание №8  </a:t>
          </a:r>
          <a:endParaRPr lang="ru-RU" sz="1400" b="1" i="0" u="sng">
            <a:latin typeface="+mn-lt"/>
            <a:ea typeface="+mn-ea"/>
            <a:cs typeface="+mn-cs"/>
          </a:endParaRPr>
        </a:p>
        <a:p>
          <a:pPr rtl="0"/>
          <a:endParaRPr lang="ru-RU" sz="1100" b="0" i="0">
            <a:latin typeface="+mn-lt"/>
            <a:ea typeface="+mn-ea"/>
            <a:cs typeface="+mn-cs"/>
          </a:endParaRPr>
        </a:p>
        <a:p>
          <a:pPr rtl="0"/>
          <a:r>
            <a:rPr lang="ru-RU" sz="1200" b="0" i="0">
              <a:latin typeface="+mn-lt"/>
              <a:ea typeface="+mn-ea"/>
              <a:cs typeface="+mn-cs"/>
            </a:rPr>
            <a:t>             Вставить в исходную таблицу дополнительный столбец "Интересное предложение", где для джипов фирмы </a:t>
          </a:r>
          <a:r>
            <a:rPr lang="en-US" sz="1200" b="0" i="0">
              <a:latin typeface="+mn-lt"/>
              <a:ea typeface="+mn-ea"/>
              <a:cs typeface="+mn-cs"/>
            </a:rPr>
            <a:t>Mitsubishi </a:t>
          </a:r>
          <a:r>
            <a:rPr lang="ru-RU" sz="1200" b="0" i="0">
              <a:latin typeface="+mn-lt"/>
              <a:ea typeface="+mn-ea"/>
              <a:cs typeface="+mn-cs"/>
            </a:rPr>
            <a:t>мощностью не менее 100 л</a:t>
          </a:r>
          <a:r>
            <a:rPr lang="en-US" sz="1200" b="0" i="0">
              <a:latin typeface="+mn-lt"/>
              <a:ea typeface="+mn-ea"/>
              <a:cs typeface="+mn-cs"/>
            </a:rPr>
            <a:t>/</a:t>
          </a:r>
          <a:r>
            <a:rPr lang="ru-RU" sz="1200" b="0" i="0">
              <a:latin typeface="+mn-lt"/>
              <a:ea typeface="+mn-ea"/>
              <a:cs typeface="+mn-cs"/>
            </a:rPr>
            <a:t>с и для </a:t>
          </a:r>
          <a:r>
            <a:rPr lang="ru-RU" sz="1200" b="0" i="0" baseline="0">
              <a:latin typeface="+mn-lt"/>
              <a:ea typeface="+mn-ea"/>
              <a:cs typeface="+mn-cs"/>
            </a:rPr>
            <a:t> </a:t>
          </a:r>
          <a:r>
            <a:rPr lang="ru-RU" sz="1200" b="0" i="0">
              <a:latin typeface="+mn-lt"/>
              <a:ea typeface="+mn-ea"/>
              <a:cs typeface="+mn-cs"/>
            </a:rPr>
            <a:t>автомобилей фирмы </a:t>
          </a:r>
          <a:r>
            <a:rPr lang="en-US" sz="1200" b="0" i="0">
              <a:latin typeface="+mn-lt"/>
              <a:ea typeface="+mn-ea"/>
              <a:cs typeface="+mn-cs"/>
            </a:rPr>
            <a:t>Toyota</a:t>
          </a:r>
          <a:r>
            <a:rPr lang="ru-RU" sz="1200" b="0" i="0">
              <a:latin typeface="+mn-lt"/>
              <a:ea typeface="+mn-ea"/>
              <a:cs typeface="+mn-cs"/>
            </a:rPr>
            <a:t> с передним приводом не дороже </a:t>
          </a:r>
          <a:r>
            <a:rPr lang="en-US" sz="1200" b="0" i="0">
              <a:latin typeface="+mn-lt"/>
              <a:ea typeface="+mn-ea"/>
              <a:cs typeface="+mn-cs"/>
            </a:rPr>
            <a:t>$</a:t>
          </a:r>
          <a:r>
            <a:rPr lang="ru-RU" sz="1200" b="0" i="0">
              <a:latin typeface="+mn-lt"/>
              <a:ea typeface="+mn-ea"/>
              <a:cs typeface="+mn-cs"/>
            </a:rPr>
            <a:t>25 000</a:t>
          </a:r>
          <a:r>
            <a:rPr lang="ru-RU" sz="1200" b="0" i="0" baseline="0">
              <a:latin typeface="+mn-lt"/>
              <a:ea typeface="+mn-ea"/>
              <a:cs typeface="+mn-cs"/>
            </a:rPr>
            <a:t>, </a:t>
          </a:r>
          <a:r>
            <a:rPr lang="ru-RU" sz="1200" b="0" i="0">
              <a:latin typeface="+mn-lt"/>
              <a:ea typeface="+mn-ea"/>
              <a:cs typeface="+mn-cs"/>
            </a:rPr>
            <a:t>указать  "Внимание!".</a:t>
          </a:r>
        </a:p>
        <a:p>
          <a:pPr rtl="0"/>
          <a:r>
            <a:rPr lang="ru-RU" sz="1200"/>
            <a:t> </a:t>
          </a:r>
        </a:p>
        <a:p>
          <a:pPr rtl="0"/>
          <a:r>
            <a:rPr lang="ru-RU" sz="1200" b="0" i="0">
              <a:latin typeface="+mn-lt"/>
              <a:ea typeface="+mn-ea"/>
              <a:cs typeface="+mn-cs"/>
            </a:rPr>
            <a:t>                         </a:t>
          </a:r>
          <a:r>
            <a:rPr lang="ru-RU" sz="1200" b="1" i="1">
              <a:latin typeface="+mn-lt"/>
              <a:ea typeface="+mn-ea"/>
              <a:cs typeface="+mn-cs"/>
            </a:rPr>
            <a:t>Требования:</a:t>
          </a:r>
          <a:r>
            <a:rPr lang="ru-RU" sz="1200" b="0" i="0">
              <a:latin typeface="+mn-lt"/>
              <a:ea typeface="+mn-ea"/>
              <a:cs typeface="+mn-cs"/>
            </a:rPr>
            <a:t>  1. использовать функцию ЕСЛИ и другие логические функции</a:t>
          </a:r>
          <a:endParaRPr lang="ru-RU" sz="1200"/>
        </a:p>
        <a:p>
          <a:pPr rtl="0"/>
          <a:r>
            <a:rPr lang="ru-RU" sz="1200" b="0" i="0">
              <a:latin typeface="+mn-lt"/>
              <a:ea typeface="+mn-ea"/>
              <a:cs typeface="+mn-cs"/>
            </a:rPr>
            <a:t>                                                   2.</a:t>
          </a:r>
          <a:r>
            <a:rPr lang="ru-RU" sz="1200" b="0" i="0" baseline="0">
              <a:latin typeface="+mn-lt"/>
              <a:ea typeface="+mn-ea"/>
              <a:cs typeface="+mn-cs"/>
            </a:rPr>
            <a:t> </a:t>
          </a:r>
          <a:r>
            <a:rPr lang="ru-RU" sz="1200" b="0" i="0">
              <a:latin typeface="+mn-lt"/>
              <a:ea typeface="+mn-ea"/>
              <a:cs typeface="+mn-cs"/>
            </a:rPr>
            <a:t>исходную таблицу не изменять (т.е. запрещается фильтровать, сортировать данные и т.п.)</a:t>
          </a:r>
          <a:endParaRPr lang="ru-RU" sz="1200"/>
        </a:p>
        <a:p>
          <a:pPr rtl="0"/>
          <a:r>
            <a:rPr lang="ru-RU" sz="1200" b="0" i="0">
              <a:latin typeface="+mn-lt"/>
              <a:ea typeface="+mn-ea"/>
              <a:cs typeface="+mn-cs"/>
            </a:rPr>
            <a:t> </a:t>
          </a:r>
          <a:endParaRPr lang="ru-RU" sz="1200"/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ru-RU" sz="1000" b="0" i="0">
              <a:latin typeface="+mn-lt"/>
              <a:ea typeface="+mn-ea"/>
              <a:cs typeface="+mn-cs"/>
            </a:rPr>
            <a:t>                </a:t>
          </a:r>
          <a:r>
            <a:rPr lang="ru-RU" sz="1000" b="1" i="1">
              <a:latin typeface="+mn-lt"/>
              <a:ea typeface="+mn-ea"/>
              <a:cs typeface="+mn-cs"/>
            </a:rPr>
            <a:t>                               </a:t>
          </a:r>
          <a:r>
            <a:rPr lang="ru-RU" sz="1400" b="1" i="1" u="sng">
              <a:latin typeface="+mn-lt"/>
              <a:ea typeface="+mn-ea"/>
              <a:cs typeface="+mn-cs"/>
            </a:rPr>
            <a:t>Задание №9  </a:t>
          </a:r>
          <a:endParaRPr lang="ru-RU" sz="1400" b="1" i="0" u="sng">
            <a:latin typeface="+mn-lt"/>
            <a:ea typeface="+mn-ea"/>
            <a:cs typeface="+mn-cs"/>
          </a:endParaRPr>
        </a:p>
        <a:p>
          <a:pPr algn="l" rtl="0">
            <a:defRPr sz="1000"/>
          </a:pPr>
          <a:r>
            <a:rPr lang="ru-RU" sz="1200" b="0" i="0" strike="noStrike">
              <a:solidFill>
                <a:srgbClr val="000000"/>
              </a:solidFill>
              <a:latin typeface="+mn-lt"/>
            </a:rPr>
            <a:t>               </a:t>
          </a:r>
        </a:p>
        <a:p>
          <a:pPr algn="l" rtl="0">
            <a:defRPr sz="1000"/>
          </a:pPr>
          <a:r>
            <a:rPr lang="ru-RU" sz="1200" b="0" i="0" strike="noStrike">
              <a:solidFill>
                <a:srgbClr val="000000"/>
              </a:solidFill>
              <a:latin typeface="+mn-lt"/>
            </a:rPr>
            <a:t>              Используя условное форматирование:</a:t>
          </a:r>
        </a:p>
        <a:p>
          <a:pPr algn="l" rtl="0">
            <a:defRPr sz="1000"/>
          </a:pPr>
          <a:r>
            <a:rPr lang="ru-RU" sz="1200" b="0" i="0" strike="noStrike">
              <a:solidFill>
                <a:srgbClr val="000000"/>
              </a:solidFill>
              <a:latin typeface="+mn-lt"/>
            </a:rPr>
            <a:t>                     1. отформатировать с помощью гистограммы бирюзового цвета значения столбца Мощность</a:t>
          </a:r>
        </a:p>
        <a:p>
          <a:pPr algn="l" rtl="0">
            <a:defRPr sz="1000"/>
          </a:pPr>
          <a:r>
            <a:rPr lang="ru-RU" sz="1200" b="0" i="0" strike="noStrike">
              <a:solidFill>
                <a:srgbClr val="000000"/>
              </a:solidFill>
              <a:latin typeface="+mn-lt"/>
            </a:rPr>
            <a:t>                     2. отформатировать с помощью трех цветных стрелок значения столбца Цена</a:t>
          </a:r>
        </a:p>
        <a:p>
          <a:pPr algn="l" rtl="0">
            <a:defRPr sz="1000"/>
          </a:pPr>
          <a:r>
            <a:rPr lang="ru-RU" sz="1200" b="0" i="0" strike="noStrike">
              <a:solidFill>
                <a:srgbClr val="000000"/>
              </a:solidFill>
              <a:latin typeface="+mn-lt"/>
            </a:rPr>
            <a:t>                    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NIVER.RAB\BMK\&#1054;&#1092;&#1080;&#1089;&#1085;&#1099;&#1077;%20&#1090;&#1077;&#1093;&#1085;&#1086;&#1083;&#1086;&#1075;&#1080;&#1080;\&#1054;&#1092;&#1080;&#1089;&#1085;&#1099;&#1077;%20&#1090;&#1077;&#1093;&#1085;&#1086;&#1083;&#1086;&#1075;&#1080;&#1080;\&#1060;&#1043;&#1059;%20&#1052;&#1043;&#1059;\2010_excel\&#1057;&#1077;&#1084;&#1080;&#1085;&#1072;&#1088;&#1099;%20-%202009%20-%20&#1075;&#1086;&#1090;&#1086;&#1074;&#1086;\&#1057;&#1077;&#1084;&#1080;&#1085;&#1072;&#1088;%20&#8470;1-2009%20-%20&#1075;&#1086;&#1090;&#1086;&#1074;&#108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DELL\Desktop\&#1057;&#1077;&#1084;&#1080;&#1085;&#1072;&#1088;&#1099;%20-%202009%20-%20&#1075;&#1086;&#1090;&#1086;&#1074;&#1086;\&#1057;&#1077;&#1084;&#1080;&#1085;&#1072;&#1088;%20&#8470;1-2009%20-%20&#1075;&#1086;&#1090;&#1086;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 и формулы"/>
      <sheetName val="Отчет о работе магазина-1"/>
      <sheetName val="Отчет о работе магазина-2"/>
      <sheetName val="Дополнительные задачи"/>
      <sheetName val="Задача для лекции"/>
    </sheetNames>
    <sheetDataSet>
      <sheetData sheetId="0" refreshError="1"/>
      <sheetData sheetId="1" refreshError="1"/>
      <sheetData sheetId="2">
        <row r="6">
          <cell r="C6">
            <v>0.13</v>
          </cell>
        </row>
      </sheetData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 и формулы"/>
      <sheetName val="Отчет о работе магазина-1"/>
      <sheetName val="Отчет о работе магазина-2"/>
      <sheetName val="Дополнительные задачи"/>
    </sheetNames>
    <sheetDataSet>
      <sheetData sheetId="0" refreshError="1"/>
      <sheetData sheetId="1" refreshError="1"/>
      <sheetData sheetId="2">
        <row r="6">
          <cell r="C6">
            <v>0.13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19" workbookViewId="0">
      <selection activeCell="G11" sqref="G11"/>
    </sheetView>
  </sheetViews>
  <sheetFormatPr defaultRowHeight="12.75" x14ac:dyDescent="0.2"/>
  <cols>
    <col min="1" max="1" width="6.1640625" customWidth="1"/>
    <col min="2" max="2" width="28.83203125" customWidth="1"/>
    <col min="3" max="8" width="13.33203125" bestFit="1" customWidth="1"/>
    <col min="9" max="9" width="4.33203125" customWidth="1"/>
    <col min="10" max="10" width="14.6640625" bestFit="1" customWidth="1"/>
    <col min="11" max="11" width="14.1640625" customWidth="1"/>
    <col min="12" max="12" width="13.1640625" customWidth="1"/>
    <col min="13" max="13" width="14.6640625" bestFit="1" customWidth="1"/>
  </cols>
  <sheetData>
    <row r="1" spans="1:14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20.25" x14ac:dyDescent="0.3">
      <c r="A2" s="12" t="s">
        <v>10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4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4" ht="15.75" x14ac:dyDescent="0.25">
      <c r="A5" s="1"/>
      <c r="B5" s="15" t="s">
        <v>0</v>
      </c>
      <c r="C5" s="24" t="s">
        <v>212</v>
      </c>
      <c r="D5" s="8"/>
      <c r="E5" s="8"/>
      <c r="F5" s="1"/>
      <c r="G5" s="1"/>
      <c r="H5" s="1"/>
      <c r="I5" s="1"/>
      <c r="J5" s="1"/>
      <c r="K5" s="1"/>
      <c r="L5" s="1"/>
      <c r="M5" s="1"/>
    </row>
    <row r="6" spans="1:14" ht="15.75" x14ac:dyDescent="0.25">
      <c r="A6" s="1"/>
      <c r="B6" s="15" t="s">
        <v>1</v>
      </c>
      <c r="C6" s="24"/>
      <c r="D6" s="8"/>
      <c r="E6" s="8"/>
      <c r="F6" s="1"/>
      <c r="G6" s="1"/>
      <c r="H6" s="1"/>
      <c r="I6" s="1"/>
      <c r="J6" s="1"/>
      <c r="K6" s="1"/>
      <c r="L6" s="1"/>
      <c r="M6" s="1"/>
    </row>
    <row r="7" spans="1:14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 ht="15.75" x14ac:dyDescent="0.25">
      <c r="A8" s="1"/>
      <c r="B8" s="1"/>
      <c r="C8" s="9" t="s">
        <v>213</v>
      </c>
      <c r="D8" s="9" t="s">
        <v>214</v>
      </c>
      <c r="E8" s="9" t="s">
        <v>215</v>
      </c>
      <c r="F8" s="9" t="s">
        <v>216</v>
      </c>
      <c r="G8" s="9" t="s">
        <v>217</v>
      </c>
      <c r="H8" s="9" t="s">
        <v>218</v>
      </c>
      <c r="I8" s="9"/>
      <c r="J8" s="15" t="s">
        <v>9</v>
      </c>
      <c r="K8" s="15" t="s">
        <v>17</v>
      </c>
      <c r="L8" s="15" t="s">
        <v>18</v>
      </c>
      <c r="M8" s="15" t="s">
        <v>19</v>
      </c>
    </row>
    <row r="9" spans="1:14" ht="15.75" x14ac:dyDescent="0.25">
      <c r="A9" s="1"/>
      <c r="B9" s="15" t="s">
        <v>2</v>
      </c>
      <c r="C9" s="10">
        <v>42550</v>
      </c>
      <c r="D9" s="10">
        <v>43038</v>
      </c>
      <c r="E9" s="10">
        <v>43534</v>
      </c>
      <c r="F9" s="10">
        <v>43136</v>
      </c>
      <c r="G9" s="10">
        <v>43950</v>
      </c>
      <c r="H9" s="10">
        <v>45680</v>
      </c>
      <c r="I9" s="10"/>
      <c r="J9" s="10">
        <f>SUM($C9:$H9)</f>
        <v>261888</v>
      </c>
      <c r="K9" s="10">
        <f>MAX($C9:$H9)</f>
        <v>45680</v>
      </c>
      <c r="L9" s="10">
        <f>MIN($C9:$H9)</f>
        <v>42550</v>
      </c>
      <c r="M9" s="10">
        <f>AVERAGE($C9:$H9)</f>
        <v>43648</v>
      </c>
      <c r="N9" s="6"/>
    </row>
    <row r="10" spans="1:14" ht="15.75" x14ac:dyDescent="0.25">
      <c r="A10" s="1"/>
      <c r="B10" s="15" t="s">
        <v>3</v>
      </c>
      <c r="C10" s="10">
        <v>21500</v>
      </c>
      <c r="D10" s="10">
        <v>22170</v>
      </c>
      <c r="E10" s="10">
        <v>24678</v>
      </c>
      <c r="F10" s="10">
        <v>23765</v>
      </c>
      <c r="G10" s="10">
        <v>25690</v>
      </c>
      <c r="H10" s="10">
        <v>26300</v>
      </c>
      <c r="I10" s="10"/>
      <c r="J10" s="10">
        <f t="shared" ref="J10:J18" si="0">SUM($C10:$H10)</f>
        <v>144103</v>
      </c>
      <c r="K10" s="10">
        <f t="shared" ref="K10:K20" si="1">MAX($C10:$H10)</f>
        <v>26300</v>
      </c>
      <c r="L10" s="10">
        <f t="shared" ref="L10:L20" si="2">MIN($C10:$H10)</f>
        <v>21500</v>
      </c>
      <c r="M10" s="10">
        <f t="shared" ref="M10:M20" si="3">AVERAGE($C10:$H10)</f>
        <v>24017.166666666668</v>
      </c>
      <c r="N10" s="6"/>
    </row>
    <row r="11" spans="1:14" ht="15.75" x14ac:dyDescent="0.25">
      <c r="A11" s="1"/>
      <c r="B11" s="15" t="s">
        <v>12</v>
      </c>
      <c r="C11" s="10">
        <f>C9-C10</f>
        <v>21050</v>
      </c>
      <c r="D11" s="10">
        <f t="shared" ref="D11:H11" si="4">D9-D10</f>
        <v>20868</v>
      </c>
      <c r="E11" s="10">
        <f t="shared" si="4"/>
        <v>18856</v>
      </c>
      <c r="F11" s="10">
        <f t="shared" si="4"/>
        <v>19371</v>
      </c>
      <c r="G11" s="10">
        <f t="shared" si="4"/>
        <v>18260</v>
      </c>
      <c r="H11" s="10">
        <f t="shared" si="4"/>
        <v>19380</v>
      </c>
      <c r="I11" s="10"/>
      <c r="J11" s="10">
        <f t="shared" si="0"/>
        <v>117785</v>
      </c>
      <c r="K11" s="10">
        <f t="shared" si="1"/>
        <v>21050</v>
      </c>
      <c r="L11" s="10">
        <f t="shared" si="2"/>
        <v>18260</v>
      </c>
      <c r="M11" s="10">
        <f t="shared" si="3"/>
        <v>19630.833333333332</v>
      </c>
      <c r="N11" s="6"/>
    </row>
    <row r="12" spans="1:14" ht="15.75" x14ac:dyDescent="0.25">
      <c r="A12" s="1"/>
      <c r="B12" s="1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6"/>
    </row>
    <row r="13" spans="1:14" ht="15.75" x14ac:dyDescent="0.25">
      <c r="A13" s="15" t="s">
        <v>4</v>
      </c>
      <c r="B13" s="1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4" ht="15.75" x14ac:dyDescent="0.25">
      <c r="A14" s="1"/>
      <c r="B14" s="15" t="s">
        <v>5</v>
      </c>
      <c r="C14" s="10">
        <v>300</v>
      </c>
      <c r="D14" s="10">
        <f>C14-30</f>
        <v>270</v>
      </c>
      <c r="E14" s="10">
        <f t="shared" ref="E14:H14" si="5">D14-30</f>
        <v>240</v>
      </c>
      <c r="F14" s="10">
        <f t="shared" si="5"/>
        <v>210</v>
      </c>
      <c r="G14" s="10">
        <f t="shared" si="5"/>
        <v>180</v>
      </c>
      <c r="H14" s="10">
        <f t="shared" si="5"/>
        <v>150</v>
      </c>
      <c r="I14" s="10"/>
      <c r="J14" s="10">
        <f t="shared" si="0"/>
        <v>1350</v>
      </c>
      <c r="K14" s="10">
        <f t="shared" si="1"/>
        <v>300</v>
      </c>
      <c r="L14" s="10">
        <f t="shared" si="2"/>
        <v>150</v>
      </c>
      <c r="M14" s="10">
        <f t="shared" si="3"/>
        <v>225</v>
      </c>
      <c r="N14" s="6"/>
    </row>
    <row r="15" spans="1:14" ht="15.75" x14ac:dyDescent="0.25">
      <c r="A15" s="1"/>
      <c r="B15" s="15" t="s">
        <v>6</v>
      </c>
      <c r="C15" s="10">
        <v>900</v>
      </c>
      <c r="D15" s="10">
        <v>970</v>
      </c>
      <c r="E15" s="10">
        <v>1040</v>
      </c>
      <c r="F15" s="10">
        <v>1110</v>
      </c>
      <c r="G15" s="10">
        <v>1180</v>
      </c>
      <c r="H15" s="10">
        <v>1250</v>
      </c>
      <c r="I15" s="10"/>
      <c r="J15" s="10">
        <f t="shared" si="0"/>
        <v>6450</v>
      </c>
      <c r="K15" s="10">
        <f t="shared" si="1"/>
        <v>1250</v>
      </c>
      <c r="L15" s="10">
        <f t="shared" si="2"/>
        <v>900</v>
      </c>
      <c r="M15" s="10">
        <f t="shared" si="3"/>
        <v>1075</v>
      </c>
      <c r="N15" s="6"/>
    </row>
    <row r="16" spans="1:14" ht="15.75" x14ac:dyDescent="0.25">
      <c r="A16" s="1"/>
      <c r="B16" s="15" t="s">
        <v>7</v>
      </c>
      <c r="C16" s="10">
        <v>440</v>
      </c>
      <c r="D16" s="10">
        <v>440</v>
      </c>
      <c r="E16" s="10">
        <v>440</v>
      </c>
      <c r="F16" s="10">
        <v>440</v>
      </c>
      <c r="G16" s="10">
        <v>440</v>
      </c>
      <c r="H16" s="10">
        <v>440</v>
      </c>
      <c r="I16" s="10"/>
      <c r="J16" s="10">
        <f t="shared" si="0"/>
        <v>2640</v>
      </c>
      <c r="K16" s="10">
        <f t="shared" si="1"/>
        <v>440</v>
      </c>
      <c r="L16" s="10">
        <f t="shared" si="2"/>
        <v>440</v>
      </c>
      <c r="M16" s="10">
        <f t="shared" si="3"/>
        <v>440</v>
      </c>
      <c r="N16" s="6"/>
    </row>
    <row r="17" spans="1:14" ht="15.75" x14ac:dyDescent="0.25">
      <c r="A17" s="1"/>
      <c r="B17" s="15" t="s">
        <v>20</v>
      </c>
      <c r="C17" s="10">
        <v>500</v>
      </c>
      <c r="D17" s="10">
        <v>500</v>
      </c>
      <c r="E17" s="10">
        <v>500</v>
      </c>
      <c r="F17" s="10">
        <v>500</v>
      </c>
      <c r="G17" s="10">
        <v>500</v>
      </c>
      <c r="H17" s="10">
        <v>500</v>
      </c>
      <c r="I17" s="10"/>
      <c r="J17" s="10">
        <f t="shared" si="0"/>
        <v>3000</v>
      </c>
      <c r="K17" s="10">
        <f t="shared" si="1"/>
        <v>500</v>
      </c>
      <c r="L17" s="10">
        <f t="shared" si="2"/>
        <v>500</v>
      </c>
      <c r="M17" s="10">
        <f t="shared" si="3"/>
        <v>500</v>
      </c>
      <c r="N17" s="6"/>
    </row>
    <row r="18" spans="1:14" ht="15.75" x14ac:dyDescent="0.25">
      <c r="A18" s="15" t="s">
        <v>21</v>
      </c>
      <c r="B18" s="11"/>
      <c r="C18" s="10">
        <f>SUM(C14:C17)</f>
        <v>2140</v>
      </c>
      <c r="D18" s="10">
        <f t="shared" ref="D18:H18" si="6">SUM(D14:D17)</f>
        <v>2180</v>
      </c>
      <c r="E18" s="10">
        <f t="shared" si="6"/>
        <v>2220</v>
      </c>
      <c r="F18" s="10">
        <f t="shared" si="6"/>
        <v>2260</v>
      </c>
      <c r="G18" s="10">
        <f t="shared" si="6"/>
        <v>2300</v>
      </c>
      <c r="H18" s="10">
        <f t="shared" si="6"/>
        <v>2340</v>
      </c>
      <c r="I18" s="10"/>
      <c r="J18" s="10">
        <f t="shared" si="0"/>
        <v>13440</v>
      </c>
      <c r="K18" s="10">
        <f t="shared" si="1"/>
        <v>2340</v>
      </c>
      <c r="L18" s="10">
        <f t="shared" si="2"/>
        <v>2140</v>
      </c>
      <c r="M18" s="10">
        <f t="shared" si="3"/>
        <v>2240</v>
      </c>
      <c r="N18" s="6"/>
    </row>
    <row r="19" spans="1:14" ht="15.75" x14ac:dyDescent="0.25">
      <c r="A19" s="1"/>
      <c r="B19" s="11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6"/>
    </row>
    <row r="20" spans="1:14" ht="15.75" x14ac:dyDescent="0.25">
      <c r="A20" s="15" t="s">
        <v>8</v>
      </c>
      <c r="B20" s="11"/>
      <c r="C20" s="10">
        <f>C11-C18</f>
        <v>18910</v>
      </c>
      <c r="D20" s="10">
        <f>D11-D18</f>
        <v>18688</v>
      </c>
      <c r="E20" s="10">
        <f t="shared" ref="E20:H20" si="7">E11-E18</f>
        <v>16636</v>
      </c>
      <c r="F20" s="10">
        <f t="shared" si="7"/>
        <v>17111</v>
      </c>
      <c r="G20" s="10">
        <f t="shared" si="7"/>
        <v>15960</v>
      </c>
      <c r="H20" s="10">
        <f t="shared" si="7"/>
        <v>17040</v>
      </c>
      <c r="I20" s="10"/>
      <c r="J20" s="10">
        <f>SUM($C20:$H20)</f>
        <v>104345</v>
      </c>
      <c r="K20" s="10">
        <f t="shared" si="1"/>
        <v>18910</v>
      </c>
      <c r="L20" s="10">
        <f t="shared" si="2"/>
        <v>15960</v>
      </c>
      <c r="M20" s="10">
        <f t="shared" si="3"/>
        <v>17390.833333333332</v>
      </c>
      <c r="N20" s="6"/>
    </row>
    <row r="21" spans="1:14" ht="15.75" x14ac:dyDescent="0.25">
      <c r="A21" s="1"/>
      <c r="B21" s="1"/>
      <c r="C21" s="10"/>
      <c r="D21" s="8"/>
      <c r="E21" s="8"/>
      <c r="F21" s="8"/>
      <c r="G21" s="8"/>
      <c r="H21" s="8"/>
      <c r="I21" s="8"/>
      <c r="J21" s="8"/>
      <c r="K21" s="8"/>
      <c r="L21" s="8"/>
      <c r="M21" s="8"/>
      <c r="N21" s="6"/>
    </row>
    <row r="22" spans="1:14" x14ac:dyDescent="0.2">
      <c r="C22" s="3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">
      <c r="C23" s="3"/>
      <c r="D23" s="6"/>
      <c r="E23" s="6"/>
      <c r="F23" s="6"/>
      <c r="G23" s="6"/>
      <c r="H23" s="6"/>
      <c r="I23" s="6"/>
      <c r="J23" s="7"/>
      <c r="K23" s="7"/>
      <c r="L23" s="7"/>
      <c r="M23" s="7"/>
    </row>
    <row r="24" spans="1:14" x14ac:dyDescent="0.2">
      <c r="C24" s="3"/>
      <c r="D24" s="6"/>
      <c r="E24" s="6"/>
      <c r="F24" s="6"/>
      <c r="G24" s="6"/>
      <c r="H24" s="6"/>
      <c r="I24" s="6"/>
      <c r="J24" s="7"/>
      <c r="K24" s="7"/>
      <c r="L24" s="7"/>
      <c r="M24" s="7"/>
    </row>
    <row r="25" spans="1:14" x14ac:dyDescent="0.2">
      <c r="C25" s="3"/>
      <c r="D25" s="3"/>
      <c r="E25" s="3"/>
      <c r="F25" s="3"/>
      <c r="G25" s="3"/>
      <c r="H25" s="3"/>
      <c r="I25" s="3"/>
      <c r="J25" s="3"/>
    </row>
    <row r="26" spans="1:14" x14ac:dyDescent="0.2">
      <c r="C26" s="3"/>
      <c r="D26" s="3"/>
      <c r="E26" s="3"/>
      <c r="F26" s="3"/>
      <c r="G26" s="3"/>
      <c r="H26" s="3"/>
      <c r="I26" s="3"/>
      <c r="J26" s="3"/>
    </row>
    <row r="27" spans="1:14" x14ac:dyDescent="0.2">
      <c r="C27" s="3"/>
      <c r="D27" s="3"/>
      <c r="E27" s="3"/>
      <c r="F27" s="3"/>
      <c r="G27" s="3"/>
      <c r="H27" s="3"/>
      <c r="I27" s="3"/>
      <c r="J27" s="3"/>
    </row>
    <row r="28" spans="1:14" x14ac:dyDescent="0.2">
      <c r="C28" s="3"/>
      <c r="D28" s="3"/>
      <c r="E28" s="3"/>
      <c r="F28" s="3"/>
      <c r="G28" s="3"/>
      <c r="H28" s="3"/>
      <c r="I28" s="3"/>
      <c r="J28" s="3"/>
    </row>
    <row r="29" spans="1:14" x14ac:dyDescent="0.2">
      <c r="C29" s="3"/>
      <c r="D29" s="3"/>
      <c r="E29" s="3"/>
      <c r="F29" s="3"/>
      <c r="G29" s="3"/>
      <c r="H29" s="3"/>
      <c r="I29" s="3"/>
      <c r="J29" s="3"/>
    </row>
    <row r="30" spans="1:14" x14ac:dyDescent="0.2">
      <c r="C30" s="3"/>
      <c r="D30" s="3"/>
      <c r="E30" s="3"/>
      <c r="F30" s="3"/>
      <c r="G30" s="3"/>
      <c r="H30" s="3"/>
      <c r="I30" s="3"/>
      <c r="J30" s="3"/>
    </row>
    <row r="31" spans="1:14" x14ac:dyDescent="0.2">
      <c r="C31" s="3"/>
      <c r="D31" s="3"/>
      <c r="E31" s="3"/>
      <c r="F31" s="3"/>
      <c r="G31" s="3"/>
      <c r="H31" s="3"/>
      <c r="I31" s="3"/>
      <c r="J31" s="3"/>
    </row>
    <row r="32" spans="1:14" x14ac:dyDescent="0.2">
      <c r="C32" s="3"/>
      <c r="D32" s="3"/>
      <c r="E32" s="3"/>
      <c r="F32" s="3"/>
      <c r="G32" s="3"/>
      <c r="H32" s="3"/>
      <c r="I32" s="3"/>
      <c r="J32" s="3"/>
    </row>
    <row r="33" spans="3:10" x14ac:dyDescent="0.2">
      <c r="C33" s="3"/>
      <c r="D33" s="3"/>
      <c r="E33" s="3"/>
      <c r="F33" s="3"/>
      <c r="G33" s="3"/>
      <c r="H33" s="3"/>
      <c r="I33" s="3"/>
      <c r="J33" s="3"/>
    </row>
    <row r="34" spans="3:10" x14ac:dyDescent="0.2">
      <c r="C34" s="3"/>
      <c r="D34" s="3"/>
      <c r="E34" s="3"/>
      <c r="F34" s="3"/>
      <c r="G34" s="3"/>
      <c r="H34" s="3"/>
      <c r="I34" s="3"/>
      <c r="J34" s="3"/>
    </row>
    <row r="35" spans="3:10" x14ac:dyDescent="0.2">
      <c r="C35" s="3"/>
      <c r="D35" s="3"/>
      <c r="E35" s="3"/>
      <c r="F35" s="3"/>
      <c r="G35" s="3"/>
      <c r="H35" s="3"/>
      <c r="I35" s="3"/>
      <c r="J35" s="3"/>
    </row>
    <row r="36" spans="3:10" x14ac:dyDescent="0.2">
      <c r="C36" s="3"/>
      <c r="D36" s="3"/>
      <c r="E36" s="3"/>
      <c r="F36" s="3"/>
      <c r="G36" s="3"/>
      <c r="H36" s="3"/>
      <c r="I36" s="3"/>
      <c r="J36" s="3"/>
    </row>
    <row r="37" spans="3:10" x14ac:dyDescent="0.2">
      <c r="C37" s="3"/>
      <c r="D37" s="3"/>
      <c r="E37" s="3"/>
      <c r="F37" s="3"/>
      <c r="G37" s="3"/>
      <c r="H37" s="3"/>
      <c r="I37" s="3"/>
      <c r="J37" s="3"/>
    </row>
    <row r="38" spans="3:10" x14ac:dyDescent="0.2">
      <c r="C38" s="3"/>
      <c r="D38" s="3"/>
      <c r="E38" s="3"/>
      <c r="F38" s="3"/>
      <c r="G38" s="3"/>
      <c r="H38" s="3"/>
      <c r="I38" s="3"/>
      <c r="J38" s="3"/>
    </row>
  </sheetData>
  <phoneticPr fontId="0" type="noConversion"/>
  <pageMargins left="0.75" right="0.75" top="1" bottom="1" header="0.5" footer="0.5"/>
  <pageSetup paperSize="9" scale="80" orientation="portrait" horizontalDpi="360" verticalDpi="360" r:id="rId1"/>
  <headerFooter alignWithMargins="0">
    <oddHeader>&amp;CСеминар №1&amp;RСтраница &amp;P</oddHeader>
    <oddFooter>&amp;LОсень-2001&amp;R&amp;A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22" workbookViewId="0">
      <selection activeCell="C19" sqref="C19"/>
    </sheetView>
  </sheetViews>
  <sheetFormatPr defaultRowHeight="12.75" x14ac:dyDescent="0.2"/>
  <cols>
    <col min="1" max="1" width="22.33203125" customWidth="1"/>
    <col min="2" max="2" width="27.83203125" customWidth="1"/>
    <col min="3" max="3" width="14.6640625" bestFit="1" customWidth="1"/>
    <col min="4" max="8" width="13.33203125" bestFit="1" customWidth="1"/>
    <col min="9" max="9" width="2.33203125" customWidth="1"/>
    <col min="10" max="10" width="14.6640625" bestFit="1" customWidth="1"/>
  </cols>
  <sheetData>
    <row r="1" spans="1:12" ht="20.25" x14ac:dyDescent="0.3">
      <c r="A1" s="12" t="s">
        <v>10</v>
      </c>
    </row>
    <row r="3" spans="1:12" ht="15.75" x14ac:dyDescent="0.25">
      <c r="A3" s="13"/>
      <c r="B3" s="13"/>
      <c r="C3" s="13"/>
      <c r="D3" s="14"/>
      <c r="E3" s="13"/>
      <c r="F3" s="13"/>
      <c r="G3" s="13"/>
      <c r="H3" s="13"/>
      <c r="I3" s="13"/>
      <c r="J3" s="13"/>
      <c r="K3" s="13"/>
      <c r="L3" s="13"/>
    </row>
    <row r="4" spans="1:12" ht="15.75" x14ac:dyDescent="0.25">
      <c r="A4" s="15" t="s">
        <v>22</v>
      </c>
      <c r="B4" s="15"/>
      <c r="C4" s="16">
        <v>0.13</v>
      </c>
      <c r="D4" s="14"/>
      <c r="E4" s="13"/>
      <c r="F4" s="13"/>
      <c r="G4" s="13"/>
      <c r="H4" s="13"/>
      <c r="I4" s="13"/>
      <c r="J4" s="13"/>
      <c r="K4" s="13"/>
      <c r="L4" s="13"/>
    </row>
    <row r="5" spans="1:12" ht="15.75" x14ac:dyDescent="0.25">
      <c r="A5" s="15"/>
      <c r="B5" s="15"/>
      <c r="C5" s="13"/>
      <c r="D5" s="14"/>
      <c r="E5" s="13"/>
      <c r="F5" s="13"/>
      <c r="G5" s="13"/>
      <c r="H5" s="13"/>
      <c r="I5" s="13"/>
      <c r="J5" s="13"/>
      <c r="K5" s="13"/>
      <c r="L5" s="13"/>
    </row>
    <row r="6" spans="1:12" ht="15.75" x14ac:dyDescent="0.25">
      <c r="A6" s="15" t="s">
        <v>23</v>
      </c>
      <c r="B6" s="15"/>
      <c r="C6" s="17">
        <v>100000</v>
      </c>
      <c r="D6" s="14"/>
      <c r="E6" s="13"/>
      <c r="F6" s="13"/>
      <c r="G6" s="13"/>
      <c r="H6" s="13"/>
      <c r="I6" s="13"/>
      <c r="J6" s="13"/>
      <c r="K6" s="13"/>
      <c r="L6" s="13"/>
    </row>
    <row r="7" spans="1:12" ht="15.75" x14ac:dyDescent="0.25">
      <c r="A7" s="15" t="s">
        <v>11</v>
      </c>
      <c r="B7" s="15"/>
      <c r="C7" s="16">
        <v>0.1</v>
      </c>
      <c r="D7" s="14"/>
      <c r="E7" s="13"/>
      <c r="F7" s="13"/>
      <c r="G7" s="13"/>
      <c r="H7" s="13"/>
      <c r="I7" s="13"/>
      <c r="J7" s="13"/>
      <c r="K7" s="13"/>
      <c r="L7" s="13"/>
    </row>
    <row r="8" spans="1:12" ht="15.75" x14ac:dyDescent="0.25">
      <c r="A8" s="15" t="s">
        <v>24</v>
      </c>
      <c r="B8" s="15"/>
      <c r="C8" s="13">
        <v>1000</v>
      </c>
      <c r="D8" s="14" t="s">
        <v>14</v>
      </c>
      <c r="E8" s="13"/>
      <c r="F8" s="13"/>
      <c r="G8" s="13"/>
      <c r="H8" s="13"/>
      <c r="I8" s="13"/>
      <c r="J8" s="13"/>
      <c r="K8" s="13"/>
      <c r="L8" s="13"/>
    </row>
    <row r="9" spans="1:12" ht="15.75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ht="15.75" x14ac:dyDescent="0.25">
      <c r="A10" s="13"/>
      <c r="B10" s="13"/>
      <c r="C10" s="18" t="s">
        <v>25</v>
      </c>
      <c r="D10" s="18" t="s">
        <v>26</v>
      </c>
      <c r="E10" s="18" t="s">
        <v>27</v>
      </c>
      <c r="F10" s="18" t="s">
        <v>28</v>
      </c>
      <c r="G10" s="18" t="s">
        <v>29</v>
      </c>
      <c r="H10" s="18" t="s">
        <v>30</v>
      </c>
      <c r="I10" s="18"/>
      <c r="J10" s="18" t="s">
        <v>9</v>
      </c>
      <c r="K10" s="13"/>
      <c r="L10" s="13"/>
    </row>
    <row r="11" spans="1:12" ht="15.75" x14ac:dyDescent="0.25">
      <c r="A11" s="13"/>
      <c r="B11" s="15" t="s">
        <v>2</v>
      </c>
      <c r="C11" s="19">
        <v>42550</v>
      </c>
      <c r="D11" s="19">
        <v>43038</v>
      </c>
      <c r="E11" s="19">
        <v>43534</v>
      </c>
      <c r="F11" s="19">
        <v>43136</v>
      </c>
      <c r="G11" s="19">
        <v>43950</v>
      </c>
      <c r="H11" s="19">
        <v>45680</v>
      </c>
      <c r="I11" s="19"/>
      <c r="J11" s="19">
        <f>SUM(C11:H11)</f>
        <v>261888</v>
      </c>
      <c r="K11" s="13"/>
      <c r="L11" s="13"/>
    </row>
    <row r="12" spans="1:12" ht="15.75" x14ac:dyDescent="0.25">
      <c r="A12" s="13"/>
      <c r="B12" s="15" t="s">
        <v>3</v>
      </c>
      <c r="C12" s="19">
        <v>21500</v>
      </c>
      <c r="D12" s="19">
        <v>22170</v>
      </c>
      <c r="E12" s="19">
        <v>24678</v>
      </c>
      <c r="F12" s="19">
        <v>23765</v>
      </c>
      <c r="G12" s="19">
        <v>22690</v>
      </c>
      <c r="H12" s="19">
        <v>26300</v>
      </c>
      <c r="I12" s="19"/>
      <c r="J12" s="19">
        <f>SUM(C12:H12)</f>
        <v>141103</v>
      </c>
      <c r="K12" s="13"/>
      <c r="L12" s="13"/>
    </row>
    <row r="13" spans="1:12" ht="15.75" x14ac:dyDescent="0.25">
      <c r="A13" s="13"/>
      <c r="B13" s="15" t="s">
        <v>12</v>
      </c>
      <c r="C13" s="19">
        <f t="shared" ref="C13:H13" si="0">C11-C12</f>
        <v>21050</v>
      </c>
      <c r="D13" s="19">
        <f t="shared" si="0"/>
        <v>20868</v>
      </c>
      <c r="E13" s="19">
        <f t="shared" si="0"/>
        <v>18856</v>
      </c>
      <c r="F13" s="19">
        <f t="shared" si="0"/>
        <v>19371</v>
      </c>
      <c r="G13" s="19">
        <f t="shared" si="0"/>
        <v>21260</v>
      </c>
      <c r="H13" s="19">
        <f t="shared" si="0"/>
        <v>19380</v>
      </c>
      <c r="I13" s="19"/>
      <c r="J13" s="19">
        <f>SUM(C13:H13)</f>
        <v>120785</v>
      </c>
      <c r="K13" s="13"/>
      <c r="L13" s="13"/>
    </row>
    <row r="14" spans="1:12" ht="15.75" x14ac:dyDescent="0.25">
      <c r="A14" s="13"/>
      <c r="B14" s="13"/>
      <c r="C14" s="19"/>
      <c r="D14" s="19"/>
      <c r="E14" s="19"/>
      <c r="F14" s="19"/>
      <c r="G14" s="19"/>
      <c r="H14" s="19"/>
      <c r="I14" s="19"/>
      <c r="J14" s="19"/>
      <c r="K14" s="13"/>
      <c r="L14" s="13"/>
    </row>
    <row r="15" spans="1:12" ht="15.75" x14ac:dyDescent="0.25">
      <c r="A15" s="15" t="s">
        <v>4</v>
      </c>
      <c r="B15" s="15" t="s">
        <v>5</v>
      </c>
      <c r="C15" s="19">
        <v>600</v>
      </c>
      <c r="D15" s="19">
        <v>600</v>
      </c>
      <c r="E15" s="19">
        <v>600</v>
      </c>
      <c r="F15" s="19">
        <v>600</v>
      </c>
      <c r="G15" s="19">
        <v>600</v>
      </c>
      <c r="H15" s="19">
        <v>600</v>
      </c>
      <c r="I15" s="19"/>
      <c r="J15" s="19">
        <f>SUM(C15:H15)</f>
        <v>3600</v>
      </c>
      <c r="K15" s="13"/>
      <c r="L15" s="13"/>
    </row>
    <row r="16" spans="1:12" ht="15.75" x14ac:dyDescent="0.25">
      <c r="A16" s="13"/>
      <c r="B16" s="15" t="s">
        <v>6</v>
      </c>
      <c r="C16" s="19">
        <v>1500</v>
      </c>
      <c r="D16" s="19">
        <v>1500</v>
      </c>
      <c r="E16" s="19">
        <v>1500</v>
      </c>
      <c r="F16" s="19">
        <v>1300</v>
      </c>
      <c r="G16" s="19">
        <v>1300</v>
      </c>
      <c r="H16" s="19">
        <v>1300</v>
      </c>
      <c r="I16" s="19"/>
      <c r="J16" s="19">
        <f>SUM(C16:H16)</f>
        <v>8400</v>
      </c>
      <c r="K16" s="13"/>
      <c r="L16" s="13"/>
    </row>
    <row r="17" spans="1:12" ht="15.75" x14ac:dyDescent="0.25">
      <c r="A17" s="13"/>
      <c r="B17" s="15" t="s">
        <v>7</v>
      </c>
      <c r="C17" s="25">
        <f t="shared" ref="C17:H17" si="1">C11*Ставка</f>
        <v>5531.5</v>
      </c>
      <c r="D17" s="25">
        <f t="shared" si="1"/>
        <v>5594.9400000000005</v>
      </c>
      <c r="E17" s="25">
        <f t="shared" si="1"/>
        <v>5659.42</v>
      </c>
      <c r="F17" s="25">
        <f t="shared" si="1"/>
        <v>5607.68</v>
      </c>
      <c r="G17" s="25">
        <f t="shared" si="1"/>
        <v>5713.5</v>
      </c>
      <c r="H17" s="25">
        <f t="shared" si="1"/>
        <v>5938.4000000000005</v>
      </c>
      <c r="I17" s="19"/>
      <c r="J17" s="25">
        <f>J11*Ставка</f>
        <v>34045.440000000002</v>
      </c>
      <c r="K17" s="13"/>
      <c r="L17" s="13"/>
    </row>
    <row r="18" spans="1:12" ht="15.75" x14ac:dyDescent="0.25">
      <c r="A18" s="13"/>
      <c r="B18" s="15" t="s">
        <v>31</v>
      </c>
      <c r="C18" s="25">
        <f>PMT($C7 / 12,$C8 / 30,-$C6)</f>
        <v>3448.3351136128658</v>
      </c>
      <c r="D18" s="25">
        <f>PMT($C7 / 12,$C8 / 30,-$C6)</f>
        <v>3448.3351136128658</v>
      </c>
      <c r="E18" s="25">
        <f t="shared" ref="E18:H18" si="2">PMT($C7 / 12,$C8 / 30,-$C6)</f>
        <v>3448.3351136128658</v>
      </c>
      <c r="F18" s="25">
        <f t="shared" si="2"/>
        <v>3448.3351136128658</v>
      </c>
      <c r="G18" s="25">
        <f t="shared" si="2"/>
        <v>3448.3351136128658</v>
      </c>
      <c r="H18" s="25">
        <f t="shared" si="2"/>
        <v>3448.3351136128658</v>
      </c>
      <c r="I18" s="19"/>
      <c r="J18" s="25">
        <f>SUM(C18:H18)</f>
        <v>20690.010681677195</v>
      </c>
      <c r="K18" s="13"/>
      <c r="L18" s="13"/>
    </row>
    <row r="19" spans="1:12" ht="15.75" x14ac:dyDescent="0.25">
      <c r="A19" s="15" t="s">
        <v>32</v>
      </c>
      <c r="B19" s="13"/>
      <c r="C19" s="19">
        <f t="shared" ref="C19:H19" si="3">SUM(C15:C18)</f>
        <v>11079.835113612866</v>
      </c>
      <c r="D19" s="19">
        <f t="shared" si="3"/>
        <v>11143.275113612866</v>
      </c>
      <c r="E19" s="19">
        <f t="shared" si="3"/>
        <v>11207.755113612866</v>
      </c>
      <c r="F19" s="19">
        <f t="shared" si="3"/>
        <v>10956.015113612866</v>
      </c>
      <c r="G19" s="19">
        <f t="shared" si="3"/>
        <v>11061.835113612866</v>
      </c>
      <c r="H19" s="19">
        <f t="shared" si="3"/>
        <v>11286.735113612867</v>
      </c>
      <c r="I19" s="19"/>
      <c r="J19" s="19">
        <f>SUM(C19:H19)</f>
        <v>66735.450681677205</v>
      </c>
      <c r="K19" s="13"/>
      <c r="L19" s="13"/>
    </row>
    <row r="20" spans="1:12" ht="15.75" x14ac:dyDescent="0.25">
      <c r="A20" s="13"/>
      <c r="B20" s="13"/>
      <c r="C20" s="19"/>
      <c r="D20" s="19"/>
      <c r="E20" s="19"/>
      <c r="F20" s="19"/>
      <c r="G20" s="19"/>
      <c r="H20" s="19"/>
      <c r="I20" s="19"/>
      <c r="J20" s="19"/>
      <c r="K20" s="13"/>
      <c r="L20" s="13"/>
    </row>
    <row r="21" spans="1:12" ht="15.75" x14ac:dyDescent="0.25">
      <c r="A21" s="15" t="s">
        <v>8</v>
      </c>
      <c r="B21" s="13"/>
      <c r="C21" s="19">
        <f t="shared" ref="C21:H21" si="4">C13-C19</f>
        <v>9970.1648863871342</v>
      </c>
      <c r="D21" s="19">
        <f t="shared" si="4"/>
        <v>9724.7248863871337</v>
      </c>
      <c r="E21" s="19">
        <f t="shared" si="4"/>
        <v>7648.2448863871341</v>
      </c>
      <c r="F21" s="19">
        <f t="shared" si="4"/>
        <v>8414.9848863871339</v>
      </c>
      <c r="G21" s="19">
        <f t="shared" si="4"/>
        <v>10198.164886387134</v>
      </c>
      <c r="H21" s="19">
        <f t="shared" si="4"/>
        <v>8093.2648863871327</v>
      </c>
      <c r="I21" s="19"/>
      <c r="J21" s="19">
        <f>SUM(C21:H21)</f>
        <v>54049.549318322795</v>
      </c>
      <c r="K21" s="13"/>
      <c r="L21" s="13"/>
    </row>
    <row r="22" spans="1:12" ht="15.75" x14ac:dyDescent="0.25">
      <c r="A22" s="13"/>
      <c r="B22" s="13"/>
      <c r="C22" s="19"/>
      <c r="D22" s="19"/>
      <c r="E22" s="19"/>
      <c r="F22" s="19"/>
      <c r="G22" s="19"/>
      <c r="H22" s="19"/>
      <c r="I22" s="19"/>
      <c r="J22" s="19"/>
      <c r="K22" s="13"/>
      <c r="L22" s="13"/>
    </row>
    <row r="23" spans="1:12" x14ac:dyDescent="0.2">
      <c r="C23" s="3"/>
      <c r="D23" s="3"/>
      <c r="E23" s="3"/>
      <c r="F23" s="3"/>
      <c r="G23" s="3"/>
      <c r="H23" s="3"/>
      <c r="I23" s="3"/>
      <c r="J23" s="3"/>
    </row>
    <row r="24" spans="1:12" x14ac:dyDescent="0.2">
      <c r="C24" s="3"/>
      <c r="D24" s="3"/>
      <c r="E24" s="3"/>
      <c r="F24" s="3"/>
      <c r="G24" s="3"/>
      <c r="H24" s="3"/>
      <c r="I24" s="3"/>
      <c r="J24" s="3"/>
    </row>
    <row r="25" spans="1:12" x14ac:dyDescent="0.2">
      <c r="C25" s="3"/>
      <c r="D25" s="3"/>
      <c r="E25" s="3"/>
      <c r="F25" s="3"/>
      <c r="G25" s="3"/>
      <c r="H25" s="3"/>
      <c r="I25" s="3"/>
      <c r="J25" s="3"/>
    </row>
    <row r="26" spans="1:12" x14ac:dyDescent="0.2">
      <c r="C26" s="3"/>
      <c r="D26" s="3"/>
      <c r="E26" s="3"/>
      <c r="F26" s="3"/>
      <c r="G26" s="3"/>
      <c r="H26" s="3"/>
      <c r="I26" s="3"/>
      <c r="J26" s="3"/>
    </row>
    <row r="27" spans="1:12" x14ac:dyDescent="0.2">
      <c r="C27" s="3"/>
      <c r="D27" s="3"/>
      <c r="E27" s="3"/>
      <c r="F27" s="3"/>
      <c r="G27" s="3"/>
      <c r="H27" s="3"/>
      <c r="I27" s="3"/>
      <c r="J27" s="3"/>
    </row>
    <row r="28" spans="1:12" x14ac:dyDescent="0.2">
      <c r="C28" s="3"/>
      <c r="D28" s="3"/>
      <c r="E28" s="3"/>
      <c r="F28" s="3"/>
      <c r="G28" s="3"/>
      <c r="H28" s="3"/>
      <c r="I28" s="3"/>
      <c r="J28" s="3"/>
    </row>
    <row r="29" spans="1:12" x14ac:dyDescent="0.2">
      <c r="C29" s="3"/>
      <c r="D29" s="3"/>
      <c r="E29" s="3"/>
      <c r="F29" s="3"/>
      <c r="G29" s="3"/>
      <c r="H29" s="3"/>
      <c r="I29" s="3"/>
      <c r="J29" s="3"/>
    </row>
    <row r="32" spans="1:12" s="20" customFormat="1" x14ac:dyDescent="0.2">
      <c r="A32"/>
      <c r="B32"/>
      <c r="C32"/>
      <c r="D32"/>
      <c r="E32"/>
      <c r="F32"/>
      <c r="G32"/>
      <c r="H32"/>
      <c r="J32"/>
    </row>
    <row r="40" spans="1:1" ht="18.75" x14ac:dyDescent="0.3">
      <c r="A40" s="2"/>
    </row>
    <row r="75" spans="1:1" ht="15.75" x14ac:dyDescent="0.25">
      <c r="A75" s="1"/>
    </row>
  </sheetData>
  <phoneticPr fontId="0" type="noConversion"/>
  <pageMargins left="0.75" right="0.75" top="1" bottom="1" header="0.5" footer="0.5"/>
  <pageSetup paperSize="9" scale="75" orientation="portrait" horizontalDpi="360" verticalDpi="360" r:id="rId1"/>
  <headerFooter alignWithMargins="0">
    <oddHeader>&amp;CЛекция №2&amp;RСтраница  1</oddHeader>
    <oddFooter>&amp;CСтраница 1&amp;R&amp;A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A28" workbookViewId="0">
      <selection activeCell="J40" sqref="J40"/>
    </sheetView>
  </sheetViews>
  <sheetFormatPr defaultRowHeight="12.75" x14ac:dyDescent="0.2"/>
  <cols>
    <col min="1" max="1" width="22.33203125" customWidth="1"/>
    <col min="2" max="2" width="27.83203125" customWidth="1"/>
    <col min="3" max="3" width="14.6640625" bestFit="1" customWidth="1"/>
    <col min="4" max="8" width="13.33203125" bestFit="1" customWidth="1"/>
    <col min="9" max="9" width="6.33203125" customWidth="1"/>
    <col min="10" max="10" width="14.6640625" bestFit="1" customWidth="1"/>
  </cols>
  <sheetData>
    <row r="1" spans="1:12" ht="20.25" x14ac:dyDescent="0.3">
      <c r="A1" s="12" t="s">
        <v>10</v>
      </c>
    </row>
    <row r="3" spans="1:12" ht="15.75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ht="15.75" x14ac:dyDescent="0.25">
      <c r="A4" s="13"/>
      <c r="B4" s="13"/>
      <c r="C4" s="18" t="s">
        <v>25</v>
      </c>
      <c r="D4" s="18" t="s">
        <v>26</v>
      </c>
      <c r="E4" s="18" t="s">
        <v>27</v>
      </c>
      <c r="F4" s="18" t="s">
        <v>28</v>
      </c>
      <c r="G4" s="18" t="s">
        <v>29</v>
      </c>
      <c r="H4" s="18" t="s">
        <v>30</v>
      </c>
      <c r="I4" s="18"/>
      <c r="J4" s="18" t="s">
        <v>9</v>
      </c>
      <c r="K4" s="13"/>
      <c r="L4" s="13"/>
    </row>
    <row r="5" spans="1:12" ht="15.75" x14ac:dyDescent="0.25">
      <c r="A5" s="13"/>
      <c r="B5" s="15" t="s">
        <v>2</v>
      </c>
      <c r="C5" s="19">
        <v>42550</v>
      </c>
      <c r="D5" s="19">
        <v>43038</v>
      </c>
      <c r="E5" s="19">
        <v>43534</v>
      </c>
      <c r="F5" s="19">
        <v>43136</v>
      </c>
      <c r="G5" s="19">
        <v>43950</v>
      </c>
      <c r="H5" s="19">
        <v>45680</v>
      </c>
      <c r="I5" s="19"/>
      <c r="J5" s="19">
        <v>261888</v>
      </c>
      <c r="K5" s="13"/>
      <c r="L5" s="13"/>
    </row>
    <row r="6" spans="1:12" ht="15.75" x14ac:dyDescent="0.25">
      <c r="A6" s="13"/>
      <c r="B6" s="15" t="s">
        <v>3</v>
      </c>
      <c r="C6" s="19">
        <v>21500</v>
      </c>
      <c r="D6" s="19">
        <v>22170</v>
      </c>
      <c r="E6" s="19">
        <v>24678</v>
      </c>
      <c r="F6" s="19">
        <v>23765</v>
      </c>
      <c r="G6" s="19">
        <v>22690</v>
      </c>
      <c r="H6" s="19">
        <v>26300</v>
      </c>
      <c r="I6" s="19"/>
      <c r="J6" s="19">
        <v>141103</v>
      </c>
      <c r="K6" s="13"/>
      <c r="L6" s="13"/>
    </row>
    <row r="7" spans="1:12" ht="15.75" x14ac:dyDescent="0.25">
      <c r="A7" s="13"/>
      <c r="B7" s="15" t="s">
        <v>12</v>
      </c>
      <c r="C7" s="19">
        <v>21050</v>
      </c>
      <c r="D7" s="19">
        <v>20868</v>
      </c>
      <c r="E7" s="19">
        <v>18856</v>
      </c>
      <c r="F7" s="19">
        <v>19371</v>
      </c>
      <c r="G7" s="19">
        <v>21260</v>
      </c>
      <c r="H7" s="19">
        <v>19380</v>
      </c>
      <c r="I7" s="19"/>
      <c r="J7" s="19">
        <v>120785</v>
      </c>
      <c r="K7" s="13"/>
      <c r="L7" s="13"/>
    </row>
    <row r="8" spans="1:12" ht="15.75" x14ac:dyDescent="0.25">
      <c r="A8" s="13"/>
      <c r="B8" s="13"/>
      <c r="C8" s="19"/>
      <c r="D8" s="19"/>
      <c r="E8" s="19"/>
      <c r="F8" s="19"/>
      <c r="G8" s="19"/>
      <c r="H8" s="19"/>
      <c r="I8" s="19"/>
      <c r="J8" s="19"/>
      <c r="K8" s="13"/>
      <c r="L8" s="13"/>
    </row>
    <row r="9" spans="1:12" ht="15.75" x14ac:dyDescent="0.25">
      <c r="A9" s="15" t="s">
        <v>4</v>
      </c>
      <c r="B9" s="15" t="s">
        <v>5</v>
      </c>
      <c r="C9" s="19">
        <v>600</v>
      </c>
      <c r="D9" s="19">
        <v>600</v>
      </c>
      <c r="E9" s="19">
        <v>600</v>
      </c>
      <c r="F9" s="19">
        <v>600</v>
      </c>
      <c r="G9" s="19">
        <v>600</v>
      </c>
      <c r="H9" s="19">
        <v>600</v>
      </c>
      <c r="I9" s="19"/>
      <c r="J9" s="19">
        <v>3600</v>
      </c>
      <c r="K9" s="13"/>
      <c r="L9" s="13"/>
    </row>
    <row r="10" spans="1:12" ht="15.75" x14ac:dyDescent="0.25">
      <c r="A10" s="13"/>
      <c r="B10" s="15" t="s">
        <v>6</v>
      </c>
      <c r="C10" s="19">
        <v>1500</v>
      </c>
      <c r="D10" s="19">
        <v>1600</v>
      </c>
      <c r="E10" s="19">
        <v>1700</v>
      </c>
      <c r="F10" s="19">
        <v>1800</v>
      </c>
      <c r="G10" s="19">
        <v>1900</v>
      </c>
      <c r="H10" s="19">
        <v>2000</v>
      </c>
      <c r="I10" s="19"/>
      <c r="J10" s="19">
        <v>10500</v>
      </c>
      <c r="K10" s="13"/>
      <c r="L10" s="13"/>
    </row>
    <row r="11" spans="1:12" ht="15.75" x14ac:dyDescent="0.25">
      <c r="A11" s="13"/>
      <c r="B11" s="15" t="s">
        <v>7</v>
      </c>
      <c r="C11" s="19">
        <v>5531.5</v>
      </c>
      <c r="D11" s="19">
        <v>5594.94</v>
      </c>
      <c r="E11" s="19">
        <v>5659.42</v>
      </c>
      <c r="F11" s="19">
        <v>5607.68</v>
      </c>
      <c r="G11" s="19">
        <v>5713.5</v>
      </c>
      <c r="H11" s="19">
        <v>5938.4</v>
      </c>
      <c r="I11" s="19"/>
      <c r="J11" s="19">
        <v>34045.440000000002</v>
      </c>
      <c r="K11" s="13"/>
      <c r="L11" s="13"/>
    </row>
    <row r="12" spans="1:12" ht="15.75" x14ac:dyDescent="0.25">
      <c r="A12" s="13"/>
      <c r="B12" s="15" t="s">
        <v>31</v>
      </c>
      <c r="C12" s="19">
        <v>3226.7187193837622</v>
      </c>
      <c r="D12" s="19">
        <v>3226.7187193837622</v>
      </c>
      <c r="E12" s="19">
        <v>3226.7187193837622</v>
      </c>
      <c r="F12" s="19">
        <v>3226.7187193837622</v>
      </c>
      <c r="G12" s="19">
        <v>3226.7187193837622</v>
      </c>
      <c r="H12" s="19">
        <v>3226.7187193837622</v>
      </c>
      <c r="I12" s="19"/>
      <c r="J12" s="19">
        <v>19360.312316302574</v>
      </c>
      <c r="K12" s="13"/>
      <c r="L12" s="13"/>
    </row>
    <row r="13" spans="1:12" ht="15.75" x14ac:dyDescent="0.25">
      <c r="A13" s="15" t="s">
        <v>32</v>
      </c>
      <c r="B13" s="13"/>
      <c r="C13" s="19">
        <f t="shared" ref="C13:H13" si="0">SUM(C9:C12)</f>
        <v>10858.218719383762</v>
      </c>
      <c r="D13" s="19">
        <f t="shared" si="0"/>
        <v>11021.658719383762</v>
      </c>
      <c r="E13" s="19">
        <f t="shared" si="0"/>
        <v>11186.138719383762</v>
      </c>
      <c r="F13" s="19">
        <f t="shared" si="0"/>
        <v>11234.398719383762</v>
      </c>
      <c r="G13" s="19">
        <f t="shared" si="0"/>
        <v>11440.218719383762</v>
      </c>
      <c r="H13" s="19">
        <f t="shared" si="0"/>
        <v>11765.118719383761</v>
      </c>
      <c r="I13" s="19"/>
      <c r="J13" s="19">
        <v>67505.752316302562</v>
      </c>
      <c r="K13" s="13"/>
      <c r="L13" s="13"/>
    </row>
    <row r="14" spans="1:12" ht="15.75" x14ac:dyDescent="0.25">
      <c r="A14" s="13"/>
      <c r="B14" s="13"/>
      <c r="C14" s="19"/>
      <c r="D14" s="19"/>
      <c r="E14" s="19"/>
      <c r="F14" s="19"/>
      <c r="G14" s="19"/>
      <c r="H14" s="19"/>
      <c r="I14" s="19"/>
      <c r="J14" s="19"/>
      <c r="K14" s="13"/>
      <c r="L14" s="13"/>
    </row>
    <row r="15" spans="1:12" ht="15.75" x14ac:dyDescent="0.25">
      <c r="A15" s="15" t="s">
        <v>8</v>
      </c>
      <c r="B15" s="13"/>
      <c r="C15" s="19">
        <v>10191.781280616238</v>
      </c>
      <c r="D15" s="19">
        <v>9846.3412806162378</v>
      </c>
      <c r="E15" s="19">
        <v>7669.8612806162382</v>
      </c>
      <c r="F15" s="19">
        <v>8136.601280616238</v>
      </c>
      <c r="G15" s="19">
        <v>9819.7812806162383</v>
      </c>
      <c r="H15" s="19">
        <v>7614.8812806162387</v>
      </c>
      <c r="I15" s="19"/>
      <c r="J15" s="19">
        <v>53279.247683697431</v>
      </c>
      <c r="K15" s="13"/>
      <c r="L15" s="13"/>
    </row>
    <row r="16" spans="1:12" ht="15.75" x14ac:dyDescent="0.25">
      <c r="A16" s="13"/>
      <c r="B16" s="13"/>
      <c r="C16" s="19"/>
      <c r="D16" s="19"/>
      <c r="E16" s="19"/>
      <c r="F16" s="19"/>
      <c r="G16" s="19"/>
      <c r="H16" s="19"/>
      <c r="I16" s="19"/>
      <c r="J16" s="19"/>
      <c r="K16" s="13"/>
      <c r="L16" s="13"/>
    </row>
    <row r="17" spans="1:10" x14ac:dyDescent="0.2">
      <c r="C17" s="3"/>
      <c r="D17" s="3"/>
      <c r="E17" s="3"/>
      <c r="F17" s="3"/>
      <c r="G17" s="3"/>
      <c r="H17" s="3"/>
      <c r="I17" s="3"/>
      <c r="J17" s="3"/>
    </row>
    <row r="18" spans="1:10" x14ac:dyDescent="0.2">
      <c r="C18" s="3"/>
      <c r="D18" s="3"/>
      <c r="E18" s="3"/>
      <c r="F18" s="3"/>
      <c r="G18" s="3"/>
      <c r="H18" s="3"/>
      <c r="I18" s="3"/>
      <c r="J18" s="3"/>
    </row>
    <row r="19" spans="1:10" x14ac:dyDescent="0.2">
      <c r="C19" s="3"/>
      <c r="D19" s="3"/>
      <c r="E19" s="3"/>
      <c r="F19" s="3"/>
      <c r="G19" s="3"/>
      <c r="H19" s="3"/>
      <c r="I19" s="3"/>
      <c r="J19" s="3"/>
    </row>
    <row r="20" spans="1:10" x14ac:dyDescent="0.2">
      <c r="C20" s="3"/>
      <c r="D20" s="3"/>
      <c r="E20" s="3"/>
      <c r="F20" s="3"/>
      <c r="G20" s="3"/>
      <c r="H20" s="3"/>
      <c r="I20" s="3"/>
      <c r="J20" s="3"/>
    </row>
    <row r="21" spans="1:10" x14ac:dyDescent="0.2">
      <c r="C21" s="3"/>
      <c r="D21" s="3"/>
      <c r="E21" s="3"/>
      <c r="F21" s="3"/>
      <c r="G21" s="3"/>
      <c r="H21" s="3"/>
      <c r="I21" s="3"/>
      <c r="J21" s="3"/>
    </row>
    <row r="22" spans="1:10" x14ac:dyDescent="0.2">
      <c r="C22" s="3"/>
      <c r="D22" s="3"/>
      <c r="E22" s="3"/>
      <c r="F22" s="3"/>
      <c r="G22" s="3"/>
      <c r="H22" s="3"/>
      <c r="I22" s="3"/>
      <c r="J22" s="3"/>
    </row>
    <row r="23" spans="1:10" x14ac:dyDescent="0.2">
      <c r="C23" s="3"/>
      <c r="D23" s="3"/>
      <c r="E23" s="3"/>
      <c r="F23" s="3"/>
      <c r="G23" s="3"/>
      <c r="H23" s="3"/>
      <c r="I23" s="3"/>
      <c r="J23" s="3"/>
    </row>
    <row r="26" spans="1:10" s="20" customFormat="1" x14ac:dyDescent="0.2">
      <c r="A26"/>
      <c r="B26"/>
      <c r="C26"/>
      <c r="D26"/>
      <c r="E26"/>
      <c r="F26"/>
      <c r="G26"/>
      <c r="H26"/>
      <c r="J26"/>
    </row>
    <row r="69" spans="1:1" ht="15.75" x14ac:dyDescent="0.25">
      <c r="A69" s="1"/>
    </row>
  </sheetData>
  <pageMargins left="0.75" right="0.75" top="1" bottom="1" header="0.5" footer="0.5"/>
  <pageSetup paperSize="9" scale="75" orientation="portrait" horizontalDpi="360" verticalDpi="360" r:id="rId1"/>
  <headerFooter alignWithMargins="0">
    <oddHeader>&amp;CЛекция №2&amp;RСтраница  1</oddHeader>
    <oddFooter>&amp;CСтраница 1&amp;R&amp;A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topLeftCell="A40" zoomScaleNormal="100" workbookViewId="0">
      <selection activeCell="R27" sqref="R27"/>
    </sheetView>
  </sheetViews>
  <sheetFormatPr defaultRowHeight="12.75" x14ac:dyDescent="0.2"/>
  <cols>
    <col min="1" max="1" width="12.5" bestFit="1" customWidth="1"/>
    <col min="2" max="2" width="11.33203125" bestFit="1" customWidth="1"/>
  </cols>
  <sheetData>
    <row r="2" spans="1:9" ht="21.75" x14ac:dyDescent="0.3">
      <c r="D2" s="2" t="s">
        <v>37</v>
      </c>
    </row>
    <row r="4" spans="1:9" ht="15.75" x14ac:dyDescent="0.25">
      <c r="A4" s="13"/>
      <c r="B4" s="13"/>
      <c r="C4" s="18" t="s">
        <v>38</v>
      </c>
      <c r="D4" s="18" t="s">
        <v>39</v>
      </c>
      <c r="E4" s="18" t="s">
        <v>40</v>
      </c>
      <c r="F4" s="18" t="s">
        <v>41</v>
      </c>
      <c r="G4" s="18" t="s">
        <v>42</v>
      </c>
      <c r="H4" s="18" t="s">
        <v>43</v>
      </c>
      <c r="I4" s="18" t="s">
        <v>44</v>
      </c>
    </row>
    <row r="5" spans="1:9" ht="15.75" x14ac:dyDescent="0.25">
      <c r="A5" s="13"/>
      <c r="B5" s="13"/>
      <c r="C5" s="21">
        <v>2.4</v>
      </c>
      <c r="D5" s="21">
        <v>1.25</v>
      </c>
      <c r="E5" s="21">
        <v>-8.625</v>
      </c>
      <c r="F5" s="21">
        <v>2.6</v>
      </c>
      <c r="G5" s="21">
        <v>-2.8</v>
      </c>
      <c r="H5" s="21">
        <v>0.2</v>
      </c>
      <c r="I5" s="21">
        <v>2.2000000000000002</v>
      </c>
    </row>
    <row r="6" spans="1:9" ht="15.75" x14ac:dyDescent="0.25">
      <c r="A6" s="13"/>
      <c r="B6" s="13"/>
      <c r="C6" s="13"/>
      <c r="D6" s="13"/>
      <c r="E6" s="13"/>
      <c r="F6" s="13"/>
      <c r="G6" s="13"/>
      <c r="H6" s="13"/>
    </row>
    <row r="7" spans="1:9" ht="18.75" x14ac:dyDescent="0.3">
      <c r="A7" s="22" t="s">
        <v>45</v>
      </c>
      <c r="B7" s="22" t="s">
        <v>46</v>
      </c>
      <c r="C7" s="13"/>
      <c r="D7" s="13"/>
      <c r="E7" s="13"/>
      <c r="F7" s="13"/>
      <c r="G7" s="13"/>
      <c r="H7" s="13"/>
    </row>
    <row r="8" spans="1:9" x14ac:dyDescent="0.2">
      <c r="A8">
        <f>G5</f>
        <v>-2.8</v>
      </c>
      <c r="B8">
        <f>C$5*A8*A8*A8+D$5*A8*A8+E$5*A8+F$5</f>
        <v>-16.134799999999998</v>
      </c>
    </row>
    <row r="9" spans="1:9" x14ac:dyDescent="0.2">
      <c r="A9">
        <f>A8+H$5</f>
        <v>-2.5999999999999996</v>
      </c>
      <c r="B9">
        <f>C$5*A9*A9*A9+D$5*A9*A9+E$5*A9+F$5</f>
        <v>-8.7073999999999945</v>
      </c>
    </row>
    <row r="10" spans="1:9" x14ac:dyDescent="0.2">
      <c r="A10">
        <f t="shared" ref="A10:A31" si="0">A9+H$5</f>
        <v>-2.3999999999999995</v>
      </c>
      <c r="B10">
        <f t="shared" ref="B10:B32" si="1">C$5*A10*A10*A10+D$5*A10*A10+E$5*A10+F$5</f>
        <v>-2.6775999999999853</v>
      </c>
    </row>
    <row r="11" spans="1:9" x14ac:dyDescent="0.2">
      <c r="A11">
        <f t="shared" si="0"/>
        <v>-2.1999999999999993</v>
      </c>
      <c r="B11">
        <f t="shared" si="1"/>
        <v>2.0698000000000172</v>
      </c>
    </row>
    <row r="12" spans="1:9" x14ac:dyDescent="0.2">
      <c r="A12">
        <f t="shared" si="0"/>
        <v>-1.9999999999999993</v>
      </c>
      <c r="B12">
        <f t="shared" si="1"/>
        <v>5.650000000000011</v>
      </c>
    </row>
    <row r="13" spans="1:9" x14ac:dyDescent="0.2">
      <c r="A13">
        <f t="shared" si="0"/>
        <v>-1.7999999999999994</v>
      </c>
      <c r="B13">
        <f t="shared" si="1"/>
        <v>8.1782000000000075</v>
      </c>
    </row>
    <row r="14" spans="1:9" x14ac:dyDescent="0.2">
      <c r="A14">
        <f t="shared" si="0"/>
        <v>-1.5999999999999994</v>
      </c>
      <c r="B14">
        <f t="shared" si="1"/>
        <v>9.7696000000000023</v>
      </c>
    </row>
    <row r="15" spans="1:9" x14ac:dyDescent="0.2">
      <c r="A15">
        <f t="shared" si="0"/>
        <v>-1.3999999999999995</v>
      </c>
      <c r="B15">
        <f t="shared" si="1"/>
        <v>10.539400000000001</v>
      </c>
    </row>
    <row r="16" spans="1:9" x14ac:dyDescent="0.2">
      <c r="A16">
        <f t="shared" si="0"/>
        <v>-1.1999999999999995</v>
      </c>
      <c r="B16">
        <f t="shared" si="1"/>
        <v>10.6028</v>
      </c>
    </row>
    <row r="17" spans="1:2" x14ac:dyDescent="0.2">
      <c r="A17">
        <f t="shared" si="0"/>
        <v>-0.99999999999999956</v>
      </c>
      <c r="B17">
        <f t="shared" si="1"/>
        <v>10.074999999999998</v>
      </c>
    </row>
    <row r="18" spans="1:2" x14ac:dyDescent="0.2">
      <c r="A18">
        <f t="shared" si="0"/>
        <v>-0.7999999999999996</v>
      </c>
      <c r="B18">
        <f t="shared" si="1"/>
        <v>9.0711999999999975</v>
      </c>
    </row>
    <row r="19" spans="1:2" x14ac:dyDescent="0.2">
      <c r="A19">
        <f t="shared" si="0"/>
        <v>-0.59999999999999964</v>
      </c>
      <c r="B19">
        <f t="shared" si="1"/>
        <v>7.7065999999999981</v>
      </c>
    </row>
    <row r="20" spans="1:2" x14ac:dyDescent="0.2">
      <c r="A20">
        <f t="shared" si="0"/>
        <v>-0.39999999999999963</v>
      </c>
      <c r="B20">
        <f t="shared" si="1"/>
        <v>6.0963999999999974</v>
      </c>
    </row>
    <row r="21" spans="1:2" x14ac:dyDescent="0.2">
      <c r="A21">
        <f t="shared" si="0"/>
        <v>-0.19999999999999962</v>
      </c>
      <c r="B21">
        <f t="shared" si="1"/>
        <v>4.3557999999999968</v>
      </c>
    </row>
    <row r="22" spans="1:2" x14ac:dyDescent="0.2">
      <c r="A22" s="89">
        <f>A21+H$5</f>
        <v>3.8857805861880479E-16</v>
      </c>
      <c r="B22">
        <f t="shared" si="1"/>
        <v>2.5999999999999965</v>
      </c>
    </row>
    <row r="23" spans="1:2" x14ac:dyDescent="0.2">
      <c r="A23">
        <f>A22+H$5</f>
        <v>0.2000000000000004</v>
      </c>
      <c r="B23">
        <f t="shared" si="1"/>
        <v>0.94419999999999704</v>
      </c>
    </row>
    <row r="24" spans="1:2" x14ac:dyDescent="0.2">
      <c r="A24">
        <f t="shared" si="0"/>
        <v>0.40000000000000041</v>
      </c>
      <c r="B24">
        <f t="shared" si="1"/>
        <v>-0.49640000000000262</v>
      </c>
    </row>
    <row r="25" spans="1:2" x14ac:dyDescent="0.2">
      <c r="A25">
        <f t="shared" si="0"/>
        <v>0.60000000000000042</v>
      </c>
      <c r="B25">
        <f t="shared" si="1"/>
        <v>-1.6066000000000016</v>
      </c>
    </row>
    <row r="26" spans="1:2" x14ac:dyDescent="0.2">
      <c r="A26">
        <f t="shared" si="0"/>
        <v>0.80000000000000049</v>
      </c>
      <c r="B26">
        <f t="shared" si="1"/>
        <v>-2.2712000000000008</v>
      </c>
    </row>
    <row r="27" spans="1:2" x14ac:dyDescent="0.2">
      <c r="A27">
        <f t="shared" si="0"/>
        <v>1.0000000000000004</v>
      </c>
      <c r="B27">
        <f t="shared" si="1"/>
        <v>-2.3749999999999996</v>
      </c>
    </row>
    <row r="28" spans="1:2" x14ac:dyDescent="0.2">
      <c r="A28">
        <f t="shared" si="0"/>
        <v>1.2000000000000004</v>
      </c>
      <c r="B28">
        <f t="shared" si="1"/>
        <v>-1.8027999999999973</v>
      </c>
    </row>
    <row r="29" spans="1:2" x14ac:dyDescent="0.2">
      <c r="A29">
        <f>A28+H$5</f>
        <v>1.4000000000000004</v>
      </c>
      <c r="B29">
        <f t="shared" si="1"/>
        <v>-0.4393999999999969</v>
      </c>
    </row>
    <row r="30" spans="1:2" x14ac:dyDescent="0.2">
      <c r="A30">
        <f t="shared" si="0"/>
        <v>1.6000000000000003</v>
      </c>
      <c r="B30">
        <f t="shared" si="1"/>
        <v>1.8304000000000049</v>
      </c>
    </row>
    <row r="31" spans="1:2" x14ac:dyDescent="0.2">
      <c r="A31">
        <f t="shared" si="0"/>
        <v>1.8000000000000003</v>
      </c>
      <c r="B31">
        <f t="shared" si="1"/>
        <v>5.1218000000000057</v>
      </c>
    </row>
    <row r="32" spans="1:2" x14ac:dyDescent="0.2">
      <c r="A32">
        <f>A31+H$5</f>
        <v>2.0000000000000004</v>
      </c>
      <c r="B32">
        <f t="shared" si="1"/>
        <v>9.550000000000006</v>
      </c>
    </row>
    <row r="33" spans="1:2" x14ac:dyDescent="0.2">
      <c r="A33">
        <f>A32+H$5</f>
        <v>2.2000000000000006</v>
      </c>
      <c r="B33">
        <f>C$5*A33*A33*A33+D$5*A33*A33+E$5*A33+F$5</f>
        <v>15.230200000000016</v>
      </c>
    </row>
    <row r="36" spans="1:2" x14ac:dyDescent="0.2">
      <c r="B36" s="23"/>
    </row>
    <row r="37" spans="1:2" x14ac:dyDescent="0.2">
      <c r="B37" s="23"/>
    </row>
  </sheetData>
  <pageMargins left="0.75" right="0.75" top="1" bottom="1" header="0.5" footer="0.5"/>
  <pageSetup paperSize="9" scale="75" orientation="portrait" horizontalDpi="360" verticalDpi="360" r:id="rId1"/>
  <headerFooter alignWithMargins="0">
    <oddHeader>&amp;CЛекция №2&amp;RСтраница  3</oddHeader>
    <oddFooter>&amp;CСтраница 3&amp;RГрафик квадратного трехчлена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0"/>
  <sheetViews>
    <sheetView topLeftCell="A49" workbookViewId="0">
      <selection activeCell="D26" sqref="D26"/>
    </sheetView>
  </sheetViews>
  <sheetFormatPr defaultRowHeight="12.75" x14ac:dyDescent="0.2"/>
  <cols>
    <col min="1" max="1" width="23.6640625" bestFit="1" customWidth="1"/>
    <col min="2" max="2" width="26.83203125" customWidth="1"/>
    <col min="3" max="3" width="21.6640625" customWidth="1"/>
    <col min="4" max="4" width="15.5" customWidth="1"/>
    <col min="5" max="5" width="29.5" customWidth="1"/>
    <col min="6" max="6" width="21.33203125" customWidth="1"/>
  </cols>
  <sheetData>
    <row r="2" spans="1:6" ht="15.75" x14ac:dyDescent="0.25">
      <c r="B2" s="42"/>
    </row>
    <row r="3" spans="1:6" ht="15.75" x14ac:dyDescent="0.25">
      <c r="B3" s="42"/>
    </row>
    <row r="9" spans="1:6" ht="19.5" x14ac:dyDescent="0.35">
      <c r="A9" s="28" t="s">
        <v>13</v>
      </c>
      <c r="B9" s="38" t="s">
        <v>65</v>
      </c>
      <c r="C9" s="38"/>
      <c r="D9" s="38"/>
      <c r="E9" s="38"/>
      <c r="F9" s="38"/>
    </row>
    <row r="10" spans="1:6" ht="18.75" x14ac:dyDescent="0.3">
      <c r="A10" s="2"/>
      <c r="B10" s="38" t="s">
        <v>64</v>
      </c>
      <c r="F10" s="2"/>
    </row>
    <row r="11" spans="1:6" ht="18.75" x14ac:dyDescent="0.3">
      <c r="A11" s="2"/>
      <c r="F11" s="2"/>
    </row>
    <row r="12" spans="1:6" ht="18.75" x14ac:dyDescent="0.3">
      <c r="A12" s="2"/>
      <c r="B12" s="22" t="s">
        <v>63</v>
      </c>
      <c r="C12" s="22" t="s">
        <v>62</v>
      </c>
      <c r="D12" s="22" t="s">
        <v>61</v>
      </c>
      <c r="E12" s="22" t="s">
        <v>60</v>
      </c>
      <c r="F12" s="2"/>
    </row>
    <row r="13" spans="1:6" ht="18.75" x14ac:dyDescent="0.3">
      <c r="A13" s="2"/>
      <c r="B13" s="13" t="s">
        <v>33</v>
      </c>
      <c r="C13" s="39">
        <v>59.9</v>
      </c>
      <c r="D13" s="13">
        <v>630</v>
      </c>
      <c r="E13" s="41">
        <f>D13/1000 *C13</f>
        <v>37.737000000000002</v>
      </c>
      <c r="F13" s="2"/>
    </row>
    <row r="14" spans="1:6" ht="18.75" x14ac:dyDescent="0.3">
      <c r="A14" s="2"/>
      <c r="B14" s="13" t="s">
        <v>34</v>
      </c>
      <c r="C14" s="39">
        <v>53.541333333333377</v>
      </c>
      <c r="D14" s="13">
        <v>1500</v>
      </c>
      <c r="E14" s="41">
        <f t="shared" ref="E14:E15" si="0">D14/1000 *C14</f>
        <v>80.312000000000069</v>
      </c>
      <c r="F14" s="2"/>
    </row>
    <row r="15" spans="1:6" ht="18.75" x14ac:dyDescent="0.3">
      <c r="A15" s="2"/>
      <c r="B15" s="13" t="s">
        <v>35</v>
      </c>
      <c r="C15" s="39">
        <v>35.9</v>
      </c>
      <c r="D15" s="13">
        <v>890</v>
      </c>
      <c r="E15" s="41">
        <f t="shared" si="0"/>
        <v>31.951000000000001</v>
      </c>
      <c r="F15" s="2"/>
    </row>
    <row r="16" spans="1:6" ht="18.75" x14ac:dyDescent="0.3">
      <c r="A16" s="2"/>
      <c r="B16" s="13"/>
      <c r="C16" s="39"/>
      <c r="D16" s="13"/>
      <c r="E16" s="39"/>
      <c r="F16" s="90"/>
    </row>
    <row r="17" spans="1:11" ht="18.75" x14ac:dyDescent="0.3">
      <c r="C17" s="39"/>
      <c r="D17" s="15" t="s">
        <v>59</v>
      </c>
      <c r="E17" s="90">
        <f>SUM(E13:E15)</f>
        <v>150.00000000000006</v>
      </c>
      <c r="I17" s="5"/>
    </row>
    <row r="18" spans="1:11" ht="18.75" x14ac:dyDescent="0.3">
      <c r="C18" s="39"/>
      <c r="D18" s="15"/>
      <c r="E18" s="40"/>
      <c r="I18" s="5"/>
    </row>
    <row r="19" spans="1:11" ht="18.75" x14ac:dyDescent="0.3">
      <c r="C19" s="39"/>
      <c r="D19" s="15"/>
      <c r="E19" s="40"/>
      <c r="I19" s="5"/>
    </row>
    <row r="20" spans="1:11" ht="18.75" x14ac:dyDescent="0.3">
      <c r="C20" s="39"/>
      <c r="D20" s="15"/>
      <c r="E20" s="40"/>
      <c r="I20" s="5"/>
    </row>
    <row r="21" spans="1:11" ht="18.75" x14ac:dyDescent="0.3">
      <c r="C21" s="39"/>
      <c r="D21" s="15"/>
      <c r="E21" s="39"/>
      <c r="I21" s="5"/>
    </row>
    <row r="22" spans="1:11" ht="19.5" x14ac:dyDescent="0.35">
      <c r="A22" s="28" t="s">
        <v>15</v>
      </c>
      <c r="B22" s="38" t="s">
        <v>53</v>
      </c>
      <c r="I22" s="5"/>
    </row>
    <row r="23" spans="1:11" ht="19.5" x14ac:dyDescent="0.35">
      <c r="A23" s="28"/>
      <c r="B23" s="38" t="s">
        <v>52</v>
      </c>
      <c r="I23" s="5"/>
    </row>
    <row r="24" spans="1:11" ht="19.5" x14ac:dyDescent="0.35">
      <c r="A24" s="28"/>
      <c r="B24" s="27"/>
      <c r="I24" s="5"/>
    </row>
    <row r="25" spans="1:11" ht="15.75" x14ac:dyDescent="0.25">
      <c r="A25" s="37" t="s">
        <v>58</v>
      </c>
      <c r="B25" s="26"/>
      <c r="C25" s="27" t="s">
        <v>57</v>
      </c>
      <c r="D25" s="33">
        <v>8.5000000000000006E-2</v>
      </c>
      <c r="E25" s="27"/>
      <c r="F25" s="26"/>
      <c r="G25" s="26"/>
      <c r="H25" s="26"/>
      <c r="I25" s="26"/>
      <c r="J25" s="26"/>
      <c r="K25" s="26"/>
    </row>
    <row r="26" spans="1:11" ht="15.75" x14ac:dyDescent="0.25">
      <c r="A26" s="26"/>
      <c r="B26" s="26"/>
      <c r="C26" s="27" t="s">
        <v>56</v>
      </c>
      <c r="D26" s="27">
        <v>1</v>
      </c>
      <c r="E26" s="27" t="s">
        <v>55</v>
      </c>
      <c r="F26" s="26"/>
      <c r="G26" s="26"/>
      <c r="H26" s="26"/>
      <c r="I26" s="26"/>
      <c r="J26" s="26"/>
      <c r="K26" s="26"/>
    </row>
    <row r="27" spans="1:11" ht="15.75" x14ac:dyDescent="0.25">
      <c r="A27" s="26"/>
      <c r="B27" s="26"/>
      <c r="C27" s="27" t="s">
        <v>23</v>
      </c>
      <c r="D27" s="36">
        <v>12611.817743334801</v>
      </c>
      <c r="E27" s="27"/>
      <c r="F27" s="26"/>
      <c r="G27" s="26"/>
      <c r="H27" s="26"/>
      <c r="I27" s="26"/>
      <c r="J27" s="26"/>
      <c r="K27" s="26"/>
    </row>
    <row r="28" spans="1:11" ht="15.75" x14ac:dyDescent="0.25">
      <c r="A28" s="26"/>
      <c r="B28" s="26"/>
      <c r="C28" s="27"/>
      <c r="D28" s="27"/>
      <c r="E28" s="27"/>
      <c r="F28" s="26"/>
      <c r="G28" s="26"/>
      <c r="H28" s="26"/>
      <c r="I28" s="26"/>
      <c r="J28" s="26"/>
      <c r="K28" s="26"/>
    </row>
    <row r="29" spans="1:11" ht="15.75" x14ac:dyDescent="0.25">
      <c r="A29" s="26"/>
      <c r="B29" s="26"/>
      <c r="C29" s="27"/>
      <c r="D29" s="27"/>
      <c r="E29" s="27"/>
      <c r="F29" s="26"/>
      <c r="G29" s="26"/>
      <c r="H29" s="26"/>
      <c r="I29" s="26"/>
      <c r="J29" s="26"/>
      <c r="K29" s="26"/>
    </row>
    <row r="30" spans="1:11" ht="15.75" x14ac:dyDescent="0.25">
      <c r="A30" s="37" t="s">
        <v>54</v>
      </c>
      <c r="B30" s="26"/>
      <c r="C30" s="36">
        <f>PMT(D25 / 12,D26 * 12,-D27)</f>
        <v>1099.9999999999989</v>
      </c>
      <c r="D30" s="36"/>
      <c r="E30" s="35"/>
      <c r="F30" s="26"/>
      <c r="G30" s="26"/>
      <c r="H30" s="26"/>
      <c r="I30" s="26"/>
      <c r="J30" s="26"/>
      <c r="K30" s="26"/>
    </row>
    <row r="31" spans="1:11" ht="15.75" x14ac:dyDescent="0.25">
      <c r="A31" s="26"/>
      <c r="B31" s="26"/>
      <c r="C31" s="27"/>
      <c r="D31" s="27"/>
      <c r="E31" s="27"/>
      <c r="F31" s="26"/>
      <c r="G31" s="26"/>
      <c r="H31" s="26"/>
      <c r="I31" s="26"/>
      <c r="J31" s="26"/>
      <c r="K31" s="26"/>
    </row>
    <row r="32" spans="1:11" ht="19.5" x14ac:dyDescent="0.35">
      <c r="A32" s="28" t="s">
        <v>16</v>
      </c>
      <c r="B32" s="27" t="s">
        <v>53</v>
      </c>
      <c r="C32" s="27"/>
      <c r="D32" s="27"/>
      <c r="E32" s="27"/>
      <c r="F32" s="26"/>
      <c r="G32" s="26"/>
      <c r="H32" s="26"/>
      <c r="I32" s="26"/>
      <c r="J32" s="26"/>
      <c r="K32" s="26"/>
    </row>
    <row r="33" spans="1:11" ht="15.75" x14ac:dyDescent="0.25">
      <c r="A33" s="26"/>
      <c r="B33" s="27" t="s">
        <v>52</v>
      </c>
      <c r="C33" s="27"/>
      <c r="D33" s="27"/>
      <c r="E33" s="27"/>
      <c r="F33" s="26"/>
      <c r="G33" s="26"/>
      <c r="H33" s="26"/>
      <c r="I33" s="26"/>
      <c r="J33" s="26"/>
      <c r="K33" s="26"/>
    </row>
    <row r="34" spans="1:11" ht="15.75" x14ac:dyDescent="0.25">
      <c r="A34" s="26"/>
      <c r="B34" s="26"/>
      <c r="C34" s="27"/>
      <c r="D34" s="33"/>
      <c r="E34" s="27"/>
      <c r="F34" s="26"/>
      <c r="G34" s="26"/>
      <c r="H34" s="26"/>
      <c r="I34" s="26"/>
      <c r="J34" s="26"/>
      <c r="K34" s="26"/>
    </row>
    <row r="35" spans="1:11" ht="15.75" x14ac:dyDescent="0.25">
      <c r="A35" s="34"/>
      <c r="B35" s="26"/>
      <c r="C35" s="27" t="s">
        <v>219</v>
      </c>
      <c r="D35" s="33"/>
      <c r="E35" s="27"/>
      <c r="F35" s="26"/>
      <c r="G35" s="26"/>
      <c r="H35" s="26"/>
      <c r="I35" s="26"/>
      <c r="J35" s="26"/>
      <c r="K35" s="26"/>
    </row>
    <row r="36" spans="1:11" ht="15.75" x14ac:dyDescent="0.25">
      <c r="A36" s="26"/>
      <c r="B36" s="26"/>
      <c r="C36" s="27"/>
      <c r="D36" s="27"/>
      <c r="E36" s="27"/>
      <c r="F36" s="26"/>
      <c r="G36" s="26"/>
      <c r="H36" s="26"/>
      <c r="I36" s="26"/>
      <c r="J36" s="26"/>
      <c r="K36" s="26"/>
    </row>
    <row r="37" spans="1:11" ht="15.75" x14ac:dyDescent="0.25">
      <c r="A37" s="26"/>
      <c r="B37" s="26"/>
      <c r="C37" s="27"/>
      <c r="D37" s="32"/>
      <c r="E37" s="27"/>
      <c r="F37" s="26"/>
      <c r="G37" s="26"/>
      <c r="H37" s="26"/>
      <c r="I37" s="26"/>
      <c r="J37" s="26"/>
      <c r="K37" s="26"/>
    </row>
    <row r="38" spans="1:11" ht="15.75" x14ac:dyDescent="0.25">
      <c r="A38" s="26"/>
      <c r="B38" s="26"/>
      <c r="C38" s="27"/>
      <c r="D38" s="27"/>
      <c r="E38" s="27"/>
      <c r="F38" s="26"/>
      <c r="G38" s="26"/>
      <c r="H38" s="26"/>
      <c r="I38" s="26"/>
      <c r="J38" s="26"/>
      <c r="K38" s="26"/>
    </row>
    <row r="39" spans="1:11" ht="15.75" x14ac:dyDescent="0.25">
      <c r="A39" s="26"/>
      <c r="B39" s="26"/>
      <c r="C39" s="27"/>
      <c r="D39" s="27"/>
      <c r="E39" s="27"/>
      <c r="F39" s="26"/>
      <c r="G39" s="26"/>
      <c r="H39" s="26"/>
      <c r="I39" s="26"/>
      <c r="J39" s="26"/>
      <c r="K39" s="26"/>
    </row>
    <row r="40" spans="1:11" ht="14.25" x14ac:dyDescent="0.2">
      <c r="A40" s="31"/>
      <c r="B40" s="26"/>
      <c r="C40" s="26"/>
      <c r="D40" s="29"/>
      <c r="E40" s="30"/>
      <c r="F40" s="26"/>
      <c r="G40" s="26"/>
      <c r="H40" s="26"/>
      <c r="I40" s="26"/>
      <c r="J40" s="26"/>
      <c r="K40" s="26"/>
    </row>
    <row r="41" spans="1:11" x14ac:dyDescent="0.2">
      <c r="A41" s="26"/>
      <c r="B41" s="26"/>
      <c r="C41" s="26"/>
      <c r="D41" s="29"/>
      <c r="E41" s="26"/>
      <c r="F41" s="26"/>
      <c r="G41" s="26"/>
      <c r="H41" s="26"/>
      <c r="I41" s="26"/>
      <c r="J41" s="26"/>
      <c r="K41" s="26"/>
    </row>
    <row r="42" spans="1:11" ht="19.5" x14ac:dyDescent="0.35">
      <c r="A42" s="28" t="s">
        <v>36</v>
      </c>
      <c r="B42" s="27" t="s">
        <v>51</v>
      </c>
      <c r="C42" s="27"/>
      <c r="D42" s="27"/>
      <c r="E42" s="27"/>
      <c r="F42" s="27"/>
      <c r="G42" s="26"/>
      <c r="H42" s="26"/>
      <c r="I42" s="26"/>
      <c r="J42" s="26"/>
      <c r="K42" s="26"/>
    </row>
    <row r="43" spans="1:11" ht="15.75" x14ac:dyDescent="0.25">
      <c r="A43" s="26"/>
      <c r="B43" s="27" t="s">
        <v>50</v>
      </c>
      <c r="C43" s="27"/>
      <c r="D43" s="27"/>
      <c r="E43" s="27"/>
      <c r="F43" s="27"/>
      <c r="G43" s="26"/>
      <c r="H43" s="26"/>
      <c r="I43" s="26"/>
      <c r="J43" s="26"/>
      <c r="K43" s="26"/>
    </row>
    <row r="44" spans="1:11" ht="15.75" x14ac:dyDescent="0.25">
      <c r="F44" s="27"/>
      <c r="G44" s="26"/>
      <c r="H44" s="26"/>
      <c r="I44" s="26"/>
      <c r="J44" s="26"/>
      <c r="K44" s="26"/>
    </row>
    <row r="45" spans="1:11" ht="15.75" x14ac:dyDescent="0.25">
      <c r="F45" s="27"/>
      <c r="G45" s="26"/>
      <c r="H45" s="26"/>
      <c r="I45" s="26"/>
      <c r="J45" s="26"/>
      <c r="K45" s="26"/>
    </row>
    <row r="46" spans="1:11" ht="15.75" x14ac:dyDescent="0.25">
      <c r="C46" s="33">
        <v>5.2329813324051851E-2</v>
      </c>
      <c r="F46" s="27"/>
      <c r="G46" s="26"/>
      <c r="H46" s="26"/>
      <c r="I46" s="26"/>
      <c r="J46" s="26"/>
      <c r="K46" s="26"/>
    </row>
    <row r="47" spans="1:11" ht="15.75" x14ac:dyDescent="0.25">
      <c r="B47" s="13"/>
      <c r="C47" s="13">
        <v>1</v>
      </c>
      <c r="F47" s="27"/>
      <c r="G47" s="26"/>
      <c r="H47" s="26"/>
      <c r="I47" s="26"/>
      <c r="J47" s="26"/>
      <c r="K47" s="26"/>
    </row>
    <row r="48" spans="1:11" ht="15.75" x14ac:dyDescent="0.25">
      <c r="B48" s="13"/>
      <c r="C48" s="36">
        <v>14000</v>
      </c>
      <c r="D48" s="36"/>
      <c r="E48" s="35"/>
      <c r="F48" s="27"/>
      <c r="G48" s="26"/>
      <c r="H48" s="26"/>
      <c r="I48" s="26"/>
      <c r="J48" s="26"/>
      <c r="K48" s="26"/>
    </row>
    <row r="49" spans="1:11" ht="15.75" x14ac:dyDescent="0.25">
      <c r="B49" s="36">
        <f>PMT(C46 / 12,C47 * 12,-C48)</f>
        <v>1200.0000000019434</v>
      </c>
      <c r="C49" s="13"/>
      <c r="F49" s="27"/>
      <c r="G49" s="26"/>
      <c r="H49" s="26"/>
      <c r="I49" s="26"/>
      <c r="J49" s="26"/>
      <c r="K49" s="26"/>
    </row>
    <row r="50" spans="1:11" ht="15.75" x14ac:dyDescent="0.25">
      <c r="B50" s="13"/>
      <c r="C50" s="13"/>
      <c r="F50" s="27"/>
      <c r="G50" s="26"/>
      <c r="H50" s="26"/>
      <c r="I50" s="26"/>
      <c r="J50" s="26"/>
      <c r="K50" s="26"/>
    </row>
    <row r="51" spans="1:11" ht="15.75" x14ac:dyDescent="0.25">
      <c r="F51" s="27"/>
      <c r="G51" s="26"/>
      <c r="H51" s="26"/>
      <c r="I51" s="26"/>
      <c r="J51" s="26"/>
      <c r="K51" s="26"/>
    </row>
    <row r="52" spans="1:11" ht="19.5" x14ac:dyDescent="0.35">
      <c r="A52" s="28" t="s">
        <v>49</v>
      </c>
      <c r="B52" s="27" t="s">
        <v>48</v>
      </c>
      <c r="C52" s="27"/>
      <c r="D52" s="27"/>
      <c r="E52" s="27"/>
      <c r="F52" s="27"/>
      <c r="G52" s="26"/>
      <c r="H52" s="26"/>
      <c r="I52" s="26"/>
      <c r="J52" s="26"/>
      <c r="K52" s="26"/>
    </row>
    <row r="53" spans="1:11" ht="15.75" x14ac:dyDescent="0.25">
      <c r="A53" s="26"/>
      <c r="B53" s="27" t="s">
        <v>47</v>
      </c>
      <c r="C53" s="27"/>
      <c r="D53" s="27"/>
      <c r="E53" s="27"/>
      <c r="F53" s="27"/>
      <c r="G53" s="26"/>
      <c r="H53" s="26"/>
      <c r="I53" s="26"/>
      <c r="J53" s="26"/>
      <c r="K53" s="26"/>
    </row>
    <row r="54" spans="1:11" x14ac:dyDescent="0.2">
      <c r="F54" s="26"/>
      <c r="G54" s="26"/>
      <c r="H54" s="26"/>
      <c r="I54" s="26"/>
      <c r="J54" s="26"/>
      <c r="K54" s="26"/>
    </row>
    <row r="55" spans="1:11" x14ac:dyDescent="0.2">
      <c r="F55" s="26"/>
      <c r="G55" s="26"/>
      <c r="H55" s="26"/>
      <c r="I55" s="26"/>
      <c r="J55" s="26"/>
      <c r="K55" s="26"/>
    </row>
    <row r="56" spans="1:11" x14ac:dyDescent="0.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</row>
    <row r="57" spans="1:11" ht="15.75" x14ac:dyDescent="0.25">
      <c r="A57" s="26"/>
      <c r="C57" s="33">
        <v>8.5000000000000006E-2</v>
      </c>
      <c r="D57" s="26"/>
      <c r="E57" s="26"/>
      <c r="F57" s="26"/>
      <c r="G57" s="26"/>
      <c r="H57" s="26"/>
      <c r="I57" s="26"/>
      <c r="J57" s="26"/>
      <c r="K57" s="26"/>
    </row>
    <row r="58" spans="1:11" ht="15.75" x14ac:dyDescent="0.25">
      <c r="B58" s="13"/>
      <c r="C58" s="13">
        <v>1.2329935398318865</v>
      </c>
      <c r="D58" t="s">
        <v>220</v>
      </c>
    </row>
    <row r="59" spans="1:11" ht="15.75" x14ac:dyDescent="0.25">
      <c r="B59" s="13"/>
      <c r="C59" s="36">
        <v>14000</v>
      </c>
    </row>
    <row r="60" spans="1:11" ht="15.75" x14ac:dyDescent="0.25">
      <c r="B60" s="36">
        <f>PMT(C57 / 12,C58 * 12,-C59)</f>
        <v>1000.0000557287061</v>
      </c>
      <c r="C60" s="13"/>
    </row>
  </sheetData>
  <dataValidations count="2">
    <dataValidation type="whole" allowBlank="1" showInputMessage="1" showErrorMessage="1" errorTitle="Неверное значение" error="Кредиты выдаются на срок от 30 до 1080 дней" sqref="D36">
      <formula1>30</formula1>
      <formula2>1080</formula2>
    </dataValidation>
    <dataValidation allowBlank="1" showInputMessage="1" showErrorMessage="1" errorTitle="Неверное значение" error="Кредиты выдаются на срок от 30 до 1080 дней" sqref="D26"/>
  </dataValidations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1"/>
  <sheetViews>
    <sheetView topLeftCell="A40" workbookViewId="0">
      <selection activeCell="F53" sqref="F53"/>
    </sheetView>
  </sheetViews>
  <sheetFormatPr defaultRowHeight="12.75" x14ac:dyDescent="0.2"/>
  <cols>
    <col min="1" max="1" width="3.83203125" customWidth="1"/>
    <col min="2" max="2" width="43.33203125" bestFit="1" customWidth="1"/>
    <col min="3" max="3" width="17.5" bestFit="1" customWidth="1"/>
    <col min="4" max="4" width="40.1640625" bestFit="1" customWidth="1"/>
    <col min="5" max="5" width="6.6640625" customWidth="1"/>
    <col min="6" max="6" width="30.33203125" customWidth="1"/>
    <col min="7" max="7" width="11.5" customWidth="1"/>
    <col min="8" max="8" width="16.1640625" customWidth="1"/>
  </cols>
  <sheetData>
    <row r="1" spans="2:6" s="20" customFormat="1" ht="15.75" x14ac:dyDescent="0.25">
      <c r="B1" s="45"/>
    </row>
    <row r="2" spans="2:6" s="20" customFormat="1" ht="20.25" x14ac:dyDescent="0.3">
      <c r="B2" s="91" t="s">
        <v>80</v>
      </c>
      <c r="C2" s="91"/>
      <c r="D2" s="91"/>
      <c r="E2" s="91"/>
      <c r="F2" s="91"/>
    </row>
    <row r="3" spans="2:6" s="20" customFormat="1" ht="15.75" x14ac:dyDescent="0.25">
      <c r="B3" s="45"/>
    </row>
    <row r="5" spans="2:6" ht="18.75" x14ac:dyDescent="0.3">
      <c r="B5" s="48" t="s">
        <v>58</v>
      </c>
    </row>
    <row r="7" spans="2:6" ht="15.75" x14ac:dyDescent="0.25">
      <c r="B7" s="47" t="s">
        <v>79</v>
      </c>
    </row>
    <row r="8" spans="2:6" ht="15.75" x14ac:dyDescent="0.25">
      <c r="B8" s="47" t="s">
        <v>78</v>
      </c>
    </row>
    <row r="9" spans="2:6" ht="15.75" x14ac:dyDescent="0.25">
      <c r="B9" s="47" t="s">
        <v>77</v>
      </c>
      <c r="D9" t="s">
        <v>72</v>
      </c>
    </row>
    <row r="10" spans="2:6" ht="15.75" x14ac:dyDescent="0.25">
      <c r="B10" s="47" t="s">
        <v>76</v>
      </c>
    </row>
    <row r="11" spans="2:6" ht="18.75" x14ac:dyDescent="0.3">
      <c r="B11" s="47" t="s">
        <v>75</v>
      </c>
      <c r="E11" s="50"/>
    </row>
    <row r="12" spans="2:6" ht="15.75" x14ac:dyDescent="0.25">
      <c r="B12" s="47" t="s">
        <v>74</v>
      </c>
      <c r="E12" s="20"/>
    </row>
    <row r="13" spans="2:6" ht="15.75" x14ac:dyDescent="0.25">
      <c r="B13" s="47" t="s">
        <v>73</v>
      </c>
      <c r="E13" s="45"/>
      <c r="F13" s="45"/>
    </row>
    <row r="14" spans="2:6" ht="15.75" x14ac:dyDescent="0.25">
      <c r="E14" s="45"/>
      <c r="F14" s="45"/>
    </row>
    <row r="15" spans="2:6" ht="15.75" x14ac:dyDescent="0.25">
      <c r="E15" s="45"/>
      <c r="F15" s="45"/>
    </row>
    <row r="16" spans="2:6" ht="15.75" x14ac:dyDescent="0.25">
      <c r="B16" s="49"/>
      <c r="D16" s="45"/>
    </row>
    <row r="19" spans="2:8" x14ac:dyDescent="0.2">
      <c r="B19" t="s">
        <v>72</v>
      </c>
    </row>
    <row r="21" spans="2:8" ht="13.5" customHeight="1" x14ac:dyDescent="0.25">
      <c r="B21" s="47" t="s">
        <v>79</v>
      </c>
      <c r="D21" t="str">
        <f>TRIM(B21)</f>
        <v>1. Иванов Иван Иванович</v>
      </c>
      <c r="F21" t="s">
        <v>221</v>
      </c>
      <c r="G21" t="s">
        <v>222</v>
      </c>
      <c r="H21" t="s">
        <v>223</v>
      </c>
    </row>
    <row r="22" spans="2:8" ht="15.75" x14ac:dyDescent="0.25">
      <c r="B22" s="47" t="s">
        <v>78</v>
      </c>
      <c r="C22" s="43"/>
      <c r="D22" t="str">
        <f t="shared" ref="D22:D27" si="0">TRIM(B22)</f>
        <v>2.Петров Алексей Семенович</v>
      </c>
      <c r="F22" t="s">
        <v>224</v>
      </c>
      <c r="G22" t="s">
        <v>225</v>
      </c>
      <c r="H22" t="s">
        <v>226</v>
      </c>
    </row>
    <row r="23" spans="2:8" ht="15.75" x14ac:dyDescent="0.25">
      <c r="B23" s="47" t="s">
        <v>77</v>
      </c>
      <c r="C23" s="43"/>
      <c r="D23" t="str">
        <f t="shared" si="0"/>
        <v>3.Рогачев Петр Валентинович</v>
      </c>
      <c r="F23" t="s">
        <v>227</v>
      </c>
      <c r="G23" t="s">
        <v>228</v>
      </c>
      <c r="H23" t="s">
        <v>229</v>
      </c>
    </row>
    <row r="24" spans="2:8" ht="15.75" x14ac:dyDescent="0.25">
      <c r="B24" s="47" t="s">
        <v>76</v>
      </c>
      <c r="C24" s="43"/>
      <c r="D24" t="str">
        <f t="shared" si="0"/>
        <v>12. Ковалев Семен Иванович</v>
      </c>
      <c r="F24" t="s">
        <v>230</v>
      </c>
      <c r="G24" t="s">
        <v>231</v>
      </c>
      <c r="H24" t="s">
        <v>223</v>
      </c>
    </row>
    <row r="25" spans="2:8" ht="15.75" x14ac:dyDescent="0.25">
      <c r="B25" s="47" t="s">
        <v>75</v>
      </c>
      <c r="C25" s="43"/>
      <c r="D25" t="str">
        <f t="shared" si="0"/>
        <v>123. Печкин Ульян Викторович</v>
      </c>
      <c r="F25" t="s">
        <v>232</v>
      </c>
      <c r="G25" t="s">
        <v>233</v>
      </c>
      <c r="H25" t="s">
        <v>234</v>
      </c>
    </row>
    <row r="26" spans="2:8" ht="15.75" x14ac:dyDescent="0.25">
      <c r="B26" s="47" t="s">
        <v>74</v>
      </c>
      <c r="C26" s="43"/>
      <c r="D26" t="str">
        <f t="shared" si="0"/>
        <v>124. Соколов Федор Силантьевич</v>
      </c>
      <c r="F26" t="s">
        <v>235</v>
      </c>
      <c r="G26" t="s">
        <v>236</v>
      </c>
      <c r="H26" t="s">
        <v>237</v>
      </c>
    </row>
    <row r="27" spans="2:8" ht="15.75" x14ac:dyDescent="0.25">
      <c r="B27" s="47" t="s">
        <v>73</v>
      </c>
      <c r="C27" s="43"/>
      <c r="D27" t="str">
        <f t="shared" si="0"/>
        <v>165. Рыжов Александр Евгеньевич</v>
      </c>
      <c r="F27" t="s">
        <v>238</v>
      </c>
      <c r="G27" t="s">
        <v>239</v>
      </c>
      <c r="H27" t="s">
        <v>240</v>
      </c>
    </row>
    <row r="28" spans="2:8" ht="13.5" customHeight="1" x14ac:dyDescent="0.2">
      <c r="D28" t="s">
        <v>241</v>
      </c>
    </row>
    <row r="29" spans="2:8" ht="15.75" x14ac:dyDescent="0.25">
      <c r="B29" s="13"/>
      <c r="C29" s="43"/>
      <c r="D29" s="44"/>
      <c r="F29" t="s">
        <v>242</v>
      </c>
    </row>
    <row r="30" spans="2:8" ht="15.75" x14ac:dyDescent="0.25">
      <c r="B30" s="13"/>
      <c r="C30" s="43"/>
      <c r="D30" s="44"/>
      <c r="F30" t="s">
        <v>243</v>
      </c>
    </row>
    <row r="31" spans="2:8" ht="15.75" x14ac:dyDescent="0.25">
      <c r="B31" s="13"/>
      <c r="C31" s="43"/>
      <c r="D31" s="44"/>
      <c r="F31" t="s">
        <v>244</v>
      </c>
    </row>
    <row r="32" spans="2:8" ht="20.25" x14ac:dyDescent="0.3">
      <c r="B32" s="91" t="s">
        <v>71</v>
      </c>
      <c r="C32" s="91"/>
      <c r="D32" s="91"/>
      <c r="E32" s="91"/>
      <c r="F32" s="91"/>
    </row>
    <row r="33" spans="2:7" ht="15.75" x14ac:dyDescent="0.25">
      <c r="C33" s="43"/>
    </row>
    <row r="35" spans="2:7" ht="18.75" x14ac:dyDescent="0.3">
      <c r="B35" s="48" t="s">
        <v>58</v>
      </c>
      <c r="C35" s="43"/>
    </row>
    <row r="37" spans="2:7" ht="15.75" x14ac:dyDescent="0.25">
      <c r="B37" s="47" t="s">
        <v>70</v>
      </c>
      <c r="C37" s="45"/>
      <c r="D37" s="13"/>
    </row>
    <row r="38" spans="2:7" ht="15.75" x14ac:dyDescent="0.25">
      <c r="B38" s="47" t="s">
        <v>69</v>
      </c>
      <c r="C38" s="45"/>
      <c r="D38" s="13"/>
    </row>
    <row r="39" spans="2:7" ht="15.75" x14ac:dyDescent="0.25">
      <c r="B39" s="47" t="s">
        <v>68</v>
      </c>
      <c r="C39" s="45"/>
      <c r="D39" s="13"/>
    </row>
    <row r="40" spans="2:7" ht="15.75" x14ac:dyDescent="0.25">
      <c r="B40" s="47" t="s">
        <v>67</v>
      </c>
      <c r="C40" s="45"/>
      <c r="D40" s="13"/>
    </row>
    <row r="41" spans="2:7" ht="15.75" x14ac:dyDescent="0.25">
      <c r="B41" s="47" t="s">
        <v>66</v>
      </c>
      <c r="C41" s="45"/>
      <c r="D41" s="13"/>
    </row>
    <row r="42" spans="2:7" ht="15.75" x14ac:dyDescent="0.25">
      <c r="B42" s="13"/>
      <c r="C42" s="45"/>
      <c r="D42" s="13"/>
      <c r="E42" s="13"/>
      <c r="F42" s="13"/>
      <c r="G42" s="13"/>
    </row>
    <row r="43" spans="2:7" ht="15.75" x14ac:dyDescent="0.25">
      <c r="C43" s="13"/>
      <c r="D43" s="13"/>
      <c r="E43" s="13"/>
      <c r="F43" s="13"/>
      <c r="G43" s="13"/>
    </row>
    <row r="44" spans="2:7" ht="15.75" x14ac:dyDescent="0.25">
      <c r="B44" s="13"/>
      <c r="C44" s="13"/>
      <c r="D44" s="46"/>
      <c r="E44" s="13"/>
      <c r="F44" s="13"/>
      <c r="G44" s="13"/>
    </row>
    <row r="45" spans="2:7" ht="15.75" x14ac:dyDescent="0.25">
      <c r="B45" s="13"/>
      <c r="C45" s="43"/>
      <c r="D45" s="44"/>
      <c r="E45" s="45"/>
      <c r="F45" s="13"/>
      <c r="G45" s="13"/>
    </row>
    <row r="46" spans="2:7" ht="15.75" x14ac:dyDescent="0.25">
      <c r="B46" s="13"/>
      <c r="C46" s="43"/>
      <c r="D46" s="44"/>
      <c r="E46" s="13"/>
      <c r="F46" s="13"/>
      <c r="G46" s="13"/>
    </row>
    <row r="47" spans="2:7" ht="15.75" x14ac:dyDescent="0.25">
      <c r="B47" s="13"/>
      <c r="C47" s="43"/>
      <c r="D47" s="44"/>
    </row>
    <row r="48" spans="2:7" ht="15.75" x14ac:dyDescent="0.25">
      <c r="B48" s="13"/>
      <c r="C48" s="43"/>
      <c r="D48" s="44"/>
    </row>
    <row r="49" spans="2:6" ht="15.75" x14ac:dyDescent="0.25">
      <c r="B49" s="13"/>
      <c r="C49" s="43"/>
      <c r="D49" s="44"/>
    </row>
    <row r="50" spans="2:6" ht="15.75" x14ac:dyDescent="0.25">
      <c r="B50" s="13"/>
      <c r="C50" s="43"/>
      <c r="D50" s="44"/>
    </row>
    <row r="51" spans="2:6" ht="15.75" x14ac:dyDescent="0.25">
      <c r="C51" s="43"/>
    </row>
    <row r="52" spans="2:6" ht="15.75" x14ac:dyDescent="0.25">
      <c r="B52" s="47" t="s">
        <v>245</v>
      </c>
      <c r="C52" s="47" t="s">
        <v>246</v>
      </c>
      <c r="D52" s="47" t="s">
        <v>247</v>
      </c>
      <c r="F52" t="str">
        <f>LEFT(B52,1) &amp; LEFT(C52,1) &amp; LEFT(D52,1)</f>
        <v>ИПМ</v>
      </c>
    </row>
    <row r="53" spans="2:6" ht="15.75" x14ac:dyDescent="0.25">
      <c r="B53" s="47" t="s">
        <v>248</v>
      </c>
      <c r="C53" s="47" t="s">
        <v>249</v>
      </c>
      <c r="D53" s="47" t="s">
        <v>250</v>
      </c>
      <c r="F53" t="str">
        <f t="shared" ref="F53:F56" si="1">LEFT(B53,1) &amp; LEFT(C53,1) &amp; LEFT(D53,1)</f>
        <v>ФМП</v>
      </c>
    </row>
    <row r="54" spans="2:6" ht="15.75" x14ac:dyDescent="0.25">
      <c r="B54" s="47" t="s">
        <v>251</v>
      </c>
      <c r="C54" s="47" t="s">
        <v>252</v>
      </c>
      <c r="D54" s="47" t="s">
        <v>253</v>
      </c>
      <c r="F54" t="str">
        <f t="shared" si="1"/>
        <v>ВЭШ</v>
      </c>
    </row>
    <row r="55" spans="2:6" ht="15.75" x14ac:dyDescent="0.25">
      <c r="B55" s="47" t="s">
        <v>254</v>
      </c>
      <c r="C55" s="47" t="s">
        <v>255</v>
      </c>
      <c r="D55" s="47" t="s">
        <v>256</v>
      </c>
      <c r="F55" t="str">
        <f t="shared" si="1"/>
        <v>НВЦ</v>
      </c>
    </row>
    <row r="56" spans="2:6" ht="15.75" x14ac:dyDescent="0.25">
      <c r="B56" s="47" t="s">
        <v>245</v>
      </c>
      <c r="C56" s="47" t="s">
        <v>257</v>
      </c>
      <c r="D56" s="47" t="s">
        <v>258</v>
      </c>
      <c r="F56" t="str">
        <f t="shared" si="1"/>
        <v>ИВЯ</v>
      </c>
    </row>
    <row r="58" spans="2:6" ht="15.75" x14ac:dyDescent="0.25">
      <c r="B58" s="13"/>
      <c r="F58" s="13" t="s">
        <v>260</v>
      </c>
    </row>
    <row r="59" spans="2:6" ht="15.75" x14ac:dyDescent="0.25">
      <c r="B59" s="13" t="s">
        <v>259</v>
      </c>
      <c r="F59" s="13"/>
    </row>
    <row r="60" spans="2:6" ht="15.75" x14ac:dyDescent="0.25">
      <c r="B60" s="13"/>
    </row>
    <row r="61" spans="2:6" ht="15.75" x14ac:dyDescent="0.25">
      <c r="B61" s="13"/>
    </row>
  </sheetData>
  <mergeCells count="2">
    <mergeCell ref="B2:F2"/>
    <mergeCell ref="B32:F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5"/>
  <sheetViews>
    <sheetView workbookViewId="0">
      <selection activeCell="E7" sqref="E7"/>
    </sheetView>
  </sheetViews>
  <sheetFormatPr defaultColWidth="9.1640625" defaultRowHeight="15.75" x14ac:dyDescent="0.25"/>
  <cols>
    <col min="1" max="1" width="20.33203125" style="51" customWidth="1"/>
    <col min="2" max="2" width="32.83203125" style="51" customWidth="1"/>
    <col min="3" max="3" width="14.33203125" style="51" bestFit="1" customWidth="1"/>
    <col min="4" max="4" width="18.1640625" style="51" bestFit="1" customWidth="1"/>
    <col min="5" max="5" width="23.1640625" style="51" customWidth="1"/>
    <col min="6" max="6" width="16" style="51" customWidth="1"/>
    <col min="7" max="7" width="23.6640625" style="51" customWidth="1"/>
    <col min="8" max="8" width="13.5" style="51" bestFit="1" customWidth="1"/>
    <col min="9" max="9" width="12.5" style="51" customWidth="1"/>
    <col min="10" max="10" width="8.5" style="53" customWidth="1"/>
    <col min="11" max="11" width="37.1640625" style="52" bestFit="1" customWidth="1"/>
    <col min="12" max="12" width="35.5" style="51" bestFit="1" customWidth="1"/>
    <col min="13" max="16384" width="9.1640625" style="51"/>
  </cols>
  <sheetData>
    <row r="1" spans="1:12" ht="20.25" x14ac:dyDescent="0.3">
      <c r="B1" s="61" t="s">
        <v>180</v>
      </c>
    </row>
    <row r="3" spans="1:12" x14ac:dyDescent="0.25">
      <c r="A3" s="59" t="s">
        <v>179</v>
      </c>
      <c r="B3" s="59" t="s">
        <v>178</v>
      </c>
      <c r="C3" s="59" t="s">
        <v>177</v>
      </c>
      <c r="D3" s="60" t="s">
        <v>176</v>
      </c>
      <c r="E3" s="60" t="s">
        <v>175</v>
      </c>
      <c r="F3" s="60" t="s">
        <v>174</v>
      </c>
      <c r="G3" s="60" t="s">
        <v>173</v>
      </c>
      <c r="H3" s="60" t="s">
        <v>172</v>
      </c>
      <c r="I3" s="60" t="s">
        <v>171</v>
      </c>
      <c r="J3" s="59" t="s">
        <v>170</v>
      </c>
      <c r="K3" s="58" t="s">
        <v>169</v>
      </c>
      <c r="L3" s="58" t="s">
        <v>261</v>
      </c>
    </row>
    <row r="4" spans="1:12" x14ac:dyDescent="0.25">
      <c r="A4" s="56" t="s">
        <v>126</v>
      </c>
      <c r="B4" s="56" t="s">
        <v>168</v>
      </c>
      <c r="C4" s="55">
        <v>37900</v>
      </c>
      <c r="D4" s="54" t="s">
        <v>142</v>
      </c>
      <c r="E4" s="54" t="s">
        <v>109</v>
      </c>
      <c r="F4" s="54">
        <v>4</v>
      </c>
      <c r="G4" s="54">
        <v>100</v>
      </c>
      <c r="H4" s="54" t="s">
        <v>83</v>
      </c>
      <c r="I4" s="54" t="s">
        <v>82</v>
      </c>
      <c r="J4" s="54">
        <v>1</v>
      </c>
      <c r="K4" s="57" t="s">
        <v>118</v>
      </c>
      <c r="L4" s="51" t="str">
        <f>IF(OR(AND(D4="джип",AND(A4="Mitsubishi",G4&gt;=100)),AND(A4="Toyota",AND(H4="передний",C4 &lt;= 25000))),"Внимание!","")</f>
        <v>Внимание!</v>
      </c>
    </row>
    <row r="5" spans="1:12" x14ac:dyDescent="0.25">
      <c r="A5" s="56" t="s">
        <v>126</v>
      </c>
      <c r="B5" s="56" t="s">
        <v>167</v>
      </c>
      <c r="C5" s="55">
        <v>32490</v>
      </c>
      <c r="D5" s="54" t="s">
        <v>142</v>
      </c>
      <c r="E5" s="54" t="s">
        <v>84</v>
      </c>
      <c r="F5" s="54">
        <v>4</v>
      </c>
      <c r="G5" s="54">
        <v>114</v>
      </c>
      <c r="H5" s="54" t="s">
        <v>83</v>
      </c>
      <c r="I5" s="54" t="s">
        <v>89</v>
      </c>
      <c r="J5" s="54">
        <v>2</v>
      </c>
      <c r="K5" s="57" t="s">
        <v>124</v>
      </c>
      <c r="L5" s="51" t="str">
        <f t="shared" ref="L5:L51" si="0">IF(OR(AND(D5="джип",AND(A5="Mitsubishi",G5&gt;=100)),AND(A5="Toyota",AND(H5="передний",C5 &lt;= 25000))),"Внимание!","")</f>
        <v>Внимание!</v>
      </c>
    </row>
    <row r="6" spans="1:12" x14ac:dyDescent="0.25">
      <c r="A6" s="56" t="s">
        <v>155</v>
      </c>
      <c r="B6" s="56" t="s">
        <v>166</v>
      </c>
      <c r="C6" s="55">
        <v>31900</v>
      </c>
      <c r="D6" s="54" t="s">
        <v>85</v>
      </c>
      <c r="E6" s="54" t="s">
        <v>84</v>
      </c>
      <c r="F6" s="54">
        <v>4</v>
      </c>
      <c r="G6" s="54">
        <v>120</v>
      </c>
      <c r="H6" s="54" t="s">
        <v>83</v>
      </c>
      <c r="I6" s="54" t="s">
        <v>82</v>
      </c>
      <c r="J6" s="54">
        <v>1</v>
      </c>
      <c r="K6" s="57" t="s">
        <v>81</v>
      </c>
      <c r="L6" s="51" t="str">
        <f t="shared" si="0"/>
        <v/>
      </c>
    </row>
    <row r="7" spans="1:12" x14ac:dyDescent="0.25">
      <c r="A7" s="56" t="s">
        <v>123</v>
      </c>
      <c r="B7" s="56" t="s">
        <v>165</v>
      </c>
      <c r="C7" s="55">
        <v>19700</v>
      </c>
      <c r="D7" s="54" t="s">
        <v>164</v>
      </c>
      <c r="E7" s="54" t="s">
        <v>84</v>
      </c>
      <c r="F7" s="54">
        <v>4</v>
      </c>
      <c r="G7" s="54">
        <v>128</v>
      </c>
      <c r="H7" s="54" t="s">
        <v>83</v>
      </c>
      <c r="I7" s="54" t="s">
        <v>82</v>
      </c>
      <c r="J7" s="54">
        <v>2</v>
      </c>
      <c r="K7" s="57" t="s">
        <v>137</v>
      </c>
      <c r="L7" s="51" t="str">
        <f t="shared" si="0"/>
        <v/>
      </c>
    </row>
    <row r="8" spans="1:12" x14ac:dyDescent="0.25">
      <c r="A8" s="56" t="s">
        <v>126</v>
      </c>
      <c r="B8" s="56" t="s">
        <v>163</v>
      </c>
      <c r="C8" s="55">
        <v>36490</v>
      </c>
      <c r="D8" s="54" t="s">
        <v>142</v>
      </c>
      <c r="E8" s="54" t="s">
        <v>84</v>
      </c>
      <c r="F8" s="54">
        <v>4</v>
      </c>
      <c r="G8" s="54">
        <v>129</v>
      </c>
      <c r="H8" s="54" t="s">
        <v>83</v>
      </c>
      <c r="I8" s="54" t="s">
        <v>89</v>
      </c>
      <c r="J8" s="54">
        <v>2</v>
      </c>
      <c r="K8" s="57" t="s">
        <v>118</v>
      </c>
      <c r="L8" s="51" t="str">
        <f t="shared" si="0"/>
        <v>Внимание!</v>
      </c>
    </row>
    <row r="9" spans="1:12" x14ac:dyDescent="0.25">
      <c r="A9" s="56" t="s">
        <v>126</v>
      </c>
      <c r="B9" s="56" t="s">
        <v>162</v>
      </c>
      <c r="C9" s="55">
        <v>39100</v>
      </c>
      <c r="D9" s="54" t="s">
        <v>99</v>
      </c>
      <c r="E9" s="54" t="s">
        <v>84</v>
      </c>
      <c r="F9" s="54">
        <v>4</v>
      </c>
      <c r="G9" s="54">
        <v>147</v>
      </c>
      <c r="H9" s="54" t="s">
        <v>83</v>
      </c>
      <c r="I9" s="54" t="s">
        <v>82</v>
      </c>
      <c r="J9" s="54">
        <v>2</v>
      </c>
      <c r="K9" s="57" t="s">
        <v>124</v>
      </c>
      <c r="L9" s="51" t="str">
        <f t="shared" si="0"/>
        <v/>
      </c>
    </row>
    <row r="10" spans="1:12" x14ac:dyDescent="0.25">
      <c r="A10" s="56" t="s">
        <v>120</v>
      </c>
      <c r="B10" s="56" t="s">
        <v>161</v>
      </c>
      <c r="C10" s="55">
        <v>45995</v>
      </c>
      <c r="D10" s="54" t="s">
        <v>142</v>
      </c>
      <c r="E10" s="54" t="s">
        <v>84</v>
      </c>
      <c r="F10" s="54">
        <v>6</v>
      </c>
      <c r="G10" s="54">
        <v>200</v>
      </c>
      <c r="H10" s="54" t="s">
        <v>83</v>
      </c>
      <c r="I10" s="54" t="s">
        <v>89</v>
      </c>
      <c r="J10" s="54">
        <v>2</v>
      </c>
      <c r="K10" s="57" t="s">
        <v>118</v>
      </c>
      <c r="L10" s="51" t="str">
        <f t="shared" si="0"/>
        <v/>
      </c>
    </row>
    <row r="11" spans="1:12" x14ac:dyDescent="0.25">
      <c r="A11" s="56" t="s">
        <v>105</v>
      </c>
      <c r="B11" s="56" t="s">
        <v>160</v>
      </c>
      <c r="C11" s="55">
        <v>32980</v>
      </c>
      <c r="D11" s="54" t="s">
        <v>85</v>
      </c>
      <c r="E11" s="54" t="s">
        <v>84</v>
      </c>
      <c r="F11" s="54">
        <v>4</v>
      </c>
      <c r="G11" s="54">
        <v>149</v>
      </c>
      <c r="H11" s="54" t="s">
        <v>83</v>
      </c>
      <c r="I11" s="54" t="s">
        <v>89</v>
      </c>
      <c r="J11" s="54">
        <v>2</v>
      </c>
      <c r="K11" s="57" t="s">
        <v>108</v>
      </c>
      <c r="L11" s="51" t="str">
        <f t="shared" si="0"/>
        <v/>
      </c>
    </row>
    <row r="12" spans="1:12" x14ac:dyDescent="0.25">
      <c r="A12" s="56" t="s">
        <v>97</v>
      </c>
      <c r="B12" s="56" t="s">
        <v>159</v>
      </c>
      <c r="C12" s="55">
        <v>38900</v>
      </c>
      <c r="D12" s="54" t="s">
        <v>91</v>
      </c>
      <c r="E12" s="54" t="s">
        <v>84</v>
      </c>
      <c r="F12" s="54">
        <v>16</v>
      </c>
      <c r="G12" s="54">
        <v>150</v>
      </c>
      <c r="H12" s="54" t="s">
        <v>83</v>
      </c>
      <c r="I12" s="54" t="s">
        <v>82</v>
      </c>
      <c r="J12" s="54">
        <v>4</v>
      </c>
      <c r="K12" s="57" t="s">
        <v>95</v>
      </c>
      <c r="L12" s="51" t="str">
        <f t="shared" si="0"/>
        <v/>
      </c>
    </row>
    <row r="13" spans="1:12" x14ac:dyDescent="0.25">
      <c r="A13" s="56" t="s">
        <v>93</v>
      </c>
      <c r="B13" s="56" t="s">
        <v>158</v>
      </c>
      <c r="C13" s="55">
        <v>18600</v>
      </c>
      <c r="D13" s="54" t="s">
        <v>129</v>
      </c>
      <c r="E13" s="54" t="s">
        <v>84</v>
      </c>
      <c r="F13" s="54">
        <v>4</v>
      </c>
      <c r="G13" s="54">
        <v>60</v>
      </c>
      <c r="H13" s="54" t="s">
        <v>90</v>
      </c>
      <c r="I13" s="54" t="s">
        <v>82</v>
      </c>
      <c r="J13" s="54">
        <v>2</v>
      </c>
      <c r="K13" s="57" t="s">
        <v>98</v>
      </c>
      <c r="L13" s="51" t="str">
        <f t="shared" si="0"/>
        <v/>
      </c>
    </row>
    <row r="14" spans="1:12" x14ac:dyDescent="0.25">
      <c r="A14" s="56" t="s">
        <v>117</v>
      </c>
      <c r="B14" s="56" t="s">
        <v>157</v>
      </c>
      <c r="C14" s="55">
        <v>14500</v>
      </c>
      <c r="D14" s="54" t="s">
        <v>91</v>
      </c>
      <c r="E14" s="54" t="s">
        <v>84</v>
      </c>
      <c r="F14" s="54">
        <v>4</v>
      </c>
      <c r="G14" s="54">
        <v>75</v>
      </c>
      <c r="H14" s="54" t="s">
        <v>90</v>
      </c>
      <c r="I14" s="54" t="s">
        <v>82</v>
      </c>
      <c r="J14" s="54">
        <v>2</v>
      </c>
      <c r="K14" s="57" t="s">
        <v>146</v>
      </c>
      <c r="L14" s="51" t="str">
        <f t="shared" si="0"/>
        <v/>
      </c>
    </row>
    <row r="15" spans="1:12" x14ac:dyDescent="0.25">
      <c r="A15" s="56" t="s">
        <v>133</v>
      </c>
      <c r="B15" s="56" t="s">
        <v>156</v>
      </c>
      <c r="C15" s="55">
        <v>17800</v>
      </c>
      <c r="D15" s="54" t="s">
        <v>129</v>
      </c>
      <c r="E15" s="54" t="s">
        <v>84</v>
      </c>
      <c r="F15" s="54">
        <v>4</v>
      </c>
      <c r="G15" s="54">
        <v>75</v>
      </c>
      <c r="H15" s="54" t="s">
        <v>90</v>
      </c>
      <c r="I15" s="54" t="s">
        <v>82</v>
      </c>
      <c r="J15" s="54">
        <v>2</v>
      </c>
      <c r="K15" s="57" t="s">
        <v>131</v>
      </c>
      <c r="L15" s="51" t="str">
        <f t="shared" si="0"/>
        <v/>
      </c>
    </row>
    <row r="16" spans="1:12" x14ac:dyDescent="0.25">
      <c r="A16" s="56" t="s">
        <v>155</v>
      </c>
      <c r="B16" s="56" t="s">
        <v>154</v>
      </c>
      <c r="C16" s="55">
        <v>52400</v>
      </c>
      <c r="D16" s="54" t="s">
        <v>85</v>
      </c>
      <c r="E16" s="54" t="s">
        <v>109</v>
      </c>
      <c r="F16" s="54">
        <v>5</v>
      </c>
      <c r="G16" s="54">
        <v>137</v>
      </c>
      <c r="H16" s="54" t="s">
        <v>83</v>
      </c>
      <c r="I16" s="54" t="s">
        <v>82</v>
      </c>
      <c r="J16" s="54">
        <v>1</v>
      </c>
      <c r="K16" s="57" t="s">
        <v>81</v>
      </c>
      <c r="L16" s="51" t="str">
        <f t="shared" si="0"/>
        <v/>
      </c>
    </row>
    <row r="17" spans="1:12" x14ac:dyDescent="0.25">
      <c r="A17" s="56" t="s">
        <v>120</v>
      </c>
      <c r="B17" s="56" t="s">
        <v>153</v>
      </c>
      <c r="C17" s="55">
        <v>17490</v>
      </c>
      <c r="D17" s="54" t="s">
        <v>129</v>
      </c>
      <c r="E17" s="54" t="s">
        <v>84</v>
      </c>
      <c r="F17" s="54">
        <v>4</v>
      </c>
      <c r="G17" s="54">
        <v>82</v>
      </c>
      <c r="H17" s="54" t="s">
        <v>90</v>
      </c>
      <c r="I17" s="54" t="s">
        <v>82</v>
      </c>
      <c r="J17" s="54">
        <v>1</v>
      </c>
      <c r="K17" s="57" t="s">
        <v>118</v>
      </c>
      <c r="L17" s="51" t="str">
        <f t="shared" si="0"/>
        <v/>
      </c>
    </row>
    <row r="18" spans="1:12" x14ac:dyDescent="0.25">
      <c r="A18" s="56" t="s">
        <v>105</v>
      </c>
      <c r="B18" s="56" t="s">
        <v>152</v>
      </c>
      <c r="C18" s="55">
        <v>21980</v>
      </c>
      <c r="D18" s="54" t="s">
        <v>91</v>
      </c>
      <c r="E18" s="54" t="s">
        <v>84</v>
      </c>
      <c r="F18" s="54">
        <v>4</v>
      </c>
      <c r="G18" s="54">
        <v>95</v>
      </c>
      <c r="H18" s="54" t="s">
        <v>90</v>
      </c>
      <c r="I18" s="54" t="s">
        <v>82</v>
      </c>
      <c r="J18" s="54">
        <v>2</v>
      </c>
      <c r="K18" s="57" t="s">
        <v>103</v>
      </c>
      <c r="L18" s="51" t="str">
        <f t="shared" si="0"/>
        <v>Внимание!</v>
      </c>
    </row>
    <row r="19" spans="1:12" x14ac:dyDescent="0.25">
      <c r="A19" s="56" t="s">
        <v>105</v>
      </c>
      <c r="B19" s="56" t="s">
        <v>151</v>
      </c>
      <c r="C19" s="55">
        <v>19900</v>
      </c>
      <c r="D19" s="54" t="s">
        <v>91</v>
      </c>
      <c r="E19" s="54" t="s">
        <v>84</v>
      </c>
      <c r="F19" s="54">
        <v>4</v>
      </c>
      <c r="G19" s="54">
        <v>97</v>
      </c>
      <c r="H19" s="54" t="s">
        <v>90</v>
      </c>
      <c r="I19" s="54" t="s">
        <v>82</v>
      </c>
      <c r="J19" s="54">
        <v>2</v>
      </c>
      <c r="K19" s="57" t="s">
        <v>111</v>
      </c>
      <c r="L19" s="51" t="str">
        <f t="shared" si="0"/>
        <v>Внимание!</v>
      </c>
    </row>
    <row r="20" spans="1:12" x14ac:dyDescent="0.25">
      <c r="A20" s="56" t="s">
        <v>123</v>
      </c>
      <c r="B20" s="56" t="s">
        <v>150</v>
      </c>
      <c r="C20" s="55">
        <v>18650</v>
      </c>
      <c r="D20" s="54" t="s">
        <v>91</v>
      </c>
      <c r="E20" s="54" t="s">
        <v>84</v>
      </c>
      <c r="F20" s="54">
        <v>4</v>
      </c>
      <c r="G20" s="54">
        <v>98</v>
      </c>
      <c r="H20" s="54" t="s">
        <v>90</v>
      </c>
      <c r="I20" s="54" t="s">
        <v>89</v>
      </c>
      <c r="J20" s="54">
        <v>1</v>
      </c>
      <c r="K20" s="57" t="s">
        <v>149</v>
      </c>
      <c r="L20" s="51" t="str">
        <f t="shared" si="0"/>
        <v/>
      </c>
    </row>
    <row r="21" spans="1:12" x14ac:dyDescent="0.25">
      <c r="A21" s="56" t="s">
        <v>126</v>
      </c>
      <c r="B21" s="56" t="s">
        <v>148</v>
      </c>
      <c r="C21" s="55">
        <v>21900</v>
      </c>
      <c r="D21" s="54" t="s">
        <v>127</v>
      </c>
      <c r="E21" s="54" t="s">
        <v>84</v>
      </c>
      <c r="F21" s="54">
        <v>4</v>
      </c>
      <c r="G21" s="54">
        <v>98</v>
      </c>
      <c r="H21" s="54" t="s">
        <v>90</v>
      </c>
      <c r="I21" s="54" t="s">
        <v>82</v>
      </c>
      <c r="J21" s="54">
        <v>2</v>
      </c>
      <c r="K21" s="57" t="s">
        <v>118</v>
      </c>
      <c r="L21" s="51" t="str">
        <f t="shared" si="0"/>
        <v/>
      </c>
    </row>
    <row r="22" spans="1:12" x14ac:dyDescent="0.25">
      <c r="A22" s="56" t="s">
        <v>117</v>
      </c>
      <c r="B22" s="56" t="s">
        <v>147</v>
      </c>
      <c r="C22" s="55">
        <v>19900</v>
      </c>
      <c r="D22" s="54" t="s">
        <v>129</v>
      </c>
      <c r="E22" s="54" t="s">
        <v>84</v>
      </c>
      <c r="F22" s="54">
        <v>4</v>
      </c>
      <c r="G22" s="54">
        <v>98</v>
      </c>
      <c r="H22" s="54" t="s">
        <v>90</v>
      </c>
      <c r="I22" s="54" t="s">
        <v>89</v>
      </c>
      <c r="J22" s="54">
        <v>2</v>
      </c>
      <c r="K22" s="57" t="s">
        <v>146</v>
      </c>
      <c r="L22" s="51" t="str">
        <f t="shared" si="0"/>
        <v/>
      </c>
    </row>
    <row r="23" spans="1:12" x14ac:dyDescent="0.25">
      <c r="A23" s="56" t="s">
        <v>93</v>
      </c>
      <c r="B23" s="56" t="s">
        <v>145</v>
      </c>
      <c r="C23" s="55">
        <v>21960</v>
      </c>
      <c r="D23" s="54" t="s">
        <v>129</v>
      </c>
      <c r="E23" s="54" t="s">
        <v>84</v>
      </c>
      <c r="F23" s="54">
        <v>4</v>
      </c>
      <c r="G23" s="54">
        <v>102</v>
      </c>
      <c r="H23" s="54" t="s">
        <v>90</v>
      </c>
      <c r="I23" s="54" t="s">
        <v>82</v>
      </c>
      <c r="J23" s="54">
        <v>2</v>
      </c>
      <c r="K23" s="57" t="s">
        <v>88</v>
      </c>
      <c r="L23" s="51" t="str">
        <f t="shared" si="0"/>
        <v/>
      </c>
    </row>
    <row r="24" spans="1:12" x14ac:dyDescent="0.25">
      <c r="A24" s="56" t="s">
        <v>126</v>
      </c>
      <c r="B24" s="56" t="s">
        <v>144</v>
      </c>
      <c r="C24" s="55">
        <v>19990</v>
      </c>
      <c r="D24" s="54" t="s">
        <v>91</v>
      </c>
      <c r="E24" s="54" t="s">
        <v>84</v>
      </c>
      <c r="F24" s="54">
        <v>4</v>
      </c>
      <c r="G24" s="54">
        <v>103</v>
      </c>
      <c r="H24" s="54" t="s">
        <v>90</v>
      </c>
      <c r="I24" s="54" t="s">
        <v>82</v>
      </c>
      <c r="J24" s="54">
        <v>2</v>
      </c>
      <c r="K24" s="57" t="s">
        <v>124</v>
      </c>
      <c r="L24" s="51" t="str">
        <f t="shared" si="0"/>
        <v/>
      </c>
    </row>
    <row r="25" spans="1:12" x14ac:dyDescent="0.25">
      <c r="A25" s="56" t="s">
        <v>126</v>
      </c>
      <c r="B25" s="56" t="s">
        <v>143</v>
      </c>
      <c r="C25" s="55">
        <v>44900</v>
      </c>
      <c r="D25" s="54" t="s">
        <v>142</v>
      </c>
      <c r="E25" s="54" t="s">
        <v>109</v>
      </c>
      <c r="F25" s="54">
        <v>4</v>
      </c>
      <c r="G25" s="54">
        <v>165</v>
      </c>
      <c r="H25" s="54" t="s">
        <v>83</v>
      </c>
      <c r="I25" s="54" t="s">
        <v>82</v>
      </c>
      <c r="J25" s="54">
        <v>2</v>
      </c>
      <c r="K25" s="57" t="s">
        <v>140</v>
      </c>
      <c r="L25" s="51" t="str">
        <f t="shared" si="0"/>
        <v>Внимание!</v>
      </c>
    </row>
    <row r="26" spans="1:12" x14ac:dyDescent="0.25">
      <c r="A26" s="56" t="s">
        <v>126</v>
      </c>
      <c r="B26" s="56" t="s">
        <v>141</v>
      </c>
      <c r="C26" s="55">
        <v>20990</v>
      </c>
      <c r="D26" s="54" t="s">
        <v>91</v>
      </c>
      <c r="E26" s="54" t="s">
        <v>84</v>
      </c>
      <c r="F26" s="54">
        <v>4</v>
      </c>
      <c r="G26" s="54">
        <v>103</v>
      </c>
      <c r="H26" s="54" t="s">
        <v>90</v>
      </c>
      <c r="I26" s="54" t="s">
        <v>82</v>
      </c>
      <c r="J26" s="54">
        <v>2</v>
      </c>
      <c r="K26" s="57" t="s">
        <v>140</v>
      </c>
      <c r="L26" s="51" t="str">
        <f t="shared" si="0"/>
        <v/>
      </c>
    </row>
    <row r="27" spans="1:12" x14ac:dyDescent="0.25">
      <c r="A27" s="56" t="s">
        <v>120</v>
      </c>
      <c r="B27" s="56" t="s">
        <v>139</v>
      </c>
      <c r="C27" s="55">
        <v>18990</v>
      </c>
      <c r="D27" s="54" t="s">
        <v>91</v>
      </c>
      <c r="E27" s="54" t="s">
        <v>84</v>
      </c>
      <c r="F27" s="54">
        <v>4</v>
      </c>
      <c r="G27" s="54">
        <v>107</v>
      </c>
      <c r="H27" s="54" t="s">
        <v>90</v>
      </c>
      <c r="I27" s="54" t="s">
        <v>82</v>
      </c>
      <c r="J27" s="54">
        <v>2</v>
      </c>
      <c r="K27" s="57" t="s">
        <v>118</v>
      </c>
      <c r="L27" s="51" t="str">
        <f t="shared" si="0"/>
        <v/>
      </c>
    </row>
    <row r="28" spans="1:12" x14ac:dyDescent="0.25">
      <c r="A28" s="56" t="s">
        <v>123</v>
      </c>
      <c r="B28" s="56" t="s">
        <v>138</v>
      </c>
      <c r="C28" s="55">
        <v>14950</v>
      </c>
      <c r="D28" s="54" t="s">
        <v>91</v>
      </c>
      <c r="E28" s="54" t="s">
        <v>84</v>
      </c>
      <c r="F28" s="54">
        <v>4</v>
      </c>
      <c r="G28" s="54">
        <v>108</v>
      </c>
      <c r="H28" s="54" t="s">
        <v>90</v>
      </c>
      <c r="I28" s="54" t="s">
        <v>82</v>
      </c>
      <c r="J28" s="54">
        <v>1</v>
      </c>
      <c r="K28" s="57" t="s">
        <v>137</v>
      </c>
      <c r="L28" s="51" t="str">
        <f t="shared" si="0"/>
        <v/>
      </c>
    </row>
    <row r="29" spans="1:12" x14ac:dyDescent="0.25">
      <c r="A29" s="56" t="s">
        <v>105</v>
      </c>
      <c r="B29" s="56" t="s">
        <v>136</v>
      </c>
      <c r="C29" s="55">
        <v>22180</v>
      </c>
      <c r="D29" s="54" t="s">
        <v>91</v>
      </c>
      <c r="E29" s="54" t="s">
        <v>84</v>
      </c>
      <c r="F29" s="54">
        <v>4</v>
      </c>
      <c r="G29" s="54">
        <v>108</v>
      </c>
      <c r="H29" s="54" t="s">
        <v>90</v>
      </c>
      <c r="I29" s="54" t="s">
        <v>89</v>
      </c>
      <c r="J29" s="54">
        <v>2</v>
      </c>
      <c r="K29" s="57" t="s">
        <v>106</v>
      </c>
      <c r="L29" s="51" t="str">
        <f t="shared" si="0"/>
        <v>Внимание!</v>
      </c>
    </row>
    <row r="30" spans="1:12" x14ac:dyDescent="0.25">
      <c r="A30" s="56" t="s">
        <v>133</v>
      </c>
      <c r="B30" s="56" t="s">
        <v>135</v>
      </c>
      <c r="C30" s="55">
        <v>21600</v>
      </c>
      <c r="D30" s="54" t="s">
        <v>129</v>
      </c>
      <c r="E30" s="54" t="s">
        <v>84</v>
      </c>
      <c r="F30" s="54">
        <v>4</v>
      </c>
      <c r="G30" s="54">
        <v>110</v>
      </c>
      <c r="H30" s="54" t="s">
        <v>90</v>
      </c>
      <c r="I30" s="54" t="s">
        <v>82</v>
      </c>
      <c r="J30" s="54">
        <v>6</v>
      </c>
      <c r="K30" s="57" t="s">
        <v>134</v>
      </c>
      <c r="L30" s="51" t="str">
        <f t="shared" si="0"/>
        <v/>
      </c>
    </row>
    <row r="31" spans="1:12" x14ac:dyDescent="0.25">
      <c r="A31" s="56" t="s">
        <v>133</v>
      </c>
      <c r="B31" s="56" t="s">
        <v>132</v>
      </c>
      <c r="C31" s="55">
        <v>24300</v>
      </c>
      <c r="D31" s="54" t="s">
        <v>91</v>
      </c>
      <c r="E31" s="54" t="s">
        <v>84</v>
      </c>
      <c r="F31" s="54">
        <v>4</v>
      </c>
      <c r="G31" s="54">
        <v>117</v>
      </c>
      <c r="H31" s="54" t="s">
        <v>90</v>
      </c>
      <c r="I31" s="54" t="s">
        <v>82</v>
      </c>
      <c r="J31" s="54">
        <v>6</v>
      </c>
      <c r="K31" s="57" t="s">
        <v>131</v>
      </c>
      <c r="L31" s="51" t="str">
        <f t="shared" si="0"/>
        <v/>
      </c>
    </row>
    <row r="32" spans="1:12" x14ac:dyDescent="0.25">
      <c r="A32" s="56" t="s">
        <v>117</v>
      </c>
      <c r="B32" s="56" t="s">
        <v>130</v>
      </c>
      <c r="C32" s="55">
        <v>29790</v>
      </c>
      <c r="D32" s="54" t="s">
        <v>129</v>
      </c>
      <c r="E32" s="54" t="s">
        <v>84</v>
      </c>
      <c r="F32" s="54">
        <v>4</v>
      </c>
      <c r="G32" s="54">
        <v>120</v>
      </c>
      <c r="H32" s="54" t="s">
        <v>90</v>
      </c>
      <c r="I32" s="54" t="s">
        <v>82</v>
      </c>
      <c r="J32" s="54">
        <v>2</v>
      </c>
      <c r="K32" s="57" t="s">
        <v>115</v>
      </c>
      <c r="L32" s="51" t="str">
        <f t="shared" si="0"/>
        <v/>
      </c>
    </row>
    <row r="33" spans="1:12" x14ac:dyDescent="0.25">
      <c r="A33" s="56" t="s">
        <v>120</v>
      </c>
      <c r="B33" s="56" t="s">
        <v>128</v>
      </c>
      <c r="C33" s="55">
        <v>20995</v>
      </c>
      <c r="D33" s="54" t="s">
        <v>127</v>
      </c>
      <c r="E33" s="54" t="s">
        <v>84</v>
      </c>
      <c r="F33" s="54">
        <v>4</v>
      </c>
      <c r="G33" s="54">
        <v>123</v>
      </c>
      <c r="H33" s="54" t="s">
        <v>90</v>
      </c>
      <c r="I33" s="54" t="s">
        <v>89</v>
      </c>
      <c r="J33" s="54">
        <v>2</v>
      </c>
      <c r="K33" s="57" t="s">
        <v>118</v>
      </c>
      <c r="L33" s="51" t="str">
        <f t="shared" si="0"/>
        <v/>
      </c>
    </row>
    <row r="34" spans="1:12" x14ac:dyDescent="0.25">
      <c r="A34" s="56" t="s">
        <v>126</v>
      </c>
      <c r="B34" s="56" t="s">
        <v>125</v>
      </c>
      <c r="C34" s="55">
        <v>29500</v>
      </c>
      <c r="D34" s="54" t="s">
        <v>91</v>
      </c>
      <c r="E34" s="54" t="s">
        <v>84</v>
      </c>
      <c r="F34" s="54">
        <v>4</v>
      </c>
      <c r="G34" s="54">
        <v>133</v>
      </c>
      <c r="H34" s="54" t="s">
        <v>90</v>
      </c>
      <c r="I34" s="54" t="s">
        <v>82</v>
      </c>
      <c r="J34" s="54">
        <v>2</v>
      </c>
      <c r="K34" s="57" t="s">
        <v>124</v>
      </c>
      <c r="L34" s="51" t="str">
        <f t="shared" si="0"/>
        <v/>
      </c>
    </row>
    <row r="35" spans="1:12" x14ac:dyDescent="0.25">
      <c r="A35" s="56" t="s">
        <v>123</v>
      </c>
      <c r="B35" s="56" t="s">
        <v>122</v>
      </c>
      <c r="C35" s="55">
        <v>21800</v>
      </c>
      <c r="D35" s="54" t="s">
        <v>91</v>
      </c>
      <c r="E35" s="54" t="s">
        <v>84</v>
      </c>
      <c r="F35" s="54">
        <v>4</v>
      </c>
      <c r="G35" s="54">
        <v>136</v>
      </c>
      <c r="H35" s="54" t="s">
        <v>90</v>
      </c>
      <c r="I35" s="54" t="s">
        <v>82</v>
      </c>
      <c r="J35" s="54">
        <v>2</v>
      </c>
      <c r="K35" s="57" t="s">
        <v>121</v>
      </c>
      <c r="L35" s="51" t="str">
        <f t="shared" si="0"/>
        <v/>
      </c>
    </row>
    <row r="36" spans="1:12" x14ac:dyDescent="0.25">
      <c r="A36" s="56" t="s">
        <v>120</v>
      </c>
      <c r="B36" s="56" t="s">
        <v>119</v>
      </c>
      <c r="C36" s="55">
        <v>23995</v>
      </c>
      <c r="D36" s="54" t="s">
        <v>91</v>
      </c>
      <c r="E36" s="54" t="s">
        <v>84</v>
      </c>
      <c r="F36" s="54">
        <v>4</v>
      </c>
      <c r="G36" s="54">
        <v>139</v>
      </c>
      <c r="H36" s="54" t="s">
        <v>90</v>
      </c>
      <c r="I36" s="54" t="s">
        <v>82</v>
      </c>
      <c r="J36" s="54">
        <v>1</v>
      </c>
      <c r="K36" s="57" t="s">
        <v>118</v>
      </c>
      <c r="L36" s="51" t="str">
        <f t="shared" si="0"/>
        <v/>
      </c>
    </row>
    <row r="37" spans="1:12" x14ac:dyDescent="0.25">
      <c r="A37" s="56" t="s">
        <v>117</v>
      </c>
      <c r="B37" s="56" t="s">
        <v>116</v>
      </c>
      <c r="C37" s="55">
        <v>32200</v>
      </c>
      <c r="D37" s="54" t="s">
        <v>99</v>
      </c>
      <c r="E37" s="54" t="s">
        <v>84</v>
      </c>
      <c r="F37" s="54">
        <v>4</v>
      </c>
      <c r="G37" s="54">
        <v>140</v>
      </c>
      <c r="H37" s="54" t="s">
        <v>90</v>
      </c>
      <c r="I37" s="54" t="s">
        <v>89</v>
      </c>
      <c r="J37" s="54">
        <v>2</v>
      </c>
      <c r="K37" s="57" t="s">
        <v>115</v>
      </c>
      <c r="L37" s="51" t="str">
        <f t="shared" si="0"/>
        <v/>
      </c>
    </row>
    <row r="38" spans="1:12" x14ac:dyDescent="0.25">
      <c r="A38" s="56" t="s">
        <v>105</v>
      </c>
      <c r="B38" s="56" t="s">
        <v>104</v>
      </c>
      <c r="C38" s="55">
        <v>36900</v>
      </c>
      <c r="D38" s="54" t="s">
        <v>91</v>
      </c>
      <c r="E38" s="54" t="s">
        <v>84</v>
      </c>
      <c r="F38" s="54">
        <v>4</v>
      </c>
      <c r="G38" s="54">
        <v>149</v>
      </c>
      <c r="H38" s="54" t="s">
        <v>90</v>
      </c>
      <c r="I38" s="54" t="s">
        <v>82</v>
      </c>
      <c r="J38" s="54">
        <v>4</v>
      </c>
      <c r="K38" s="57" t="s">
        <v>111</v>
      </c>
      <c r="L38" s="51" t="str">
        <f t="shared" si="0"/>
        <v/>
      </c>
    </row>
    <row r="39" spans="1:12" x14ac:dyDescent="0.25">
      <c r="A39" s="56" t="s">
        <v>93</v>
      </c>
      <c r="B39" s="56" t="s">
        <v>114</v>
      </c>
      <c r="C39" s="55">
        <v>25960</v>
      </c>
      <c r="D39" s="54" t="s">
        <v>91</v>
      </c>
      <c r="E39" s="54" t="s">
        <v>84</v>
      </c>
      <c r="F39" s="54">
        <v>4</v>
      </c>
      <c r="G39" s="54">
        <v>150</v>
      </c>
      <c r="H39" s="54" t="s">
        <v>90</v>
      </c>
      <c r="I39" s="54" t="s">
        <v>82</v>
      </c>
      <c r="J39" s="54">
        <v>2</v>
      </c>
      <c r="K39" s="57" t="s">
        <v>88</v>
      </c>
      <c r="L39" s="51" t="str">
        <f t="shared" si="0"/>
        <v/>
      </c>
    </row>
    <row r="40" spans="1:12" x14ac:dyDescent="0.25">
      <c r="A40" s="56" t="s">
        <v>105</v>
      </c>
      <c r="B40" s="56" t="s">
        <v>113</v>
      </c>
      <c r="C40" s="55">
        <v>74900</v>
      </c>
      <c r="D40" s="54" t="s">
        <v>85</v>
      </c>
      <c r="E40" s="54" t="s">
        <v>84</v>
      </c>
      <c r="F40" s="54">
        <v>6</v>
      </c>
      <c r="G40" s="54">
        <v>231</v>
      </c>
      <c r="H40" s="54" t="s">
        <v>83</v>
      </c>
      <c r="I40" s="54" t="s">
        <v>89</v>
      </c>
      <c r="J40" s="54">
        <v>2</v>
      </c>
      <c r="K40" s="57" t="s">
        <v>106</v>
      </c>
      <c r="L40" s="51" t="str">
        <f t="shared" si="0"/>
        <v/>
      </c>
    </row>
    <row r="41" spans="1:12" x14ac:dyDescent="0.25">
      <c r="A41" s="56" t="s">
        <v>105</v>
      </c>
      <c r="B41" s="56" t="s">
        <v>112</v>
      </c>
      <c r="C41" s="55">
        <v>45900</v>
      </c>
      <c r="D41" s="54" t="s">
        <v>85</v>
      </c>
      <c r="E41" s="54" t="s">
        <v>109</v>
      </c>
      <c r="F41" s="54">
        <v>6</v>
      </c>
      <c r="G41" s="54">
        <v>128</v>
      </c>
      <c r="H41" s="54" t="s">
        <v>83</v>
      </c>
      <c r="I41" s="54" t="s">
        <v>82</v>
      </c>
      <c r="J41" s="54">
        <v>0</v>
      </c>
      <c r="K41" s="57" t="s">
        <v>111</v>
      </c>
      <c r="L41" s="51" t="str">
        <f t="shared" si="0"/>
        <v/>
      </c>
    </row>
    <row r="42" spans="1:12" x14ac:dyDescent="0.25">
      <c r="A42" s="56" t="s">
        <v>105</v>
      </c>
      <c r="B42" s="56" t="s">
        <v>110</v>
      </c>
      <c r="C42" s="55">
        <v>52600</v>
      </c>
      <c r="D42" s="54" t="s">
        <v>85</v>
      </c>
      <c r="E42" s="54" t="s">
        <v>109</v>
      </c>
      <c r="F42" s="54">
        <v>6</v>
      </c>
      <c r="G42" s="54">
        <v>131</v>
      </c>
      <c r="H42" s="54" t="s">
        <v>83</v>
      </c>
      <c r="I42" s="54" t="s">
        <v>82</v>
      </c>
      <c r="J42" s="54">
        <v>0</v>
      </c>
      <c r="K42" s="57" t="s">
        <v>108</v>
      </c>
      <c r="L42" s="51" t="str">
        <f t="shared" si="0"/>
        <v/>
      </c>
    </row>
    <row r="43" spans="1:12" x14ac:dyDescent="0.25">
      <c r="A43" s="56" t="s">
        <v>105</v>
      </c>
      <c r="B43" s="56" t="s">
        <v>107</v>
      </c>
      <c r="C43" s="55">
        <v>34400</v>
      </c>
      <c r="D43" s="54" t="s">
        <v>91</v>
      </c>
      <c r="E43" s="54" t="s">
        <v>84</v>
      </c>
      <c r="F43" s="54">
        <v>4</v>
      </c>
      <c r="G43" s="54">
        <v>150</v>
      </c>
      <c r="H43" s="54" t="s">
        <v>90</v>
      </c>
      <c r="I43" s="54" t="s">
        <v>89</v>
      </c>
      <c r="J43" s="54">
        <v>4</v>
      </c>
      <c r="K43" s="57" t="s">
        <v>106</v>
      </c>
      <c r="L43" s="51" t="str">
        <f t="shared" si="0"/>
        <v/>
      </c>
    </row>
    <row r="44" spans="1:12" x14ac:dyDescent="0.25">
      <c r="A44" s="56" t="s">
        <v>105</v>
      </c>
      <c r="B44" s="56" t="s">
        <v>104</v>
      </c>
      <c r="C44" s="55">
        <v>38600</v>
      </c>
      <c r="D44" s="54" t="s">
        <v>91</v>
      </c>
      <c r="E44" s="54" t="s">
        <v>84</v>
      </c>
      <c r="F44" s="54">
        <v>4</v>
      </c>
      <c r="G44" s="54">
        <v>150</v>
      </c>
      <c r="H44" s="54" t="s">
        <v>90</v>
      </c>
      <c r="I44" s="54" t="s">
        <v>89</v>
      </c>
      <c r="J44" s="54">
        <v>4</v>
      </c>
      <c r="K44" s="57" t="s">
        <v>103</v>
      </c>
      <c r="L44" s="51" t="str">
        <f t="shared" si="0"/>
        <v/>
      </c>
    </row>
    <row r="45" spans="1:12" x14ac:dyDescent="0.25">
      <c r="A45" s="56" t="s">
        <v>93</v>
      </c>
      <c r="B45" s="56" t="s">
        <v>102</v>
      </c>
      <c r="C45" s="55">
        <v>32990</v>
      </c>
      <c r="D45" s="54" t="s">
        <v>99</v>
      </c>
      <c r="E45" s="54" t="s">
        <v>84</v>
      </c>
      <c r="F45" s="54">
        <v>4</v>
      </c>
      <c r="G45" s="54">
        <v>150</v>
      </c>
      <c r="H45" s="54" t="s">
        <v>90</v>
      </c>
      <c r="I45" s="54" t="s">
        <v>82</v>
      </c>
      <c r="J45" s="54">
        <v>2</v>
      </c>
      <c r="K45" s="57" t="s">
        <v>98</v>
      </c>
      <c r="L45" s="51" t="str">
        <f t="shared" si="0"/>
        <v/>
      </c>
    </row>
    <row r="46" spans="1:12" x14ac:dyDescent="0.25">
      <c r="A46" s="56" t="s">
        <v>87</v>
      </c>
      <c r="B46" s="56" t="s">
        <v>101</v>
      </c>
      <c r="C46" s="55">
        <v>31900</v>
      </c>
      <c r="D46" s="54" t="s">
        <v>91</v>
      </c>
      <c r="E46" s="54" t="s">
        <v>84</v>
      </c>
      <c r="F46" s="54">
        <v>5</v>
      </c>
      <c r="G46" s="54">
        <v>170</v>
      </c>
      <c r="H46" s="54" t="s">
        <v>90</v>
      </c>
      <c r="I46" s="54" t="s">
        <v>82</v>
      </c>
      <c r="J46" s="54">
        <v>1</v>
      </c>
      <c r="K46" s="57" t="s">
        <v>81</v>
      </c>
      <c r="L46" s="51" t="str">
        <f t="shared" si="0"/>
        <v/>
      </c>
    </row>
    <row r="47" spans="1:12" x14ac:dyDescent="0.25">
      <c r="A47" s="56" t="s">
        <v>93</v>
      </c>
      <c r="B47" s="56" t="s">
        <v>100</v>
      </c>
      <c r="C47" s="55">
        <v>48990</v>
      </c>
      <c r="D47" s="54" t="s">
        <v>99</v>
      </c>
      <c r="E47" s="54" t="s">
        <v>84</v>
      </c>
      <c r="F47" s="54">
        <v>6</v>
      </c>
      <c r="G47" s="54">
        <v>204</v>
      </c>
      <c r="H47" s="54" t="s">
        <v>90</v>
      </c>
      <c r="I47" s="54" t="s">
        <v>89</v>
      </c>
      <c r="J47" s="54">
        <v>6</v>
      </c>
      <c r="K47" s="57" t="s">
        <v>98</v>
      </c>
      <c r="L47" s="51" t="str">
        <f t="shared" si="0"/>
        <v/>
      </c>
    </row>
    <row r="48" spans="1:12" x14ac:dyDescent="0.25">
      <c r="A48" s="56" t="s">
        <v>97</v>
      </c>
      <c r="B48" s="56" t="s">
        <v>96</v>
      </c>
      <c r="C48" s="55">
        <v>39900</v>
      </c>
      <c r="D48" s="54" t="s">
        <v>91</v>
      </c>
      <c r="E48" s="54" t="s">
        <v>84</v>
      </c>
      <c r="F48" s="54">
        <v>16</v>
      </c>
      <c r="G48" s="54">
        <v>190</v>
      </c>
      <c r="H48" s="54" t="s">
        <v>90</v>
      </c>
      <c r="I48" s="54" t="s">
        <v>89</v>
      </c>
      <c r="J48" s="54">
        <v>6</v>
      </c>
      <c r="K48" s="57" t="s">
        <v>95</v>
      </c>
      <c r="L48" s="51" t="str">
        <f t="shared" si="0"/>
        <v/>
      </c>
    </row>
    <row r="49" spans="1:12" x14ac:dyDescent="0.25">
      <c r="A49" s="56" t="s">
        <v>87</v>
      </c>
      <c r="B49" s="56" t="s">
        <v>94</v>
      </c>
      <c r="C49" s="55">
        <v>40900</v>
      </c>
      <c r="D49" s="54" t="s">
        <v>91</v>
      </c>
      <c r="E49" s="54" t="s">
        <v>84</v>
      </c>
      <c r="F49" s="53">
        <v>5</v>
      </c>
      <c r="G49" s="54">
        <v>170</v>
      </c>
      <c r="H49" s="54" t="s">
        <v>90</v>
      </c>
      <c r="I49" s="54" t="s">
        <v>82</v>
      </c>
      <c r="J49" s="54">
        <v>1</v>
      </c>
      <c r="K49" s="57" t="s">
        <v>81</v>
      </c>
      <c r="L49" s="51" t="str">
        <f t="shared" si="0"/>
        <v/>
      </c>
    </row>
    <row r="50" spans="1:12" x14ac:dyDescent="0.25">
      <c r="A50" s="56" t="s">
        <v>93</v>
      </c>
      <c r="B50" s="56" t="s">
        <v>92</v>
      </c>
      <c r="C50" s="55">
        <v>54500</v>
      </c>
      <c r="D50" s="54" t="s">
        <v>91</v>
      </c>
      <c r="E50" s="54" t="s">
        <v>84</v>
      </c>
      <c r="F50" s="54">
        <v>8</v>
      </c>
      <c r="G50" s="54">
        <v>275</v>
      </c>
      <c r="H50" s="54" t="s">
        <v>90</v>
      </c>
      <c r="I50" s="54" t="s">
        <v>89</v>
      </c>
      <c r="J50" s="54">
        <v>6</v>
      </c>
      <c r="K50" s="57" t="s">
        <v>88</v>
      </c>
      <c r="L50" s="51" t="str">
        <f t="shared" si="0"/>
        <v/>
      </c>
    </row>
    <row r="51" spans="1:12" x14ac:dyDescent="0.25">
      <c r="A51" s="56" t="s">
        <v>87</v>
      </c>
      <c r="B51" s="56" t="s">
        <v>86</v>
      </c>
      <c r="C51" s="55">
        <v>49900</v>
      </c>
      <c r="D51" s="54" t="s">
        <v>85</v>
      </c>
      <c r="E51" s="54" t="s">
        <v>84</v>
      </c>
      <c r="F51" s="53">
        <v>5</v>
      </c>
      <c r="G51" s="54">
        <v>200</v>
      </c>
      <c r="H51" s="54" t="s">
        <v>83</v>
      </c>
      <c r="I51" s="54" t="s">
        <v>82</v>
      </c>
      <c r="J51" s="54">
        <v>1</v>
      </c>
      <c r="K51" s="57" t="s">
        <v>81</v>
      </c>
      <c r="L51" s="51" t="str">
        <f t="shared" si="0"/>
        <v/>
      </c>
    </row>
    <row r="52" spans="1:12" x14ac:dyDescent="0.25">
      <c r="A52" s="56"/>
      <c r="C52" s="55"/>
      <c r="D52" s="54"/>
      <c r="F52" s="53"/>
      <c r="G52" s="54"/>
      <c r="J52" s="54"/>
    </row>
    <row r="53" spans="1:12" x14ac:dyDescent="0.25">
      <c r="F53" s="53"/>
    </row>
    <row r="54" spans="1:12" x14ac:dyDescent="0.25">
      <c r="F54" s="53"/>
    </row>
    <row r="55" spans="1:12" x14ac:dyDescent="0.25">
      <c r="F55" s="53"/>
    </row>
  </sheetData>
  <conditionalFormatting sqref="G4:G51">
    <cfRule type="dataBar" priority="3">
      <dataBar>
        <cfvo type="min"/>
        <cfvo type="max"/>
        <color theme="8" tint="0.39997558519241921"/>
      </dataBar>
      <extLst>
        <ext xmlns:x14="http://schemas.microsoft.com/office/spreadsheetml/2009/9/main" uri="{B025F937-C7B1-47D3-B67F-A62EFF666E3E}">
          <x14:id>{0D002DB4-B450-4B95-B9D4-AC309F43C561}</x14:id>
        </ext>
      </extLst>
    </cfRule>
  </conditionalFormatting>
  <conditionalFormatting sqref="C4:C51">
    <cfRule type="iconSet" priority="2">
      <iconSet iconSet="3Arrows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paperSize="9" orientation="portrait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002DB4-B450-4B95-B9D4-AC309F43C5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G4:G51</xm:sqref>
        </x14:conditionalFormatting>
        <x14:conditionalFormatting xmlns:xm="http://schemas.microsoft.com/office/excel/2006/main">
          <x14:cfRule type="iconSet" priority="1" id="{041EF81D-69AA-4AD9-BD89-179E7071BCF5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2"/>
              <x14:cfIcon iconSet="3Arrows" iconId="1"/>
              <x14:cfIcon iconSet="3Arrows" iconId="0"/>
            </x14:iconSet>
          </x14:cfRule>
          <xm:sqref>C4:C51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tabSelected="1" workbookViewId="0">
      <selection activeCell="B44" sqref="B44"/>
    </sheetView>
  </sheetViews>
  <sheetFormatPr defaultColWidth="10.6640625" defaultRowHeight="12.75" x14ac:dyDescent="0.2"/>
  <cols>
    <col min="1" max="1" width="35.33203125" style="62" customWidth="1"/>
    <col min="2" max="2" width="14.83203125" style="62" customWidth="1"/>
    <col min="3" max="3" width="19" style="62" customWidth="1"/>
    <col min="4" max="4" width="10.5" style="62" customWidth="1"/>
    <col min="5" max="5" width="13.83203125" style="62" customWidth="1"/>
    <col min="6" max="6" width="15" style="62" customWidth="1"/>
    <col min="7" max="16384" width="10.6640625" style="62"/>
  </cols>
  <sheetData>
    <row r="1" spans="1:11" ht="18" x14ac:dyDescent="0.25">
      <c r="A1" s="68" t="s">
        <v>209</v>
      </c>
      <c r="D1" s="86"/>
      <c r="E1" s="86"/>
      <c r="F1" s="86"/>
    </row>
    <row r="3" spans="1:11" ht="18.75" x14ac:dyDescent="0.3">
      <c r="A3" s="63" t="s">
        <v>185</v>
      </c>
      <c r="B3" s="92" t="s">
        <v>208</v>
      </c>
      <c r="C3" s="92"/>
      <c r="D3" s="66"/>
      <c r="E3" s="66"/>
      <c r="F3" s="66"/>
      <c r="G3" s="66"/>
      <c r="H3" s="66"/>
      <c r="I3" s="65"/>
      <c r="J3" s="65"/>
    </row>
    <row r="4" spans="1:11" ht="18.75" x14ac:dyDescent="0.3">
      <c r="A4" s="66"/>
      <c r="B4" s="92" t="s">
        <v>207</v>
      </c>
      <c r="C4" s="92"/>
      <c r="D4" s="92"/>
      <c r="E4" s="92"/>
      <c r="F4" s="92"/>
      <c r="G4" s="92"/>
      <c r="H4" s="92"/>
      <c r="I4" s="92"/>
      <c r="J4" s="92"/>
      <c r="K4" s="92"/>
    </row>
    <row r="5" spans="1:11" ht="18.75" x14ac:dyDescent="0.3">
      <c r="A5" s="66"/>
      <c r="B5" s="85"/>
      <c r="C5" s="66"/>
      <c r="D5" s="66"/>
      <c r="E5" s="66"/>
      <c r="F5" s="66"/>
      <c r="G5" s="66"/>
      <c r="H5" s="66"/>
    </row>
    <row r="6" spans="1:11" ht="18.75" x14ac:dyDescent="0.3">
      <c r="A6" s="63" t="s">
        <v>183</v>
      </c>
      <c r="B6" s="64" t="s">
        <v>206</v>
      </c>
      <c r="C6" s="64"/>
      <c r="D6" s="64"/>
      <c r="E6" s="64"/>
      <c r="F6" s="64"/>
      <c r="G6" s="64"/>
      <c r="H6" s="64"/>
      <c r="I6" s="84"/>
      <c r="J6" s="84"/>
      <c r="K6" s="83"/>
    </row>
    <row r="7" spans="1:11" ht="18.75" x14ac:dyDescent="0.3">
      <c r="A7" s="66"/>
      <c r="B7" s="64" t="s">
        <v>205</v>
      </c>
      <c r="C7" s="64"/>
      <c r="D7" s="64"/>
      <c r="E7" s="64"/>
      <c r="F7" s="64"/>
      <c r="G7" s="64"/>
      <c r="H7" s="64"/>
      <c r="I7" s="84"/>
      <c r="J7" s="84"/>
      <c r="K7" s="83"/>
    </row>
    <row r="8" spans="1:11" ht="18.75" x14ac:dyDescent="0.3">
      <c r="A8" s="66"/>
      <c r="B8" s="64" t="s">
        <v>204</v>
      </c>
      <c r="C8" s="64"/>
      <c r="D8" s="64"/>
      <c r="E8" s="64"/>
      <c r="F8" s="64"/>
      <c r="G8" s="64"/>
      <c r="H8" s="64"/>
      <c r="I8" s="84"/>
      <c r="J8" s="84"/>
      <c r="K8" s="83"/>
    </row>
    <row r="9" spans="1:11" ht="18.75" x14ac:dyDescent="0.3">
      <c r="A9" s="66"/>
      <c r="B9" s="64"/>
      <c r="C9" s="64" t="s">
        <v>203</v>
      </c>
      <c r="D9" s="64"/>
      <c r="E9" s="64"/>
      <c r="F9" s="64"/>
      <c r="G9" s="64"/>
      <c r="H9" s="64"/>
      <c r="I9" s="84"/>
      <c r="J9" s="84"/>
      <c r="K9" s="83"/>
    </row>
    <row r="10" spans="1:11" ht="18.75" x14ac:dyDescent="0.3">
      <c r="A10" s="66"/>
      <c r="B10" s="64"/>
      <c r="C10" s="64" t="s">
        <v>202</v>
      </c>
      <c r="D10" s="64"/>
      <c r="E10" s="64"/>
      <c r="F10" s="64"/>
      <c r="G10" s="64"/>
      <c r="H10" s="64"/>
      <c r="I10" s="84"/>
      <c r="J10" s="84"/>
      <c r="K10" s="83"/>
    </row>
    <row r="11" spans="1:11" ht="18.75" x14ac:dyDescent="0.3">
      <c r="A11" s="66"/>
      <c r="B11" s="64"/>
      <c r="C11" s="64" t="s">
        <v>201</v>
      </c>
      <c r="D11" s="64"/>
      <c r="E11" s="64"/>
      <c r="F11" s="64"/>
      <c r="G11" s="64"/>
      <c r="H11" s="64"/>
      <c r="I11" s="84"/>
      <c r="J11" s="84"/>
      <c r="K11" s="83"/>
    </row>
    <row r="12" spans="1:11" ht="18.75" x14ac:dyDescent="0.3">
      <c r="A12" s="66"/>
      <c r="B12" s="84"/>
      <c r="C12" s="64" t="s">
        <v>200</v>
      </c>
      <c r="D12" s="84"/>
      <c r="E12" s="84"/>
      <c r="F12" s="84"/>
      <c r="G12" s="84"/>
      <c r="H12" s="84"/>
      <c r="I12" s="84"/>
      <c r="J12" s="84"/>
      <c r="K12" s="83"/>
    </row>
    <row r="13" spans="1:11" ht="18.75" x14ac:dyDescent="0.3">
      <c r="A13" s="66"/>
      <c r="B13" s="84"/>
      <c r="C13" s="64" t="s">
        <v>199</v>
      </c>
      <c r="D13" s="84"/>
      <c r="E13" s="84"/>
      <c r="F13" s="84"/>
      <c r="G13" s="84"/>
      <c r="H13" s="84"/>
      <c r="I13" s="84"/>
      <c r="J13" s="84"/>
      <c r="K13" s="83"/>
    </row>
    <row r="14" spans="1:11" ht="18.75" x14ac:dyDescent="0.3">
      <c r="A14" s="66"/>
      <c r="B14" s="84"/>
      <c r="C14" s="87" t="s">
        <v>210</v>
      </c>
      <c r="D14" s="84"/>
      <c r="E14" s="84"/>
      <c r="F14" s="84"/>
      <c r="G14" s="84"/>
      <c r="H14" s="84"/>
      <c r="I14" s="84"/>
      <c r="J14" s="84"/>
      <c r="K14" s="83"/>
    </row>
    <row r="15" spans="1:11" ht="18.75" x14ac:dyDescent="0.3">
      <c r="A15" s="63" t="s">
        <v>58</v>
      </c>
    </row>
    <row r="16" spans="1:11" ht="15.75" x14ac:dyDescent="0.25">
      <c r="A16" s="66" t="s">
        <v>177</v>
      </c>
      <c r="B16" s="81">
        <v>201900</v>
      </c>
    </row>
    <row r="17" spans="1:6" ht="15.75" x14ac:dyDescent="0.25">
      <c r="A17" s="66" t="s">
        <v>198</v>
      </c>
      <c r="B17" s="82">
        <v>0.2</v>
      </c>
      <c r="F17" s="70"/>
    </row>
    <row r="18" spans="1:6" ht="15.75" x14ac:dyDescent="0.25">
      <c r="A18" s="66" t="s">
        <v>197</v>
      </c>
      <c r="B18" s="82">
        <v>0.08</v>
      </c>
    </row>
    <row r="19" spans="1:6" ht="15.75" x14ac:dyDescent="0.25">
      <c r="A19" s="66" t="s">
        <v>196</v>
      </c>
      <c r="B19" s="81">
        <f>B16 * (1 - B17)</f>
        <v>161520</v>
      </c>
    </row>
    <row r="21" spans="1:6" ht="15" customHeight="1" x14ac:dyDescent="0.25">
      <c r="B21" s="93" t="s">
        <v>195</v>
      </c>
      <c r="C21" s="94"/>
      <c r="E21" s="93" t="s">
        <v>194</v>
      </c>
      <c r="F21" s="94"/>
    </row>
    <row r="22" spans="1:6" ht="15.75" x14ac:dyDescent="0.25">
      <c r="B22" s="80"/>
      <c r="C22" s="79"/>
      <c r="E22" s="80"/>
      <c r="F22" s="79"/>
    </row>
    <row r="23" spans="1:6" ht="15.75" x14ac:dyDescent="0.25">
      <c r="A23" s="66" t="s">
        <v>193</v>
      </c>
      <c r="B23" s="80">
        <f>E23*12</f>
        <v>360</v>
      </c>
      <c r="C23" s="79" t="s">
        <v>192</v>
      </c>
      <c r="E23" s="80">
        <v>30</v>
      </c>
      <c r="F23" s="79" t="s">
        <v>191</v>
      </c>
    </row>
    <row r="24" spans="1:6" ht="15.75" x14ac:dyDescent="0.25">
      <c r="A24" s="66"/>
      <c r="B24" s="80"/>
      <c r="C24" s="79"/>
      <c r="E24" s="80"/>
      <c r="F24" s="79"/>
    </row>
    <row r="25" spans="1:6" ht="18.75" x14ac:dyDescent="0.3">
      <c r="A25" s="63" t="s">
        <v>190</v>
      </c>
      <c r="B25" s="78"/>
      <c r="C25" s="76"/>
      <c r="E25" s="78"/>
      <c r="F25" s="76"/>
    </row>
    <row r="26" spans="1:6" ht="15.75" x14ac:dyDescent="0.25">
      <c r="A26" s="66" t="s">
        <v>189</v>
      </c>
      <c r="B26" s="77">
        <f>PMT(B18 / 12, B23,-B19)</f>
        <v>1185.1765397299685</v>
      </c>
      <c r="C26" s="76"/>
      <c r="E26" s="77">
        <f>PMT(B18, E23,-B19)</f>
        <v>14347.407040712222</v>
      </c>
      <c r="F26" s="76"/>
    </row>
    <row r="27" spans="1:6" ht="15.75" x14ac:dyDescent="0.25">
      <c r="A27" s="66" t="s">
        <v>188</v>
      </c>
      <c r="B27" s="77">
        <f>B26 * B23</f>
        <v>426663.55430278863</v>
      </c>
      <c r="C27" s="76"/>
      <c r="E27" s="77">
        <f>E26*E23</f>
        <v>430422.21122136666</v>
      </c>
      <c r="F27" s="76"/>
    </row>
    <row r="28" spans="1:6" ht="15.75" x14ac:dyDescent="0.25">
      <c r="A28" s="66" t="s">
        <v>187</v>
      </c>
      <c r="B28" s="75">
        <f>B27-B19</f>
        <v>265143.55430278863</v>
      </c>
      <c r="C28" s="74"/>
      <c r="E28" s="75">
        <f>E27-B19</f>
        <v>268902.21122136666</v>
      </c>
      <c r="F28" s="74"/>
    </row>
    <row r="29" spans="1:6" x14ac:dyDescent="0.2">
      <c r="B29" s="70"/>
      <c r="D29" s="69"/>
    </row>
    <row r="30" spans="1:6" s="71" customFormat="1" x14ac:dyDescent="0.2">
      <c r="B30" s="73"/>
      <c r="C30" s="71" t="s">
        <v>262</v>
      </c>
      <c r="D30" s="72"/>
    </row>
    <row r="31" spans="1:6" x14ac:dyDescent="0.2">
      <c r="B31" s="70"/>
      <c r="D31" s="69"/>
    </row>
    <row r="32" spans="1:6" x14ac:dyDescent="0.2">
      <c r="B32" s="69"/>
      <c r="D32" s="69"/>
    </row>
    <row r="33" spans="1:12" ht="18" x14ac:dyDescent="0.25">
      <c r="A33" s="68" t="s">
        <v>186</v>
      </c>
    </row>
    <row r="34" spans="1:12" ht="13.5" customHeight="1" x14ac:dyDescent="0.25">
      <c r="A34" s="68"/>
    </row>
    <row r="35" spans="1:12" ht="18.75" x14ac:dyDescent="0.3">
      <c r="A35" s="63" t="s">
        <v>185</v>
      </c>
      <c r="B35" s="67" t="s">
        <v>184</v>
      </c>
      <c r="C35" s="67"/>
      <c r="D35" s="67"/>
      <c r="E35" s="66"/>
      <c r="F35" s="66"/>
      <c r="G35" s="66"/>
      <c r="H35" s="66"/>
      <c r="I35" s="65"/>
      <c r="J35" s="65"/>
      <c r="L35"/>
    </row>
    <row r="36" spans="1:12" s="4" customFormat="1" ht="15.75" x14ac:dyDescent="0.25"/>
    <row r="37" spans="1:12" s="4" customFormat="1" ht="18.75" x14ac:dyDescent="0.3">
      <c r="A37" s="63" t="s">
        <v>183</v>
      </c>
      <c r="B37" s="64" t="s">
        <v>211</v>
      </c>
    </row>
    <row r="38" spans="1:12" s="4" customFormat="1" ht="18.75" x14ac:dyDescent="0.3">
      <c r="B38" s="64" t="s">
        <v>182</v>
      </c>
    </row>
    <row r="39" spans="1:12" s="4" customFormat="1" ht="18.75" x14ac:dyDescent="0.3">
      <c r="B39" s="64"/>
    </row>
    <row r="40" spans="1:12" ht="18.75" x14ac:dyDescent="0.3">
      <c r="A40"/>
      <c r="B40"/>
      <c r="C40"/>
      <c r="D40" s="63" t="s">
        <v>181</v>
      </c>
      <c r="E40"/>
      <c r="F40"/>
      <c r="G40"/>
      <c r="H40"/>
      <c r="I40"/>
      <c r="J40"/>
      <c r="K40"/>
      <c r="L40"/>
    </row>
    <row r="41" spans="1:12" x14ac:dyDescent="0.2">
      <c r="A41"/>
      <c r="B41"/>
      <c r="C41"/>
      <c r="D41"/>
      <c r="E41"/>
      <c r="F41"/>
      <c r="G41"/>
      <c r="H41"/>
      <c r="I41"/>
      <c r="J41"/>
      <c r="K41"/>
      <c r="L41"/>
    </row>
    <row r="42" spans="1:12" ht="15.75" x14ac:dyDescent="0.25">
      <c r="A42"/>
      <c r="B42" s="4">
        <v>1</v>
      </c>
      <c r="C42" s="4">
        <v>2</v>
      </c>
      <c r="D42" s="4">
        <v>3</v>
      </c>
      <c r="E42" s="4">
        <v>4</v>
      </c>
      <c r="F42" s="4">
        <v>5</v>
      </c>
      <c r="G42" s="4">
        <v>6</v>
      </c>
      <c r="H42" s="4">
        <v>7</v>
      </c>
      <c r="I42" s="4">
        <v>8</v>
      </c>
      <c r="J42" s="4">
        <v>9</v>
      </c>
      <c r="K42"/>
      <c r="L42"/>
    </row>
    <row r="43" spans="1:12" ht="15.75" x14ac:dyDescent="0.25">
      <c r="A43" s="4">
        <v>1</v>
      </c>
      <c r="B43" s="88">
        <f>B$42 * $A43</f>
        <v>1</v>
      </c>
      <c r="C43" s="88">
        <f t="shared" ref="C43:J51" si="0">C$42 * $A43</f>
        <v>2</v>
      </c>
      <c r="D43" s="88">
        <f t="shared" si="0"/>
        <v>3</v>
      </c>
      <c r="E43" s="88">
        <f t="shared" si="0"/>
        <v>4</v>
      </c>
      <c r="F43" s="88">
        <f t="shared" si="0"/>
        <v>5</v>
      </c>
      <c r="G43" s="88">
        <f t="shared" si="0"/>
        <v>6</v>
      </c>
      <c r="H43" s="88">
        <f t="shared" si="0"/>
        <v>7</v>
      </c>
      <c r="I43" s="88">
        <f t="shared" si="0"/>
        <v>8</v>
      </c>
      <c r="J43" s="88">
        <f t="shared" si="0"/>
        <v>9</v>
      </c>
      <c r="K43"/>
      <c r="L43"/>
    </row>
    <row r="44" spans="1:12" ht="15.75" x14ac:dyDescent="0.25">
      <c r="A44" s="4">
        <v>2</v>
      </c>
      <c r="B44" s="88">
        <f t="shared" ref="B44:B51" si="1">B$42 * $A44</f>
        <v>2</v>
      </c>
      <c r="C44" s="88">
        <f t="shared" si="0"/>
        <v>4</v>
      </c>
      <c r="D44" s="88">
        <f t="shared" si="0"/>
        <v>6</v>
      </c>
      <c r="E44" s="88">
        <f t="shared" si="0"/>
        <v>8</v>
      </c>
      <c r="F44" s="88">
        <f t="shared" si="0"/>
        <v>10</v>
      </c>
      <c r="G44" s="88">
        <f t="shared" si="0"/>
        <v>12</v>
      </c>
      <c r="H44" s="88">
        <f t="shared" si="0"/>
        <v>14</v>
      </c>
      <c r="I44" s="88">
        <f t="shared" si="0"/>
        <v>16</v>
      </c>
      <c r="J44" s="88">
        <f t="shared" si="0"/>
        <v>18</v>
      </c>
      <c r="K44"/>
      <c r="L44"/>
    </row>
    <row r="45" spans="1:12" ht="15.75" x14ac:dyDescent="0.25">
      <c r="A45" s="4">
        <v>3</v>
      </c>
      <c r="B45" s="88">
        <f t="shared" si="1"/>
        <v>3</v>
      </c>
      <c r="C45" s="88">
        <f t="shared" si="0"/>
        <v>6</v>
      </c>
      <c r="D45" s="88">
        <f t="shared" si="0"/>
        <v>9</v>
      </c>
      <c r="E45" s="88">
        <f t="shared" si="0"/>
        <v>12</v>
      </c>
      <c r="F45" s="88">
        <f t="shared" si="0"/>
        <v>15</v>
      </c>
      <c r="G45" s="88">
        <f t="shared" si="0"/>
        <v>18</v>
      </c>
      <c r="H45" s="88">
        <f t="shared" si="0"/>
        <v>21</v>
      </c>
      <c r="I45" s="88">
        <f t="shared" si="0"/>
        <v>24</v>
      </c>
      <c r="J45" s="88">
        <f t="shared" si="0"/>
        <v>27</v>
      </c>
      <c r="K45"/>
      <c r="L45"/>
    </row>
    <row r="46" spans="1:12" ht="15.75" x14ac:dyDescent="0.25">
      <c r="A46" s="4">
        <v>4</v>
      </c>
      <c r="B46" s="88">
        <f t="shared" si="1"/>
        <v>4</v>
      </c>
      <c r="C46" s="88">
        <f t="shared" si="0"/>
        <v>8</v>
      </c>
      <c r="D46" s="88">
        <f t="shared" si="0"/>
        <v>12</v>
      </c>
      <c r="E46" s="88">
        <f t="shared" si="0"/>
        <v>16</v>
      </c>
      <c r="F46" s="88">
        <f t="shared" si="0"/>
        <v>20</v>
      </c>
      <c r="G46" s="88">
        <f t="shared" si="0"/>
        <v>24</v>
      </c>
      <c r="H46" s="88">
        <f t="shared" si="0"/>
        <v>28</v>
      </c>
      <c r="I46" s="88">
        <f t="shared" si="0"/>
        <v>32</v>
      </c>
      <c r="J46" s="88">
        <f t="shared" si="0"/>
        <v>36</v>
      </c>
      <c r="K46"/>
      <c r="L46"/>
    </row>
    <row r="47" spans="1:12" ht="15.75" x14ac:dyDescent="0.25">
      <c r="A47" s="4">
        <v>5</v>
      </c>
      <c r="B47" s="88">
        <f t="shared" si="1"/>
        <v>5</v>
      </c>
      <c r="C47" s="88">
        <f t="shared" si="0"/>
        <v>10</v>
      </c>
      <c r="D47" s="88">
        <f t="shared" si="0"/>
        <v>15</v>
      </c>
      <c r="E47" s="88">
        <f t="shared" si="0"/>
        <v>20</v>
      </c>
      <c r="F47" s="88">
        <f t="shared" si="0"/>
        <v>25</v>
      </c>
      <c r="G47" s="88">
        <f t="shared" si="0"/>
        <v>30</v>
      </c>
      <c r="H47" s="88">
        <f t="shared" si="0"/>
        <v>35</v>
      </c>
      <c r="I47" s="88">
        <f t="shared" si="0"/>
        <v>40</v>
      </c>
      <c r="J47" s="88">
        <f t="shared" si="0"/>
        <v>45</v>
      </c>
      <c r="K47"/>
      <c r="L47"/>
    </row>
    <row r="48" spans="1:12" ht="15.75" x14ac:dyDescent="0.25">
      <c r="A48" s="4">
        <v>6</v>
      </c>
      <c r="B48" s="88">
        <f t="shared" si="1"/>
        <v>6</v>
      </c>
      <c r="C48" s="88">
        <f t="shared" si="0"/>
        <v>12</v>
      </c>
      <c r="D48" s="88">
        <f t="shared" si="0"/>
        <v>18</v>
      </c>
      <c r="E48" s="88">
        <f t="shared" si="0"/>
        <v>24</v>
      </c>
      <c r="F48" s="88">
        <f t="shared" si="0"/>
        <v>30</v>
      </c>
      <c r="G48" s="88">
        <f t="shared" si="0"/>
        <v>36</v>
      </c>
      <c r="H48" s="88">
        <f t="shared" si="0"/>
        <v>42</v>
      </c>
      <c r="I48" s="88">
        <f t="shared" si="0"/>
        <v>48</v>
      </c>
      <c r="J48" s="88">
        <f t="shared" si="0"/>
        <v>54</v>
      </c>
      <c r="K48"/>
      <c r="L48"/>
    </row>
    <row r="49" spans="1:12" ht="15.75" x14ac:dyDescent="0.25">
      <c r="A49" s="4">
        <v>7</v>
      </c>
      <c r="B49" s="88">
        <f t="shared" si="1"/>
        <v>7</v>
      </c>
      <c r="C49" s="88">
        <f t="shared" si="0"/>
        <v>14</v>
      </c>
      <c r="D49" s="88">
        <f t="shared" si="0"/>
        <v>21</v>
      </c>
      <c r="E49" s="88">
        <f t="shared" si="0"/>
        <v>28</v>
      </c>
      <c r="F49" s="88">
        <f t="shared" si="0"/>
        <v>35</v>
      </c>
      <c r="G49" s="88">
        <f t="shared" si="0"/>
        <v>42</v>
      </c>
      <c r="H49" s="88">
        <f t="shared" si="0"/>
        <v>49</v>
      </c>
      <c r="I49" s="88">
        <f t="shared" si="0"/>
        <v>56</v>
      </c>
      <c r="J49" s="88">
        <f t="shared" si="0"/>
        <v>63</v>
      </c>
      <c r="K49"/>
      <c r="L49"/>
    </row>
    <row r="50" spans="1:12" ht="15.75" x14ac:dyDescent="0.25">
      <c r="A50" s="4">
        <v>8</v>
      </c>
      <c r="B50" s="88">
        <f t="shared" si="1"/>
        <v>8</v>
      </c>
      <c r="C50" s="88">
        <f t="shared" si="0"/>
        <v>16</v>
      </c>
      <c r="D50" s="88">
        <f t="shared" si="0"/>
        <v>24</v>
      </c>
      <c r="E50" s="88">
        <f t="shared" si="0"/>
        <v>32</v>
      </c>
      <c r="F50" s="88">
        <f t="shared" si="0"/>
        <v>40</v>
      </c>
      <c r="G50" s="88">
        <f t="shared" si="0"/>
        <v>48</v>
      </c>
      <c r="H50" s="88">
        <f t="shared" si="0"/>
        <v>56</v>
      </c>
      <c r="I50" s="88">
        <f t="shared" si="0"/>
        <v>64</v>
      </c>
      <c r="J50" s="88">
        <f t="shared" si="0"/>
        <v>72</v>
      </c>
      <c r="K50"/>
      <c r="L50"/>
    </row>
    <row r="51" spans="1:12" ht="15.75" x14ac:dyDescent="0.25">
      <c r="A51" s="4">
        <v>9</v>
      </c>
      <c r="B51" s="88">
        <f t="shared" si="1"/>
        <v>9</v>
      </c>
      <c r="C51" s="88">
        <f t="shared" si="0"/>
        <v>18</v>
      </c>
      <c r="D51" s="88">
        <f t="shared" si="0"/>
        <v>27</v>
      </c>
      <c r="E51" s="88">
        <f t="shared" si="0"/>
        <v>36</v>
      </c>
      <c r="F51" s="88">
        <f t="shared" si="0"/>
        <v>45</v>
      </c>
      <c r="G51" s="88">
        <f t="shared" si="0"/>
        <v>54</v>
      </c>
      <c r="H51" s="88">
        <f t="shared" si="0"/>
        <v>63</v>
      </c>
      <c r="I51" s="88">
        <f t="shared" si="0"/>
        <v>72</v>
      </c>
      <c r="J51" s="88">
        <f t="shared" si="0"/>
        <v>81</v>
      </c>
      <c r="K51"/>
      <c r="L51"/>
    </row>
    <row r="52" spans="1:12" x14ac:dyDescent="0.2">
      <c r="A52"/>
      <c r="B52"/>
      <c r="C52"/>
      <c r="D52"/>
      <c r="E52"/>
      <c r="F52"/>
      <c r="G52"/>
      <c r="H52"/>
      <c r="I52"/>
      <c r="J52"/>
      <c r="K52"/>
      <c r="L52"/>
    </row>
    <row r="53" spans="1:12" x14ac:dyDescent="0.2">
      <c r="A53"/>
      <c r="B53"/>
      <c r="C53"/>
      <c r="D53"/>
      <c r="E53"/>
      <c r="F53"/>
      <c r="G53"/>
      <c r="H53"/>
      <c r="I53"/>
      <c r="J53"/>
      <c r="K53"/>
      <c r="L53"/>
    </row>
    <row r="54" spans="1:12" x14ac:dyDescent="0.2">
      <c r="A54"/>
      <c r="B54"/>
      <c r="C54"/>
      <c r="D54"/>
      <c r="E54"/>
      <c r="F54"/>
      <c r="G54"/>
      <c r="H54"/>
      <c r="I54"/>
      <c r="J54"/>
      <c r="K54"/>
      <c r="L54"/>
    </row>
    <row r="55" spans="1:12" x14ac:dyDescent="0.2">
      <c r="A55"/>
      <c r="B55"/>
      <c r="C55"/>
      <c r="D55"/>
      <c r="E55"/>
      <c r="F55"/>
      <c r="G55"/>
      <c r="H55"/>
      <c r="I55"/>
      <c r="J55"/>
      <c r="K55"/>
      <c r="L55"/>
    </row>
    <row r="56" spans="1:12" x14ac:dyDescent="0.2">
      <c r="A56"/>
      <c r="B56"/>
      <c r="C56"/>
      <c r="D56"/>
      <c r="E56"/>
      <c r="F56"/>
      <c r="G56"/>
      <c r="H56"/>
      <c r="I56"/>
      <c r="J56"/>
      <c r="K56"/>
      <c r="L56"/>
    </row>
    <row r="57" spans="1:12" x14ac:dyDescent="0.2">
      <c r="A57"/>
      <c r="B57"/>
      <c r="C57"/>
      <c r="D57"/>
      <c r="E57"/>
      <c r="F57"/>
      <c r="G57"/>
      <c r="H57"/>
      <c r="I57"/>
      <c r="J57"/>
      <c r="K57"/>
      <c r="L57"/>
    </row>
    <row r="58" spans="1:12" x14ac:dyDescent="0.2">
      <c r="A58"/>
      <c r="B58"/>
      <c r="C58"/>
      <c r="D58"/>
      <c r="E58"/>
      <c r="F58"/>
      <c r="G58"/>
      <c r="H58"/>
      <c r="I58"/>
      <c r="J58"/>
      <c r="K58"/>
      <c r="L58"/>
    </row>
    <row r="59" spans="1:12" x14ac:dyDescent="0.2">
      <c r="A59"/>
      <c r="B59"/>
      <c r="C59"/>
      <c r="D59"/>
      <c r="E59"/>
      <c r="F59"/>
      <c r="G59"/>
      <c r="H59"/>
      <c r="I59"/>
      <c r="J59"/>
      <c r="K59"/>
    </row>
  </sheetData>
  <mergeCells count="4">
    <mergeCell ref="B3:C3"/>
    <mergeCell ref="B4:K4"/>
    <mergeCell ref="B21:C21"/>
    <mergeCell ref="E21:F21"/>
  </mergeCells>
  <pageMargins left="0.75" right="0.75" top="1" bottom="1" header="0.5" footer="0.5"/>
  <pageSetup scale="90" orientation="portrait" horizontalDpi="120" verticalDpi="144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Отчет о работе магазина-1</vt:lpstr>
      <vt:lpstr>Отчет о работе магазина-2</vt:lpstr>
      <vt:lpstr>Отчет о работе магазина-3</vt:lpstr>
      <vt:lpstr>График функции</vt:lpstr>
      <vt:lpstr>Подбор параметра</vt:lpstr>
      <vt:lpstr>Обработка ФИО</vt:lpstr>
      <vt:lpstr> Автомобили</vt:lpstr>
      <vt:lpstr>Самостоятельная работа</vt:lpstr>
      <vt:lpstr>' Автомобили'!Извлечь</vt:lpstr>
      <vt:lpstr>Ставка</vt:lpstr>
    </vt:vector>
  </TitlesOfParts>
  <Company>ФГУ  МГУ-осень 2011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дз3</dc:title>
  <dc:subject>лекция1 оф пр</dc:subject>
  <dc:creator>Баева Н.В.</dc:creator>
  <dc:description>2016</dc:description>
  <cp:lastModifiedBy>Денис Дорожкин</cp:lastModifiedBy>
  <cp:lastPrinted>2001-11-04T10:33:57Z</cp:lastPrinted>
  <dcterms:created xsi:type="dcterms:W3CDTF">2001-09-07T15:43:10Z</dcterms:created>
  <dcterms:modified xsi:type="dcterms:W3CDTF">2016-03-30T08:52:30Z</dcterms:modified>
</cp:coreProperties>
</file>