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322"/>
  <workbookPr showInkAnnotation="0" autoCompressPictures="0"/>
  <bookViews>
    <workbookView xWindow="0" yWindow="0" windowWidth="25600" windowHeight="16060" tabRatio="500" activeTab="1"/>
  </bookViews>
  <sheets>
    <sheet name="Clients" sheetId="8" r:id="rId1"/>
    <sheet name="Finance" sheetId="4" r:id="rId2"/>
    <sheet name="General" sheetId="5" r:id="rId3"/>
    <sheet name="Installs" sheetId="10" r:id="rId4"/>
    <sheet name="Insurance" sheetId="7" r:id="rId5"/>
    <sheet name="Music" sheetId="9" r:id="rId6"/>
    <sheet name="Shopping" sheetId="3" r:id="rId7"/>
    <sheet name="Travel" sheetId="6" r:id="rId8"/>
    <sheet name="Travel-Old" sheetId="14" r:id="rId9"/>
    <sheet name=".NET" sheetId="12" r:id="rId10"/>
    <sheet name="Jobs" sheetId="16" r:id="rId11"/>
    <sheet name="Old" sheetId="17" r:id="rId12"/>
  </sheets>
  <definedNames>
    <definedName name="_xlnm._FilterDatabase" localSheetId="2" hidden="1">General!$A$62:$A$64</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K47" i="14" l="1"/>
  <c r="L47" i="14"/>
  <c r="K48" i="14"/>
  <c r="L48" i="14"/>
  <c r="K49" i="14"/>
  <c r="L49" i="14"/>
  <c r="K50" i="14"/>
  <c r="L50" i="14"/>
  <c r="K51" i="14"/>
  <c r="L51" i="14"/>
  <c r="K52" i="14"/>
  <c r="L52" i="14"/>
  <c r="F37" i="14"/>
  <c r="J37" i="14"/>
  <c r="K53" i="14"/>
  <c r="L53" i="14"/>
  <c r="E54" i="14"/>
  <c r="K54" i="14"/>
  <c r="L54" i="14"/>
  <c r="K55" i="14"/>
  <c r="L55" i="14"/>
  <c r="E56" i="14"/>
  <c r="K57" i="14"/>
  <c r="L57" i="14"/>
  <c r="K58" i="14"/>
  <c r="L58" i="14"/>
  <c r="K59" i="14"/>
  <c r="L59" i="14"/>
  <c r="K60" i="14"/>
  <c r="L60" i="14"/>
  <c r="K61" i="14"/>
  <c r="L61" i="14"/>
  <c r="K62" i="14"/>
  <c r="L62" i="14"/>
  <c r="K63" i="14"/>
  <c r="L63" i="14"/>
  <c r="K64" i="14"/>
  <c r="L64" i="14"/>
  <c r="K65" i="14"/>
  <c r="L65" i="14"/>
  <c r="K66" i="14"/>
  <c r="L66" i="14"/>
  <c r="E67" i="14"/>
  <c r="K67" i="14"/>
  <c r="L67" i="14"/>
  <c r="K68" i="14"/>
  <c r="L68" i="14"/>
  <c r="K69" i="14"/>
  <c r="L69" i="14"/>
  <c r="K70" i="14"/>
  <c r="L70" i="14"/>
  <c r="K71" i="14"/>
  <c r="L71" i="14"/>
  <c r="K72" i="14"/>
  <c r="L72" i="14"/>
  <c r="J73" i="14"/>
  <c r="K73" i="14"/>
  <c r="L73" i="14"/>
  <c r="D6" i="17"/>
  <c r="E6" i="17"/>
  <c r="F6" i="17"/>
  <c r="G6" i="17"/>
  <c r="H6" i="17"/>
  <c r="B7" i="17"/>
  <c r="D7" i="17"/>
  <c r="E7" i="17"/>
  <c r="G7" i="17"/>
  <c r="H7" i="17"/>
  <c r="I7" i="17"/>
  <c r="D8" i="17"/>
  <c r="E8" i="17"/>
  <c r="G8" i="17"/>
  <c r="H8" i="17"/>
  <c r="I8" i="17"/>
  <c r="D9" i="17"/>
  <c r="G9" i="17"/>
  <c r="H9" i="17"/>
  <c r="I9" i="17"/>
  <c r="D10" i="17"/>
  <c r="D11" i="17"/>
  <c r="D12" i="17"/>
  <c r="D14" i="17"/>
  <c r="K10" i="14"/>
  <c r="K12" i="14"/>
  <c r="L12" i="14"/>
  <c r="K14" i="14"/>
  <c r="K7" i="14"/>
  <c r="K11" i="14"/>
  <c r="K6" i="14"/>
  <c r="K5" i="14"/>
  <c r="G6" i="14"/>
  <c r="G14" i="14"/>
  <c r="R26" i="4"/>
  <c r="R25" i="4"/>
  <c r="R20" i="4"/>
  <c r="R19" i="4"/>
  <c r="R15" i="4"/>
  <c r="R14" i="4"/>
  <c r="R13" i="4"/>
  <c r="R22" i="4"/>
  <c r="N37" i="4"/>
  <c r="N39" i="4"/>
  <c r="R4" i="4"/>
  <c r="R28" i="4"/>
  <c r="AB54" i="4"/>
</calcChain>
</file>

<file path=xl/sharedStrings.xml><?xml version="1.0" encoding="utf-8"?>
<sst xmlns="http://schemas.openxmlformats.org/spreadsheetml/2006/main" count="2121" uniqueCount="1746">
  <si>
    <t>BMI</t>
  </si>
  <si>
    <t>To establish your secure Online Services account, click on the link below (or copy and paste the URL into your browser):</t>
  </si>
  <si>
    <t>https://applications.bmi.com/security/changepassword.aspx?email=DOUG@GNEO.NET&amp;id=2CDA67AD22ACF06AD1D368CCBBE29112551F8A7B</t>
  </si>
  <si>
    <t>Your BMI Account Number is 550327927.</t>
  </si>
  <si>
    <t>Apple ID</t>
  </si>
  <si>
    <t>doug@ludewigmultimedia.com</t>
  </si>
  <si>
    <t>1@Trpt1955</t>
  </si>
  <si>
    <t>Dream job - Got it</t>
  </si>
  <si>
    <t>First pet - Pepe</t>
  </si>
  <si>
    <t>Street grew up - Newkirk</t>
  </si>
  <si>
    <t>Norwegian</t>
  </si>
  <si>
    <t>doug@gneo.net / trumpet7</t>
  </si>
  <si>
    <t>Electric SqueezeBox</t>
  </si>
  <si>
    <t>Calendar:</t>
  </si>
  <si>
    <t>https://docs.google.com/spreadsheets/d/120hHEu1A6OIiLAaLo0JeDSi-Lmj5Jt6J-oUdxpcJfWQ/edit#gid=0</t>
  </si>
  <si>
    <t>Charts:</t>
  </si>
  <si>
    <t>https://www.dropbox.com/sh/g20d06c4k1s7dak/AAAAbuGwP6YROLrMNBONh9lWa?dl=0</t>
  </si>
  <si>
    <t>ISRC (music copyright)</t>
  </si>
  <si>
    <t xml:space="preserve"> Your authorization number is 00555D with a transaction date and time of 2015-02-15 19:38:09</t>
  </si>
  <si>
    <t>Registrant</t>
  </si>
  <si>
    <t>Registrant Type</t>
  </si>
  <si>
    <t>Doug Morton</t>
  </si>
  <si>
    <t>Rights Owner</t>
  </si>
  <si>
    <t>Microsoft</t>
  </si>
  <si>
    <t>doug@gneo.net</t>
  </si>
  <si>
    <t>Trumpet7</t>
  </si>
  <si>
    <t>Oracle</t>
  </si>
  <si>
    <t>info@cpcal.com</t>
  </si>
  <si>
    <t xml:space="preserve"># 0401-27-2001-50596  </t>
  </si>
  <si>
    <t>phone: 888-637-2176  or try calling 949-529-5060 Breathe Easy Ins Sol</t>
  </si>
  <si>
    <t>DougMorton</t>
  </si>
  <si>
    <t>trumpet7</t>
  </si>
  <si>
    <t xml:space="preserve">Apple ID </t>
  </si>
  <si>
    <t>SAMSA - Verified server</t>
  </si>
  <si>
    <t>199.167.252.87</t>
  </si>
  <si>
    <t>Administrator</t>
  </si>
  <si>
    <t>Gob1gblue</t>
  </si>
  <si>
    <t>P: 989-790-0507</t>
  </si>
  <si>
    <t>tech@samsa.com</t>
  </si>
  <si>
    <t>Spotify</t>
  </si>
  <si>
    <t>www.softwareidservices.com</t>
  </si>
  <si>
    <t>Email - info@softwareidservices.com / !wwfit2010</t>
  </si>
  <si>
    <t>https://rs.alarmnet.com/TotalConnectComfort/Device/Control/332470</t>
  </si>
  <si>
    <t>Outside camera</t>
  </si>
  <si>
    <t>http://cq8532.myfoscam.org:8091</t>
  </si>
  <si>
    <t>Inside the house</t>
  </si>
  <si>
    <t>http://192.168.0.123:8091/</t>
  </si>
  <si>
    <t xml:space="preserve">Outside </t>
  </si>
  <si>
    <t>Limelight (SongClearance.com)</t>
  </si>
  <si>
    <t>UN: DelSol</t>
  </si>
  <si>
    <t>Email: delsol@gneo.net</t>
  </si>
  <si>
    <t>PW: 1D@lS@l2</t>
  </si>
  <si>
    <t>CDBaby</t>
  </si>
  <si>
    <t>UN: DelSolBand</t>
  </si>
  <si>
    <t>Ancestry.com</t>
  </si>
  <si>
    <t>1@trpt1955</t>
  </si>
  <si>
    <t>PGE</t>
  </si>
  <si>
    <t>1-866-743-0335</t>
  </si>
  <si>
    <t>1980791548-3</t>
  </si>
  <si>
    <t>W83HV-G7292-MF46J-RHV4G-6FXKC</t>
  </si>
  <si>
    <t>Full Steem</t>
  </si>
  <si>
    <t>http://www.fullsteem.com/calendar</t>
  </si>
  <si>
    <t>DropBox</t>
  </si>
  <si>
    <t>hmgottlieb@gmail.com</t>
  </si>
  <si>
    <t>wwfit2002</t>
  </si>
  <si>
    <t>Microsoft Office 2010</t>
  </si>
  <si>
    <t>ASP PDF Verified</t>
  </si>
  <si>
    <t>IWezCMKpqHlQJwc213KacCXF1WAjXWu87DgEA63J04RhRsW7+N32KM12upYJQ8kkQvxKdHhsOiFh</t>
  </si>
  <si>
    <t>Dovenmuehle Mortgage</t>
  </si>
  <si>
    <t>paulajacks77</t>
  </si>
  <si>
    <t>Harp5747</t>
  </si>
  <si>
    <t>City meet - San Francisco</t>
  </si>
  <si>
    <t>Grandma - Nicholson</t>
  </si>
  <si>
    <t>College - Julliard</t>
  </si>
  <si>
    <t>LOC</t>
  </si>
  <si>
    <t>Acct#  600005304-1</t>
  </si>
  <si>
    <t>https://www.umpquabank.com/</t>
  </si>
  <si>
    <t>harp5747</t>
  </si>
  <si>
    <t>Umpqua Bank (formerly Sterling)</t>
  </si>
  <si>
    <t>Acct# 1428781270</t>
  </si>
  <si>
    <t xml:space="preserve">HP LaserJet Pro M1536dnf Multifunction Printer </t>
  </si>
  <si>
    <t>SN: CNF8DD4FN5</t>
  </si>
  <si>
    <t>PN: CE538A</t>
  </si>
  <si>
    <t>C278A Toner</t>
  </si>
  <si>
    <t>Sonoma Bank / Sterling (mortgage, LOC)</t>
  </si>
  <si>
    <t>LOC:  #500005304-1</t>
  </si>
  <si>
    <t xml:space="preserve">  payment amount:</t>
  </si>
  <si>
    <t>Mortgage: 272642</t>
  </si>
  <si>
    <t>Domain.com</t>
  </si>
  <si>
    <t>gneo.net</t>
  </si>
  <si>
    <t>gneonet / 1@Trpt1955</t>
  </si>
  <si>
    <t>DSX Data / formerly Nacio (holds DSN)</t>
  </si>
  <si>
    <t>Support 855 379 3282 (Mark)</t>
  </si>
  <si>
    <t>888 988 5598</t>
  </si>
  <si>
    <t>nslookup</t>
  </si>
  <si>
    <t>setq==soa gneo.net</t>
  </si>
  <si>
    <t>arpa address resolution needs to be the same name as the computer</t>
  </si>
  <si>
    <t>Set the name of the server = what shows in an nslookup</t>
  </si>
  <si>
    <t>1&amp;1 internet</t>
  </si>
  <si>
    <t>support@1and1.com</t>
  </si>
  <si>
    <t>1 877 206 4255</t>
  </si>
  <si>
    <t>74.208.184.207</t>
  </si>
  <si>
    <t>Serial Console</t>
  </si>
  <si>
    <t>u76072387 / trumpet7</t>
  </si>
  <si>
    <t>Customer ID: 188103747</t>
  </si>
  <si>
    <t>Billing 1-877-300-8316 billing@1and1.com</t>
  </si>
  <si>
    <t>http://www.1and1.com/Contact</t>
  </si>
  <si>
    <t>dmorton</t>
  </si>
  <si>
    <t>IF I set up a bad firewall rule</t>
  </si>
  <si>
    <t>Got to 1&amp;1 control panel</t>
  </si>
  <si>
    <t>https://www.1and1.com/login</t>
  </si>
  <si>
    <t>243230249 / 1@trpt1955</t>
  </si>
  <si>
    <t>Click on "more" next to 1&amp;1 Servers</t>
  </si>
  <si>
    <t>Click on Serial Console</t>
  </si>
  <si>
    <t>Set up temp password: u74263662 / trumpet7</t>
  </si>
  <si>
    <t>Download or use Putty.exe (on desktop)</t>
  </si>
  <si>
    <t>Connect to their default</t>
  </si>
  <si>
    <t>Login as u74263662 / trumpet7 or whatever you set it up as</t>
  </si>
  <si>
    <t>type "cmd" to get to a SAC&gt; prompt</t>
  </si>
  <si>
    <t>Esc + Tab to get to a command channel then hit Escape</t>
  </si>
  <si>
    <t>Login in as dmorton</t>
  </si>
  <si>
    <t>no domain</t>
  </si>
  <si>
    <t>at command prompt type</t>
  </si>
  <si>
    <t>netsh firewall set opmode DISABLE</t>
  </si>
  <si>
    <t>Enter</t>
  </si>
  <si>
    <t>Server Administration</t>
  </si>
  <si>
    <t>Recovery Tool</t>
  </si>
  <si>
    <t>Steps to uninstall program from command line in Serial Console:</t>
  </si>
  <si>
    <t>Find name of program</t>
  </si>
  <si>
    <t>Find name of msi file</t>
  </si>
  <si>
    <t>Find directory</t>
  </si>
  <si>
    <t>Can try this:</t>
  </si>
  <si>
    <t>c:\windows\system32\msiexec /x TinyWallInstaller.msi</t>
  </si>
  <si>
    <t>Better is WMIC</t>
  </si>
  <si>
    <t>wmic:root\cli&gt;product where name="TinyWall" call uninstall</t>
  </si>
  <si>
    <t>WMIC reference</t>
  </si>
  <si>
    <t>http://www.tech-recipes.com/rx/2947/windows_uninstall_application_command_line/</t>
  </si>
  <si>
    <t>http://www.tech-recipes.com/rx/2958/windows_command_line_list_applications_startup/</t>
  </si>
  <si>
    <t>http://dedoimedo.com/computers/windows-wmic.html</t>
  </si>
  <si>
    <t>Terminal Services</t>
  </si>
  <si>
    <t>http://www.windows-commandline.com/2010/10/start-terminal-services-command-line.html</t>
  </si>
  <si>
    <t>Netsh (netshell)</t>
  </si>
  <si>
    <t xml:space="preserve">stop the policy agent - net stop policyagent </t>
  </si>
  <si>
    <t>reset the firewall - netsh advfirewall reset</t>
  </si>
  <si>
    <t>enable rdp - netsh advfirewall firewall set rule group="remote desktop" new enable=Yes</t>
  </si>
  <si>
    <t>disable the windows firewall from command line - netsh firewall set opmode DISABLE</t>
  </si>
  <si>
    <t>http://technet.microsoft.com/en-us/library/bb490943.aspx</t>
  </si>
  <si>
    <t>http://technet.microsoft.com/en-us/library/cc759262(v=ws.10).aspx#BKMK_Uninstall</t>
  </si>
  <si>
    <t>http://www.windowsnetworking.com/articles-tutorials/windows-server-2008/10-Windows-Server-2008-Netsh-commands.html</t>
  </si>
  <si>
    <t>http://www.windowsitpro.com/article/windows-server/windows-firewall-netsh-commands-142324</t>
  </si>
  <si>
    <t>http://support.microsoft.com/kb/947709?wa=wsignin1.0</t>
  </si>
  <si>
    <t>http://technet.microsoft.com/en-us/library/dd734783(WS.10).aspx</t>
  </si>
  <si>
    <t>http://technet.microsoft.com/en-us/library/bb490945.aspx</t>
  </si>
  <si>
    <t xml:space="preserve">FAQs on Windows Rescue: http://faq.1and1.com/dedicated_servers/windows_server/windows_recovery/ </t>
  </si>
  <si>
    <t>Here is the guide for uninstalling programs through the command line in Windows:</t>
  </si>
  <si>
    <t xml:space="preserve">FAQs on this: http://faq.1and1.com/dedicated_servers/windows_server/windows_recovery/4.html , http://faq.1and1.com/dedicated_servers/windows_server/windows_recovery/5.html . </t>
  </si>
  <si>
    <t>Verified RDP</t>
  </si>
  <si>
    <t>10trpt1955</t>
  </si>
  <si>
    <t>Experts Exchange</t>
  </si>
  <si>
    <t>DougCMorton</t>
  </si>
  <si>
    <t>State Farm</t>
  </si>
  <si>
    <t>Sonoma Bank</t>
  </si>
  <si>
    <t>dougmorton</t>
  </si>
  <si>
    <t>DNS</t>
  </si>
  <si>
    <t>Ghilotti</t>
  </si>
  <si>
    <t>SQL - SQLAdmin / 12S@LAdmin34</t>
  </si>
  <si>
    <t>vpn.ghilottibros.com</t>
  </si>
  <si>
    <t>brothers</t>
  </si>
  <si>
    <t>RDP - Whipple or 172.16.30.52</t>
  </si>
  <si>
    <t>DougM</t>
  </si>
  <si>
    <t>dm-7011</t>
  </si>
  <si>
    <t>Floyd</t>
  </si>
  <si>
    <t>IRS Pins - 2011</t>
  </si>
  <si>
    <t>DCM - 91791</t>
  </si>
  <si>
    <t>PJ - 32887</t>
  </si>
  <si>
    <t>HQBT-FEFN - Key Code</t>
  </si>
  <si>
    <t>Del Sol</t>
  </si>
  <si>
    <t>Facebook</t>
  </si>
  <si>
    <t>enjoy_life94947@yahoo.com / choobie1</t>
  </si>
  <si>
    <t>facebook.com/DelSolPage</t>
  </si>
  <si>
    <t>Godaddy.com</t>
  </si>
  <si>
    <t>GoDaddy.com  Del Sol</t>
  </si>
  <si>
    <t>User Name:  39364681</t>
  </si>
  <si>
    <t>Password:  Delsolband01</t>
  </si>
  <si>
    <t>DIRECTIONS TO HOME</t>
  </si>
  <si>
    <t>All To MP3 Converter (5452-5)</t>
  </si>
  <si>
    <t>Support E-Mail: all2mp3@wma-mp3.com</t>
  </si>
  <si>
    <t>Your license name is: Doug Morton</t>
  </si>
  <si>
    <t>Cigs</t>
  </si>
  <si>
    <t>Milk</t>
  </si>
  <si>
    <t>Honey</t>
  </si>
  <si>
    <t>Nuts</t>
  </si>
  <si>
    <t>Fritos</t>
  </si>
  <si>
    <t>Tomatos</t>
  </si>
  <si>
    <t>Onions</t>
  </si>
  <si>
    <t>Lettuce</t>
  </si>
  <si>
    <t xml:space="preserve">Mayo </t>
  </si>
  <si>
    <t>Cottage</t>
  </si>
  <si>
    <t>Munster</t>
  </si>
  <si>
    <t>Butter</t>
  </si>
  <si>
    <t>Chocolate</t>
  </si>
  <si>
    <t>Cereal</t>
  </si>
  <si>
    <t>Cream</t>
  </si>
  <si>
    <t>Toner</t>
  </si>
  <si>
    <t>http://www.ldproducts.com/</t>
  </si>
  <si>
    <t xml:space="preserve">Q2612A     HP Compatible Q2612AToner          </t>
  </si>
  <si>
    <t>Lighters</t>
  </si>
  <si>
    <t>http://www.mystoresupplier.com</t>
  </si>
  <si>
    <t>LIT001 MINI BIC LIGHTERS 50 COUNT</t>
  </si>
  <si>
    <t>Aloe Vera</t>
  </si>
  <si>
    <t>http://www.vitaminshoppe.com</t>
  </si>
  <si>
    <t xml:space="preserve">Lily Of The Desert # LV-1013 </t>
  </si>
  <si>
    <t xml:space="preserve">Aloe Vera Juice Whole Leaf </t>
  </si>
  <si>
    <t>Clothing Sizes</t>
  </si>
  <si>
    <t>Doug sizes:</t>
  </si>
  <si>
    <t>Chest 55</t>
  </si>
  <si>
    <t>Waist 56</t>
  </si>
  <si>
    <t>Neck 19-1/2- 20</t>
  </si>
  <si>
    <t>Arm 20</t>
  </si>
  <si>
    <t>Inseam 34</t>
  </si>
  <si>
    <t>Rise  ?</t>
  </si>
  <si>
    <t>52/34 pants</t>
  </si>
  <si>
    <t>waist 54/55</t>
  </si>
  <si>
    <t>St. Hilaire</t>
  </si>
  <si>
    <t>http://www.rochesterclothing.com/store/en_US/catalog/browse_sku.jsp;jsessionid=L7ETSJMsNrBibO2LQ36FYg**.node3?clear=true&amp;catID=cat10114&amp;prodId=41293&amp;id=cat520287</t>
  </si>
  <si>
    <t>shirt-neck 20 / 3x</t>
  </si>
  <si>
    <t>Jacket 56</t>
  </si>
  <si>
    <t>Shoulder 22</t>
  </si>
  <si>
    <t>XXXL jackets</t>
  </si>
  <si>
    <t>Shoes</t>
  </si>
  <si>
    <t>http://www.bigshoes.com/style_detail.html?style_id=1149&amp;color_id=127&amp;did_add=1</t>
  </si>
  <si>
    <t xml:space="preserve"> size 14 - Merrell</t>
  </si>
  <si>
    <t>Tulliano - Lindsey $159 3XT</t>
  </si>
  <si>
    <t>Jack Victor - Navy 56L $395</t>
  </si>
  <si>
    <t>Socks</t>
  </si>
  <si>
    <t>lightweight white - bigtalldirect.com - EX-WIDE REG SZ DRESS WHITE - #2700 - UPC 055550</t>
  </si>
  <si>
    <t>#126142/149765. BLACK EX-WIDE KING DRESS Retail $ 8.00 Hosiery by EXTRA WIDE SOCK. FITS 11-16   - order 139301</t>
  </si>
  <si>
    <t>Customer Number:                  70085675</t>
  </si>
  <si>
    <t>Login / E-mail:                   doug@gneo.net</t>
  </si>
  <si>
    <t>Password:                         UqHARDz3GC</t>
  </si>
  <si>
    <t>AFF528-4SSRNB-K7ZDB5-H4PM3V-QHRN2D-2AFA</t>
  </si>
  <si>
    <t xml:space="preserve">Google Analytics - </t>
  </si>
  <si>
    <t>paula@gneo.net</t>
  </si>
  <si>
    <t>1infoCPCal2</t>
  </si>
  <si>
    <t>godaddy.com</t>
  </si>
  <si>
    <t>CPCal</t>
  </si>
  <si>
    <t>Network Solutions:</t>
  </si>
  <si>
    <t>Domain Name:  CPCal.com; CPCal.org</t>
  </si>
  <si>
    <t>User Name: Margaret Anderson</t>
  </si>
  <si>
    <t xml:space="preserve">Company:  CP California or CP Cal </t>
  </si>
  <si>
    <t>1850 Mt. Diablo Blvd., #650</t>
  </si>
  <si>
    <t>Walnut Creek,  CA   94596</t>
  </si>
  <si>
    <t>Email: karen@dissolawyer.com</t>
  </si>
  <si>
    <t>Phone: 925-937-0440</t>
  </si>
  <si>
    <t>Password Security Question: What is the name of your favorite pet?</t>
  </si>
  <si>
    <t>Response: Angus</t>
  </si>
  <si>
    <t>Customer Support:  customerservice@networksolutions.com</t>
  </si>
  <si>
    <t>Paypal</t>
  </si>
  <si>
    <t>Login with info@cpcal.com, password harp5747!</t>
  </si>
  <si>
    <t>GoDaddy for CPCal</t>
  </si>
  <si>
    <t>EMAIL: info@cpcal.com</t>
  </si>
  <si>
    <t>UN:  CPCalif</t>
  </si>
  <si>
    <t>PW: Collab5747</t>
  </si>
  <si>
    <t>PW Hint: collab</t>
  </si>
  <si>
    <t>PIN: 5747</t>
  </si>
  <si>
    <t>Buyer Profile Name: CPCal</t>
  </si>
  <si>
    <t xml:space="preserve">Customer #: 75925182  </t>
  </si>
  <si>
    <t>DigiCert:</t>
  </si>
  <si>
    <t>email : paula@gneo.net</t>
  </si>
  <si>
    <t>Login: CPCalifornia</t>
  </si>
  <si>
    <t>PW:  CPCal050747</t>
  </si>
  <si>
    <t>Account #: 020683</t>
  </si>
  <si>
    <t>Username: CPCalifornia</t>
  </si>
  <si>
    <t xml:space="preserve">Password: collab5747 </t>
  </si>
  <si>
    <t>Security Question Answer: polly</t>
  </si>
  <si>
    <t>Common Name: www.cpcal.com</t>
  </si>
  <si>
    <t>Collaborative Practice California</t>
  </si>
  <si>
    <t>1850 Mt. Diablo Blvd., Ste 650</t>
  </si>
  <si>
    <t>Walnut Creek, CA  94596</t>
  </si>
  <si>
    <t>SSL certificate purchased 2/5/09; expires 4/10/12  (Order # 00143685)</t>
  </si>
  <si>
    <t>Support: 801-877-2100 Toll free: 800-896-7973</t>
  </si>
  <si>
    <t>support@DigiCert.com</t>
  </si>
  <si>
    <t>12gneo34</t>
  </si>
  <si>
    <t>admin / password</t>
  </si>
  <si>
    <t>D-Link Router DIR-632</t>
  </si>
  <si>
    <t>Network Name: MortonJackson</t>
  </si>
  <si>
    <t>Default Gateway: 192.168.0.1</t>
  </si>
  <si>
    <t>admin / no pw</t>
  </si>
  <si>
    <t>NetGear Range Extender</t>
  </si>
  <si>
    <t>WN2000RPT</t>
  </si>
  <si>
    <t>mywifiext.net (no http or www)</t>
  </si>
  <si>
    <t>192.168.0.114</t>
  </si>
  <si>
    <t>PIN: 9179</t>
  </si>
  <si>
    <t>Montastic</t>
  </si>
  <si>
    <t>trumpet</t>
  </si>
  <si>
    <t>Toyota Avalon 2005 Limited</t>
  </si>
  <si>
    <t>VIN: 4T1BK36B15U062189</t>
  </si>
  <si>
    <t>460-6800 Bud Reynolds</t>
  </si>
  <si>
    <t>paulajackson</t>
  </si>
  <si>
    <t>car - Camry</t>
  </si>
  <si>
    <t>pet - Pepe</t>
  </si>
  <si>
    <t>nickname - Peej</t>
  </si>
  <si>
    <t>Passport Numbers</t>
  </si>
  <si>
    <t>Passport Expiration Dates</t>
  </si>
  <si>
    <t>Paula - 5/13/2022</t>
  </si>
  <si>
    <t>Doug - 5/13/2022</t>
  </si>
  <si>
    <t>Given and Last names as shown on passport</t>
  </si>
  <si>
    <t>Paula Jane Jackson</t>
  </si>
  <si>
    <t>Douglas Clifford Morton</t>
  </si>
  <si>
    <t>PJ CDL: C1836251 Issuance 3/10/2011 - Exp. 5/7/2016</t>
  </si>
  <si>
    <t>DM SSN: 369560301</t>
  </si>
  <si>
    <t>DM CDL: U1143076 issue: 10/6/2012 - exp. 10/19/2017</t>
  </si>
  <si>
    <t>Gail SSN 369 56 0296</t>
  </si>
  <si>
    <t>FoxRentacar.com</t>
  </si>
  <si>
    <t xml:space="preserve">Loyalty code: DMZR000022 </t>
  </si>
  <si>
    <t>www.mytripandmore.com</t>
  </si>
  <si>
    <t>https://www.canadianpharmacymeds.com/</t>
  </si>
  <si>
    <t>DVD Copier</t>
  </si>
  <si>
    <t>https://www.regnow.com/softsell/nph-softsell.cgi</t>
  </si>
  <si>
    <t>1170018942-8737-328446</t>
  </si>
  <si>
    <t>Winzip</t>
  </si>
  <si>
    <t xml:space="preserve">Product: WinZip 12.1 Standard Single-User </t>
  </si>
  <si>
    <t xml:space="preserve">Download Link:  Click here to download WinZip 12.1 </t>
  </si>
  <si>
    <t xml:space="preserve">Registration Name:  Doug Morton </t>
  </si>
  <si>
    <t xml:space="preserve">Registration Code:  M3UK8-QDWFR-6EAP1-7DEY7-CXF0L-XZC2H </t>
  </si>
  <si>
    <t>Norton SystemWorks.</t>
  </si>
  <si>
    <t>Product key: WHBWKKHDGPMP24JJK2FDYRBQG</t>
  </si>
  <si>
    <t>NAV 2006 - Order # 114001324</t>
  </si>
  <si>
    <t>Phone: 585-350-0400</t>
  </si>
  <si>
    <t>Xfer Subscription - Case ID# 26901157</t>
  </si>
  <si>
    <t xml:space="preserve">For future reference, you can find this product key in </t>
  </si>
  <si>
    <t xml:space="preserve">  C:\Documents and Settings\Doug.MORETONE-JHGCMV\My Documents\Symantec\Norton SystemWorks_2006 Basic Edition_Key.txt</t>
  </si>
  <si>
    <t>JW Pepper &amp; Musician's Friend &amp; Sheetmusicplus.com</t>
  </si>
  <si>
    <t>SSU</t>
  </si>
  <si>
    <t>mortondo</t>
  </si>
  <si>
    <t>MailEnable - gneo</t>
  </si>
  <si>
    <t>ROPA</t>
  </si>
  <si>
    <t>doumor</t>
  </si>
  <si>
    <t>577f9a8a</t>
  </si>
  <si>
    <t>Staples</t>
  </si>
  <si>
    <t>Doug@gneo.net</t>
  </si>
  <si>
    <t>Staples Rewards</t>
  </si>
  <si>
    <t>Kaiser</t>
  </si>
  <si>
    <t>kp.org</t>
  </si>
  <si>
    <t>Start Date: 5/1/07</t>
  </si>
  <si>
    <t>Member Services 800 464 4000</t>
  </si>
  <si>
    <t>Novato Appointments: 415 899 7412</t>
  </si>
  <si>
    <t>Travel Services: 482 6763</t>
  </si>
  <si>
    <t>Refills: www.kp.org/mydoctor/jonathandelson</t>
  </si>
  <si>
    <t>Pharmacy: 888 218 6245</t>
  </si>
  <si>
    <t>415 899 7563</t>
  </si>
  <si>
    <t>899 7565</t>
  </si>
  <si>
    <t>M-F 9-6</t>
  </si>
  <si>
    <t>My Medical Record #: 12835491</t>
  </si>
  <si>
    <t>PJ's #: 05979898</t>
  </si>
  <si>
    <t>Prednisone - 2562945486</t>
  </si>
  <si>
    <t>Kaiser Individuals &amp; Family Plan</t>
  </si>
  <si>
    <t>Not a HSA compatible plan</t>
  </si>
  <si>
    <t>DOB: 10 55</t>
  </si>
  <si>
    <t>$1500 Deductible</t>
  </si>
  <si>
    <t>Vision - 707 765 3930</t>
  </si>
  <si>
    <t xml:space="preserve">old - 415 899 7560 </t>
  </si>
  <si>
    <t>Eye doctor - Dennis Palm - 899 7559 (899 7561 - messages)</t>
  </si>
  <si>
    <t xml:space="preserve">Dental - Delta </t>
  </si>
  <si>
    <t>800 933 9312</t>
  </si>
  <si>
    <t>888 335 8227</t>
  </si>
  <si>
    <t>deltadental.com</t>
  </si>
  <si>
    <t>MEMBER #: 12835491</t>
  </si>
  <si>
    <t>G-father - Intl Banking</t>
  </si>
  <si>
    <t>Fave Historical - JFK</t>
  </si>
  <si>
    <t>1st car - Chevy Nova</t>
  </si>
  <si>
    <t xml:space="preserve">SUN H COSTIGAN </t>
  </si>
  <si>
    <t xml:space="preserve">197 SAN MARIN DR </t>
  </si>
  <si>
    <t xml:space="preserve">NOVATO, CA 94945 </t>
  </si>
  <si>
    <t>(415) 209-6060</t>
  </si>
  <si>
    <t>http://www.google.com/a/gneo.net/</t>
  </si>
  <si>
    <t>dougmorton19@gmail.com</t>
  </si>
  <si>
    <t>paula5747@gmail.com</t>
  </si>
  <si>
    <t>paula.AAMLNoCal@gneo.net</t>
  </si>
  <si>
    <t xml:space="preserve">PIN: STD113592 </t>
  </si>
  <si>
    <t>Customer ID: RPNV08413</t>
  </si>
  <si>
    <t>Activation Date: 2002-07-13</t>
  </si>
  <si>
    <t>CutePDF</t>
  </si>
  <si>
    <t>Your E-mail address is: doug@gneo.net</t>
  </si>
  <si>
    <t>Your password is: RE1701488</t>
  </si>
  <si>
    <t>Comcast</t>
  </si>
  <si>
    <t>Phone messages password - 9179179</t>
  </si>
  <si>
    <t>LPL Investments</t>
  </si>
  <si>
    <t>https://myaccountviewonline.com</t>
  </si>
  <si>
    <t>Harp5747!</t>
  </si>
  <si>
    <t xml:space="preserve">Client Services (800) 558-7567 </t>
  </si>
  <si>
    <t xml:space="preserve">Account Nbrs: </t>
  </si>
  <si>
    <t>6411-9476</t>
  </si>
  <si>
    <t>1093-2703</t>
  </si>
  <si>
    <t>Chris Wick - chris.wick@lpl.com</t>
  </si>
  <si>
    <t>541 772 4203</t>
  </si>
  <si>
    <t>Southwest</t>
  </si>
  <si>
    <t>Sirius</t>
  </si>
  <si>
    <t>UPC 884720010309</t>
  </si>
  <si>
    <t>SID 014614170210</t>
  </si>
  <si>
    <t>Acct #: 2468408745</t>
  </si>
  <si>
    <t>Fave pet - pepe</t>
  </si>
  <si>
    <t>Fave Movie - Godfather</t>
  </si>
  <si>
    <t>Fave genre - jazz</t>
  </si>
  <si>
    <t>UN: DougMorton</t>
  </si>
  <si>
    <t>Skype</t>
  </si>
  <si>
    <t>doug.morton2008</t>
  </si>
  <si>
    <t>KBS REIT</t>
  </si>
  <si>
    <t>https://www3.financialtrans.com/tf/FANWeb?tx=Disclaim&amp;cz=3100118</t>
  </si>
  <si>
    <t>Investor Number: 00027408</t>
  </si>
  <si>
    <t>PIN: 0st35Qu5</t>
  </si>
  <si>
    <t>dougmorton7</t>
  </si>
  <si>
    <t>paula5747</t>
  </si>
  <si>
    <t>AFM</t>
  </si>
  <si>
    <t>Pension iD: 562186</t>
  </si>
  <si>
    <t>Life Ins - LifeTime Builder</t>
  </si>
  <si>
    <t>PayChex</t>
  </si>
  <si>
    <t>Extegrity 401K</t>
  </si>
  <si>
    <t>DougMorton7</t>
  </si>
  <si>
    <t>Favorite pet: pepe</t>
  </si>
  <si>
    <t>First Car: Nova</t>
  </si>
  <si>
    <t>crown</t>
  </si>
  <si>
    <t>UID: 9179179</t>
  </si>
  <si>
    <t>www.prudential.com</t>
  </si>
  <si>
    <t>Modified Premium Whole Life</t>
  </si>
  <si>
    <t>Life Insurance Office</t>
  </si>
  <si>
    <t>1-800-778-2255</t>
  </si>
  <si>
    <t>(call for balance)</t>
  </si>
  <si>
    <t>415 486 3050</t>
  </si>
  <si>
    <t>408 452 1300</t>
  </si>
  <si>
    <t>http://online.firstusa.com/bolHome.aspx?partner=fusacorp</t>
  </si>
  <si>
    <t>https://autobillpay.bankone.com</t>
  </si>
  <si>
    <t>800 436 7927</t>
  </si>
  <si>
    <t xml:space="preserve">Douglas C. Morton </t>
  </si>
  <si>
    <t>PW: harp5747</t>
  </si>
  <si>
    <t>Chase Visa</t>
  </si>
  <si>
    <t>Bank of America VISA</t>
  </si>
  <si>
    <t>http://www.bankofamerica.com</t>
  </si>
  <si>
    <t>Wells Fargo</t>
  </si>
  <si>
    <t>Quicken Online setup</t>
  </si>
  <si>
    <t>UN: 559742848</t>
  </si>
  <si>
    <t>PIN: 1234</t>
  </si>
  <si>
    <t xml:space="preserve">Security Question 1 What is your favorite city other than where you live now? </t>
  </si>
  <si>
    <t xml:space="preserve">Answer Chicago </t>
  </si>
  <si>
    <t xml:space="preserve">Security Question 2 In what city was your mother born? </t>
  </si>
  <si>
    <t xml:space="preserve">Answer Malden </t>
  </si>
  <si>
    <t xml:space="preserve">Security Question 3 What is your mother's birthday? (MMDD) </t>
  </si>
  <si>
    <t>Answer 1003</t>
  </si>
  <si>
    <t>CitiBank</t>
  </si>
  <si>
    <t>www.citibank.com</t>
  </si>
  <si>
    <t>1-800-347-4934</t>
  </si>
  <si>
    <t>ID 84359564</t>
  </si>
  <si>
    <t>American Funds</t>
  </si>
  <si>
    <t>ROTH Acct: 33,74816143</t>
  </si>
  <si>
    <t>SEP Acct: 33,74703539</t>
  </si>
  <si>
    <t>Egg</t>
  </si>
  <si>
    <t>Father's Mid: Chester</t>
  </si>
  <si>
    <t>City of High School: Bloomfield Hills</t>
  </si>
  <si>
    <t>Mother's Mid: Sinclair</t>
  </si>
  <si>
    <t>http://www.americanfunds.com/custom-home.htm</t>
  </si>
  <si>
    <t>Prudential</t>
  </si>
  <si>
    <t>Mint.com</t>
  </si>
  <si>
    <t>doug@gneo.net / 10trpt1955</t>
  </si>
  <si>
    <t xml:space="preserve"> Access - Dougmorton7 / 75589379 / harp5747</t>
  </si>
  <si>
    <t>Simple IRA</t>
  </si>
  <si>
    <t>Doug Morton - GA463000 / 10trpt1955 / Chester / Bloomfield Hills</t>
  </si>
  <si>
    <t>PJ Events - GA3422553 / harp5747 / Edgar / Rolling Hills</t>
  </si>
  <si>
    <t>Calvert</t>
  </si>
  <si>
    <t>ROTH Acct: 6089153</t>
  </si>
  <si>
    <t>SEP Acct: 6089157</t>
  </si>
  <si>
    <t>http://www.calvertgroup.com/</t>
  </si>
  <si>
    <t>Provident</t>
  </si>
  <si>
    <t>UN: 7075120</t>
  </si>
  <si>
    <t>PIN: 1111</t>
  </si>
  <si>
    <t>One United Bank - checking 5.3%</t>
  </si>
  <si>
    <t>http://www.oneunited.com/</t>
  </si>
  <si>
    <t xml:space="preserve"> 8F2K8K9AT</t>
  </si>
  <si>
    <t xml:space="preserve"> Favorite Restaurant - Max</t>
  </si>
  <si>
    <t xml:space="preserve"> Favorite food - noodles</t>
  </si>
  <si>
    <t>Schwab</t>
  </si>
  <si>
    <t>Ludewig IRA</t>
  </si>
  <si>
    <t>5729-3994</t>
  </si>
  <si>
    <t>PW: trumpet7</t>
  </si>
  <si>
    <t>AMEX Costco</t>
  </si>
  <si>
    <t>Acct: 371525872591000</t>
  </si>
  <si>
    <t>TIAA-CREF</t>
  </si>
  <si>
    <t>MMN: Parnell</t>
  </si>
  <si>
    <t>City Spouse born: Cleveland, OH</t>
  </si>
  <si>
    <t>Favorite Teacher first name: Tom</t>
  </si>
  <si>
    <t>City 1st Elementary School: Centerville</t>
  </si>
  <si>
    <t>http://www.tiaa-cref.org/</t>
  </si>
  <si>
    <t>https://cards.chase.com/Rewards/RewardsDetail.aspx?AI=174917683</t>
  </si>
  <si>
    <t>1-800-603-2265</t>
  </si>
  <si>
    <t>Redemptions start at 15,000 miles/points for a $150 statement credit against any travel purchase with your Chase card</t>
  </si>
  <si>
    <t>LYCJXG</t>
  </si>
  <si>
    <t>2M6G56</t>
  </si>
  <si>
    <t>3 7-day premium resorts</t>
  </si>
  <si>
    <t>100K Reward points - 10K per cruise/resort</t>
  </si>
  <si>
    <t>Vacation cash - $500</t>
  </si>
  <si>
    <t>Trade - exchange - cruise / tour $500</t>
  </si>
  <si>
    <t>Lifetime Plus</t>
  </si>
  <si>
    <t>Verizon Wireless</t>
  </si>
  <si>
    <t>UN: Dougmorton101955</t>
  </si>
  <si>
    <t>Phone mail - 19179</t>
  </si>
  <si>
    <t>PJ - 288770</t>
  </si>
  <si>
    <t>eBay</t>
  </si>
  <si>
    <t>Verizon</t>
  </si>
  <si>
    <t>011 935 116 878 974 510</t>
  </si>
  <si>
    <t>SFX-Resorts</t>
  </si>
  <si>
    <t>Account #27763</t>
  </si>
  <si>
    <t>Trading Places</t>
  </si>
  <si>
    <t>Gail</t>
  </si>
  <si>
    <t xml:space="preserve">gailsullivan, int1357* </t>
  </si>
  <si>
    <t>http://www.intervalworld.com/</t>
  </si>
  <si>
    <t>1 800 634 3415</t>
  </si>
  <si>
    <t># 2819364</t>
  </si>
  <si>
    <t>Riverpointe</t>
  </si>
  <si>
    <t>Owner #5009</t>
  </si>
  <si>
    <t>Even year owner - 13,500</t>
  </si>
  <si>
    <t>(Borrow from next year - two one bedrooms)</t>
  </si>
  <si>
    <t>1.  Deposit points with Riverpointe</t>
  </si>
  <si>
    <t>2.  Deposit points with Exchange company</t>
  </si>
  <si>
    <t>Grand Pacific</t>
  </si>
  <si>
    <t>Interval</t>
  </si>
  <si>
    <t>3.  If other - need lead time</t>
  </si>
  <si>
    <t>707 252 4200</t>
  </si>
  <si>
    <t>Bonus Week</t>
  </si>
  <si>
    <t>res 81667 7/29/12-8/5</t>
  </si>
  <si>
    <t>2 bedroom</t>
  </si>
  <si>
    <t>Resort Code</t>
  </si>
  <si>
    <t>Unit Number</t>
  </si>
  <si>
    <t>Unit Size</t>
  </si>
  <si>
    <t>Check in Date</t>
  </si>
  <si>
    <t>Reservation number</t>
  </si>
  <si>
    <t>Best to deposit week in first 6 months</t>
  </si>
  <si>
    <t>ICE</t>
  </si>
  <si>
    <t>Sibelius</t>
  </si>
  <si>
    <t xml:space="preserve">  System ID: 10346729878</t>
  </si>
  <si>
    <t xml:space="preserve">  Activation ID: SBBA-PYZF-SH54-XH3F</t>
  </si>
  <si>
    <t>Finale</t>
  </si>
  <si>
    <t>UN=doug@gneo.net</t>
  </si>
  <si>
    <t>PW=trumpet7</t>
  </si>
  <si>
    <t xml:space="preserve">WFNR-202663 </t>
  </si>
  <si>
    <t>Tech Support: 952-937-9703</t>
  </si>
  <si>
    <t>Cust Support: 800.843.2066</t>
  </si>
  <si>
    <t>Acct #8770350230011157</t>
  </si>
  <si>
    <t>Platinum</t>
  </si>
  <si>
    <t>Digital Extended Cable</t>
  </si>
  <si>
    <t>IP: 67.169.90.91</t>
  </si>
  <si>
    <t xml:space="preserve">http://www.comcast.com/payonline </t>
  </si>
  <si>
    <t>UN - doug@gneo.net</t>
  </si>
  <si>
    <t>PW = harp5747</t>
  </si>
  <si>
    <t>Premium Package $?</t>
  </si>
  <si>
    <t>HD $10</t>
  </si>
  <si>
    <t>2 Boxes $9.20 ea</t>
  </si>
  <si>
    <t>Modem $7</t>
  </si>
  <si>
    <t>Expedia</t>
  </si>
  <si>
    <t>DougMortonCA</t>
  </si>
  <si>
    <t>Cruse 5K84R9 - 7/31</t>
  </si>
  <si>
    <t>#206051813441952</t>
  </si>
  <si>
    <t>PayPal</t>
  </si>
  <si>
    <t>UN: doug@gneo.net</t>
  </si>
  <si>
    <t>UN: paula@gneo.net</t>
  </si>
  <si>
    <t>PW: PJpersonal7</t>
  </si>
  <si>
    <t>0604-7335-4094-2364-8976</t>
  </si>
  <si>
    <t>Travel kit</t>
  </si>
  <si>
    <t>watch</t>
  </si>
  <si>
    <t>alarm</t>
  </si>
  <si>
    <t>ashtray</t>
  </si>
  <si>
    <t>cup</t>
  </si>
  <si>
    <t>cane</t>
  </si>
  <si>
    <t>small pillow like Radisson</t>
  </si>
  <si>
    <t>pills</t>
  </si>
  <si>
    <t>shaving cream - non-foam</t>
  </si>
  <si>
    <t>lighter fanny pack</t>
  </si>
  <si>
    <t>Re-positioning cruises</t>
  </si>
  <si>
    <t>NCL.COM</t>
  </si>
  <si>
    <t>MSCCruises.com</t>
  </si>
  <si>
    <t>HOUSE RENTALS</t>
  </si>
  <si>
    <t>http://www.vacationroost.com/</t>
  </si>
  <si>
    <t>http://www.homeaway.com</t>
  </si>
  <si>
    <t>http://www.holiday-rentals.co.uk/</t>
  </si>
  <si>
    <t>http://forgetaway.weather.com/</t>
  </si>
  <si>
    <t>http://rentalo.com/ - GOOD ONE</t>
  </si>
  <si>
    <t>http://cabovillas.com</t>
  </si>
  <si>
    <t>www.elsolvillas.com</t>
  </si>
  <si>
    <t>www.sunisle.co.uk</t>
  </si>
  <si>
    <t>http://www.resortime.com/index.aspx</t>
  </si>
  <si>
    <t>http://www.vrbo.com/</t>
  </si>
  <si>
    <t>Victoria / Vancouver / San Juans</t>
  </si>
  <si>
    <t>Brazil / Buenos Aires / Argentina</t>
  </si>
  <si>
    <t>(our summer = their winter - 75 deg.)</t>
  </si>
  <si>
    <t>Canada - Whistler - Banff (train)</t>
  </si>
  <si>
    <t>From Bad to Wurst - spas in Hungary and Southern Germany</t>
  </si>
  <si>
    <t>Lake Como / Venice / Austrian Alps / Tuscany / Amalfi coast</t>
  </si>
  <si>
    <t>Baja / St. Miguel de Allende / Puerto Vallarta</t>
  </si>
  <si>
    <t>Hawaii / Japan / Cruise Korea, Vietnam, China - down Yangtsze / Hawaii</t>
  </si>
  <si>
    <t>Tahiti / Thailand / Phuket / Indonesia</t>
  </si>
  <si>
    <t>Australia / New Zealand / Tasmania / Tahiti</t>
  </si>
  <si>
    <t>Tunisia / Morocco / Malta / Mallorca</t>
  </si>
  <si>
    <t>Dubai / Rhodesia / South Africa - safari</t>
  </si>
  <si>
    <t>Cyprus / Slovenia / Trieste / Greece / Greek Islands</t>
  </si>
  <si>
    <t>Costa Rica / Puerto Rico / Cuba / Panama</t>
  </si>
  <si>
    <t>Cruise European rivers</t>
  </si>
  <si>
    <t>Danube River Cruise</t>
  </si>
  <si>
    <t>Atlantic City / Minerals Hotel &amp; Spa at Crystal Springs - Vernon, New Jersey</t>
  </si>
  <si>
    <t>Dream Plaza Vacation Club - Cairo, Egypt</t>
  </si>
  <si>
    <t>Deodorant</t>
  </si>
  <si>
    <t>CLOTHES AND SUPPLIES</t>
  </si>
  <si>
    <t>INSURANCE</t>
  </si>
  <si>
    <t>Dropbox</t>
  </si>
  <si>
    <t>INSTALL INSTRUCTIONS AND KEYS</t>
  </si>
  <si>
    <t>GNEO.NET</t>
  </si>
  <si>
    <t>ASPEmail</t>
  </si>
  <si>
    <t>63986-68338-67473</t>
  </si>
  <si>
    <t xml:space="preserve">IWezHrsyoj2lIQfuyTQVKQ9h1EjdlDas8z8MNr7e9p0qWsmpsZiyaZjlF+tIz0n3Pgop+0YljQa/ </t>
  </si>
  <si>
    <t>IWezoMMSSyKrIQc213KacCXF1W79HYus8z8MNr7e9p0qWsmpkbiSSbhHq2O05hdCZWeBKUqhEHaZ</t>
  </si>
  <si>
    <t>ASPUpload</t>
  </si>
  <si>
    <t>06669-20232-15415</t>
  </si>
  <si>
    <t>C201-001-43079054-42870242</t>
  </si>
  <si>
    <t>F-Prot</t>
  </si>
  <si>
    <t>HyperSnap</t>
  </si>
  <si>
    <t>KJZN-PUYF-TDZJ-BQZD-GZDB-IEQZ</t>
  </si>
  <si>
    <t>Single User</t>
  </si>
  <si>
    <t>MUSIC INFO</t>
  </si>
  <si>
    <t>CLIENT INFO</t>
  </si>
  <si>
    <t>Software ID Services</t>
  </si>
  <si>
    <t>Verified</t>
  </si>
  <si>
    <t>Accel-dev.com</t>
  </si>
  <si>
    <t>Account #</t>
  </si>
  <si>
    <t>PW</t>
  </si>
  <si>
    <t>PIN</t>
  </si>
  <si>
    <t>4147202170464372</t>
  </si>
  <si>
    <t>Life Insurance - Doug</t>
  </si>
  <si>
    <t>Car Insurance</t>
  </si>
  <si>
    <t xml:space="preserve">Mercury Insurance Group policy </t>
  </si>
  <si>
    <t>Passports</t>
  </si>
  <si>
    <t>SSN</t>
  </si>
  <si>
    <t>Cal Driver's License</t>
  </si>
  <si>
    <t>Travel Ideas</t>
  </si>
  <si>
    <t>Chase Rewards</t>
  </si>
  <si>
    <t>TRAVEL INFO</t>
  </si>
  <si>
    <t>https://www.myplatinumrewards.com</t>
  </si>
  <si>
    <t xml:space="preserve">Q2612A Laser Toner Cartridge </t>
  </si>
  <si>
    <t>Type</t>
  </si>
  <si>
    <t>Carrier</t>
  </si>
  <si>
    <t>Address</t>
  </si>
  <si>
    <t>Policy #</t>
  </si>
  <si>
    <t>Contact</t>
  </si>
  <si>
    <t>Premium</t>
  </si>
  <si>
    <t>Benefit</t>
  </si>
  <si>
    <t>Life - Doug</t>
  </si>
  <si>
    <t>Athene Annuity and Life Co.(formerly Aviva)</t>
  </si>
  <si>
    <t>7700 Mills Civic Pkwy, West Des Moines, IA 50266-3862</t>
  </si>
  <si>
    <t>800-800-9882</t>
  </si>
  <si>
    <t>#AB03074100</t>
  </si>
  <si>
    <t>Bonnie Levine</t>
  </si>
  <si>
    <t>415-460-1114</t>
  </si>
  <si>
    <t>$10,000 annually</t>
  </si>
  <si>
    <t>(flexible)</t>
  </si>
  <si>
    <t>$185,920.57 as of 9/27/14</t>
  </si>
  <si>
    <t>PO Box 856138</t>
  </si>
  <si>
    <t>Louisville, KY 40285</t>
  </si>
  <si>
    <t>#27 180 540</t>
  </si>
  <si>
    <t>800-778-2255</t>
  </si>
  <si>
    <t>$63.70 annually</t>
  </si>
  <si>
    <t>Home</t>
  </si>
  <si>
    <t>PO Box 68001</t>
  </si>
  <si>
    <t>Dallas, TX 75368-0001</t>
  </si>
  <si>
    <t>#57-PV-1965-5</t>
  </si>
  <si>
    <t>Dennis Hagerty</t>
  </si>
  <si>
    <t>415-892-8818</t>
  </si>
  <si>
    <t>$1530.00 annually</t>
  </si>
  <si>
    <t>Musical Instruments</t>
  </si>
  <si>
    <t>LAPSED?</t>
  </si>
  <si>
    <t>PO Box 680001</t>
  </si>
  <si>
    <t>$57-ND-3825-6</t>
  </si>
  <si>
    <t>$58.00 annually</t>
  </si>
  <si>
    <t>Auto-Avalon</t>
  </si>
  <si>
    <t>Mercury Insurance Group</t>
  </si>
  <si>
    <t>PO Box 11991</t>
  </si>
  <si>
    <t>Santa Ana, CA 92711</t>
  </si>
  <si>
    <t>#0401-27-2001-50596</t>
  </si>
  <si>
    <t>Breathe Easy Insurance Solutions</t>
  </si>
  <si>
    <t>949-529-5060</t>
  </si>
  <si>
    <t>$985.88 semi-annually</t>
  </si>
  <si>
    <t xml:space="preserve"> </t>
  </si>
  <si>
    <t>Auto - Prius</t>
  </si>
  <si>
    <t>Alliance United Insurance Co.</t>
  </si>
  <si>
    <t>PO Box 6042</t>
  </si>
  <si>
    <t>Camarillo, CA 93011-6042</t>
  </si>
  <si>
    <t>#MNS3232152</t>
  </si>
  <si>
    <t>Silver Coast Auto Ins Sales</t>
  </si>
  <si>
    <t>866-972-6278</t>
  </si>
  <si>
    <t>$2005.97 annually</t>
  </si>
  <si>
    <t>Apple</t>
  </si>
  <si>
    <t>GENERAL</t>
  </si>
  <si>
    <t>log in with Facebook</t>
  </si>
  <si>
    <t>Thermostat</t>
  </si>
  <si>
    <t>Pharmacy</t>
  </si>
  <si>
    <t>Reg ID: R-8FC10C33FF3CB16</t>
  </si>
  <si>
    <t>000JEJ-F6XTEK-2GTX2N-2WZX5V-UPJJGY-26M4GD-MFUU81</t>
  </si>
  <si>
    <t>CPCAL</t>
  </si>
  <si>
    <t>mail.cpcal.com</t>
  </si>
  <si>
    <t>smtp.cpcal.com</t>
  </si>
  <si>
    <t>None</t>
  </si>
  <si>
    <t>No SSL</t>
  </si>
  <si>
    <t>AAML</t>
  </si>
  <si>
    <t>paula@aamlnocal.com</t>
  </si>
  <si>
    <t>PW:</t>
  </si>
  <si>
    <t>green1.integrishosting.com</t>
  </si>
  <si>
    <t>Requires SSL</t>
  </si>
  <si>
    <t>Auto</t>
  </si>
  <si>
    <t>pop.gmail.com</t>
  </si>
  <si>
    <t>smtp.gmail.com</t>
  </si>
  <si>
    <t>SSL</t>
  </si>
  <si>
    <t>SMTP - authentication</t>
  </si>
  <si>
    <t xml:space="preserve">Control Panel Login </t>
  </si>
  <si>
    <t>Customer ID</t>
  </si>
  <si>
    <t>Contract ID: 47586504</t>
  </si>
  <si>
    <t>Server IP</t>
  </si>
  <si>
    <t>Tech Support</t>
  </si>
  <si>
    <t>To reboot server</t>
  </si>
  <si>
    <t>FINANCE</t>
  </si>
  <si>
    <t>IRS</t>
  </si>
  <si>
    <t>Prudential Life Insurance</t>
  </si>
  <si>
    <t>SSN: 369560301</t>
  </si>
  <si>
    <t>Mortgage</t>
  </si>
  <si>
    <t>Color of car: Green</t>
  </si>
  <si>
    <t>trum7pet</t>
  </si>
  <si>
    <t>paulaj5747</t>
  </si>
  <si>
    <t>https://chaseonline.chase.com/</t>
  </si>
  <si>
    <t>800 945 2000</t>
  </si>
  <si>
    <t>Click on Go to Ultimate Rewards</t>
  </si>
  <si>
    <t>Travel Points</t>
  </si>
  <si>
    <t>100pts per $1</t>
  </si>
  <si>
    <t>https://www.wellsfargo.com/</t>
  </si>
  <si>
    <t>dmorton_wf</t>
  </si>
  <si>
    <t>paulajackson5747</t>
  </si>
  <si>
    <t>https://online.americanexpress.com</t>
  </si>
  <si>
    <t>AVIVA now Athene</t>
  </si>
  <si>
    <t>Account #: AB03074100</t>
  </si>
  <si>
    <t>https://www.athene.com/portal/site/customer/login</t>
  </si>
  <si>
    <t>Microsoft Office Pro 2013</t>
  </si>
  <si>
    <t>C3HDK-6N48R-P3BWD-CPTPW-6MQQ4</t>
  </si>
  <si>
    <t>EMail Accounts</t>
  </si>
  <si>
    <t>CPCALIFORNIA</t>
  </si>
  <si>
    <t xml:space="preserve">UserID: </t>
  </si>
  <si>
    <t xml:space="preserve">Password:  </t>
  </si>
  <si>
    <t>What is MLRB: Collaborative Coach</t>
  </si>
  <si>
    <t>BandZoogle</t>
  </si>
  <si>
    <t>bolengeshuffle</t>
  </si>
  <si>
    <t>jekabson@gmail.com</t>
  </si>
  <si>
    <t>City Engaged: San Francisco</t>
  </si>
  <si>
    <t>Wedding Reception: Valley of the Moon</t>
  </si>
  <si>
    <t>Color of interior of car: Black</t>
  </si>
  <si>
    <t>High School of Signi Other: Fremont</t>
  </si>
  <si>
    <t>RDP</t>
  </si>
  <si>
    <t>SAM - Kansas</t>
  </si>
  <si>
    <t>Need Cisco VPN client</t>
  </si>
  <si>
    <t>JAY</t>
  </si>
  <si>
    <t>godblessamerica\DougM</t>
  </si>
  <si>
    <t>866 218 2792</t>
  </si>
  <si>
    <t>www.umpquabank.com/dmi</t>
  </si>
  <si>
    <t>877 462 8992</t>
  </si>
  <si>
    <t>Alliance One</t>
  </si>
  <si>
    <t>Cash Value - $22,953</t>
  </si>
  <si>
    <t>Surrender Charge - $6625</t>
  </si>
  <si>
    <t>Cash Surrender Value - $16,327</t>
  </si>
  <si>
    <t>Current Death Benefit - $165,871</t>
  </si>
  <si>
    <t>as of 8/30/15</t>
  </si>
  <si>
    <t>!wwfit2010</t>
  </si>
  <si>
    <t>godaddy</t>
  </si>
  <si>
    <t>Hmgottlieb</t>
  </si>
  <si>
    <t>dougmorton22</t>
  </si>
  <si>
    <t>Consumer Reports</t>
  </si>
  <si>
    <t>PAULAJACKSON</t>
  </si>
  <si>
    <t>SalesForce</t>
  </si>
  <si>
    <t>herb@gottliebandassoc.com</t>
  </si>
  <si>
    <t>Mayan Acalpuco 1/22-29</t>
  </si>
  <si>
    <t>Conf: 446469</t>
  </si>
  <si>
    <t>C</t>
  </si>
  <si>
    <t>D</t>
  </si>
  <si>
    <t>?</t>
  </si>
  <si>
    <t>LinkedIn</t>
  </si>
  <si>
    <t>GMTA2015</t>
  </si>
  <si>
    <t>Recs/hour</t>
  </si>
  <si>
    <t>Revenue</t>
  </si>
  <si>
    <t>No Pub</t>
  </si>
  <si>
    <t>Standard</t>
  </si>
  <si>
    <t>Total By Hand</t>
  </si>
  <si>
    <t>With Pub</t>
  </si>
  <si>
    <t>3-4 clients?</t>
  </si>
  <si>
    <t>Recog</t>
  </si>
  <si>
    <t>Other-Half</t>
  </si>
  <si>
    <t>Herb-Half</t>
  </si>
  <si>
    <t>Herb-Full</t>
  </si>
  <si>
    <t>Doug</t>
  </si>
  <si>
    <t>Total Rev</t>
  </si>
  <si>
    <t>SAM</t>
  </si>
  <si>
    <t>Coronado, CA</t>
  </si>
  <si>
    <t>2PM</t>
  </si>
  <si>
    <t>PJ Data</t>
  </si>
  <si>
    <t>Cash value</t>
  </si>
  <si>
    <t>Surrender Charge</t>
  </si>
  <si>
    <t>Surrender Value</t>
  </si>
  <si>
    <t>Current Death Benefit</t>
  </si>
  <si>
    <t>SFO-NYC-MEX-ACA</t>
  </si>
  <si>
    <t>SFO</t>
  </si>
  <si>
    <t>NYC</t>
  </si>
  <si>
    <t>Stay at hotel &amp; park</t>
  </si>
  <si>
    <t>8:30AM</t>
  </si>
  <si>
    <t>5:10PM</t>
  </si>
  <si>
    <t>Non-stop</t>
  </si>
  <si>
    <t>Hotel</t>
  </si>
  <si>
    <t>ACA</t>
  </si>
  <si>
    <t>MEX</t>
  </si>
  <si>
    <t>1 stop</t>
  </si>
  <si>
    <t>10:50AM</t>
  </si>
  <si>
    <t>Noon</t>
  </si>
  <si>
    <t xml:space="preserve">Expedia </t>
  </si>
  <si>
    <t>10AM</t>
  </si>
  <si>
    <t>Timeshare</t>
  </si>
  <si>
    <t>Gran Hotel Ciudad de Mexico</t>
  </si>
  <si>
    <t>Manhattan Club</t>
  </si>
  <si>
    <t>https://myapps.paychex.com/landing_remote/login.do?TYPE=33554433&amp;REALMOID=06-fd3ba6b8-7a2f-1013-ba03-83af2ce30cb3&amp;GUID=&amp;SMAUTHREASON=0&amp;METHOD=GET&amp;SMAGENTNAME=09PZJoiHr8jiAF1z4DL6SopY5OyRzoKSeZ4yIhpJe7nkRdeIwtlMrg0rd7X3FRDM&amp;TARGET=-SM-https%3a%2f%2fmyapps%2epaychex%2ecom%2f</t>
  </si>
  <si>
    <t>2016 res #</t>
  </si>
  <si>
    <t>Delta 476</t>
  </si>
  <si>
    <t>NYC/JFK</t>
  </si>
  <si>
    <t>Aeromar 131</t>
  </si>
  <si>
    <t>5:05PM</t>
  </si>
  <si>
    <t>11:15PM</t>
  </si>
  <si>
    <t>JetBlue 327 Newark</t>
  </si>
  <si>
    <t>Aeromar 132</t>
  </si>
  <si>
    <t>RCI</t>
  </si>
  <si>
    <t>CameronConsults</t>
  </si>
  <si>
    <t>Exodus20</t>
  </si>
  <si>
    <t>SFO-CR-PAN</t>
  </si>
  <si>
    <t>CR</t>
  </si>
  <si>
    <t>PAN</t>
  </si>
  <si>
    <t>Panama Canal</t>
  </si>
  <si>
    <t>http://www.anconexpeditions.com/tours/day-tours/ocean-to-ocean-panama-canal-transit</t>
  </si>
  <si>
    <t>Resort</t>
  </si>
  <si>
    <t>Condovac La Costa (#0131)</t>
  </si>
  <si>
    <t>http://www.condovac.com/</t>
  </si>
  <si>
    <t>NEW</t>
  </si>
  <si>
    <t>Contract ID</t>
  </si>
  <si>
    <t>David Paul</t>
  </si>
  <si>
    <t>AB03074100</t>
  </si>
  <si>
    <t xml:space="preserve">Flight </t>
  </si>
  <si>
    <t>SFO-LIR-PTY</t>
  </si>
  <si>
    <t>Villas Sol</t>
  </si>
  <si>
    <t>Canal Trip</t>
  </si>
  <si>
    <t>Panama</t>
  </si>
  <si>
    <t>Le Meridien</t>
  </si>
  <si>
    <t>RCI fee</t>
  </si>
  <si>
    <t>www.domain.com</t>
  </si>
  <si>
    <t>Flight</t>
  </si>
  <si>
    <t>LIR</t>
  </si>
  <si>
    <t>9AM</t>
  </si>
  <si>
    <t>6:15PM</t>
  </si>
  <si>
    <t>Hotel / Park</t>
  </si>
  <si>
    <t>Rent car</t>
  </si>
  <si>
    <t>Fees</t>
  </si>
  <si>
    <t>PTY</t>
  </si>
  <si>
    <t>11:10AM</t>
  </si>
  <si>
    <t>1:42PM</t>
  </si>
  <si>
    <t xml:space="preserve">Day Tour </t>
  </si>
  <si>
    <t>8:55PM</t>
  </si>
  <si>
    <t>11:46AM</t>
  </si>
  <si>
    <t>Intranet</t>
  </si>
  <si>
    <t>Check for Edit</t>
  </si>
  <si>
    <t>Check for login</t>
  </si>
  <si>
    <t>Check security and configure</t>
  </si>
  <si>
    <t>Log?</t>
  </si>
  <si>
    <t>Check if in datadic</t>
  </si>
  <si>
    <t>Build if not</t>
  </si>
  <si>
    <t>Recordsets</t>
  </si>
  <si>
    <t>Fields</t>
  </si>
  <si>
    <t>(tabs)</t>
  </si>
  <si>
    <t>*</t>
  </si>
  <si>
    <t>Edit form</t>
  </si>
  <si>
    <t>Check if form exists</t>
  </si>
  <si>
    <t>All dims in sysfunctions</t>
  </si>
  <si>
    <t>All SQL in sql module (executes)</t>
  </si>
  <si>
    <t>Rename executes</t>
  </si>
  <si>
    <t>Comment</t>
  </si>
  <si>
    <t>Force remake of</t>
  </si>
  <si>
    <t>Check for views</t>
  </si>
  <si>
    <t>Check for stored procs</t>
  </si>
  <si>
    <t>tables</t>
  </si>
  <si>
    <t>data dic entries</t>
  </si>
  <si>
    <t>sql views and sps</t>
  </si>
  <si>
    <t>form</t>
  </si>
  <si>
    <t>Template</t>
  </si>
  <si>
    <t>intranet</t>
  </si>
  <si>
    <t>view</t>
  </si>
  <si>
    <t>About</t>
  </si>
  <si>
    <t>Content templates</t>
  </si>
  <si>
    <t>SQL template (can generate?)</t>
  </si>
  <si>
    <t>SQL</t>
  </si>
  <si>
    <t>Data Dic</t>
  </si>
  <si>
    <t>General</t>
  </si>
  <si>
    <t>Minor</t>
  </si>
  <si>
    <t>Reports</t>
  </si>
  <si>
    <t>Watch for dupes</t>
  </si>
  <si>
    <t>App proc templates in app functions, specifics in (app)func</t>
  </si>
  <si>
    <t>Rules</t>
  </si>
  <si>
    <t>ContactID</t>
  </si>
  <si>
    <t>id fields</t>
  </si>
  <si>
    <t>auto-inc</t>
  </si>
  <si>
    <t xml:space="preserve">consistent naming - </t>
  </si>
  <si>
    <t>tbl, tlk, tsys</t>
  </si>
  <si>
    <t>child tables with name of parent</t>
  </si>
  <si>
    <t>Email, URL, Dollars</t>
  </si>
  <si>
    <t>Get db or build</t>
  </si>
  <si>
    <t>Appsettings</t>
  </si>
  <si>
    <t xml:space="preserve">Run db template code - </t>
  </si>
  <si>
    <t>All sys</t>
  </si>
  <si>
    <t>connection strngs</t>
  </si>
  <si>
    <t>App template</t>
  </si>
  <si>
    <t>web.config</t>
  </si>
  <si>
    <t>connection strings</t>
  </si>
  <si>
    <t>Consolidate</t>
  </si>
  <si>
    <t>all data adapters</t>
  </si>
  <si>
    <t>When to overwrite</t>
  </si>
  <si>
    <t>correct version of devex</t>
  </si>
  <si>
    <t>Template?</t>
  </si>
  <si>
    <t>Create WUCs on fly</t>
  </si>
  <si>
    <t>App Code</t>
  </si>
  <si>
    <t>Generic reports</t>
  </si>
  <si>
    <t>System</t>
  </si>
  <si>
    <t>WUC</t>
  </si>
  <si>
    <t>Global resources - report pic</t>
  </si>
  <si>
    <t>Resources</t>
  </si>
  <si>
    <t>Styles</t>
  </si>
  <si>
    <t>Scripts</t>
  </si>
  <si>
    <t>AboutIntranet</t>
  </si>
  <si>
    <t>Default</t>
  </si>
  <si>
    <t>Build SQL</t>
  </si>
  <si>
    <t xml:space="preserve">Company info </t>
  </si>
  <si>
    <t>Picture</t>
  </si>
  <si>
    <t>Rolodex?</t>
  </si>
  <si>
    <t>Calendar?</t>
  </si>
  <si>
    <t>Style changes</t>
  </si>
  <si>
    <t>REMAKE</t>
  </si>
  <si>
    <t>all, grid, list</t>
  </si>
  <si>
    <t>sps - update, insert, delete</t>
  </si>
  <si>
    <t>Overwrite what</t>
  </si>
  <si>
    <t>Use code to gen SQL template</t>
  </si>
  <si>
    <t>Contact ID connections?</t>
  </si>
  <si>
    <t>Copy latest code or template</t>
  </si>
  <si>
    <t>Calendar</t>
  </si>
  <si>
    <t>Rolodex</t>
  </si>
  <si>
    <t>Data</t>
  </si>
  <si>
    <t>gen from form</t>
  </si>
  <si>
    <t>Grid On Load</t>
  </si>
  <si>
    <t>SQL On Load</t>
  </si>
  <si>
    <t>Tabs On Load</t>
  </si>
  <si>
    <t>(include logs)</t>
  </si>
  <si>
    <t>Standard user levels</t>
  </si>
  <si>
    <t>Load Params</t>
  </si>
  <si>
    <t>Under data - just list their desired main objects</t>
  </si>
  <si>
    <t>__(app)Funcs</t>
  </si>
  <si>
    <t>First few variables</t>
  </si>
  <si>
    <t>Remove specific params from checkforedit call</t>
  </si>
  <si>
    <t>Call checkforedit - edit?</t>
  </si>
  <si>
    <t>Vars at top of EditFormMaster?</t>
  </si>
  <si>
    <t>editform_master</t>
  </si>
  <si>
    <t>check for edit</t>
  </si>
  <si>
    <t>Remove for app calls too</t>
  </si>
  <si>
    <t>overwrite queries</t>
  </si>
  <si>
    <t>overwrite select</t>
  </si>
  <si>
    <t>Try to find in tables - if not, create views, sps, load info into data dic, build form</t>
  </si>
  <si>
    <t>get rsid?</t>
  </si>
  <si>
    <t>apply filter?</t>
  </si>
  <si>
    <t>Clear for overwrite?</t>
  </si>
  <si>
    <t>get rs name</t>
  </si>
  <si>
    <t>(clear all vars by passing NONE)</t>
  </si>
  <si>
    <t>If last page &lt;&gt; this page - clear state vars</t>
  </si>
  <si>
    <t>Is popup?  Load vars.</t>
  </si>
  <si>
    <t>Tab order</t>
  </si>
  <si>
    <t>Grid column size</t>
  </si>
  <si>
    <t>LINQ?</t>
  </si>
  <si>
    <t>Add handlers for update, etc.</t>
  </si>
  <si>
    <t>Load App vars or Page vars depending on Postback?</t>
  </si>
  <si>
    <t>LoadVars</t>
  </si>
  <si>
    <t>GetRSInfo</t>
  </si>
  <si>
    <t>LoadAppVars</t>
  </si>
  <si>
    <t>LoadPageVars</t>
  </si>
  <si>
    <t>Load vars / get rs info</t>
  </si>
  <si>
    <t>set mode</t>
  </si>
  <si>
    <t>set filters</t>
  </si>
  <si>
    <t>check for big data</t>
  </si>
  <si>
    <t>check for button presses on postback</t>
  </si>
  <si>
    <t>config header</t>
  </si>
  <si>
    <t>config v. build?</t>
  </si>
  <si>
    <t>If mode=grid</t>
  </si>
  <si>
    <t>Add WUC_Grid to panel</t>
  </si>
  <si>
    <t>Add sql_GridMain to panel</t>
  </si>
  <si>
    <t>set up selectcommand, load, update, inserted, deleted procs</t>
  </si>
  <si>
    <t>(regular)</t>
  </si>
  <si>
    <t>(Big data)</t>
  </si>
  <si>
    <t>Add WUC_LinqGrid to panel</t>
  </si>
  <si>
    <t>Get info from DD about select, orderby, etc.</t>
  </si>
  <si>
    <t>Bind grid</t>
  </si>
  <si>
    <t>Set grid settings</t>
  </si>
  <si>
    <t>Show grid commands</t>
  </si>
  <si>
    <t>Set up grid summaries</t>
  </si>
  <si>
    <t>Go thru grid columns and set width and label</t>
  </si>
  <si>
    <t>Set filter and grouping options on grid</t>
  </si>
  <si>
    <t>If quick edit, set up functions, labels, call app</t>
  </si>
  <si>
    <t>else set up call to edit on double click, set width, adjust grid size</t>
  </si>
  <si>
    <t>initialize filter</t>
  </si>
  <si>
    <t>bind grid</t>
  </si>
  <si>
    <t>??</t>
  </si>
  <si>
    <t>set up grid col names (do earlier?)</t>
  </si>
  <si>
    <t>Set up sort &amp; filter</t>
  </si>
  <si>
    <t>make visible</t>
  </si>
  <si>
    <t>if mode=edit view add</t>
  </si>
  <si>
    <t>set value of main select to selected id</t>
  </si>
  <si>
    <t>find the form view</t>
  </si>
  <si>
    <t>set up hooks for itemupdating, created, databound</t>
  </si>
  <si>
    <t>check for insert item template</t>
  </si>
  <si>
    <t>set default mode to read-only</t>
  </si>
  <si>
    <t>find sql_fv</t>
  </si>
  <si>
    <t>set handlers for load,update,insert,delete</t>
  </si>
  <si>
    <t>build tabs</t>
  </si>
  <si>
    <t>if report view handle later</t>
  </si>
  <si>
    <t>config header based on mode</t>
  </si>
  <si>
    <t>again - load vars</t>
  </si>
  <si>
    <t>if popup set menu width</t>
  </si>
  <si>
    <t>save rs info (currentrs, sort, show per user)</t>
  </si>
  <si>
    <t>Show tabs</t>
  </si>
  <si>
    <t>have one tab?</t>
  </si>
  <si>
    <t>build others?</t>
  </si>
  <si>
    <t>get all tab info from systabs based on rsid</t>
  </si>
  <si>
    <t>Contacts relationships??</t>
  </si>
  <si>
    <t>tab set defaults to 10</t>
  </si>
  <si>
    <t>Find SQL control</t>
  </si>
  <si>
    <t>get row count</t>
  </si>
  <si>
    <t>find grid</t>
  </si>
  <si>
    <t>hide and label columns</t>
  </si>
  <si>
    <t>Tabs Changed</t>
  </si>
  <si>
    <t>Load tab info</t>
  </si>
  <si>
    <t>(module)</t>
  </si>
  <si>
    <t>clear vars</t>
  </si>
  <si>
    <t>Build SP</t>
  </si>
  <si>
    <t>Add btns to tab</t>
  </si>
  <si>
    <t>load select, update, insert, delete commands</t>
  </si>
  <si>
    <t>build params</t>
  </si>
  <si>
    <t>some settings, incl key field and handlers for start editing, init row, updated, inserting, inserted, cancel</t>
  </si>
  <si>
    <t>grid on load</t>
  </si>
  <si>
    <t>config grid</t>
  </si>
  <si>
    <t>config</t>
  </si>
  <si>
    <t>build</t>
  </si>
  <si>
    <t>load</t>
  </si>
  <si>
    <t>data dic</t>
  </si>
  <si>
    <t>sql</t>
  </si>
  <si>
    <t>edit</t>
  </si>
  <si>
    <t>support</t>
  </si>
  <si>
    <t>general</t>
  </si>
  <si>
    <t>should work for both tabs and main</t>
  </si>
  <si>
    <t>grid config in main proc</t>
  </si>
  <si>
    <t>config width and label and hide</t>
  </si>
  <si>
    <t>vbConfigGrid</t>
  </si>
  <si>
    <t>vbGridOnLoad</t>
  </si>
  <si>
    <t>vbSQLOnLoad</t>
  </si>
  <si>
    <t>ddbuildsp</t>
  </si>
  <si>
    <t>check for dd and for real</t>
  </si>
  <si>
    <t>build as needed</t>
  </si>
  <si>
    <t>update dd</t>
  </si>
  <si>
    <t>Session vars</t>
  </si>
  <si>
    <t>Handlers</t>
  </si>
  <si>
    <t>Sort</t>
  </si>
  <si>
    <t>Filter</t>
  </si>
  <si>
    <t>Show</t>
  </si>
  <si>
    <t>Add</t>
  </si>
  <si>
    <t>Edit</t>
  </si>
  <si>
    <t>Delete</t>
  </si>
  <si>
    <t>Copy</t>
  </si>
  <si>
    <t>Back</t>
  </si>
  <si>
    <t>Config Grid Edit</t>
  </si>
  <si>
    <t>config for edit</t>
  </si>
  <si>
    <t>on load</t>
  </si>
  <si>
    <t>vbsetuptabgrid</t>
  </si>
  <si>
    <t>row inserting</t>
  </si>
  <si>
    <t>data bound</t>
  </si>
  <si>
    <t>start row editing</t>
  </si>
  <si>
    <t>init row</t>
  </si>
  <si>
    <t>When tabs load</t>
  </si>
  <si>
    <t>vbPageCtrlOnLoad</t>
  </si>
  <si>
    <t>When tabs change</t>
  </si>
  <si>
    <t>vbPageCtrlOnActiveTabChanged</t>
  </si>
  <si>
    <t>Pick connection (data / system)</t>
  </si>
  <si>
    <t>exec cmd</t>
  </si>
  <si>
    <t>quick query</t>
  </si>
  <si>
    <t>get val</t>
  </si>
  <si>
    <t>set val</t>
  </si>
  <si>
    <t>open reader</t>
  </si>
  <si>
    <t>fill data set</t>
  </si>
  <si>
    <t>clean sql</t>
  </si>
  <si>
    <t>get max id</t>
  </si>
  <si>
    <t>call sp</t>
  </si>
  <si>
    <t>build in param</t>
  </si>
  <si>
    <t>build out param</t>
  </si>
  <si>
    <t>insert where, order by, group by</t>
  </si>
  <si>
    <t>get field count</t>
  </si>
  <si>
    <t>get key field</t>
  </si>
  <si>
    <t>load data table</t>
  </si>
  <si>
    <t>build parameters (comboboxes, html, added, edited defaults)</t>
  </si>
  <si>
    <t>(app)Funcs</t>
  </si>
  <si>
    <t>vars specific to app</t>
  </si>
  <si>
    <t>appConfigQuickEditGrid</t>
  </si>
  <si>
    <t>appRunOp</t>
  </si>
  <si>
    <t>appAddOps</t>
  </si>
  <si>
    <t>appLoadLinqSPs</t>
  </si>
  <si>
    <t>appFunctions</t>
  </si>
  <si>
    <t>??Consolidate into (app)funcs?</t>
  </si>
  <si>
    <t>ddLoadNewFieldsToDataDic - look for new fields and add to dd</t>
  </si>
  <si>
    <t>(consol?)</t>
  </si>
  <si>
    <t>build tab WUC</t>
  </si>
  <si>
    <t>build sps</t>
  </si>
  <si>
    <t>get sys field val</t>
  </si>
  <si>
    <t>load app vars</t>
  </si>
  <si>
    <t>dim field arrays</t>
  </si>
  <si>
    <t>load page vars</t>
  </si>
  <si>
    <t>save rs info to user</t>
  </si>
  <si>
    <t>dbBuildParams</t>
  </si>
  <si>
    <t>dbBuildInParam</t>
  </si>
  <si>
    <t>dbBuildOutParam</t>
  </si>
  <si>
    <t>dbBuildParameters</t>
  </si>
  <si>
    <t>add to event log</t>
  </si>
  <si>
    <t>handle sql error</t>
  </si>
  <si>
    <t>reload big sql filter</t>
  </si>
  <si>
    <t>reload big sql value</t>
  </si>
  <si>
    <t>find sql object</t>
  </si>
  <si>
    <t>replace parameter in Q</t>
  </si>
  <si>
    <t>load parameter</t>
  </si>
  <si>
    <t>get tab index</t>
  </si>
  <si>
    <t>remove grid cols</t>
  </si>
  <si>
    <t>hide grid cols</t>
  </si>
  <si>
    <t>add blank to combo</t>
  </si>
  <si>
    <t>sql on load</t>
  </si>
  <si>
    <t>on end row editing</t>
  </si>
  <si>
    <t>sql on updated</t>
  </si>
  <si>
    <t>sql on insert</t>
  </si>
  <si>
    <t>sql on delete</t>
  </si>
  <si>
    <t>on fv item updated</t>
  </si>
  <si>
    <t>report / export</t>
  </si>
  <si>
    <t>Support functions</t>
  </si>
  <si>
    <t>is field</t>
  </si>
  <si>
    <t>space out</t>
  </si>
  <si>
    <t>wf</t>
  </si>
  <si>
    <t>dwf</t>
  </si>
  <si>
    <t>wff</t>
  </si>
  <si>
    <t>rwf</t>
  </si>
  <si>
    <t>rlf</t>
  </si>
  <si>
    <t>zeropadl</t>
  </si>
  <si>
    <t>nl</t>
  </si>
  <si>
    <t>consolidate</t>
  </si>
  <si>
    <t>gets</t>
  </si>
  <si>
    <t>is</t>
  </si>
  <si>
    <t>get name value</t>
  </si>
  <si>
    <t>load combo</t>
  </si>
  <si>
    <t>get fld delimiter</t>
  </si>
  <si>
    <t>get fld default</t>
  </si>
  <si>
    <t>strip quotes</t>
  </si>
  <si>
    <t>get table name</t>
  </si>
  <si>
    <t>get record count</t>
  </si>
  <si>
    <t>get record count with params</t>
  </si>
  <si>
    <t>now</t>
  </si>
  <si>
    <t>date</t>
  </si>
  <si>
    <t>get date part</t>
  </si>
  <si>
    <t>day</t>
  </si>
  <si>
    <t>month</t>
  </si>
  <si>
    <t>year</t>
  </si>
  <si>
    <t>time</t>
  </si>
  <si>
    <t>min</t>
  </si>
  <si>
    <t>max</t>
  </si>
  <si>
    <t>jc</t>
  </si>
  <si>
    <t>jok</t>
  </si>
  <si>
    <t>ja</t>
  </si>
  <si>
    <t>client alert</t>
  </si>
  <si>
    <t>client message</t>
  </si>
  <si>
    <t>new window</t>
  </si>
  <si>
    <t>to proper case</t>
  </si>
  <si>
    <t>to pascal case</t>
  </si>
  <si>
    <t>get word</t>
  </si>
  <si>
    <t>null2</t>
  </si>
  <si>
    <t>null20</t>
  </si>
  <si>
    <t>null2null</t>
  </si>
  <si>
    <t>null2dt</t>
  </si>
  <si>
    <t>null2sp</t>
  </si>
  <si>
    <t>exec scalar</t>
  </si>
  <si>
    <t>exec reader</t>
  </si>
  <si>
    <t>exec reader 2</t>
  </si>
  <si>
    <t>exec non query</t>
  </si>
  <si>
    <t>fill data set with params</t>
  </si>
  <si>
    <t>get sql object type</t>
  </si>
  <si>
    <t>get db type</t>
  </si>
  <si>
    <t>get web content</t>
  </si>
  <si>
    <t>xe</t>
  </si>
  <si>
    <t>rl</t>
  </si>
  <si>
    <t>rw</t>
  </si>
  <si>
    <t>rd</t>
  </si>
  <si>
    <t>re</t>
  </si>
  <si>
    <t>all trim</t>
  </si>
  <si>
    <t>trim tabs</t>
  </si>
  <si>
    <t>ismtnot0</t>
  </si>
  <si>
    <t>ismt</t>
  </si>
  <si>
    <t>is field OK</t>
  </si>
  <si>
    <t>send email</t>
  </si>
  <si>
    <t>to init caps</t>
  </si>
  <si>
    <t>get index of combo</t>
  </si>
  <si>
    <t>left chars</t>
  </si>
  <si>
    <t>get fld index</t>
  </si>
  <si>
    <t>get postback control</t>
  </si>
  <si>
    <t>file exists</t>
  </si>
  <si>
    <t>show request form</t>
  </si>
  <si>
    <t>System functions</t>
  </si>
  <si>
    <t>declare all public vars - not app vars</t>
  </si>
  <si>
    <t>connect to and work with any data source (sql, access, xml, sql varieties)</t>
  </si>
  <si>
    <t>get this site</t>
  </si>
  <si>
    <t>get button</t>
  </si>
  <si>
    <t>sysSQL - functions related to the SQL database</t>
  </si>
  <si>
    <t>sysDataDic - function that build or work with the data dictionary</t>
  </si>
  <si>
    <t>build dd table - load tsysrecordsets and build views (why not sps?)</t>
  </si>
  <si>
    <t>build dd fields - load tsysfields - contact ids</t>
  </si>
  <si>
    <t>build tabs - load tsystabs (why not grab from tsysrecordsets?)</t>
  </si>
  <si>
    <t>load fields from dictionary</t>
  </si>
  <si>
    <t>get sys field info</t>
  </si>
  <si>
    <t>build sql statements</t>
  </si>
  <si>
    <t>get rs info</t>
  </si>
  <si>
    <t>load recordset vars</t>
  </si>
  <si>
    <t>load field vars</t>
  </si>
  <si>
    <t>load tab vars</t>
  </si>
  <si>
    <t xml:space="preserve">Build data dictionary - </t>
  </si>
  <si>
    <t xml:space="preserve">get list of tables - build recordsets and fields.  </t>
  </si>
  <si>
    <t>Then load tabs based on name, match tlk with fields</t>
  </si>
  <si>
    <t>is security OK</t>
  </si>
  <si>
    <t>get edit call page</t>
  </si>
  <si>
    <t>gen edit form</t>
  </si>
  <si>
    <t>gen edit form layout</t>
  </si>
  <si>
    <t>gen grid layout</t>
  </si>
  <si>
    <t>Gen Function - functions that create controls</t>
  </si>
  <si>
    <t>Edit Functions - functions related to an edit event</t>
  </si>
  <si>
    <t>implements iTemplate and creates controls within a space</t>
  </si>
  <si>
    <t>new (needed)</t>
  </si>
  <si>
    <t>InstantiateIn (needed)</t>
  </si>
  <si>
    <t>gen table</t>
  </si>
  <si>
    <t>gen sql</t>
  </si>
  <si>
    <t>gen lbl</t>
  </si>
  <si>
    <t>gen mmo</t>
  </si>
  <si>
    <t>gen txt</t>
  </si>
  <si>
    <t>gen grid txt</t>
  </si>
  <si>
    <t>gen chk</t>
  </si>
  <si>
    <t>gen combo</t>
  </si>
  <si>
    <t>gen grid combo</t>
  </si>
  <si>
    <t>reload big SQL filter</t>
  </si>
  <si>
    <t>reload big SQL value</t>
  </si>
  <si>
    <t>split parameter string into name/value</t>
  </si>
  <si>
    <t>vbClearReportSessionVars</t>
  </si>
  <si>
    <t>friend class for image hyperlink</t>
  </si>
  <si>
    <t>friend class for URL hyperlink</t>
  </si>
  <si>
    <t>getParameter</t>
  </si>
  <si>
    <t>Umpqua</t>
  </si>
  <si>
    <t>600005304-1</t>
  </si>
  <si>
    <t>Annual Fee</t>
  </si>
  <si>
    <t>February</t>
  </si>
  <si>
    <t>Citigarden</t>
  </si>
  <si>
    <t>gObP349z9o</t>
  </si>
  <si>
    <t>https://green1.integrishosting.com:2096</t>
  </si>
  <si>
    <t>aamlnocal</t>
  </si>
  <si>
    <t>027</t>
  </si>
  <si>
    <t>.NET</t>
  </si>
  <si>
    <t>CSS</t>
  </si>
  <si>
    <t>HTML 5</t>
  </si>
  <si>
    <t>jQuery</t>
  </si>
  <si>
    <t>Google Maps</t>
  </si>
  <si>
    <t>AWS</t>
  </si>
  <si>
    <t>Full-stack web programming</t>
  </si>
  <si>
    <t>Bank of America</t>
  </si>
  <si>
    <t>VISA</t>
  </si>
  <si>
    <t>MVC (both .NET and Java)</t>
  </si>
  <si>
    <t>javascript</t>
  </si>
  <si>
    <t>Java</t>
  </si>
  <si>
    <t>Git</t>
  </si>
  <si>
    <t>Maven</t>
  </si>
  <si>
    <t>Agile</t>
  </si>
  <si>
    <t>Azure</t>
  </si>
  <si>
    <t>dBase</t>
  </si>
  <si>
    <t>Paradox</t>
  </si>
  <si>
    <t>Access</t>
  </si>
  <si>
    <t>Sharepoint</t>
  </si>
  <si>
    <t>Windows</t>
  </si>
  <si>
    <t>Mac</t>
  </si>
  <si>
    <t>Linux</t>
  </si>
  <si>
    <t>SOAP</t>
  </si>
  <si>
    <t>RESTful APIs</t>
  </si>
  <si>
    <t>Internet of Things</t>
  </si>
  <si>
    <t>EDUCATION</t>
  </si>
  <si>
    <t>Bachelor of Music, New England Conservatory of Music.  Honors.</t>
  </si>
  <si>
    <t>MBA, Oakland University</t>
  </si>
  <si>
    <t>Various computer courses, UC Berkeley</t>
  </si>
  <si>
    <t>GPS</t>
  </si>
  <si>
    <t>Drag-and-drop uploads</t>
  </si>
  <si>
    <t>Bash</t>
  </si>
  <si>
    <t>Xamarin</t>
  </si>
  <si>
    <t>DevEx</t>
  </si>
  <si>
    <t>Android</t>
  </si>
  <si>
    <t>AdWords</t>
  </si>
  <si>
    <t>XML</t>
  </si>
  <si>
    <t>AppleScript</t>
  </si>
  <si>
    <t>ResEdit</t>
  </si>
  <si>
    <t>e-Commerce</t>
  </si>
  <si>
    <t>Security</t>
  </si>
  <si>
    <t>PDF programming</t>
  </si>
  <si>
    <t>Delphi</t>
  </si>
  <si>
    <t>Word and Excel macros</t>
  </si>
  <si>
    <t>Replication</t>
  </si>
  <si>
    <t>Filemaker</t>
  </si>
  <si>
    <t>FoxPro</t>
  </si>
  <si>
    <t>PowerBuilder</t>
  </si>
  <si>
    <t>C++</t>
  </si>
  <si>
    <t>ODBC</t>
  </si>
  <si>
    <t>OLE</t>
  </si>
  <si>
    <t>Great Plains</t>
  </si>
  <si>
    <t>QuickBooks</t>
  </si>
  <si>
    <t>Ghilotti Brothers</t>
  </si>
  <si>
    <t>Global Merino</t>
  </si>
  <si>
    <t>Bay Creative</t>
  </si>
  <si>
    <t xml:space="preserve">AFS </t>
  </si>
  <si>
    <t>Payroll Masters</t>
  </si>
  <si>
    <t>City of Vacaville</t>
  </si>
  <si>
    <t>City of Dixon</t>
  </si>
  <si>
    <t>City of Riverbank</t>
  </si>
  <si>
    <t>Verified Audit</t>
  </si>
  <si>
    <t>Larkspur Data</t>
  </si>
  <si>
    <t>Extegrity</t>
  </si>
  <si>
    <t>Triad Electronics</t>
  </si>
  <si>
    <t>KitchenWorks</t>
  </si>
  <si>
    <t>Banque National de Paris</t>
  </si>
  <si>
    <t>The Gap</t>
  </si>
  <si>
    <t>Contra Costa County</t>
  </si>
  <si>
    <t xml:space="preserve">Chiron </t>
  </si>
  <si>
    <t>Fritz Companies</t>
  </si>
  <si>
    <t>Silicon Valley Bank</t>
  </si>
  <si>
    <t>US Postal Service</t>
  </si>
  <si>
    <t>University of California</t>
  </si>
  <si>
    <t>ComputerLand</t>
  </si>
  <si>
    <t>EPRI</t>
  </si>
  <si>
    <t>Baker &amp; McKenzie</t>
  </si>
  <si>
    <t>REPRESENTATIVE CLIENTS</t>
  </si>
  <si>
    <t>SKILLSETS</t>
  </si>
  <si>
    <t>CBS Multimedia</t>
  </si>
  <si>
    <t>Visual Basic and VBA</t>
  </si>
  <si>
    <t>All SQL (esp. SQL Server)</t>
  </si>
  <si>
    <t>Collaborative Practice (intl and CA)</t>
  </si>
  <si>
    <t>Organic.com</t>
  </si>
  <si>
    <t>Sage Systems</t>
  </si>
  <si>
    <t>C / C# / C++</t>
  </si>
  <si>
    <t>Ajax</t>
  </si>
  <si>
    <t>pr@cpcal.com</t>
  </si>
  <si>
    <t>P@ssword1</t>
  </si>
  <si>
    <t xml:space="preserve">PACE </t>
  </si>
  <si>
    <t>pace-koch@comcast.net</t>
  </si>
  <si>
    <t>LinkLok</t>
  </si>
  <si>
    <t>cpace</t>
  </si>
  <si>
    <t>MySQL</t>
  </si>
  <si>
    <t>MySQL57</t>
  </si>
  <si>
    <t>Port: 3306</t>
  </si>
  <si>
    <t>herb@softwareidservices.com</t>
  </si>
  <si>
    <t>grooven15</t>
  </si>
  <si>
    <t>kevin@s.com</t>
  </si>
  <si>
    <t>PHP/MySQL</t>
  </si>
  <si>
    <t>propubforms.com</t>
  </si>
  <si>
    <t>Cpanel</t>
  </si>
  <si>
    <t>p@ssw@RD123</t>
  </si>
  <si>
    <t>Borland Intl</t>
  </si>
  <si>
    <t>AngularJS / Bootstrap</t>
  </si>
  <si>
    <t>https://www.linkedin.com/in/mortondoug</t>
  </si>
  <si>
    <t>Thebest1!</t>
  </si>
  <si>
    <t>https://docs.google.com/spreadsheets/d/1p8tarXR3ai1ZnreoSWNCBzRFXzVvE6zwUkdYOA9JWcA/edit?ts=56bcf736#gid=0</t>
  </si>
  <si>
    <t>https://a2plcpnl0556.prod.iad2.secureserver.net:2083/cpsess9750593353/frontend/gl_paper_lantern/index.html?post_login=4872818719329</t>
  </si>
  <si>
    <t>(GoDaddy)</t>
  </si>
  <si>
    <t>http://www.propubforms.com/linklokipn.php</t>
  </si>
  <si>
    <t>http://198.251.79.223/propubforms/linklokipn.php</t>
  </si>
  <si>
    <t>http://www.propubforms.com/linklokipnret.php</t>
  </si>
  <si>
    <t>http://198.251.79.223/propubforms/linklokipnret.php</t>
  </si>
  <si>
    <t>propubforms</t>
  </si>
  <si>
    <t>(manage web hosting)</t>
  </si>
  <si>
    <t>FTP_Pace</t>
  </si>
  <si>
    <t>1FTP_P@c@</t>
  </si>
  <si>
    <t>107.180.55.21</t>
  </si>
  <si>
    <t>Vertical Response</t>
  </si>
  <si>
    <t>1V@rtical</t>
  </si>
  <si>
    <t>http://www.cybercoders.com/dashboard/</t>
  </si>
  <si>
    <t>login with LinkedIn</t>
  </si>
  <si>
    <t>https://www.glassdoor.com/Job/index.htm</t>
  </si>
  <si>
    <t>login with Facebook</t>
  </si>
  <si>
    <t>https://www.ziprecruiter.com/candidate/suggested-jobs</t>
  </si>
  <si>
    <t>doug@gneo.net / trumpet</t>
  </si>
  <si>
    <t>I have been a computer consultant and developer for over 30 years and have worked for nearly every type and size of business - from 2-person non-profits to multi-national companies, ranging from a lighting shop and a small business owner up to Visa, Bank of America, the University of California, the US Postal Service - and everything in between. I have started and run companies, getting involved in financing and staffing, marketing and promotion and have functioned as CIO and even acting CEO. Our efforts have been featured in Wired and Forbes magazines.</t>
  </si>
  <si>
    <t>My operating philosophy is to listen and learn, then build as needed from a strong foundation, isolating and solving problems as they arise. I really enjoy the learning and creative challenges that application development requires - and the excitement of new ventures. Nothing ventured - nothing gained.</t>
  </si>
  <si>
    <t>At this point, I'm very excited by full-stack programming, esp. using AngularJS, which I found to be a very evolved program.  I have also worked with multi-platform systems, including Xamarin, Developer's Express and Visual Studio.  I take the big picture and program to the problem, and I never quit until the client is satisfied.</t>
  </si>
  <si>
    <t>http://jobs.monster.com/search/</t>
  </si>
  <si>
    <t>https://www.dice.com/dashboard#/profiles/active</t>
  </si>
  <si>
    <t>doug@gneo.net/trumpet7</t>
  </si>
  <si>
    <t>https://remoteok.io/remote-angularjs-jobs</t>
  </si>
  <si>
    <t>http://www.weloveangular.com/jobs/remote</t>
  </si>
  <si>
    <t>I have written custom applications in banking, accounting, inventory, personnel, project management, fleet management, utilities, city management, real estate - and recently, built on-line international communities and e-commerce sites. With some partners, I was a pioneer in the integrated home control field - being one of the first to develop internet control of devices.</t>
  </si>
  <si>
    <t>http://resume.linkedinlabs.com/</t>
  </si>
  <si>
    <t>my.smartrecruiters.com</t>
  </si>
  <si>
    <t>Costa Rica / Panama</t>
  </si>
  <si>
    <t>SFO-LAX</t>
  </si>
  <si>
    <t>SW492</t>
  </si>
  <si>
    <t>8:50PM</t>
  </si>
  <si>
    <t>10:10PM</t>
  </si>
  <si>
    <t>LAX-Hawthorne Plaza Inn</t>
  </si>
  <si>
    <t>12043 Hawthorne</t>
  </si>
  <si>
    <t>1-310-9733432</t>
  </si>
  <si>
    <t>Take cab from LAX</t>
  </si>
  <si>
    <t>LAX-Liberia</t>
  </si>
  <si>
    <t>Rent Car</t>
  </si>
  <si>
    <t xml:space="preserve">Drive to Villas Sol </t>
  </si>
  <si>
    <t>Alaska 270</t>
  </si>
  <si>
    <t>8:20AM</t>
  </si>
  <si>
    <t>2:58PM</t>
  </si>
  <si>
    <t>Chillax, take nature trips</t>
  </si>
  <si>
    <t>Read</t>
  </si>
  <si>
    <t>Pool time</t>
  </si>
  <si>
    <t>Monkeys</t>
  </si>
  <si>
    <t>Copa 199</t>
  </si>
  <si>
    <t>LIR-Panama City</t>
  </si>
  <si>
    <t>11:15AM</t>
  </si>
  <si>
    <t>Cab to Hotel</t>
  </si>
  <si>
    <t>Hard Rock Hotel Panama Megapolis</t>
  </si>
  <si>
    <t>(sightsee)</t>
  </si>
  <si>
    <t>Canal and City tour</t>
  </si>
  <si>
    <t>PTY-SFO</t>
  </si>
  <si>
    <t>Copa 265</t>
  </si>
  <si>
    <t>11:55AM</t>
  </si>
  <si>
    <t>Ft. Laud</t>
  </si>
  <si>
    <t>4:02PM</t>
  </si>
  <si>
    <t>Virgin 347</t>
  </si>
  <si>
    <t>5:25PM</t>
  </si>
  <si>
    <t>*map?</t>
  </si>
  <si>
    <t>*park at Matt's</t>
  </si>
  <si>
    <t>Drive to SFO</t>
  </si>
  <si>
    <t>*insurance?</t>
  </si>
  <si>
    <t>Cab to airport</t>
  </si>
  <si>
    <t>http://www.tripadvisor.com/AttractionProductDetail?product=2744PCPT&amp;d=299921&amp;aidSuffix=tvrm&amp;partner=Viator</t>
  </si>
  <si>
    <t>Social Security</t>
  </si>
  <si>
    <t>socsec_dcm</t>
  </si>
  <si>
    <t>Trump@t7</t>
  </si>
  <si>
    <t>administrator</t>
  </si>
  <si>
    <t>Han50l</t>
  </si>
  <si>
    <t>64.84.21.180</t>
  </si>
  <si>
    <t>Dougmorton7</t>
  </si>
  <si>
    <t>Vida Vacations</t>
  </si>
  <si>
    <t>Contract #</t>
  </si>
  <si>
    <t>IAT0207</t>
  </si>
  <si>
    <t>V2396393</t>
  </si>
  <si>
    <t>Death Benefit</t>
  </si>
  <si>
    <t>Net cash val</t>
  </si>
  <si>
    <t>PruLife UL Protector</t>
  </si>
  <si>
    <t>Policy date</t>
  </si>
  <si>
    <t>as of 3/9/16</t>
  </si>
  <si>
    <t>$40729 / $28,393 as of 3/9/16</t>
  </si>
  <si>
    <t>mail chimp</t>
  </si>
  <si>
    <t>Frustrated1!</t>
  </si>
  <si>
    <t xml:space="preserve">Career Network </t>
  </si>
  <si>
    <r>
      <t>PWD110476839</t>
    </r>
    <r>
      <rPr>
        <sz val="11.5"/>
        <color rgb="FF525253"/>
        <rFont val="Segoe UI"/>
        <family val="2"/>
      </rPr>
      <t xml:space="preserve"> </t>
    </r>
  </si>
  <si>
    <t>Vida</t>
  </si>
  <si>
    <t>Mark</t>
  </si>
  <si>
    <t>855 411 3969</t>
  </si>
  <si>
    <t>x4118</t>
  </si>
  <si>
    <t>Concierge</t>
  </si>
  <si>
    <t>x3163</t>
  </si>
  <si>
    <t>thevidalifestyle.com</t>
  </si>
  <si>
    <t>(ask for Vida dollars)</t>
  </si>
  <si>
    <t>doug@gneo.net / 2570</t>
  </si>
  <si>
    <t xml:space="preserve">PJ SSN: </t>
  </si>
  <si>
    <t>dougmorton@comcast.net</t>
  </si>
  <si>
    <t>Check out my AngularJS / C# resume demo at http://www.gneo.net/aspx.</t>
  </si>
  <si>
    <t>Rental Car</t>
  </si>
  <si>
    <t>Gas (two tanks)</t>
  </si>
  <si>
    <t>Dinner</t>
  </si>
  <si>
    <t>Lunch</t>
  </si>
  <si>
    <t>Groceries</t>
  </si>
  <si>
    <t>River</t>
  </si>
  <si>
    <t>Monteverde Hotel</t>
  </si>
  <si>
    <t>Butterflies</t>
  </si>
  <si>
    <t>Four Seasons</t>
  </si>
  <si>
    <t>SuperMercado</t>
  </si>
  <si>
    <t>Monteverde Merch</t>
  </si>
  <si>
    <t>Hotel Megapolis</t>
  </si>
  <si>
    <t>Cab to Hawthorne</t>
  </si>
  <si>
    <t>Hawthorne</t>
  </si>
  <si>
    <t>Hawthorne to LAX</t>
  </si>
  <si>
    <t>Dinner in Casco Viejo</t>
  </si>
  <si>
    <t>Gift for Dave</t>
  </si>
  <si>
    <t>Cab back to hotel</t>
  </si>
  <si>
    <t>Dinner in Monteverde</t>
  </si>
  <si>
    <t>Parking at airport</t>
  </si>
  <si>
    <t>Lunch at Flamingo Beach</t>
  </si>
  <si>
    <t>Lunch at Blue Dream</t>
  </si>
  <si>
    <t>Dinner at Coco Beach</t>
  </si>
  <si>
    <t>Taxi from Panama Airport</t>
  </si>
  <si>
    <t>Taxi to Panama Airport</t>
  </si>
  <si>
    <t>D?</t>
  </si>
  <si>
    <t>C?</t>
  </si>
  <si>
    <t>Checking 7440</t>
  </si>
  <si>
    <t>Checking 7213</t>
  </si>
  <si>
    <t>Savings 9092</t>
  </si>
  <si>
    <t>Business Checking 9900</t>
  </si>
  <si>
    <t>Umpqua (LOC)</t>
  </si>
  <si>
    <t>Checking</t>
  </si>
  <si>
    <t>Available LOC ($53,000)</t>
  </si>
  <si>
    <t>Credit Cards</t>
  </si>
  <si>
    <t>Chase 8877</t>
  </si>
  <si>
    <t>Chase 7659</t>
  </si>
  <si>
    <t>Dovenmuehle</t>
  </si>
  <si>
    <t>Investments</t>
  </si>
  <si>
    <t>SEP - Doug</t>
  </si>
  <si>
    <t>SEP - Paula</t>
  </si>
  <si>
    <t>ROTH - Doug</t>
  </si>
  <si>
    <t>ROTH - Paula</t>
  </si>
  <si>
    <t>Business Savings 7310</t>
  </si>
  <si>
    <t>LPL</t>
  </si>
  <si>
    <t>Trust/MWP</t>
  </si>
  <si>
    <t>Trust/Brokerage</t>
  </si>
  <si>
    <t>Account #1</t>
  </si>
  <si>
    <t>Account #2</t>
  </si>
  <si>
    <t>Modified Premium Whole</t>
  </si>
  <si>
    <t>https://www.afm-epf.org/</t>
  </si>
  <si>
    <t>Pension/SS</t>
  </si>
  <si>
    <t>AFM Pension</t>
  </si>
  <si>
    <t>Home Value</t>
  </si>
  <si>
    <t>Total</t>
  </si>
  <si>
    <t>SS - Paula</t>
  </si>
  <si>
    <t>SS - Doug</t>
  </si>
  <si>
    <t>Recurring Revenue</t>
  </si>
  <si>
    <t>Pro Pub</t>
  </si>
  <si>
    <t>SIDS</t>
  </si>
  <si>
    <t>Total Pension/SS/RR</t>
  </si>
  <si>
    <t>Reconfigure investments</t>
  </si>
  <si>
    <t>Annuities</t>
  </si>
  <si>
    <t>Medicare</t>
  </si>
  <si>
    <t>Continue earning</t>
  </si>
  <si>
    <t>PJ</t>
  </si>
  <si>
    <t>Possible income</t>
  </si>
  <si>
    <t>MINIMUM</t>
  </si>
  <si>
    <t>CURRENT</t>
  </si>
  <si>
    <t>PROBABLE</t>
  </si>
  <si>
    <t>PG&amp;E</t>
  </si>
  <si>
    <t>Home Insurance</t>
  </si>
  <si>
    <t>Life Insurance</t>
  </si>
  <si>
    <t>Property Taxes</t>
  </si>
  <si>
    <t>Health Insurance</t>
  </si>
  <si>
    <t>Car Maintenance</t>
  </si>
  <si>
    <t>Food &amp; Beverage Average</t>
  </si>
  <si>
    <t>Clothing Average</t>
  </si>
  <si>
    <t>Gifts Average</t>
  </si>
  <si>
    <t>House Maintenance Average</t>
  </si>
  <si>
    <t>Therapy</t>
  </si>
  <si>
    <t>Dentistry</t>
  </si>
  <si>
    <t>Water</t>
  </si>
  <si>
    <t>Gardening</t>
  </si>
  <si>
    <t>Phones</t>
  </si>
  <si>
    <t>Garbage</t>
  </si>
  <si>
    <t>Chronicle</t>
  </si>
  <si>
    <t>Marin IJ</t>
  </si>
  <si>
    <t>Happy Feet</t>
  </si>
  <si>
    <t>Other</t>
  </si>
  <si>
    <t>WHV HOA</t>
  </si>
  <si>
    <t>Doug's Server</t>
  </si>
  <si>
    <t>Travel</t>
  </si>
  <si>
    <t>THE NUT</t>
  </si>
  <si>
    <t>EXPENSE CATEGORIES</t>
  </si>
  <si>
    <t>ASSETS</t>
  </si>
  <si>
    <t>DEBT</t>
  </si>
  <si>
    <t>REVENUE</t>
  </si>
  <si>
    <t>EXPENSES</t>
  </si>
  <si>
    <t>pacerealestate@comcast.net</t>
  </si>
  <si>
    <t>Cari's Facebook</t>
  </si>
  <si>
    <t>https://www.facebook.com/ProfessionalPublishingLLC/?fref=nf</t>
  </si>
  <si>
    <t>Cari's Facebook #2</t>
  </si>
  <si>
    <t>new site</t>
  </si>
  <si>
    <t>Professional Publishing LLC</t>
  </si>
  <si>
    <t>gethelp@propubforms.com</t>
  </si>
  <si>
    <t>1g@th@lp2</t>
  </si>
  <si>
    <t>Thanks for the offer.  I match most of the skillsets, but if this is a full-time, on-site job, I couldn't manage a daily commute to there from where I live in this awful traffic.</t>
  </si>
  <si>
    <t>Thanks for the offer.  I match most of the skillsets, but if this is a full-time, on-site job, I couldn't relocate at this point.</t>
  </si>
  <si>
    <t>Thanks again,</t>
  </si>
  <si>
    <t>I'm a full-stack engineer with a ton of experience.  I'm in the market looking for good remote work.  If any comes your way, please keep me in mind.</t>
  </si>
  <si>
    <t>Google Accounts</t>
  </si>
  <si>
    <t>Professional Publishing has created easy-to-understand and legally approved real estate forms for 45 years.  Over 220 copyrighted forms cover sales, leases, disclosures, and property management.  California, Nevada, and multi-state forms are available by annual subscription or individually on this site.</t>
  </si>
  <si>
    <t xml:space="preserve">Owner Cari Lynn Pace, a well-respected California real estate broker and author, continually consults with attorneys to keep Professional Publishing forms updated and relevant.  Ms. Pace has a solid reputation of responding to suggestions for new forms requested by the real estate community.  </t>
  </si>
  <si>
    <t>Mail Chimp</t>
  </si>
  <si>
    <t xml:space="preserve">Paula - </t>
  </si>
  <si>
    <t xml:space="preserve">Doug - </t>
  </si>
  <si>
    <t>Park-Sleep-Fly</t>
  </si>
  <si>
    <t>1:13PM</t>
  </si>
  <si>
    <t>VAN</t>
  </si>
  <si>
    <t>Cab to Canada Place cruise docs</t>
  </si>
  <si>
    <t>Cruise</t>
  </si>
  <si>
    <t>FAIR</t>
  </si>
  <si>
    <t>8:45AM</t>
  </si>
  <si>
    <t>3:49PM</t>
  </si>
  <si>
    <t>SEA</t>
  </si>
  <si>
    <t>9:45AM</t>
  </si>
  <si>
    <t>11:45AM</t>
  </si>
  <si>
    <t>Cedarbrook Lodge</t>
  </si>
  <si>
    <t>Cell phone messages</t>
  </si>
  <si>
    <t>dial 510 917 9179</t>
  </si>
  <si>
    <t>Hit #</t>
  </si>
  <si>
    <t>Enter password 19179</t>
  </si>
  <si>
    <r>
      <t>Mayan Palace Nuevo Vallarta</t>
    </r>
    <r>
      <rPr>
        <sz val="10"/>
        <color rgb="FF3A3939"/>
        <rFont val="Arial"/>
        <family val="2"/>
      </rPr>
      <t>Av. Paseo De Las Moras S/NNuevo Vallarta, Nayarit, 63000 MEXICO</t>
    </r>
  </si>
  <si>
    <r>
      <t>Mayan Palace Acapulco</t>
    </r>
    <r>
      <rPr>
        <sz val="10"/>
        <color rgb="FF3A3939"/>
        <rFont val="Arial"/>
        <family val="2"/>
      </rPr>
      <t>Ave Costera De Las PalmasAcapulco, Guerrero, Mexico, 39900 MEXICO</t>
    </r>
  </si>
  <si>
    <r>
      <t>Kahana Falls</t>
    </r>
    <r>
      <rPr>
        <sz val="10"/>
        <color rgb="FF3A3939"/>
        <rFont val="Arial"/>
        <family val="2"/>
      </rPr>
      <t>4260 Lower Honoapiilani Rd.Lahaina, Maui, HI 96761 USA</t>
    </r>
  </si>
  <si>
    <t>Best Western</t>
  </si>
  <si>
    <t>14 days</t>
  </si>
  <si>
    <t>Upgrade to HTC Desire for $5/addtl month</t>
  </si>
  <si>
    <t>2Gb, lesser lines, minimal upgrading</t>
  </si>
  <si>
    <t>Pay Go - $35/phone/2 mths</t>
  </si>
  <si>
    <t>Microsoft Account</t>
  </si>
  <si>
    <t>MyRobot</t>
  </si>
  <si>
    <t>HL</t>
  </si>
  <si>
    <t>Bitbucket</t>
  </si>
  <si>
    <t>HLiR3m2016</t>
  </si>
  <si>
    <t>VPN</t>
  </si>
  <si>
    <t>209.36.1.194</t>
  </si>
  <si>
    <t>(Microsoft)</t>
  </si>
  <si>
    <t>HLiR3m415</t>
  </si>
  <si>
    <t>LogMeIn</t>
  </si>
  <si>
    <t>CostCo</t>
  </si>
  <si>
    <t>Service Agreement ID: 1980791973</t>
  </si>
  <si>
    <t>Hahnemann Labs</t>
  </si>
  <si>
    <r>
      <t xml:space="preserve">querying by lot number, date, remedy, patient, and so forth would be very useful", </t>
    </r>
    <r>
      <rPr>
        <sz val="11"/>
        <color rgb="FF000000"/>
        <rFont val="Calibri"/>
        <family val="2"/>
        <scheme val="minor"/>
      </rPr>
      <t xml:space="preserve">and I would add potency of remedy to that, potentially size of the vial. </t>
    </r>
  </si>
  <si>
    <t>Auto Europe</t>
  </si>
  <si>
    <t>SWAirMorton</t>
  </si>
  <si>
    <t>Citi CostCo Visa</t>
  </si>
  <si>
    <t>173.164.158.41</t>
  </si>
  <si>
    <t>Mayan Palace membership</t>
  </si>
  <si>
    <t>GitHub</t>
  </si>
  <si>
    <t>Nest</t>
  </si>
  <si>
    <t>101 North to last Novato exit at Atherton / San Marin.  Left (west) over the freeway, go 3-4 miles down San Marin (name changes to Sutro after a couple miles) to a T at Vineyard.  Right on Vineyard, left on Wildhorse.  Down about a mile to 145 on the left.  Park on the street.  There's a path to the right of the driveway which leads down to my studio. The drive is 10 minutes from the freeway although it sometimes feels like more.</t>
  </si>
  <si>
    <t>http://www.vidavacations.com/</t>
  </si>
  <si>
    <t>DA91-05240</t>
  </si>
  <si>
    <t>Google</t>
  </si>
  <si>
    <t>1Harp5747!</t>
  </si>
  <si>
    <t>Granite Solutions</t>
  </si>
  <si>
    <t>trumpet7!</t>
  </si>
  <si>
    <t>Benefits</t>
  </si>
  <si>
    <t>granite0611</t>
  </si>
  <si>
    <t>https://my.springahead.com/Go/Account/LogOn</t>
  </si>
  <si>
    <t>Prevalent Design</t>
  </si>
  <si>
    <t>1AMexce11enT</t>
  </si>
  <si>
    <t>Host</t>
  </si>
  <si>
    <t>Username</t>
  </si>
  <si>
    <t>Password</t>
  </si>
  <si>
    <t>FTP</t>
  </si>
  <si>
    <t>23.253.172.117</t>
  </si>
  <si>
    <t>hm16ftp</t>
  </si>
  <si>
    <t>d0gzd1NNNa6</t>
  </si>
  <si>
    <t>IP</t>
  </si>
  <si>
    <t>Database</t>
  </si>
  <si>
    <t>hm16adm</t>
  </si>
  <si>
    <t>hellouniv345e990</t>
  </si>
  <si>
    <t>hm16</t>
  </si>
  <si>
    <t>Melbourne</t>
  </si>
  <si>
    <t>San Jose</t>
  </si>
  <si>
    <t>hsj16ftp</t>
  </si>
  <si>
    <t>u7uu4FG31ax</t>
  </si>
  <si>
    <t>hsj16adm</t>
  </si>
  <si>
    <t>sievelike448br9in</t>
  </si>
  <si>
    <t>hsj16</t>
  </si>
  <si>
    <t>abc16stagingftp</t>
  </si>
  <si>
    <t>staging123</t>
  </si>
  <si>
    <t>abc16stagadm</t>
  </si>
  <si>
    <t>abcstagingisbrillo</t>
  </si>
  <si>
    <t>abc16staging</t>
  </si>
  <si>
    <t>Almond</t>
  </si>
  <si>
    <t xml:space="preserve">Admin - </t>
  </si>
  <si>
    <t>https://mosaicevents.com/ad23m9ttde4xwqqllp58977ff556771a5b8sa2/default.aspx</t>
  </si>
  <si>
    <t>prev0010mw3</t>
  </si>
  <si>
    <t>*******************</t>
  </si>
  <si>
    <t>mosaiceventsftp</t>
  </si>
  <si>
    <t>y7YhHu8gzR9m</t>
  </si>
  <si>
    <t>same IP as the others</t>
  </si>
  <si>
    <t>abc16ftp</t>
  </si>
  <si>
    <t>d0ngzi11a774</t>
  </si>
  <si>
    <t>same IP</t>
  </si>
  <si>
    <t>use same</t>
  </si>
  <si>
    <t>mail.prevalentdesign.com</t>
  </si>
  <si>
    <t>doug@prevalentdesign.com</t>
  </si>
  <si>
    <t>BlueNote1939!</t>
  </si>
  <si>
    <t>GSG</t>
  </si>
  <si>
    <t>https://www.eenroller.net/btrac/broker.asp?ST=GRAN1212&amp;</t>
  </si>
  <si>
    <t>morton0301</t>
  </si>
  <si>
    <t>EmployeeID</t>
  </si>
  <si>
    <t>GRAN1212</t>
  </si>
  <si>
    <t>7teen8TOneGr8</t>
  </si>
  <si>
    <t>abc16</t>
  </si>
  <si>
    <t>ABC Live FTP</t>
  </si>
  <si>
    <t>ABC live DB</t>
  </si>
  <si>
    <t>abc16adm</t>
  </si>
  <si>
    <t>Spark Europe (STAGING)</t>
  </si>
  <si>
    <t>FTP (STAGING)</t>
  </si>
  <si>
    <t>sparkeuropeftp</t>
  </si>
  <si>
    <t>hisc0x668we</t>
  </si>
  <si>
    <t>172.99.97.101</t>
  </si>
  <si>
    <t>MySQL (STAGING)</t>
  </si>
  <si>
    <t>543403_speut16ad</t>
  </si>
  <si>
    <t>iamstagingwhocares777</t>
  </si>
  <si>
    <t>543403_dbspkseutest16</t>
  </si>
  <si>
    <t>CPCal5747</t>
  </si>
  <si>
    <t>4100 3904 5027 1065</t>
  </si>
  <si>
    <t>CashCard</t>
  </si>
  <si>
    <t>6125 2280 3623 1328</t>
  </si>
  <si>
    <t>Life Ins</t>
  </si>
  <si>
    <t>Auto Ins</t>
  </si>
  <si>
    <t>Kaiser - pj</t>
  </si>
  <si>
    <t>Dental</t>
  </si>
  <si>
    <t>Home Ins</t>
  </si>
  <si>
    <t>Kaiser - DM</t>
  </si>
  <si>
    <t>Property Tax</t>
  </si>
  <si>
    <t>JOBS</t>
  </si>
  <si>
    <t>User</t>
  </si>
  <si>
    <t>mort0301</t>
  </si>
  <si>
    <t>TRIPS</t>
  </si>
  <si>
    <t>Alaska</t>
  </si>
  <si>
    <t>.NET System</t>
  </si>
  <si>
    <t>Company</t>
  </si>
  <si>
    <t>Pace Real Estate / ProPubForms</t>
  </si>
  <si>
    <t>EMAIL</t>
  </si>
  <si>
    <t xml:space="preserve">Google </t>
  </si>
  <si>
    <t>Email</t>
  </si>
  <si>
    <t>Memphis / Nashville / Muscle Shoals</t>
  </si>
  <si>
    <t>Kiev / Moscow / Stalingrad / Caucauses</t>
  </si>
  <si>
    <t>Car trip down Australia / then New Zealand</t>
  </si>
  <si>
    <t>Savannah / Hilton Head, NC</t>
  </si>
  <si>
    <t>Excle4TEHw1n</t>
  </si>
  <si>
    <t>Secret</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</si>
</sst>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6" formatCode="&quot;$&quot;#,##0;[Red]\-&quot;$&quot;#,##0"/>
    <numFmt numFmtId="8" formatCode="&quot;$&quot;#,##0.00;[Red]\-&quot;$&quot;#,##0.00"/>
    <numFmt numFmtId="164" formatCode="&quot;$&quot;#,##0_);[Red]\(&quot;$&quot;#,##0\)"/>
    <numFmt numFmtId="165" formatCode="&quot;$&quot;#,##0.00_);[Red]\(&quot;$&quot;#,##0.00\)"/>
    <numFmt numFmtId="166" formatCode="&quot;$&quot;#,##0.00"/>
    <numFmt numFmtId="167" formatCode="[$-F800]dddd\,\ mmmm\ dd\,\ yyyy"/>
    <numFmt numFmtId="168" formatCode="&quot;$&quot;#,##0"/>
    <numFmt numFmtId="169" formatCode="&quot;$&quot;#,##0.00;\(&quot;$&quot;#,##0.00\)"/>
  </numFmts>
  <fonts count="71"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2"/>
      <color rgb="FF000000"/>
      <name val="Calibri"/>
      <family val="2"/>
      <scheme val="minor"/>
    </font>
    <font>
      <sz val="11"/>
      <color theme="1"/>
      <name val="Calibri"/>
      <family val="2"/>
      <scheme val="minor"/>
    </font>
    <font>
      <b/>
      <sz val="11"/>
      <color theme="1"/>
      <name val="Calibri"/>
      <family val="2"/>
      <scheme val="minor"/>
    </font>
    <font>
      <b/>
      <i/>
      <sz val="12"/>
      <color theme="1"/>
      <name val="Calibri"/>
      <family val="2"/>
      <scheme val="minor"/>
    </font>
    <font>
      <i/>
      <sz val="12"/>
      <color theme="1"/>
      <name val="Calibri"/>
      <family val="2"/>
      <scheme val="minor"/>
    </font>
    <font>
      <sz val="12"/>
      <color rgb="FF000000"/>
      <name val="Arial"/>
      <family val="2"/>
    </font>
    <font>
      <sz val="12"/>
      <name val="Calibri"/>
      <family val="2"/>
      <scheme val="minor"/>
    </font>
    <font>
      <b/>
      <sz val="10"/>
      <color rgb="FF4E595D"/>
      <name val="Verdana"/>
      <family val="2"/>
    </font>
    <font>
      <sz val="11"/>
      <color rgb="FF1F497D"/>
      <name val="Calibri"/>
      <family val="2"/>
      <scheme val="minor"/>
    </font>
    <font>
      <sz val="10"/>
      <color rgb="FF333333"/>
      <name val="Inherit"/>
    </font>
    <font>
      <b/>
      <sz val="12"/>
      <color rgb="FFFFFFFF"/>
      <name val="Inherit"/>
    </font>
    <font>
      <b/>
      <sz val="10"/>
      <color rgb="FF333333"/>
      <name val="Inherit"/>
    </font>
    <font>
      <sz val="12"/>
      <color rgb="FF333333"/>
      <name val="Inherit"/>
    </font>
    <font>
      <sz val="10"/>
      <color rgb="FF66696A"/>
      <name val="Inherit"/>
    </font>
    <font>
      <sz val="8"/>
      <color rgb="FF999999"/>
      <name val="Inherit"/>
    </font>
    <font>
      <sz val="10"/>
      <color theme="1"/>
      <name val="Inherit"/>
    </font>
    <font>
      <b/>
      <sz val="14"/>
      <color rgb="FF333333"/>
      <name val="Inherit"/>
    </font>
    <font>
      <sz val="8"/>
      <color rgb="FF333333"/>
      <name val="Inherit"/>
    </font>
    <font>
      <sz val="8"/>
      <color rgb="FF333333"/>
      <name val="Arial"/>
      <family val="2"/>
    </font>
    <font>
      <sz val="9"/>
      <color rgb="FF333333"/>
      <name val="Arial"/>
      <family val="2"/>
    </font>
    <font>
      <sz val="11"/>
      <color rgb="FF333333"/>
      <name val="Segoe UI"/>
      <family val="2"/>
    </font>
    <font>
      <sz val="14"/>
      <color rgb="FF3E414F"/>
      <name val="Arial"/>
      <family val="2"/>
    </font>
    <font>
      <sz val="11"/>
      <color indexed="8"/>
      <name val="Calibri"/>
      <family val="2"/>
    </font>
    <font>
      <sz val="10"/>
      <color indexed="8"/>
      <name val="Arial"/>
      <family val="2"/>
    </font>
    <font>
      <b/>
      <sz val="11.5"/>
      <color rgb="FF525253"/>
      <name val="Segoe UI"/>
      <family val="2"/>
    </font>
    <font>
      <sz val="11.5"/>
      <color rgb="FF525253"/>
      <name val="Segoe UI"/>
      <family val="2"/>
    </font>
    <font>
      <sz val="11"/>
      <color rgb="FF333333"/>
      <name val="Arial"/>
      <family val="2"/>
    </font>
    <font>
      <b/>
      <sz val="11"/>
      <color rgb="FF000000"/>
      <name val="Calibri"/>
      <family val="2"/>
    </font>
    <font>
      <sz val="11"/>
      <name val="Calibri"/>
      <family val="2"/>
      <scheme val="minor"/>
    </font>
    <font>
      <sz val="11"/>
      <name val="Calibri"/>
      <family val="2"/>
    </font>
    <font>
      <sz val="10.5"/>
      <color rgb="FF333333"/>
      <name val="Arial"/>
      <family val="2"/>
    </font>
    <font>
      <b/>
      <sz val="10"/>
      <color rgb="FF3A3939"/>
      <name val="Arial"/>
      <family val="2"/>
    </font>
    <font>
      <sz val="10"/>
      <color rgb="FF3A3939"/>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000000"/>
      <name val="Calibri"/>
      <family val="2"/>
      <scheme val="minor"/>
    </font>
    <font>
      <sz val="12"/>
      <color rgb="FF000000"/>
      <name val="Calibri"/>
      <family val="2"/>
    </font>
    <font>
      <sz val="10"/>
      <color rgb="FF222222"/>
      <name val="Arial"/>
      <family val="2"/>
    </font>
    <font>
      <sz val="10.5"/>
      <color rgb="FF000000"/>
      <name val="Arial"/>
      <family val="2"/>
    </font>
    <font>
      <b/>
      <sz val="11"/>
      <color rgb="FF000000"/>
      <name val="Arial"/>
      <family val="2"/>
    </font>
    <font>
      <sz val="11"/>
      <color rgb="FF000000"/>
      <name val="Arial"/>
      <family val="2"/>
    </font>
    <font>
      <sz val="10"/>
      <name val="Arial"/>
      <family val="2"/>
    </font>
    <font>
      <b/>
      <sz val="10"/>
      <name val="Arial"/>
      <family val="2"/>
    </font>
    <font>
      <sz val="9"/>
      <color rgb="FF000000"/>
      <name val="Arial"/>
      <family val="2"/>
    </font>
    <font>
      <sz val="10"/>
      <color rgb="FF333333"/>
      <name val="Arial"/>
    </font>
    <font>
      <sz val="12"/>
      <color rgb="FF1F497D"/>
      <name val="Calibri"/>
      <family val="2"/>
      <scheme val="minor"/>
    </font>
    <font>
      <sz val="12"/>
      <color rgb="FF333333"/>
      <name val="Arial"/>
      <family val="2"/>
    </font>
    <font>
      <sz val="12"/>
      <color rgb="FF333333"/>
      <name val="Segoe U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s>
  <borders count="20">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medium">
        <color auto="1"/>
      </right>
      <top/>
      <bottom/>
      <diagonal/>
    </border>
    <border>
      <left/>
      <right style="medium">
        <color auto="1"/>
      </right>
      <top/>
      <bottom style="medium">
        <color auto="1"/>
      </bottom>
      <diagonal/>
    </border>
    <border>
      <left/>
      <right style="medium">
        <color auto="1"/>
      </right>
      <top/>
      <bottom/>
      <diagonal/>
    </border>
    <border>
      <left style="medium">
        <color auto="1"/>
      </left>
      <right style="medium">
        <color auto="1"/>
      </right>
      <top style="medium">
        <color auto="1"/>
      </top>
      <bottom/>
      <diagonal/>
    </border>
    <border>
      <left style="medium">
        <color rgb="FFBBBBBB"/>
      </left>
      <right/>
      <top/>
      <bottom/>
      <diagonal/>
    </border>
    <border>
      <left style="thin">
        <color indexed="22"/>
      </left>
      <right style="thin">
        <color indexed="22"/>
      </right>
      <top style="thin">
        <color indexed="22"/>
      </top>
      <bottom style="thin">
        <color indexed="2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CCCCCC"/>
      </left>
      <right/>
      <top style="medium">
        <color rgb="FFCCCCCC"/>
      </top>
      <bottom/>
      <diagonal/>
    </border>
  </borders>
  <cellStyleXfs count="1065">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32" fillId="0" borderId="0"/>
    <xf numFmtId="0" fontId="3" fillId="0" borderId="0"/>
    <xf numFmtId="0" fontId="42" fillId="0" borderId="0" applyNumberFormat="0" applyFill="0" applyBorder="0" applyAlignment="0" applyProtection="0"/>
    <xf numFmtId="0" fontId="43" fillId="0" borderId="10" applyNumberFormat="0" applyFill="0" applyAlignment="0" applyProtection="0"/>
    <xf numFmtId="0" fontId="44" fillId="0" borderId="11" applyNumberFormat="0" applyFill="0" applyAlignment="0" applyProtection="0"/>
    <xf numFmtId="0" fontId="45" fillId="0" borderId="12" applyNumberFormat="0" applyFill="0" applyAlignment="0" applyProtection="0"/>
    <xf numFmtId="0" fontId="45" fillId="0" borderId="0" applyNumberFormat="0" applyFill="0" applyBorder="0" applyAlignment="0" applyProtection="0"/>
    <xf numFmtId="0" fontId="46" fillId="2" borderId="0" applyNumberFormat="0" applyBorder="0" applyAlignment="0" applyProtection="0"/>
    <xf numFmtId="0" fontId="47" fillId="3" borderId="0" applyNumberFormat="0" applyBorder="0" applyAlignment="0" applyProtection="0"/>
    <xf numFmtId="0" fontId="48" fillId="4" borderId="0" applyNumberFormat="0" applyBorder="0" applyAlignment="0" applyProtection="0"/>
    <xf numFmtId="0" fontId="49" fillId="5" borderId="13" applyNumberFormat="0" applyAlignment="0" applyProtection="0"/>
    <xf numFmtId="0" fontId="50" fillId="6" borderId="14" applyNumberFormat="0" applyAlignment="0" applyProtection="0"/>
    <xf numFmtId="0" fontId="51" fillId="6" borderId="13" applyNumberFormat="0" applyAlignment="0" applyProtection="0"/>
    <xf numFmtId="0" fontId="52" fillId="0" borderId="15" applyNumberFormat="0" applyFill="0" applyAlignment="0" applyProtection="0"/>
    <xf numFmtId="0" fontId="53" fillId="7" borderId="16" applyNumberFormat="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11" fillId="0" borderId="18" applyNumberFormat="0" applyFill="0" applyAlignment="0" applyProtection="0"/>
    <xf numFmtId="0" fontId="56"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56" fillId="12" borderId="0" applyNumberFormat="0" applyBorder="0" applyAlignment="0" applyProtection="0"/>
    <xf numFmtId="0" fontId="56"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56" fillId="16" borderId="0" applyNumberFormat="0" applyBorder="0" applyAlignment="0" applyProtection="0"/>
    <xf numFmtId="0" fontId="56"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56" fillId="20" borderId="0" applyNumberFormat="0" applyBorder="0" applyAlignment="0" applyProtection="0"/>
    <xf numFmtId="0" fontId="56"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56" fillId="24" borderId="0" applyNumberFormat="0" applyBorder="0" applyAlignment="0" applyProtection="0"/>
    <xf numFmtId="0" fontId="56"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56" fillId="28" borderId="0" applyNumberFormat="0" applyBorder="0" applyAlignment="0" applyProtection="0"/>
    <xf numFmtId="0" fontId="56"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56" fillId="32" borderId="0" applyNumberFormat="0" applyBorder="0" applyAlignment="0" applyProtection="0"/>
    <xf numFmtId="0" fontId="2" fillId="0" borderId="0"/>
    <xf numFmtId="0" fontId="2" fillId="8" borderId="17" applyNumberFormat="0" applyFont="0" applyAlignment="0" applyProtection="0"/>
    <xf numFmtId="0" fontId="57" fillId="0" borderId="0" applyNumberFormat="0" applyFill="0" applyBorder="0" applyAlignment="0" applyProtection="0"/>
    <xf numFmtId="0" fontId="64" fillId="0" borderId="0"/>
    <xf numFmtId="0" fontId="1"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112">
    <xf numFmtId="0" fontId="0" fillId="0" borderId="0" xfId="0"/>
    <xf numFmtId="8" fontId="0" fillId="0" borderId="0" xfId="0" applyNumberFormat="1"/>
    <xf numFmtId="16" fontId="0" fillId="0" borderId="0" xfId="0" applyNumberFormat="1"/>
    <xf numFmtId="3" fontId="0" fillId="0" borderId="0" xfId="0" applyNumberFormat="1"/>
    <xf numFmtId="0" fontId="8" fillId="0" borderId="0" xfId="0" applyFont="1"/>
    <xf numFmtId="1" fontId="0" fillId="0" borderId="0" xfId="0" applyNumberFormat="1"/>
    <xf numFmtId="0" fontId="5" fillId="0" borderId="0" xfId="0" applyFont="1"/>
    <xf numFmtId="0" fontId="0" fillId="0" borderId="0" xfId="0" applyFont="1"/>
    <xf numFmtId="49" fontId="0" fillId="0" borderId="0" xfId="0" applyNumberFormat="1"/>
    <xf numFmtId="0" fontId="9" fillId="0" borderId="0" xfId="0" applyFont="1"/>
    <xf numFmtId="0" fontId="11" fillId="0" borderId="1" xfId="0" applyFont="1" applyBorder="1" applyAlignment="1">
      <alignment vertical="center" wrapText="1"/>
    </xf>
    <xf numFmtId="0" fontId="11" fillId="0" borderId="2" xfId="0" applyFont="1" applyBorder="1" applyAlignment="1">
      <alignment vertical="center" wrapText="1"/>
    </xf>
    <xf numFmtId="0" fontId="10" fillId="0" borderId="4" xfId="0" applyFont="1" applyBorder="1" applyAlignment="1">
      <alignment vertical="center" wrapText="1"/>
    </xf>
    <xf numFmtId="0" fontId="10" fillId="0" borderId="6" xfId="0" applyFont="1" applyBorder="1" applyAlignment="1">
      <alignment vertical="center" wrapText="1"/>
    </xf>
    <xf numFmtId="0" fontId="10" fillId="0" borderId="5" xfId="0" applyFont="1" applyBorder="1" applyAlignment="1">
      <alignment vertical="center" wrapText="1"/>
    </xf>
    <xf numFmtId="0" fontId="10" fillId="0" borderId="3" xfId="0" applyFont="1" applyBorder="1" applyAlignment="1">
      <alignment vertical="center" wrapText="1"/>
    </xf>
    <xf numFmtId="0" fontId="6" fillId="0" borderId="0" xfId="457"/>
    <xf numFmtId="6" fontId="0" fillId="0" borderId="0" xfId="0" applyNumberFormat="1"/>
    <xf numFmtId="0" fontId="12" fillId="0" borderId="0" xfId="0" applyFont="1"/>
    <xf numFmtId="0" fontId="13" fillId="0" borderId="0" xfId="0" applyFont="1"/>
    <xf numFmtId="0" fontId="11" fillId="0" borderId="0" xfId="0" applyFont="1" applyFill="1" applyBorder="1" applyAlignment="1">
      <alignment vertical="center" wrapText="1"/>
    </xf>
    <xf numFmtId="14" fontId="0" fillId="0" borderId="0" xfId="0" applyNumberFormat="1"/>
    <xf numFmtId="166" fontId="0" fillId="0" borderId="0" xfId="0" applyNumberFormat="1"/>
    <xf numFmtId="166" fontId="5" fillId="0" borderId="0" xfId="0" applyNumberFormat="1" applyFont="1"/>
    <xf numFmtId="3" fontId="5" fillId="0" borderId="0" xfId="0" applyNumberFormat="1" applyFont="1"/>
    <xf numFmtId="9" fontId="0" fillId="0" borderId="0" xfId="0" applyNumberFormat="1"/>
    <xf numFmtId="167" fontId="0" fillId="0" borderId="0" xfId="0" applyNumberFormat="1"/>
    <xf numFmtId="20" fontId="0" fillId="0" borderId="0" xfId="0" applyNumberFormat="1"/>
    <xf numFmtId="168" fontId="0" fillId="0" borderId="0" xfId="0" applyNumberFormat="1"/>
    <xf numFmtId="1" fontId="14" fillId="0" borderId="0" xfId="0" applyNumberFormat="1" applyFont="1"/>
    <xf numFmtId="164" fontId="0" fillId="0" borderId="0" xfId="0" applyNumberFormat="1"/>
    <xf numFmtId="0" fontId="15" fillId="0" borderId="0" xfId="0" applyFont="1"/>
    <xf numFmtId="0" fontId="16" fillId="0" borderId="0" xfId="0" applyFont="1"/>
    <xf numFmtId="0" fontId="17" fillId="0" borderId="0" xfId="0" applyFont="1" applyAlignment="1">
      <alignment vertical="center"/>
    </xf>
    <xf numFmtId="0" fontId="15" fillId="0" borderId="0" xfId="457" applyFont="1" applyAlignment="1">
      <alignment vertical="center"/>
    </xf>
    <xf numFmtId="0" fontId="17" fillId="0" borderId="0" xfId="0" applyFont="1"/>
    <xf numFmtId="0" fontId="6" fillId="0" borderId="0" xfId="457" applyAlignment="1">
      <alignment vertical="center" wrapText="1"/>
    </xf>
    <xf numFmtId="0" fontId="19" fillId="0" borderId="0" xfId="0" applyFont="1" applyAlignment="1">
      <alignment horizontal="center" vertical="center" wrapText="1"/>
    </xf>
    <xf numFmtId="0" fontId="20" fillId="0" borderId="0" xfId="0" applyFont="1" applyAlignment="1">
      <alignment vertical="center" wrapText="1"/>
    </xf>
    <xf numFmtId="0" fontId="18" fillId="0" borderId="0" xfId="0" applyFont="1" applyAlignment="1">
      <alignment vertical="center" wrapText="1"/>
    </xf>
    <xf numFmtId="0" fontId="21" fillId="0" borderId="0" xfId="0" applyFont="1" applyAlignment="1">
      <alignment vertical="center" wrapText="1"/>
    </xf>
    <xf numFmtId="0" fontId="22" fillId="0" borderId="0" xfId="0" applyFont="1" applyAlignment="1">
      <alignment vertical="center" wrapText="1"/>
    </xf>
    <xf numFmtId="0" fontId="22" fillId="0" borderId="0" xfId="0" applyFont="1" applyAlignment="1">
      <alignment horizontal="left" vertical="center" wrapText="1" indent="2"/>
    </xf>
    <xf numFmtId="0" fontId="22" fillId="0" borderId="8" xfId="0" applyFont="1" applyBorder="1" applyAlignment="1">
      <alignment horizontal="left" vertical="center" wrapText="1" indent="2"/>
    </xf>
    <xf numFmtId="0" fontId="24" fillId="0" borderId="0" xfId="0" applyFont="1" applyAlignment="1">
      <alignment horizontal="left" vertical="center" wrapText="1"/>
    </xf>
    <xf numFmtId="0" fontId="24" fillId="0" borderId="0" xfId="0" applyFont="1" applyAlignment="1">
      <alignment horizontal="left" vertical="center" wrapText="1" indent="1"/>
    </xf>
    <xf numFmtId="0" fontId="25" fillId="0" borderId="0" xfId="0" applyFont="1" applyAlignment="1">
      <alignment horizontal="right" wrapText="1"/>
    </xf>
    <xf numFmtId="0" fontId="26" fillId="0" borderId="0" xfId="0" applyFont="1" applyAlignment="1">
      <alignment horizontal="left" vertical="center" wrapText="1" indent="1"/>
    </xf>
    <xf numFmtId="0" fontId="26" fillId="0" borderId="0" xfId="0" applyFont="1" applyAlignment="1">
      <alignment vertical="center" wrapText="1"/>
    </xf>
    <xf numFmtId="0" fontId="26" fillId="0" borderId="0" xfId="0" applyFont="1" applyAlignment="1">
      <alignment vertical="top" wrapText="1" indent="2"/>
    </xf>
    <xf numFmtId="0" fontId="27" fillId="0" borderId="0" xfId="0" applyFont="1"/>
    <xf numFmtId="0" fontId="28" fillId="0" borderId="0" xfId="0" applyFont="1"/>
    <xf numFmtId="0" fontId="29" fillId="0" borderId="0" xfId="0" applyFont="1"/>
    <xf numFmtId="0" fontId="30" fillId="0" borderId="0" xfId="0" applyFont="1"/>
    <xf numFmtId="0" fontId="15" fillId="0" borderId="0" xfId="457" applyFont="1"/>
    <xf numFmtId="0" fontId="6" fillId="0" borderId="0" xfId="457" applyAlignment="1">
      <alignment vertical="center"/>
    </xf>
    <xf numFmtId="0" fontId="4" fillId="0" borderId="0" xfId="0" applyFont="1"/>
    <xf numFmtId="165" fontId="0" fillId="0" borderId="0" xfId="0" applyNumberFormat="1"/>
    <xf numFmtId="0" fontId="31" fillId="0" borderId="9" xfId="1015" applyFont="1" applyFill="1" applyBorder="1" applyAlignment="1">
      <alignment wrapText="1"/>
    </xf>
    <xf numFmtId="169" fontId="31" fillId="0" borderId="9" xfId="1015" applyNumberFormat="1" applyFont="1" applyFill="1" applyBorder="1" applyAlignment="1">
      <alignment horizontal="right" wrapText="1"/>
    </xf>
    <xf numFmtId="169" fontId="0" fillId="0" borderId="0" xfId="0" applyNumberFormat="1"/>
    <xf numFmtId="0" fontId="33" fillId="0" borderId="0" xfId="0" applyFont="1"/>
    <xf numFmtId="0" fontId="0" fillId="0" borderId="0" xfId="0" applyAlignment="1">
      <alignment horizontal="right"/>
    </xf>
    <xf numFmtId="0" fontId="35" fillId="0" borderId="0" xfId="0" applyFont="1" applyAlignment="1">
      <alignment horizontal="right"/>
    </xf>
    <xf numFmtId="164" fontId="0" fillId="0" borderId="0" xfId="0" applyNumberFormat="1" applyFont="1"/>
    <xf numFmtId="0" fontId="3" fillId="0" borderId="0" xfId="1016"/>
    <xf numFmtId="0" fontId="11" fillId="0" borderId="0" xfId="1016" applyFont="1"/>
    <xf numFmtId="166" fontId="11" fillId="0" borderId="0" xfId="1016" applyNumberFormat="1" applyFont="1"/>
    <xf numFmtId="166" fontId="36" fillId="0" borderId="0" xfId="1016" applyNumberFormat="1" applyFont="1" applyAlignment="1">
      <alignment vertical="center"/>
    </xf>
    <xf numFmtId="166" fontId="37" fillId="0" borderId="0" xfId="1016" applyNumberFormat="1" applyFont="1"/>
    <xf numFmtId="166" fontId="38" fillId="0" borderId="0" xfId="1016" applyNumberFormat="1" applyFont="1" applyAlignment="1">
      <alignment vertical="center"/>
    </xf>
    <xf numFmtId="164" fontId="37" fillId="0" borderId="0" xfId="1016" applyNumberFormat="1" applyFont="1"/>
    <xf numFmtId="0" fontId="39" fillId="0" borderId="0" xfId="0" applyFont="1" applyAlignment="1">
      <alignment vertical="center"/>
    </xf>
    <xf numFmtId="0" fontId="40" fillId="0" borderId="0" xfId="0" applyFont="1"/>
    <xf numFmtId="14" fontId="2" fillId="0" borderId="0" xfId="1057" applyNumberFormat="1"/>
    <xf numFmtId="0" fontId="2" fillId="0" borderId="0" xfId="1057"/>
    <xf numFmtId="0" fontId="2" fillId="0" borderId="0" xfId="1057"/>
    <xf numFmtId="0" fontId="2" fillId="0" borderId="0" xfId="1057"/>
    <xf numFmtId="14" fontId="2" fillId="0" borderId="0" xfId="1057" applyNumberFormat="1"/>
    <xf numFmtId="0" fontId="2" fillId="0" borderId="0" xfId="1057"/>
    <xf numFmtId="0" fontId="2" fillId="0" borderId="0" xfId="1057"/>
    <xf numFmtId="0" fontId="59" fillId="0" borderId="0" xfId="0" applyFont="1" applyAlignment="1">
      <alignment vertical="center"/>
    </xf>
    <xf numFmtId="0" fontId="60" fillId="0" borderId="0" xfId="0" applyFont="1"/>
    <xf numFmtId="0" fontId="61" fillId="0" borderId="0" xfId="0" applyFont="1"/>
    <xf numFmtId="0" fontId="62" fillId="0" borderId="0" xfId="0" applyFont="1"/>
    <xf numFmtId="0" fontId="63" fillId="0" borderId="0" xfId="0" applyFont="1" applyAlignment="1">
      <alignment horizontal="left" vertical="center" wrapText="1"/>
    </xf>
    <xf numFmtId="0" fontId="64" fillId="0" borderId="0" xfId="1060"/>
    <xf numFmtId="0" fontId="65" fillId="0" borderId="0" xfId="1060" applyFont="1"/>
    <xf numFmtId="0" fontId="64" fillId="0" borderId="0" xfId="1060"/>
    <xf numFmtId="0" fontId="65" fillId="0" borderId="0" xfId="1060" applyFont="1"/>
    <xf numFmtId="0" fontId="64" fillId="0" borderId="0" xfId="1060"/>
    <xf numFmtId="0" fontId="65" fillId="0" borderId="0" xfId="1060" applyFont="1"/>
    <xf numFmtId="0" fontId="64" fillId="0" borderId="0" xfId="1060" applyFill="1"/>
    <xf numFmtId="0" fontId="65" fillId="0" borderId="0" xfId="1060" applyFont="1" applyFill="1"/>
    <xf numFmtId="0" fontId="6" fillId="0" borderId="0" xfId="457" applyFill="1"/>
    <xf numFmtId="0" fontId="66" fillId="33" borderId="19" xfId="0" applyFont="1" applyFill="1" applyBorder="1" applyAlignment="1">
      <alignment vertical="center" wrapText="1"/>
    </xf>
    <xf numFmtId="0" fontId="1" fillId="0" borderId="0" xfId="1061"/>
    <xf numFmtId="0" fontId="11" fillId="0" borderId="0" xfId="1061" applyFont="1"/>
    <xf numFmtId="14" fontId="1" fillId="0" borderId="0" xfId="1057" applyNumberFormat="1" applyFont="1"/>
    <xf numFmtId="17" fontId="5" fillId="0" borderId="0" xfId="0" applyNumberFormat="1" applyFont="1"/>
    <xf numFmtId="0" fontId="67" fillId="0" borderId="0" xfId="0" applyFont="1"/>
    <xf numFmtId="0" fontId="6" fillId="0" borderId="0" xfId="457" applyFont="1"/>
    <xf numFmtId="0" fontId="68" fillId="0" borderId="0" xfId="0" applyFont="1"/>
    <xf numFmtId="0" fontId="69" fillId="0" borderId="0" xfId="0" applyFont="1"/>
    <xf numFmtId="0" fontId="68" fillId="0" borderId="0" xfId="0" applyFont="1" applyAlignment="1">
      <alignment vertical="center"/>
    </xf>
    <xf numFmtId="0" fontId="70" fillId="0" borderId="0" xfId="0" applyFont="1"/>
    <xf numFmtId="0" fontId="23" fillId="0" borderId="0" xfId="0" applyFont="1" applyAlignment="1">
      <alignment horizontal="left" vertical="top" indent="1"/>
    </xf>
    <xf numFmtId="0" fontId="10" fillId="0" borderId="7" xfId="0" applyFont="1" applyBorder="1" applyAlignment="1">
      <alignment vertical="center" wrapText="1"/>
    </xf>
    <xf numFmtId="0" fontId="10" fillId="0" borderId="3" xfId="0" applyFont="1" applyBorder="1" applyAlignment="1">
      <alignment vertical="center" wrapText="1"/>
    </xf>
    <xf numFmtId="6" fontId="10" fillId="0" borderId="7" xfId="0" applyNumberFormat="1" applyFont="1" applyBorder="1" applyAlignment="1">
      <alignment vertical="center" wrapText="1"/>
    </xf>
    <xf numFmtId="6" fontId="10" fillId="0" borderId="3" xfId="0" applyNumberFormat="1" applyFont="1" applyBorder="1" applyAlignment="1">
      <alignment vertical="center" wrapText="1"/>
    </xf>
    <xf numFmtId="0" fontId="4" fillId="0" borderId="7" xfId="0" applyFont="1" applyBorder="1" applyAlignment="1">
      <alignment vertical="center" wrapText="1"/>
    </xf>
  </cellXfs>
  <cellStyles count="1065">
    <cellStyle name="20% - Accent1" xfId="1034" builtinId="30" customBuiltin="1"/>
    <cellStyle name="20% - Accent2" xfId="1038" builtinId="34" customBuiltin="1"/>
    <cellStyle name="20% - Accent3" xfId="1042" builtinId="38" customBuiltin="1"/>
    <cellStyle name="20% - Accent4" xfId="1046" builtinId="42" customBuiltin="1"/>
    <cellStyle name="20% - Accent5" xfId="1050" builtinId="46" customBuiltin="1"/>
    <cellStyle name="20% - Accent6" xfId="1054" builtinId="50" customBuiltin="1"/>
    <cellStyle name="40% - Accent1" xfId="1035" builtinId="31" customBuiltin="1"/>
    <cellStyle name="40% - Accent2" xfId="1039" builtinId="35" customBuiltin="1"/>
    <cellStyle name="40% - Accent3" xfId="1043" builtinId="39" customBuiltin="1"/>
    <cellStyle name="40% - Accent4" xfId="1047" builtinId="43" customBuiltin="1"/>
    <cellStyle name="40% - Accent5" xfId="1051" builtinId="47" customBuiltin="1"/>
    <cellStyle name="40% - Accent6" xfId="1055" builtinId="51" customBuiltin="1"/>
    <cellStyle name="60% - Accent1" xfId="1036" builtinId="32" customBuiltin="1"/>
    <cellStyle name="60% - Accent2" xfId="1040" builtinId="36" customBuiltin="1"/>
    <cellStyle name="60% - Accent3" xfId="1044" builtinId="40" customBuiltin="1"/>
    <cellStyle name="60% - Accent4" xfId="1048" builtinId="44" customBuiltin="1"/>
    <cellStyle name="60% - Accent5" xfId="1052" builtinId="48" customBuiltin="1"/>
    <cellStyle name="60% - Accent6" xfId="1056" builtinId="52" customBuiltin="1"/>
    <cellStyle name="Accent1" xfId="1033" builtinId="29" customBuiltin="1"/>
    <cellStyle name="Accent2" xfId="1037" builtinId="33" customBuiltin="1"/>
    <cellStyle name="Accent3" xfId="1041" builtinId="37" customBuiltin="1"/>
    <cellStyle name="Accent4" xfId="1045" builtinId="41" customBuiltin="1"/>
    <cellStyle name="Accent5" xfId="1049" builtinId="45" customBuiltin="1"/>
    <cellStyle name="Accent6" xfId="1053" builtinId="49" customBuiltin="1"/>
    <cellStyle name="Bad" xfId="1023" builtinId="27" customBuiltin="1"/>
    <cellStyle name="Calculation" xfId="1027" builtinId="22" customBuiltin="1"/>
    <cellStyle name="Check Cell" xfId="1029" builtinId="23" customBuiltin="1"/>
    <cellStyle name="Explanatory Text" xfId="1031" builtinId="53" customBuiltin="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4"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62" builtinId="9" hidden="1"/>
    <cellStyle name="Followed Hyperlink" xfId="1063" builtinId="9" hidden="1"/>
    <cellStyle name="Followed Hyperlink" xfId="1064" builtinId="9" hidden="1"/>
    <cellStyle name="Good" xfId="1022" builtinId="26" customBuiltin="1"/>
    <cellStyle name="Heading 1" xfId="1018" builtinId="16" customBuiltin="1"/>
    <cellStyle name="Heading 2" xfId="1019" builtinId="17" customBuiltin="1"/>
    <cellStyle name="Heading 3" xfId="1020" builtinId="18" customBuiltin="1"/>
    <cellStyle name="Heading 4" xfId="1021" builtinId="19" customBuilti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cellStyle name="Hyperlink 2" xfId="1059"/>
    <cellStyle name="Input" xfId="1025" builtinId="20" customBuiltin="1"/>
    <cellStyle name="Linked Cell" xfId="1028" builtinId="24" customBuiltin="1"/>
    <cellStyle name="Neutral" xfId="1024" builtinId="28" customBuiltin="1"/>
    <cellStyle name="Normal" xfId="0" builtinId="0"/>
    <cellStyle name="Normal 2" xfId="1016"/>
    <cellStyle name="Normal 3" xfId="1057"/>
    <cellStyle name="Normal 4" xfId="1060"/>
    <cellStyle name="Normal 5" xfId="1061"/>
    <cellStyle name="Normal_Sheet4" xfId="1015"/>
    <cellStyle name="Note 2" xfId="1058"/>
    <cellStyle name="Output" xfId="1026" builtinId="21" customBuiltin="1"/>
    <cellStyle name="Title" xfId="1017" builtinId="15" customBuiltin="1"/>
    <cellStyle name="Total" xfId="1032" builtinId="25" customBuiltin="1"/>
    <cellStyle name="Warning Text" xfId="1030" builtinId="11" customBuiltin="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1" Type="http://schemas.openxmlformats.org/officeDocument/2006/relationships/hyperlink" Target="mailto:pacerealestate@comcast.net" TargetMode="External"/><Relationship Id="rId12" Type="http://schemas.openxmlformats.org/officeDocument/2006/relationships/hyperlink" Target="mailto:doug@gneo.net" TargetMode="External"/><Relationship Id="rId13" Type="http://schemas.openxmlformats.org/officeDocument/2006/relationships/hyperlink" Target="mailto:doug@gneo.net" TargetMode="External"/><Relationship Id="rId14" Type="http://schemas.openxmlformats.org/officeDocument/2006/relationships/hyperlink" Target="https://my.springahead.com/Go/Account/LogOn" TargetMode="External"/><Relationship Id="rId15" Type="http://schemas.openxmlformats.org/officeDocument/2006/relationships/hyperlink" Target="mailto:doug@prevalentdesign.com" TargetMode="External"/><Relationship Id="rId16" Type="http://schemas.openxmlformats.org/officeDocument/2006/relationships/hyperlink" Target="https://www.eenroller.net/btrac/broker.asp?ST=GRAN1212&amp;" TargetMode="External"/><Relationship Id="rId17" Type="http://schemas.openxmlformats.org/officeDocument/2006/relationships/hyperlink" Target="mailto:1@Trpt1955" TargetMode="External"/><Relationship Id="rId1" Type="http://schemas.openxmlformats.org/officeDocument/2006/relationships/hyperlink" Target="http://www.domain.com/" TargetMode="External"/><Relationship Id="rId2" Type="http://schemas.openxmlformats.org/officeDocument/2006/relationships/hyperlink" Target="mailto:pr@cpcal.com" TargetMode="External"/><Relationship Id="rId3" Type="http://schemas.openxmlformats.org/officeDocument/2006/relationships/hyperlink" Target="mailto:pace-koch@comcast.net" TargetMode="External"/><Relationship Id="rId4" Type="http://schemas.openxmlformats.org/officeDocument/2006/relationships/hyperlink" Target="mailto:herb@softwareidservices.com" TargetMode="External"/><Relationship Id="rId5" Type="http://schemas.openxmlformats.org/officeDocument/2006/relationships/hyperlink" Target="mailto:kevin@s.com" TargetMode="External"/><Relationship Id="rId6" Type="http://schemas.openxmlformats.org/officeDocument/2006/relationships/hyperlink" Target="mailto:pacerealestate@comcast.net" TargetMode="External"/><Relationship Id="rId7" Type="http://schemas.openxmlformats.org/officeDocument/2006/relationships/hyperlink" Target="mailto:pace-koch@comcast.net" TargetMode="External"/><Relationship Id="rId8" Type="http://schemas.openxmlformats.org/officeDocument/2006/relationships/hyperlink" Target="mailto:gethelp@propubforms.com" TargetMode="External"/><Relationship Id="rId9" Type="http://schemas.openxmlformats.org/officeDocument/2006/relationships/hyperlink" Target="mailto:1g@th@lp2" TargetMode="External"/><Relationship Id="rId10" Type="http://schemas.openxmlformats.org/officeDocument/2006/relationships/hyperlink" Target="mailto:pacerealestate@comcast.net" TargetMode="External"/></Relationships>
</file>

<file path=xl/worksheets/_rels/sheet11.xml.rels><?xml version="1.0" encoding="UTF-8" standalone="yes"?>
<Relationships xmlns="http://schemas.openxmlformats.org/package/2006/relationships"><Relationship Id="rId11" Type="http://schemas.openxmlformats.org/officeDocument/2006/relationships/hyperlink" Target="mailto:gethelp@propubforms.com" TargetMode="External"/><Relationship Id="rId12" Type="http://schemas.openxmlformats.org/officeDocument/2006/relationships/hyperlink" Target="mailto:1g@th@lp2" TargetMode="External"/><Relationship Id="rId13" Type="http://schemas.openxmlformats.org/officeDocument/2006/relationships/hyperlink" Target="mailto:pacerealestate@comcast.net" TargetMode="External"/><Relationship Id="rId14" Type="http://schemas.openxmlformats.org/officeDocument/2006/relationships/hyperlink" Target="mailto:doug@gneo.net" TargetMode="External"/><Relationship Id="rId15" Type="http://schemas.openxmlformats.org/officeDocument/2006/relationships/hyperlink" Target="mailto:Trump@t7" TargetMode="External"/><Relationship Id="rId16" Type="http://schemas.openxmlformats.org/officeDocument/2006/relationships/hyperlink" Target="mailto:pacerealestate@comcast.net" TargetMode="External"/><Relationship Id="rId17" Type="http://schemas.openxmlformats.org/officeDocument/2006/relationships/hyperlink" Target="mailto:gethelp@propubforms.com" TargetMode="External"/><Relationship Id="rId18" Type="http://schemas.openxmlformats.org/officeDocument/2006/relationships/hyperlink" Target="mailto:1g@th@lp2" TargetMode="External"/><Relationship Id="rId1" Type="http://schemas.openxmlformats.org/officeDocument/2006/relationships/hyperlink" Target="mailto:doug@gneo.net%20/%20trumpet" TargetMode="External"/><Relationship Id="rId2" Type="http://schemas.openxmlformats.org/officeDocument/2006/relationships/hyperlink" Target="mailto:doug@gneo.net/trumpet7" TargetMode="External"/><Relationship Id="rId3" Type="http://schemas.openxmlformats.org/officeDocument/2006/relationships/hyperlink" Target="mailto:pace-koch@comcast.net" TargetMode="External"/><Relationship Id="rId4" Type="http://schemas.openxmlformats.org/officeDocument/2006/relationships/hyperlink" Target="mailto:p@ssw@RD123" TargetMode="External"/><Relationship Id="rId5" Type="http://schemas.openxmlformats.org/officeDocument/2006/relationships/hyperlink" Target="http://www.propubforms.com/linklokipnret.php" TargetMode="External"/><Relationship Id="rId6" Type="http://schemas.openxmlformats.org/officeDocument/2006/relationships/hyperlink" Target="mailto:1FTP_P@c@" TargetMode="External"/><Relationship Id="rId7" Type="http://schemas.openxmlformats.org/officeDocument/2006/relationships/hyperlink" Target="mailto:1V@rtical" TargetMode="External"/><Relationship Id="rId8" Type="http://schemas.openxmlformats.org/officeDocument/2006/relationships/hyperlink" Target="mailto:pacerealestate@comcast.net" TargetMode="External"/><Relationship Id="rId9" Type="http://schemas.openxmlformats.org/officeDocument/2006/relationships/hyperlink" Target="mailto:pacerealestate@comcast.net" TargetMode="External"/><Relationship Id="rId10" Type="http://schemas.openxmlformats.org/officeDocument/2006/relationships/hyperlink" Target="mailto:pace-koch@comcast.net"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umpquabank.com/dmi" TargetMode="External"/><Relationship Id="rId2" Type="http://schemas.openxmlformats.org/officeDocument/2006/relationships/hyperlink" Target="mailto:doug@gneo.net" TargetMode="External"/></Relationships>
</file>

<file path=xl/worksheets/_rels/sheet3.xml.rels><?xml version="1.0" encoding="UTF-8" standalone="yes"?>
<Relationships xmlns="http://schemas.openxmlformats.org/package/2006/relationships"><Relationship Id="rId11" Type="http://schemas.openxmlformats.org/officeDocument/2006/relationships/hyperlink" Target="mailto:doug@gneo.net" TargetMode="External"/><Relationship Id="rId12" Type="http://schemas.openxmlformats.org/officeDocument/2006/relationships/hyperlink" Target="mailto:1@Trpt1955" TargetMode="External"/><Relationship Id="rId13" Type="http://schemas.openxmlformats.org/officeDocument/2006/relationships/hyperlink" Target="mailto:info@cpcal.com" TargetMode="External"/><Relationship Id="rId14" Type="http://schemas.openxmlformats.org/officeDocument/2006/relationships/hyperlink" Target="mailto:doug@gneo.net" TargetMode="External"/><Relationship Id="rId15" Type="http://schemas.openxmlformats.org/officeDocument/2006/relationships/hyperlink" Target="mailto:Trump@t7" TargetMode="External"/><Relationship Id="rId1" Type="http://schemas.openxmlformats.org/officeDocument/2006/relationships/hyperlink" Target="mailto:doug@gneo.net" TargetMode="External"/><Relationship Id="rId2" Type="http://schemas.openxmlformats.org/officeDocument/2006/relationships/hyperlink" Target="mailto:info@cpcal.com" TargetMode="External"/><Relationship Id="rId3" Type="http://schemas.openxmlformats.org/officeDocument/2006/relationships/hyperlink" Target="https://green1.integrishosting.com:2096/" TargetMode="External"/><Relationship Id="rId4" Type="http://schemas.openxmlformats.org/officeDocument/2006/relationships/hyperlink" Target="mailto:dougmorton@comcast.net" TargetMode="External"/><Relationship Id="rId5" Type="http://schemas.openxmlformats.org/officeDocument/2006/relationships/hyperlink" Target="mailto:doug@gneo.net" TargetMode="External"/><Relationship Id="rId6" Type="http://schemas.openxmlformats.org/officeDocument/2006/relationships/hyperlink" Target="mailto:doug@gneo.net" TargetMode="External"/><Relationship Id="rId7" Type="http://schemas.openxmlformats.org/officeDocument/2006/relationships/hyperlink" Target="mailto:Trump@t7" TargetMode="External"/><Relationship Id="rId8" Type="http://schemas.openxmlformats.org/officeDocument/2006/relationships/hyperlink" Target="mailto:1@Trpt1955" TargetMode="External"/><Relationship Id="rId9" Type="http://schemas.openxmlformats.org/officeDocument/2006/relationships/hyperlink" Target="mailto:doug@gneo.net" TargetMode="External"/><Relationship Id="rId10" Type="http://schemas.openxmlformats.org/officeDocument/2006/relationships/hyperlink" Target="mailto:doug@gneo.net"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mailto:doug@gneo.net" TargetMode="External"/><Relationship Id="rId2" Type="http://schemas.openxmlformats.org/officeDocument/2006/relationships/hyperlink" Target="mailto:1@trpt1955"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doug@gneo.net" TargetMode="External"/><Relationship Id="rId2" Type="http://schemas.openxmlformats.org/officeDocument/2006/relationships/hyperlink" Target="javascript:void(0)" TargetMode="External"/><Relationship Id="rId3" Type="http://schemas.openxmlformats.org/officeDocument/2006/relationships/hyperlink" Target="mailto:doug@gneo.net%20/%202570"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www.tripadvisor.com/AttractionProductDetail?product=2744PCPT&amp;d=299921&amp;aidSuffix=tvrm&amp;partner=Viator" TargetMode="External"/><Relationship Id="rId2" Type="http://schemas.openxmlformats.org/officeDocument/2006/relationships/hyperlink" Target="..:..:..:tel:::1-310-973343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7"/>
  <sheetViews>
    <sheetView workbookViewId="0">
      <selection activeCell="M32" sqref="M32"/>
    </sheetView>
  </sheetViews>
  <sheetFormatPr baseColWidth="10" defaultColWidth="11" defaultRowHeight="15" x14ac:dyDescent="0"/>
  <cols>
    <col min="10" max="10" width="15.1640625" customWidth="1"/>
  </cols>
  <sheetData>
    <row r="1" spans="1:14">
      <c r="A1" s="6" t="s">
        <v>625</v>
      </c>
    </row>
    <row r="3" spans="1:14">
      <c r="A3" s="6" t="s">
        <v>628</v>
      </c>
      <c r="F3" s="6" t="s">
        <v>612</v>
      </c>
      <c r="K3" s="6" t="s">
        <v>1628</v>
      </c>
      <c r="N3" s="6" t="s">
        <v>1639</v>
      </c>
    </row>
    <row r="4" spans="1:14">
      <c r="A4" t="s">
        <v>163</v>
      </c>
      <c r="F4" s="4" t="s">
        <v>88</v>
      </c>
      <c r="K4" t="s">
        <v>1280</v>
      </c>
      <c r="N4" s="35" t="s">
        <v>1640</v>
      </c>
    </row>
    <row r="5" spans="1:14">
      <c r="B5" t="s">
        <v>244</v>
      </c>
      <c r="F5" s="16" t="s">
        <v>856</v>
      </c>
    </row>
    <row r="6" spans="1:14">
      <c r="A6" t="s">
        <v>629</v>
      </c>
      <c r="B6">
        <v>49951705</v>
      </c>
      <c r="F6" s="4" t="s">
        <v>89</v>
      </c>
      <c r="K6" s="6" t="s">
        <v>1629</v>
      </c>
    </row>
    <row r="7" spans="1:14">
      <c r="A7" t="s">
        <v>630</v>
      </c>
      <c r="B7" t="s">
        <v>55</v>
      </c>
      <c r="F7" s="4" t="s">
        <v>90</v>
      </c>
      <c r="K7" t="s">
        <v>1630</v>
      </c>
      <c r="L7" s="16" t="s">
        <v>24</v>
      </c>
    </row>
    <row r="8" spans="1:14">
      <c r="A8" t="s">
        <v>631</v>
      </c>
      <c r="B8">
        <v>9179</v>
      </c>
      <c r="F8" s="4" t="s">
        <v>91</v>
      </c>
      <c r="L8" t="s">
        <v>25</v>
      </c>
    </row>
    <row r="9" spans="1:14">
      <c r="F9" s="4" t="s">
        <v>92</v>
      </c>
      <c r="K9" t="s">
        <v>1632</v>
      </c>
      <c r="L9" t="s">
        <v>1633</v>
      </c>
    </row>
    <row r="10" spans="1:14">
      <c r="A10" s="6" t="s">
        <v>245</v>
      </c>
      <c r="F10" s="4" t="s">
        <v>93</v>
      </c>
      <c r="K10" t="s">
        <v>1634</v>
      </c>
      <c r="L10" t="s">
        <v>1635</v>
      </c>
    </row>
    <row r="11" spans="1:14">
      <c r="A11" t="s">
        <v>163</v>
      </c>
      <c r="F11" s="4" t="s">
        <v>94</v>
      </c>
      <c r="K11" t="s">
        <v>757</v>
      </c>
      <c r="L11" t="s">
        <v>107</v>
      </c>
    </row>
    <row r="12" spans="1:14">
      <c r="B12" s="18" t="s">
        <v>246</v>
      </c>
      <c r="F12" s="4" t="s">
        <v>95</v>
      </c>
      <c r="L12" t="s">
        <v>1631</v>
      </c>
    </row>
    <row r="13" spans="1:14">
      <c r="B13" t="s">
        <v>247</v>
      </c>
      <c r="F13" s="4" t="s">
        <v>96</v>
      </c>
    </row>
    <row r="14" spans="1:14">
      <c r="A14" t="s">
        <v>747</v>
      </c>
      <c r="B14" t="s">
        <v>746</v>
      </c>
      <c r="F14" s="4" t="s">
        <v>97</v>
      </c>
    </row>
    <row r="15" spans="1:14">
      <c r="A15" t="s">
        <v>748</v>
      </c>
      <c r="B15" t="s">
        <v>1718</v>
      </c>
      <c r="M15" s="6" t="s">
        <v>1653</v>
      </c>
    </row>
    <row r="16" spans="1:14">
      <c r="A16" t="s">
        <v>101</v>
      </c>
      <c r="B16" s="16" t="s">
        <v>1363</v>
      </c>
      <c r="C16" t="s">
        <v>1364</v>
      </c>
      <c r="M16" s="16" t="s">
        <v>24</v>
      </c>
    </row>
    <row r="17" spans="1:20">
      <c r="A17" t="s">
        <v>248</v>
      </c>
      <c r="M17" s="83" t="s">
        <v>1654</v>
      </c>
    </row>
    <row r="18" spans="1:20">
      <c r="A18" t="s">
        <v>249</v>
      </c>
      <c r="G18" s="6" t="s">
        <v>1338</v>
      </c>
      <c r="M18" t="s">
        <v>1655</v>
      </c>
      <c r="N18" s="84" t="s">
        <v>1656</v>
      </c>
    </row>
    <row r="19" spans="1:20">
      <c r="A19" t="s">
        <v>250</v>
      </c>
      <c r="G19" t="s">
        <v>1456</v>
      </c>
      <c r="M19" s="16" t="s">
        <v>1657</v>
      </c>
    </row>
    <row r="20" spans="1:20">
      <c r="A20" t="s">
        <v>251</v>
      </c>
      <c r="G20" t="s">
        <v>1457</v>
      </c>
      <c r="M20" s="85" t="s">
        <v>1735</v>
      </c>
      <c r="N20" t="s">
        <v>1699</v>
      </c>
    </row>
    <row r="21" spans="1:20">
      <c r="A21" t="s">
        <v>252</v>
      </c>
      <c r="G21" t="s">
        <v>1458</v>
      </c>
      <c r="M21" t="s">
        <v>1730</v>
      </c>
      <c r="N21" t="s">
        <v>107</v>
      </c>
    </row>
    <row r="22" spans="1:20">
      <c r="A22" t="s">
        <v>253</v>
      </c>
      <c r="G22" t="s">
        <v>1644</v>
      </c>
      <c r="M22" s="85" t="s">
        <v>1662</v>
      </c>
      <c r="N22" t="s">
        <v>1731</v>
      </c>
    </row>
    <row r="23" spans="1:20">
      <c r="A23" t="s">
        <v>254</v>
      </c>
      <c r="M23" s="93" t="s">
        <v>1699</v>
      </c>
    </row>
    <row r="24" spans="1:20">
      <c r="A24" t="s">
        <v>255</v>
      </c>
      <c r="M24" s="55" t="s">
        <v>1700</v>
      </c>
    </row>
    <row r="25" spans="1:20">
      <c r="A25" t="s">
        <v>749</v>
      </c>
      <c r="G25" s="6" t="s">
        <v>1736</v>
      </c>
      <c r="M25" t="s">
        <v>1701</v>
      </c>
    </row>
    <row r="26" spans="1:20" ht="16" thickBot="1">
      <c r="A26" t="s">
        <v>256</v>
      </c>
      <c r="G26" t="s">
        <v>1739</v>
      </c>
      <c r="H26" s="101" t="s">
        <v>1591</v>
      </c>
      <c r="M26" s="94" t="s">
        <v>6</v>
      </c>
    </row>
    <row r="27" spans="1:20">
      <c r="A27" t="s">
        <v>257</v>
      </c>
      <c r="H27" s="101" t="s">
        <v>1592</v>
      </c>
      <c r="L27" s="50"/>
      <c r="M27" s="92" t="s">
        <v>1702</v>
      </c>
      <c r="N27" s="95" t="s">
        <v>1703</v>
      </c>
    </row>
    <row r="28" spans="1:20">
      <c r="A28" t="s">
        <v>258</v>
      </c>
    </row>
    <row r="29" spans="1:20">
      <c r="A29" t="s">
        <v>259</v>
      </c>
      <c r="G29" t="s">
        <v>177</v>
      </c>
      <c r="H29" s="101" t="s">
        <v>1585</v>
      </c>
      <c r="I29" s="18"/>
      <c r="M29" s="6" t="s">
        <v>1658</v>
      </c>
      <c r="R29" s="6" t="s">
        <v>1737</v>
      </c>
    </row>
    <row r="30" spans="1:20">
      <c r="B30" t="s">
        <v>260</v>
      </c>
      <c r="H30" s="7" t="s">
        <v>1471</v>
      </c>
      <c r="I30" s="7" t="s">
        <v>1382</v>
      </c>
      <c r="R30" s="16" t="s">
        <v>1697</v>
      </c>
      <c r="T30" t="s">
        <v>1698</v>
      </c>
    </row>
    <row r="31" spans="1:20">
      <c r="B31" t="s">
        <v>261</v>
      </c>
      <c r="H31" s="101" t="s">
        <v>1366</v>
      </c>
      <c r="M31" t="s">
        <v>1745</v>
      </c>
      <c r="N31" t="s">
        <v>1744</v>
      </c>
      <c r="R31" s="93" t="s">
        <v>1696</v>
      </c>
    </row>
    <row r="32" spans="1:20">
      <c r="B32" t="s">
        <v>262</v>
      </c>
      <c r="H32" s="7" t="s">
        <v>1471</v>
      </c>
      <c r="N32" t="s">
        <v>1659</v>
      </c>
      <c r="R32" s="92" t="s">
        <v>715</v>
      </c>
      <c r="S32" s="92" t="s">
        <v>1695</v>
      </c>
    </row>
    <row r="33" spans="1:19">
      <c r="B33" t="s">
        <v>263</v>
      </c>
      <c r="H33" s="7" t="s">
        <v>1587</v>
      </c>
      <c r="M33" t="s">
        <v>1672</v>
      </c>
      <c r="N33" s="86"/>
      <c r="O33" s="87" t="s">
        <v>1660</v>
      </c>
      <c r="P33" s="87" t="s">
        <v>1661</v>
      </c>
      <c r="Q33" s="87" t="s">
        <v>1662</v>
      </c>
      <c r="R33">
        <v>110</v>
      </c>
      <c r="S33">
        <v>1025</v>
      </c>
    </row>
    <row r="34" spans="1:19">
      <c r="B34" t="s">
        <v>264</v>
      </c>
      <c r="G34" s="7" t="s">
        <v>784</v>
      </c>
      <c r="H34" s="101" t="s">
        <v>1585</v>
      </c>
      <c r="J34" s="85"/>
      <c r="N34" s="87" t="s">
        <v>1663</v>
      </c>
      <c r="O34" s="86" t="s">
        <v>1664</v>
      </c>
      <c r="P34" s="86" t="s">
        <v>1665</v>
      </c>
      <c r="Q34" s="86" t="s">
        <v>1666</v>
      </c>
      <c r="R34" s="86"/>
    </row>
    <row r="35" spans="1:19">
      <c r="A35" t="s">
        <v>265</v>
      </c>
      <c r="H35" s="7" t="s">
        <v>1471</v>
      </c>
      <c r="N35" s="87"/>
      <c r="O35" s="87" t="s">
        <v>1667</v>
      </c>
      <c r="P35" s="87" t="s">
        <v>1661</v>
      </c>
      <c r="Q35" s="87" t="s">
        <v>1662</v>
      </c>
      <c r="R35" s="87" t="s">
        <v>1668</v>
      </c>
    </row>
    <row r="36" spans="1:19">
      <c r="A36" t="s">
        <v>266</v>
      </c>
      <c r="H36" s="7" t="s">
        <v>1590</v>
      </c>
      <c r="N36" s="87" t="s">
        <v>1369</v>
      </c>
      <c r="O36" s="86" t="s">
        <v>1664</v>
      </c>
      <c r="P36" s="86" t="s">
        <v>1669</v>
      </c>
      <c r="Q36" s="86" t="s">
        <v>1670</v>
      </c>
      <c r="R36" s="86" t="s">
        <v>1671</v>
      </c>
    </row>
    <row r="37" spans="1:19">
      <c r="A37" s="18" t="s">
        <v>267</v>
      </c>
      <c r="G37" s="7" t="s">
        <v>1738</v>
      </c>
      <c r="H37" s="101" t="s">
        <v>1585</v>
      </c>
      <c r="M37" t="s">
        <v>1673</v>
      </c>
    </row>
    <row r="38" spans="1:19">
      <c r="A38" t="s">
        <v>268</v>
      </c>
      <c r="H38" s="7" t="s">
        <v>1382</v>
      </c>
      <c r="N38" s="88"/>
      <c r="O38" s="89" t="s">
        <v>1661</v>
      </c>
      <c r="P38" s="89" t="s">
        <v>1662</v>
      </c>
      <c r="Q38" s="89" t="s">
        <v>1667</v>
      </c>
      <c r="R38" s="88"/>
    </row>
    <row r="39" spans="1:19">
      <c r="A39" t="s">
        <v>269</v>
      </c>
      <c r="G39" s="34" t="s">
        <v>257</v>
      </c>
      <c r="H39" s="7" t="s">
        <v>1470</v>
      </c>
      <c r="N39" s="89" t="s">
        <v>1663</v>
      </c>
      <c r="O39" s="88" t="s">
        <v>1674</v>
      </c>
      <c r="P39" s="88" t="s">
        <v>1675</v>
      </c>
      <c r="Q39" s="88" t="s">
        <v>1664</v>
      </c>
      <c r="R39" s="88"/>
    </row>
    <row r="40" spans="1:19">
      <c r="A40" t="s">
        <v>270</v>
      </c>
      <c r="H40" s="101" t="s">
        <v>1366</v>
      </c>
      <c r="I40" s="7"/>
      <c r="J40" s="7" t="s">
        <v>1471</v>
      </c>
    </row>
    <row r="41" spans="1:19">
      <c r="A41" t="s">
        <v>271</v>
      </c>
      <c r="H41" s="7">
        <v>122714235</v>
      </c>
      <c r="I41" s="102" t="s">
        <v>1382</v>
      </c>
      <c r="J41" s="7" t="s">
        <v>1385</v>
      </c>
      <c r="N41" s="88"/>
      <c r="O41" s="89" t="s">
        <v>1661</v>
      </c>
      <c r="P41" s="89" t="s">
        <v>1662</v>
      </c>
      <c r="Q41" s="89" t="s">
        <v>1667</v>
      </c>
      <c r="R41" s="89" t="s">
        <v>1668</v>
      </c>
    </row>
    <row r="42" spans="1:19">
      <c r="A42" t="s">
        <v>272</v>
      </c>
      <c r="N42" s="89" t="s">
        <v>1369</v>
      </c>
      <c r="O42" s="88" t="s">
        <v>1676</v>
      </c>
      <c r="P42" s="88" t="s">
        <v>1677</v>
      </c>
      <c r="Q42" s="88" t="s">
        <v>1664</v>
      </c>
      <c r="R42" s="88" t="s">
        <v>1678</v>
      </c>
    </row>
    <row r="43" spans="1:19">
      <c r="A43" t="s">
        <v>273</v>
      </c>
    </row>
    <row r="44" spans="1:19">
      <c r="A44" t="s">
        <v>274</v>
      </c>
      <c r="G44" s="7"/>
      <c r="H44" s="7"/>
      <c r="J44" s="7"/>
      <c r="L44" s="7"/>
      <c r="M44" t="s">
        <v>1684</v>
      </c>
      <c r="N44" s="91" t="s">
        <v>1663</v>
      </c>
      <c r="O44" s="90" t="s">
        <v>1679</v>
      </c>
      <c r="P44" s="90" t="s">
        <v>1680</v>
      </c>
      <c r="Q44" s="90" t="s">
        <v>1664</v>
      </c>
      <c r="R44" s="90"/>
    </row>
    <row r="45" spans="1:19">
      <c r="A45" t="s">
        <v>275</v>
      </c>
      <c r="G45" s="6"/>
      <c r="H45" s="7"/>
      <c r="I45" s="101"/>
      <c r="J45" s="7"/>
      <c r="K45" s="101"/>
      <c r="L45" s="7"/>
      <c r="M45" t="s">
        <v>1685</v>
      </c>
      <c r="N45" s="91"/>
      <c r="O45" s="90"/>
      <c r="P45" s="90"/>
      <c r="Q45" s="90"/>
      <c r="R45" s="90"/>
    </row>
    <row r="46" spans="1:19">
      <c r="A46" t="s">
        <v>276</v>
      </c>
      <c r="I46" s="7"/>
      <c r="J46" s="101"/>
      <c r="K46" s="7"/>
      <c r="L46" s="7"/>
      <c r="N46" s="90"/>
      <c r="O46" s="91" t="s">
        <v>1661</v>
      </c>
      <c r="P46" s="91" t="s">
        <v>1662</v>
      </c>
      <c r="Q46" s="91" t="s">
        <v>1667</v>
      </c>
      <c r="R46" s="91" t="s">
        <v>1668</v>
      </c>
    </row>
    <row r="47" spans="1:19">
      <c r="A47" t="s">
        <v>277</v>
      </c>
      <c r="J47" s="7"/>
      <c r="K47" s="7"/>
      <c r="L47" s="7"/>
      <c r="N47" s="91" t="s">
        <v>1369</v>
      </c>
      <c r="O47" s="90" t="s">
        <v>1681</v>
      </c>
      <c r="P47" s="90" t="s">
        <v>1682</v>
      </c>
      <c r="Q47" s="90" t="s">
        <v>1664</v>
      </c>
      <c r="R47" s="90" t="s">
        <v>1683</v>
      </c>
    </row>
    <row r="48" spans="1:19">
      <c r="A48" t="s">
        <v>278</v>
      </c>
      <c r="J48" s="103"/>
      <c r="K48" s="7"/>
      <c r="L48" s="7"/>
    </row>
    <row r="49" spans="1:20">
      <c r="A49" t="s">
        <v>279</v>
      </c>
      <c r="G49" s="104"/>
      <c r="H49" s="7"/>
      <c r="I49" s="7"/>
      <c r="J49" s="7"/>
      <c r="K49" s="7"/>
      <c r="L49" s="7"/>
      <c r="M49" t="s">
        <v>1686</v>
      </c>
      <c r="T49" t="s">
        <v>1687</v>
      </c>
    </row>
    <row r="50" spans="1:20">
      <c r="A50" t="s">
        <v>280</v>
      </c>
      <c r="G50" s="102"/>
      <c r="H50" s="7"/>
      <c r="I50" s="7"/>
      <c r="J50" s="7"/>
      <c r="K50" s="7"/>
      <c r="L50" s="7"/>
    </row>
    <row r="51" spans="1:20">
      <c r="A51" t="s">
        <v>281</v>
      </c>
      <c r="G51" s="7"/>
      <c r="H51" s="7"/>
      <c r="I51" s="7"/>
      <c r="J51" s="7"/>
      <c r="K51" s="7"/>
      <c r="L51" s="7"/>
      <c r="M51" t="s">
        <v>1689</v>
      </c>
      <c r="O51" t="s">
        <v>1706</v>
      </c>
      <c r="Q51" t="s">
        <v>1707</v>
      </c>
    </row>
    <row r="52" spans="1:20">
      <c r="G52" s="7"/>
      <c r="H52" s="7"/>
      <c r="I52" s="7"/>
      <c r="J52" s="101"/>
      <c r="K52" s="7"/>
      <c r="L52" s="7"/>
      <c r="M52" t="s">
        <v>1690</v>
      </c>
      <c r="O52" t="s">
        <v>1692</v>
      </c>
      <c r="Q52" t="s">
        <v>1708</v>
      </c>
      <c r="S52" t="s">
        <v>1688</v>
      </c>
    </row>
    <row r="53" spans="1:20" ht="16">
      <c r="A53" s="6" t="s">
        <v>164</v>
      </c>
      <c r="G53" s="7"/>
      <c r="H53" s="7"/>
      <c r="I53" s="101"/>
      <c r="J53" s="105"/>
      <c r="K53" s="7"/>
      <c r="L53" s="7"/>
      <c r="M53" t="s">
        <v>1691</v>
      </c>
      <c r="O53" t="s">
        <v>1693</v>
      </c>
      <c r="Q53" t="s">
        <v>1704</v>
      </c>
    </row>
    <row r="54" spans="1:20">
      <c r="A54" t="s">
        <v>165</v>
      </c>
      <c r="G54" s="7"/>
      <c r="H54" s="7"/>
      <c r="I54" s="7"/>
      <c r="J54" s="7"/>
      <c r="K54" s="7"/>
      <c r="L54" s="7"/>
      <c r="O54" t="s">
        <v>1694</v>
      </c>
      <c r="Q54" t="s">
        <v>1705</v>
      </c>
    </row>
    <row r="55" spans="1:20">
      <c r="A55" t="s">
        <v>166</v>
      </c>
      <c r="G55" s="7"/>
      <c r="H55" s="7"/>
      <c r="I55" s="7"/>
      <c r="K55" s="7"/>
      <c r="L55" s="7"/>
    </row>
    <row r="56" spans="1:20">
      <c r="A56" t="s">
        <v>164</v>
      </c>
      <c r="G56" s="7"/>
      <c r="H56" s="7"/>
      <c r="I56" s="7"/>
      <c r="L56" s="7"/>
    </row>
    <row r="57" spans="1:20">
      <c r="A57" t="s">
        <v>167</v>
      </c>
      <c r="G57" s="7"/>
      <c r="H57" s="7"/>
      <c r="I57" s="7"/>
      <c r="K57" s="7"/>
      <c r="L57" s="7"/>
      <c r="M57" s="97" t="s">
        <v>1709</v>
      </c>
      <c r="N57" s="96"/>
      <c r="O57" s="96"/>
      <c r="P57" s="96"/>
      <c r="Q57" s="96"/>
    </row>
    <row r="58" spans="1:20">
      <c r="A58" t="s">
        <v>168</v>
      </c>
      <c r="G58" s="7"/>
      <c r="H58" s="7"/>
      <c r="I58" s="7"/>
      <c r="J58" s="7"/>
      <c r="K58" s="7"/>
      <c r="L58" s="7"/>
      <c r="M58" s="96"/>
      <c r="N58" s="97" t="s">
        <v>1661</v>
      </c>
      <c r="O58" s="97" t="s">
        <v>1662</v>
      </c>
      <c r="P58" s="97" t="s">
        <v>1667</v>
      </c>
      <c r="Q58" s="96"/>
    </row>
    <row r="59" spans="1:20">
      <c r="A59" t="s">
        <v>169</v>
      </c>
      <c r="G59" s="7"/>
      <c r="H59" s="7"/>
      <c r="I59" s="7"/>
      <c r="J59" s="7"/>
      <c r="K59" s="7"/>
      <c r="L59" s="7"/>
      <c r="M59" s="97" t="s">
        <v>1710</v>
      </c>
      <c r="N59" s="96" t="s">
        <v>1711</v>
      </c>
      <c r="O59" s="96" t="s">
        <v>1712</v>
      </c>
      <c r="P59" s="96" t="s">
        <v>1713</v>
      </c>
      <c r="Q59" s="96"/>
    </row>
    <row r="60" spans="1:20">
      <c r="A60" t="s">
        <v>170</v>
      </c>
      <c r="G60" s="101"/>
      <c r="H60" s="7"/>
      <c r="I60" s="7"/>
      <c r="J60" s="7"/>
      <c r="K60" s="7"/>
      <c r="L60" s="7"/>
    </row>
    <row r="61" spans="1:20">
      <c r="A61" t="s">
        <v>171</v>
      </c>
      <c r="G61" s="7"/>
      <c r="H61" s="7"/>
      <c r="I61" s="7"/>
      <c r="J61" s="7"/>
      <c r="K61" s="7"/>
      <c r="L61" s="7"/>
      <c r="M61" s="96"/>
      <c r="N61" s="97" t="s">
        <v>1661</v>
      </c>
      <c r="O61" s="97" t="s">
        <v>1662</v>
      </c>
      <c r="P61" s="97" t="s">
        <v>1667</v>
      </c>
      <c r="Q61" s="97" t="s">
        <v>1668</v>
      </c>
    </row>
    <row r="62" spans="1:20">
      <c r="A62" t="s">
        <v>759</v>
      </c>
      <c r="G62" s="7"/>
      <c r="H62" s="7"/>
      <c r="I62" s="7"/>
      <c r="J62" s="7"/>
      <c r="K62" s="7"/>
      <c r="L62" s="7"/>
      <c r="M62" s="97" t="s">
        <v>1714</v>
      </c>
      <c r="N62" s="96" t="s">
        <v>1715</v>
      </c>
      <c r="O62" s="96" t="s">
        <v>1716</v>
      </c>
      <c r="P62" s="96" t="s">
        <v>1713</v>
      </c>
      <c r="Q62" s="96" t="s">
        <v>1717</v>
      </c>
    </row>
    <row r="63" spans="1:20">
      <c r="A63" t="s">
        <v>166</v>
      </c>
    </row>
    <row r="64" spans="1:20">
      <c r="A64" t="s">
        <v>169</v>
      </c>
    </row>
    <row r="65" spans="1:7">
      <c r="A65" t="s">
        <v>170</v>
      </c>
    </row>
    <row r="66" spans="1:7">
      <c r="A66" s="19" t="s">
        <v>757</v>
      </c>
    </row>
    <row r="67" spans="1:7">
      <c r="A67" t="s">
        <v>760</v>
      </c>
    </row>
    <row r="68" spans="1:7">
      <c r="A68" t="s">
        <v>761</v>
      </c>
    </row>
    <row r="69" spans="1:7">
      <c r="A69" t="s">
        <v>170</v>
      </c>
    </row>
    <row r="71" spans="1:7">
      <c r="A71" s="6" t="s">
        <v>626</v>
      </c>
    </row>
    <row r="72" spans="1:7">
      <c r="A72" t="s">
        <v>772</v>
      </c>
      <c r="B72">
        <v>13313015</v>
      </c>
      <c r="C72">
        <v>7808</v>
      </c>
      <c r="F72" s="50"/>
    </row>
    <row r="73" spans="1:7" ht="16">
      <c r="A73" t="s">
        <v>40</v>
      </c>
      <c r="F73" s="37"/>
    </row>
    <row r="74" spans="1:7">
      <c r="A74" t="s">
        <v>773</v>
      </c>
      <c r="B74" s="16" t="s">
        <v>1372</v>
      </c>
      <c r="D74" t="s">
        <v>771</v>
      </c>
      <c r="F74" s="38"/>
    </row>
    <row r="75" spans="1:7">
      <c r="A75" t="s">
        <v>771</v>
      </c>
      <c r="B75" s="16" t="s">
        <v>1374</v>
      </c>
      <c r="D75" t="s">
        <v>1373</v>
      </c>
      <c r="F75" s="39"/>
    </row>
    <row r="76" spans="1:7" ht="16">
      <c r="A76" t="s">
        <v>41</v>
      </c>
      <c r="F76" s="40"/>
    </row>
    <row r="77" spans="1:7">
      <c r="A77" t="s">
        <v>62</v>
      </c>
      <c r="F77" s="41"/>
    </row>
    <row r="78" spans="1:7">
      <c r="A78" t="s">
        <v>63</v>
      </c>
      <c r="F78" s="42"/>
    </row>
    <row r="79" spans="1:7">
      <c r="A79" t="s">
        <v>64</v>
      </c>
      <c r="F79" s="43"/>
    </row>
    <row r="80" spans="1:7">
      <c r="A80" s="6" t="s">
        <v>777</v>
      </c>
      <c r="F80" s="106"/>
      <c r="G80" s="44"/>
    </row>
    <row r="81" spans="1:7">
      <c r="A81" t="s">
        <v>778</v>
      </c>
      <c r="F81" s="106"/>
      <c r="G81" s="45"/>
    </row>
    <row r="82" spans="1:7">
      <c r="A82" t="s">
        <v>64</v>
      </c>
      <c r="F82" s="106"/>
      <c r="G82" s="45"/>
    </row>
    <row r="83" spans="1:7">
      <c r="A83" s="6" t="s">
        <v>784</v>
      </c>
      <c r="F83" s="106"/>
      <c r="G83" s="45"/>
    </row>
    <row r="84" spans="1:7">
      <c r="A84" t="s">
        <v>63</v>
      </c>
      <c r="F84" s="106"/>
      <c r="G84" s="44"/>
    </row>
    <row r="85" spans="1:7">
      <c r="A85" t="s">
        <v>785</v>
      </c>
      <c r="F85" s="106"/>
      <c r="G85" s="45"/>
    </row>
    <row r="86" spans="1:7">
      <c r="F86" s="106"/>
      <c r="G86" s="45"/>
    </row>
    <row r="87" spans="1:7">
      <c r="A87" s="6" t="s">
        <v>627</v>
      </c>
      <c r="F87" s="106"/>
      <c r="G87" s="45"/>
    </row>
    <row r="88" spans="1:7">
      <c r="A88" t="s">
        <v>156</v>
      </c>
      <c r="F88" s="106"/>
      <c r="G88" s="44"/>
    </row>
    <row r="89" spans="1:7">
      <c r="A89" t="s">
        <v>107</v>
      </c>
      <c r="F89" s="106"/>
      <c r="G89" s="45"/>
    </row>
    <row r="90" spans="1:7" ht="18">
      <c r="A90" t="s">
        <v>157</v>
      </c>
      <c r="F90" s="46"/>
    </row>
    <row r="91" spans="1:7">
      <c r="A91" t="s">
        <v>33</v>
      </c>
      <c r="F91" s="36"/>
    </row>
    <row r="92" spans="1:7">
      <c r="A92" t="s">
        <v>34</v>
      </c>
      <c r="F92" s="39"/>
    </row>
    <row r="93" spans="1:7">
      <c r="A93" t="s">
        <v>35</v>
      </c>
      <c r="F93" s="47"/>
    </row>
    <row r="94" spans="1:7">
      <c r="A94" t="s">
        <v>36</v>
      </c>
      <c r="F94" s="48"/>
    </row>
    <row r="95" spans="1:7">
      <c r="A95" t="s">
        <v>37</v>
      </c>
      <c r="F95" s="49"/>
    </row>
    <row r="96" spans="1:7">
      <c r="A96" t="s">
        <v>38</v>
      </c>
    </row>
    <row r="97" spans="1:1">
      <c r="A97" s="18"/>
    </row>
  </sheetData>
  <mergeCells count="3">
    <mergeCell ref="F80:F83"/>
    <mergeCell ref="F84:F87"/>
    <mergeCell ref="F88:F89"/>
  </mergeCells>
  <hyperlinks>
    <hyperlink ref="F5" r:id="rId1"/>
    <hyperlink ref="B16" r:id="rId2"/>
    <hyperlink ref="H40" r:id="rId3"/>
    <hyperlink ref="B74" r:id="rId4"/>
    <hyperlink ref="B75" r:id="rId5"/>
    <hyperlink ref="H34" r:id="rId6"/>
    <hyperlink ref="H31" r:id="rId7" display="mailto:pace-koch@comcast.net"/>
    <hyperlink ref="H26" r:id="rId8"/>
    <hyperlink ref="H27" r:id="rId9"/>
    <hyperlink ref="H37" r:id="rId10"/>
    <hyperlink ref="H29" r:id="rId11"/>
    <hyperlink ref="L7" r:id="rId12"/>
    <hyperlink ref="M16" r:id="rId13"/>
    <hyperlink ref="M19" r:id="rId14"/>
    <hyperlink ref="R30" r:id="rId15"/>
    <hyperlink ref="M24" r:id="rId16"/>
    <hyperlink ref="M26" r:id="rId17"/>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99"/>
  <sheetViews>
    <sheetView workbookViewId="0"/>
  </sheetViews>
  <sheetFormatPr baseColWidth="10" defaultColWidth="8.83203125" defaultRowHeight="15" x14ac:dyDescent="0"/>
  <sheetData>
    <row r="1" spans="1:21">
      <c r="A1" s="6" t="s">
        <v>1734</v>
      </c>
    </row>
    <row r="3" spans="1:21">
      <c r="A3" t="s">
        <v>1222</v>
      </c>
    </row>
    <row r="5" spans="1:21">
      <c r="L5" t="s">
        <v>906</v>
      </c>
    </row>
    <row r="6" spans="1:21">
      <c r="L6" t="s">
        <v>883</v>
      </c>
      <c r="Q6" t="s">
        <v>894</v>
      </c>
      <c r="U6" t="s">
        <v>900</v>
      </c>
    </row>
    <row r="7" spans="1:21">
      <c r="B7" t="s">
        <v>870</v>
      </c>
      <c r="G7" t="s">
        <v>872</v>
      </c>
      <c r="Q7" t="s">
        <v>895</v>
      </c>
      <c r="U7" t="s">
        <v>901</v>
      </c>
    </row>
    <row r="8" spans="1:21">
      <c r="B8" t="s">
        <v>871</v>
      </c>
      <c r="G8" t="s">
        <v>873</v>
      </c>
      <c r="Q8" t="s">
        <v>896</v>
      </c>
      <c r="U8" t="s">
        <v>902</v>
      </c>
    </row>
    <row r="9" spans="1:21">
      <c r="C9" t="s">
        <v>875</v>
      </c>
      <c r="G9" t="s">
        <v>874</v>
      </c>
      <c r="L9" t="s">
        <v>884</v>
      </c>
      <c r="Q9" t="s">
        <v>897</v>
      </c>
      <c r="U9" t="s">
        <v>903</v>
      </c>
    </row>
    <row r="10" spans="1:21">
      <c r="D10" t="s">
        <v>876</v>
      </c>
      <c r="L10" t="s">
        <v>885</v>
      </c>
      <c r="Q10" t="s">
        <v>898</v>
      </c>
      <c r="U10" t="s">
        <v>904</v>
      </c>
    </row>
    <row r="11" spans="1:21">
      <c r="E11" t="s">
        <v>877</v>
      </c>
      <c r="L11" t="s">
        <v>886</v>
      </c>
      <c r="Q11" t="s">
        <v>899</v>
      </c>
    </row>
    <row r="12" spans="1:21">
      <c r="E12" t="s">
        <v>878</v>
      </c>
      <c r="L12" t="s">
        <v>887</v>
      </c>
    </row>
    <row r="13" spans="1:21">
      <c r="D13" t="s">
        <v>880</v>
      </c>
      <c r="E13" t="s">
        <v>879</v>
      </c>
      <c r="M13" t="s">
        <v>890</v>
      </c>
    </row>
    <row r="14" spans="1:21">
      <c r="C14" t="s">
        <v>882</v>
      </c>
      <c r="M14" t="s">
        <v>891</v>
      </c>
    </row>
    <row r="15" spans="1:21">
      <c r="D15" t="s">
        <v>881</v>
      </c>
      <c r="M15" t="s">
        <v>892</v>
      </c>
    </row>
    <row r="16" spans="1:21">
      <c r="C16" t="s">
        <v>888</v>
      </c>
      <c r="G16" t="s">
        <v>905</v>
      </c>
      <c r="M16" t="s">
        <v>893</v>
      </c>
    </row>
    <row r="17" spans="1:22">
      <c r="C17" t="s">
        <v>889</v>
      </c>
    </row>
    <row r="18" spans="1:22">
      <c r="U18" t="s">
        <v>915</v>
      </c>
    </row>
    <row r="19" spans="1:22">
      <c r="U19" t="s">
        <v>917</v>
      </c>
    </row>
    <row r="20" spans="1:22">
      <c r="V20" t="s">
        <v>916</v>
      </c>
    </row>
    <row r="21" spans="1:22">
      <c r="A21" t="s">
        <v>927</v>
      </c>
      <c r="C21" t="s">
        <v>929</v>
      </c>
      <c r="E21" t="s">
        <v>934</v>
      </c>
      <c r="F21" t="s">
        <v>938</v>
      </c>
      <c r="I21" t="s">
        <v>923</v>
      </c>
      <c r="M21" t="s">
        <v>967</v>
      </c>
      <c r="V21" t="s">
        <v>918</v>
      </c>
    </row>
    <row r="22" spans="1:22">
      <c r="C22" t="s">
        <v>930</v>
      </c>
      <c r="E22" t="s">
        <v>935</v>
      </c>
      <c r="F22" t="s">
        <v>897</v>
      </c>
      <c r="I22" t="s">
        <v>924</v>
      </c>
      <c r="M22" t="s">
        <v>966</v>
      </c>
      <c r="U22" t="s">
        <v>919</v>
      </c>
    </row>
    <row r="23" spans="1:22">
      <c r="C23" t="s">
        <v>931</v>
      </c>
      <c r="E23" t="s">
        <v>936</v>
      </c>
      <c r="F23" t="s">
        <v>937</v>
      </c>
      <c r="M23" t="s">
        <v>965</v>
      </c>
      <c r="R23" t="s">
        <v>907</v>
      </c>
    </row>
    <row r="24" spans="1:22">
      <c r="C24" t="s">
        <v>932</v>
      </c>
      <c r="F24" t="s">
        <v>870</v>
      </c>
      <c r="M24" t="s">
        <v>970</v>
      </c>
      <c r="R24" t="s">
        <v>908</v>
      </c>
      <c r="U24" t="s">
        <v>920</v>
      </c>
    </row>
    <row r="25" spans="1:22">
      <c r="C25" t="s">
        <v>933</v>
      </c>
      <c r="F25" t="s">
        <v>942</v>
      </c>
      <c r="M25" t="s">
        <v>928</v>
      </c>
      <c r="R25" t="s">
        <v>909</v>
      </c>
    </row>
    <row r="26" spans="1:22">
      <c r="A26" t="s">
        <v>939</v>
      </c>
      <c r="F26" t="s">
        <v>943</v>
      </c>
      <c r="R26" t="s">
        <v>910</v>
      </c>
    </row>
    <row r="27" spans="1:22">
      <c r="A27" t="s">
        <v>940</v>
      </c>
    </row>
    <row r="28" spans="1:22">
      <c r="A28" t="s">
        <v>941</v>
      </c>
      <c r="J28" t="s">
        <v>925</v>
      </c>
    </row>
    <row r="29" spans="1:22">
      <c r="A29" t="s">
        <v>944</v>
      </c>
      <c r="J29" t="s">
        <v>948</v>
      </c>
      <c r="M29" t="s">
        <v>956</v>
      </c>
    </row>
    <row r="30" spans="1:22">
      <c r="A30" t="s">
        <v>949</v>
      </c>
      <c r="J30" t="s">
        <v>945</v>
      </c>
      <c r="R30" t="s">
        <v>911</v>
      </c>
    </row>
    <row r="31" spans="1:22">
      <c r="A31" t="s">
        <v>951</v>
      </c>
      <c r="J31" t="s">
        <v>946</v>
      </c>
      <c r="M31" t="s">
        <v>957</v>
      </c>
      <c r="S31" t="s">
        <v>912</v>
      </c>
    </row>
    <row r="32" spans="1:22">
      <c r="A32" t="s">
        <v>921</v>
      </c>
      <c r="C32" t="s">
        <v>922</v>
      </c>
      <c r="J32" t="s">
        <v>947</v>
      </c>
      <c r="S32" t="s">
        <v>913</v>
      </c>
    </row>
    <row r="33" spans="1:22">
      <c r="C33" t="s">
        <v>926</v>
      </c>
      <c r="J33" t="s">
        <v>950</v>
      </c>
      <c r="M33" t="s">
        <v>958</v>
      </c>
      <c r="R33" t="s">
        <v>914</v>
      </c>
    </row>
    <row r="34" spans="1:22">
      <c r="A34" t="s">
        <v>963</v>
      </c>
      <c r="C34" t="s">
        <v>964</v>
      </c>
    </row>
    <row r="35" spans="1:22">
      <c r="A35" t="s">
        <v>870</v>
      </c>
      <c r="M35" t="s">
        <v>961</v>
      </c>
    </row>
    <row r="36" spans="1:22">
      <c r="B36" t="s">
        <v>952</v>
      </c>
      <c r="J36" t="s">
        <v>960</v>
      </c>
    </row>
    <row r="37" spans="1:22">
      <c r="B37" t="s">
        <v>953</v>
      </c>
      <c r="E37" t="s">
        <v>904</v>
      </c>
      <c r="P37" t="s">
        <v>895</v>
      </c>
    </row>
    <row r="38" spans="1:22">
      <c r="B38" t="s">
        <v>931</v>
      </c>
      <c r="C38" t="s">
        <v>959</v>
      </c>
      <c r="F38" t="s">
        <v>955</v>
      </c>
      <c r="P38" t="s">
        <v>969</v>
      </c>
      <c r="R38" t="s">
        <v>971</v>
      </c>
      <c r="T38" t="s">
        <v>974</v>
      </c>
      <c r="V38" t="s">
        <v>976</v>
      </c>
    </row>
    <row r="39" spans="1:22">
      <c r="B39" t="s">
        <v>954</v>
      </c>
      <c r="R39" t="s">
        <v>972</v>
      </c>
      <c r="T39" t="s">
        <v>975</v>
      </c>
    </row>
    <row r="40" spans="1:22">
      <c r="B40" t="s">
        <v>904</v>
      </c>
      <c r="H40" t="s">
        <v>981</v>
      </c>
      <c r="L40" t="s">
        <v>983</v>
      </c>
      <c r="R40" t="s">
        <v>973</v>
      </c>
    </row>
    <row r="41" spans="1:22">
      <c r="B41" t="s">
        <v>962</v>
      </c>
      <c r="H41" t="s">
        <v>982</v>
      </c>
      <c r="L41" t="s">
        <v>996</v>
      </c>
    </row>
    <row r="42" spans="1:22">
      <c r="P42" t="s">
        <v>968</v>
      </c>
    </row>
    <row r="43" spans="1:22">
      <c r="R43" t="s">
        <v>977</v>
      </c>
    </row>
    <row r="44" spans="1:22">
      <c r="R44" t="s">
        <v>978</v>
      </c>
    </row>
    <row r="45" spans="1:22">
      <c r="I45" t="s">
        <v>986</v>
      </c>
      <c r="N45" t="s">
        <v>984</v>
      </c>
      <c r="R45" t="s">
        <v>979</v>
      </c>
    </row>
    <row r="46" spans="1:22">
      <c r="I46" t="s">
        <v>987</v>
      </c>
      <c r="R46" t="s">
        <v>980</v>
      </c>
    </row>
    <row r="47" spans="1:22">
      <c r="I47" t="s">
        <v>988</v>
      </c>
      <c r="R47" t="s">
        <v>985</v>
      </c>
    </row>
    <row r="48" spans="1:22">
      <c r="I48" t="s">
        <v>989</v>
      </c>
      <c r="R48" t="s">
        <v>990</v>
      </c>
    </row>
    <row r="49" spans="7:27">
      <c r="R49" t="s">
        <v>991</v>
      </c>
    </row>
    <row r="50" spans="7:27">
      <c r="R50" t="s">
        <v>992</v>
      </c>
    </row>
    <row r="51" spans="7:27">
      <c r="R51" t="s">
        <v>993</v>
      </c>
    </row>
    <row r="52" spans="7:27">
      <c r="R52" t="s">
        <v>994</v>
      </c>
    </row>
    <row r="53" spans="7:27">
      <c r="R53" t="s">
        <v>995</v>
      </c>
    </row>
    <row r="54" spans="7:27">
      <c r="Q54" t="s">
        <v>997</v>
      </c>
    </row>
    <row r="55" spans="7:27">
      <c r="L55" t="s">
        <v>1054</v>
      </c>
      <c r="R55" t="s">
        <v>1001</v>
      </c>
      <c r="S55" t="s">
        <v>998</v>
      </c>
    </row>
    <row r="56" spans="7:27">
      <c r="G56" t="s">
        <v>1072</v>
      </c>
      <c r="L56" t="s">
        <v>1055</v>
      </c>
      <c r="S56" t="s">
        <v>999</v>
      </c>
    </row>
    <row r="57" spans="7:27">
      <c r="L57" t="s">
        <v>1056</v>
      </c>
      <c r="T57" t="s">
        <v>1000</v>
      </c>
    </row>
    <row r="58" spans="7:27">
      <c r="K58" t="s">
        <v>932</v>
      </c>
      <c r="R58" t="s">
        <v>1002</v>
      </c>
      <c r="S58" t="s">
        <v>1003</v>
      </c>
    </row>
    <row r="59" spans="7:27">
      <c r="G59" t="s">
        <v>1057</v>
      </c>
      <c r="K59" t="s">
        <v>1084</v>
      </c>
      <c r="S59" t="s">
        <v>999</v>
      </c>
    </row>
    <row r="60" spans="7:27">
      <c r="G60" t="s">
        <v>1058</v>
      </c>
      <c r="L60" t="s">
        <v>1085</v>
      </c>
      <c r="S60" t="s">
        <v>1004</v>
      </c>
    </row>
    <row r="61" spans="7:27">
      <c r="G61" t="s">
        <v>1059</v>
      </c>
      <c r="K61" t="s">
        <v>1086</v>
      </c>
      <c r="R61" t="s">
        <v>1005</v>
      </c>
    </row>
    <row r="62" spans="7:27">
      <c r="G62" t="s">
        <v>1060</v>
      </c>
      <c r="K62" t="s">
        <v>1087</v>
      </c>
      <c r="R62" t="s">
        <v>1006</v>
      </c>
      <c r="Y62" t="s">
        <v>1073</v>
      </c>
      <c r="AA62" t="s">
        <v>904</v>
      </c>
    </row>
    <row r="63" spans="7:27">
      <c r="G63" t="s">
        <v>1061</v>
      </c>
      <c r="K63" t="s">
        <v>1088</v>
      </c>
      <c r="R63" t="s">
        <v>1007</v>
      </c>
      <c r="Y63" t="s">
        <v>1074</v>
      </c>
    </row>
    <row r="64" spans="7:27">
      <c r="K64" t="s">
        <v>1089</v>
      </c>
      <c r="R64" t="s">
        <v>1008</v>
      </c>
      <c r="Y64" t="s">
        <v>1075</v>
      </c>
    </row>
    <row r="65" spans="7:25">
      <c r="R65" t="s">
        <v>1009</v>
      </c>
      <c r="Y65" t="s">
        <v>1076</v>
      </c>
    </row>
    <row r="66" spans="7:25">
      <c r="R66" t="s">
        <v>1010</v>
      </c>
      <c r="Y66" t="s">
        <v>1077</v>
      </c>
    </row>
    <row r="67" spans="7:25">
      <c r="R67" t="s">
        <v>1011</v>
      </c>
      <c r="Y67" t="s">
        <v>1078</v>
      </c>
    </row>
    <row r="68" spans="7:25">
      <c r="G68" t="s">
        <v>1034</v>
      </c>
      <c r="K68" t="s">
        <v>1033</v>
      </c>
      <c r="R68" t="s">
        <v>1012</v>
      </c>
      <c r="Y68" t="s">
        <v>1079</v>
      </c>
    </row>
    <row r="69" spans="7:25">
      <c r="G69" t="s">
        <v>1035</v>
      </c>
      <c r="L69" t="s">
        <v>1036</v>
      </c>
      <c r="R69" t="s">
        <v>1013</v>
      </c>
      <c r="Y69" t="s">
        <v>1080</v>
      </c>
    </row>
    <row r="70" spans="7:25">
      <c r="K70" t="s">
        <v>783</v>
      </c>
      <c r="L70" t="s">
        <v>1038</v>
      </c>
      <c r="R70" t="s">
        <v>1014</v>
      </c>
      <c r="Y70" t="s">
        <v>1081</v>
      </c>
    </row>
    <row r="71" spans="7:25">
      <c r="L71" t="s">
        <v>1039</v>
      </c>
      <c r="Q71" t="s">
        <v>1015</v>
      </c>
      <c r="R71" t="s">
        <v>1016</v>
      </c>
    </row>
    <row r="72" spans="7:25">
      <c r="G72" t="s">
        <v>1037</v>
      </c>
      <c r="L72" t="s">
        <v>1040</v>
      </c>
      <c r="R72" t="s">
        <v>1017</v>
      </c>
    </row>
    <row r="73" spans="7:25">
      <c r="L73" t="s">
        <v>1041</v>
      </c>
      <c r="R73" t="s">
        <v>1018</v>
      </c>
    </row>
    <row r="74" spans="7:25">
      <c r="M74" t="s">
        <v>1042</v>
      </c>
      <c r="Q74" t="s">
        <v>1019</v>
      </c>
    </row>
    <row r="75" spans="7:25">
      <c r="K75" t="s">
        <v>1043</v>
      </c>
      <c r="R75" t="s">
        <v>1020</v>
      </c>
    </row>
    <row r="76" spans="7:25">
      <c r="K76" t="s">
        <v>1045</v>
      </c>
      <c r="L76" t="s">
        <v>1046</v>
      </c>
      <c r="R76" t="s">
        <v>1021</v>
      </c>
    </row>
    <row r="77" spans="7:25">
      <c r="K77" t="s">
        <v>1045</v>
      </c>
      <c r="L77" t="s">
        <v>1044</v>
      </c>
      <c r="R77" t="s">
        <v>1022</v>
      </c>
    </row>
    <row r="78" spans="7:25">
      <c r="K78" t="s">
        <v>1067</v>
      </c>
      <c r="Q78" t="s">
        <v>783</v>
      </c>
      <c r="R78" t="s">
        <v>1023</v>
      </c>
      <c r="Y78" t="s">
        <v>1082</v>
      </c>
    </row>
    <row r="79" spans="7:25">
      <c r="L79" t="s">
        <v>1049</v>
      </c>
      <c r="R79" t="s">
        <v>1024</v>
      </c>
    </row>
    <row r="80" spans="7:25">
      <c r="L80" t="s">
        <v>1050</v>
      </c>
      <c r="R80" t="s">
        <v>1025</v>
      </c>
    </row>
    <row r="81" spans="1:26">
      <c r="K81" t="s">
        <v>1066</v>
      </c>
      <c r="S81" t="s">
        <v>1026</v>
      </c>
    </row>
    <row r="82" spans="1:26">
      <c r="L82" t="s">
        <v>1051</v>
      </c>
      <c r="R82" t="s">
        <v>1027</v>
      </c>
      <c r="Y82" t="s">
        <v>1090</v>
      </c>
    </row>
    <row r="83" spans="1:26">
      <c r="K83" t="s">
        <v>1065</v>
      </c>
      <c r="S83" t="s">
        <v>1028</v>
      </c>
      <c r="Z83" t="s">
        <v>1091</v>
      </c>
    </row>
    <row r="84" spans="1:26">
      <c r="L84" t="s">
        <v>1062</v>
      </c>
      <c r="R84" t="s">
        <v>1029</v>
      </c>
      <c r="Y84" t="s">
        <v>1092</v>
      </c>
    </row>
    <row r="85" spans="1:26">
      <c r="L85" t="s">
        <v>1064</v>
      </c>
      <c r="R85" t="s">
        <v>1030</v>
      </c>
      <c r="Z85" t="s">
        <v>1093</v>
      </c>
    </row>
    <row r="86" spans="1:26">
      <c r="K86" t="s">
        <v>1047</v>
      </c>
      <c r="R86" t="s">
        <v>1032</v>
      </c>
    </row>
    <row r="87" spans="1:26">
      <c r="K87" t="s">
        <v>1048</v>
      </c>
      <c r="R87" t="s">
        <v>1031</v>
      </c>
    </row>
    <row r="90" spans="1:26">
      <c r="N90" t="s">
        <v>923</v>
      </c>
    </row>
    <row r="91" spans="1:26">
      <c r="N91" t="s">
        <v>1052</v>
      </c>
    </row>
    <row r="92" spans="1:26">
      <c r="N92" t="s">
        <v>1053</v>
      </c>
    </row>
    <row r="93" spans="1:26">
      <c r="A93" t="s">
        <v>1111</v>
      </c>
      <c r="N93" t="s">
        <v>1063</v>
      </c>
    </row>
    <row r="94" spans="1:26">
      <c r="B94" t="s">
        <v>1112</v>
      </c>
      <c r="N94" t="s">
        <v>1083</v>
      </c>
    </row>
    <row r="95" spans="1:26">
      <c r="B95" t="s">
        <v>1113</v>
      </c>
      <c r="N95" t="s">
        <v>1068</v>
      </c>
    </row>
    <row r="96" spans="1:26">
      <c r="B96" t="s">
        <v>1114</v>
      </c>
      <c r="O96" t="s">
        <v>1069</v>
      </c>
    </row>
    <row r="97" spans="1:17">
      <c r="B97" t="s">
        <v>1115</v>
      </c>
      <c r="O97" t="s">
        <v>1070</v>
      </c>
    </row>
    <row r="98" spans="1:17">
      <c r="B98" t="s">
        <v>1116</v>
      </c>
      <c r="O98" t="s">
        <v>1071</v>
      </c>
    </row>
    <row r="99" spans="1:17">
      <c r="N99" t="s">
        <v>1128</v>
      </c>
      <c r="O99" t="s">
        <v>1129</v>
      </c>
      <c r="P99" t="s">
        <v>1130</v>
      </c>
      <c r="Q99" t="s">
        <v>1131</v>
      </c>
    </row>
    <row r="100" spans="1:17">
      <c r="A100" t="s">
        <v>1117</v>
      </c>
    </row>
    <row r="101" spans="1:17">
      <c r="B101" t="s">
        <v>1118</v>
      </c>
    </row>
    <row r="118" spans="9:9">
      <c r="I118" t="s">
        <v>1160</v>
      </c>
    </row>
    <row r="119" spans="9:9">
      <c r="I119" t="s">
        <v>1161</v>
      </c>
    </row>
    <row r="120" spans="9:9">
      <c r="I120" t="s">
        <v>1162</v>
      </c>
    </row>
    <row r="134" spans="1:32">
      <c r="L134" s="6"/>
    </row>
    <row r="136" spans="1:32">
      <c r="A136" s="6" t="s">
        <v>1150</v>
      </c>
      <c r="E136" s="6" t="s">
        <v>1225</v>
      </c>
      <c r="K136" s="6" t="s">
        <v>1226</v>
      </c>
      <c r="S136" s="6" t="s">
        <v>1246</v>
      </c>
      <c r="X136" s="6" t="s">
        <v>1245</v>
      </c>
      <c r="AE136" s="6" t="s">
        <v>1220</v>
      </c>
    </row>
    <row r="137" spans="1:32">
      <c r="B137" t="s">
        <v>1202</v>
      </c>
      <c r="F137" t="s">
        <v>1094</v>
      </c>
      <c r="L137" t="s">
        <v>1237</v>
      </c>
      <c r="T137" t="s">
        <v>1149</v>
      </c>
      <c r="Y137" s="19" t="s">
        <v>1247</v>
      </c>
      <c r="AF137" s="19" t="s">
        <v>1221</v>
      </c>
    </row>
    <row r="138" spans="1:32">
      <c r="B138" t="s">
        <v>1203</v>
      </c>
      <c r="F138" t="s">
        <v>1095</v>
      </c>
      <c r="M138" t="s">
        <v>1238</v>
      </c>
      <c r="T138" t="s">
        <v>1241</v>
      </c>
      <c r="Y138" t="s">
        <v>1248</v>
      </c>
      <c r="AF138" t="s">
        <v>1263</v>
      </c>
    </row>
    <row r="139" spans="1:32">
      <c r="B139" t="s">
        <v>1204</v>
      </c>
      <c r="F139" t="s">
        <v>1096</v>
      </c>
      <c r="M139" t="s">
        <v>1239</v>
      </c>
      <c r="T139" t="s">
        <v>1140</v>
      </c>
      <c r="Y139" t="s">
        <v>1249</v>
      </c>
      <c r="AF139" t="s">
        <v>1264</v>
      </c>
    </row>
    <row r="140" spans="1:32">
      <c r="B140" t="s">
        <v>1159</v>
      </c>
      <c r="F140" t="s">
        <v>1097</v>
      </c>
      <c r="L140" t="s">
        <v>1227</v>
      </c>
      <c r="T140" t="s">
        <v>1141</v>
      </c>
      <c r="Y140" t="s">
        <v>1250</v>
      </c>
    </row>
    <row r="141" spans="1:32">
      <c r="B141" t="s">
        <v>1153</v>
      </c>
      <c r="F141" t="s">
        <v>1098</v>
      </c>
      <c r="K141" t="s">
        <v>1120</v>
      </c>
      <c r="L141" t="s">
        <v>1228</v>
      </c>
      <c r="T141" t="s">
        <v>1142</v>
      </c>
      <c r="Y141" t="s">
        <v>1251</v>
      </c>
    </row>
    <row r="142" spans="1:32">
      <c r="B142" t="s">
        <v>1154</v>
      </c>
      <c r="F142" t="s">
        <v>1099</v>
      </c>
      <c r="K142" t="s">
        <v>1120</v>
      </c>
      <c r="L142" t="s">
        <v>1229</v>
      </c>
      <c r="T142" t="s">
        <v>1144</v>
      </c>
      <c r="Y142" t="s">
        <v>1252</v>
      </c>
    </row>
    <row r="143" spans="1:32">
      <c r="B143" t="s">
        <v>1155</v>
      </c>
      <c r="F143" t="s">
        <v>1103</v>
      </c>
      <c r="L143" t="s">
        <v>1119</v>
      </c>
      <c r="T143" t="s">
        <v>1143</v>
      </c>
      <c r="Y143" t="s">
        <v>1253</v>
      </c>
    </row>
    <row r="144" spans="1:32">
      <c r="B144" t="s">
        <v>1156</v>
      </c>
      <c r="F144" t="s">
        <v>1194</v>
      </c>
      <c r="L144" t="s">
        <v>1121</v>
      </c>
      <c r="T144" t="s">
        <v>1145</v>
      </c>
      <c r="Y144" t="s">
        <v>1254</v>
      </c>
    </row>
    <row r="145" spans="2:25">
      <c r="B145" t="s">
        <v>1157</v>
      </c>
      <c r="F145" t="s">
        <v>1195</v>
      </c>
      <c r="L145" t="s">
        <v>1122</v>
      </c>
      <c r="T145" t="s">
        <v>1146</v>
      </c>
      <c r="Y145" t="s">
        <v>1255</v>
      </c>
    </row>
    <row r="146" spans="2:25">
      <c r="B146" t="s">
        <v>1205</v>
      </c>
      <c r="F146" t="s">
        <v>1196</v>
      </c>
      <c r="L146" t="s">
        <v>1232</v>
      </c>
      <c r="T146" t="s">
        <v>1147</v>
      </c>
      <c r="Y146" t="s">
        <v>1256</v>
      </c>
    </row>
    <row r="147" spans="2:25">
      <c r="B147" t="s">
        <v>1206</v>
      </c>
      <c r="F147" t="s">
        <v>1197</v>
      </c>
      <c r="L147" t="s">
        <v>1125</v>
      </c>
      <c r="T147" t="s">
        <v>1148</v>
      </c>
      <c r="Y147" t="s">
        <v>1257</v>
      </c>
    </row>
    <row r="148" spans="2:25">
      <c r="B148" t="s">
        <v>1180</v>
      </c>
      <c r="F148" t="s">
        <v>1100</v>
      </c>
      <c r="L148" t="s">
        <v>1231</v>
      </c>
      <c r="T148" t="s">
        <v>1242</v>
      </c>
      <c r="Y148" t="s">
        <v>1258</v>
      </c>
    </row>
    <row r="149" spans="2:25">
      <c r="B149" t="s">
        <v>1181</v>
      </c>
      <c r="F149" t="s">
        <v>1198</v>
      </c>
      <c r="L149" t="s">
        <v>1123</v>
      </c>
      <c r="T149" t="s">
        <v>1243</v>
      </c>
      <c r="Y149" t="s">
        <v>1259</v>
      </c>
    </row>
    <row r="150" spans="2:25">
      <c r="B150" t="s">
        <v>1182</v>
      </c>
      <c r="F150" t="s">
        <v>1109</v>
      </c>
      <c r="L150" t="s">
        <v>1201</v>
      </c>
      <c r="T150" t="s">
        <v>1244</v>
      </c>
      <c r="Y150" t="s">
        <v>1260</v>
      </c>
    </row>
    <row r="151" spans="2:25">
      <c r="B151" t="s">
        <v>1183</v>
      </c>
      <c r="F151" t="s">
        <v>1101</v>
      </c>
      <c r="L151" t="s">
        <v>1233</v>
      </c>
    </row>
    <row r="152" spans="2:25">
      <c r="B152" t="s">
        <v>1184</v>
      </c>
      <c r="F152" t="s">
        <v>1106</v>
      </c>
      <c r="L152" t="s">
        <v>1230</v>
      </c>
    </row>
    <row r="153" spans="2:25">
      <c r="B153" t="s">
        <v>1185</v>
      </c>
      <c r="F153" t="s">
        <v>1134</v>
      </c>
      <c r="L153" t="s">
        <v>1124</v>
      </c>
    </row>
    <row r="154" spans="2:25">
      <c r="B154" t="s">
        <v>1152</v>
      </c>
      <c r="F154" t="s">
        <v>1135</v>
      </c>
      <c r="L154" t="s">
        <v>1234</v>
      </c>
    </row>
    <row r="155" spans="2:25">
      <c r="B155" t="s">
        <v>1215</v>
      </c>
      <c r="F155" t="s">
        <v>1137</v>
      </c>
      <c r="L155" t="s">
        <v>1235</v>
      </c>
    </row>
    <row r="156" spans="2:25">
      <c r="B156" t="s">
        <v>1158</v>
      </c>
      <c r="F156" t="s">
        <v>1104</v>
      </c>
      <c r="L156" t="s">
        <v>1236</v>
      </c>
    </row>
    <row r="157" spans="2:25">
      <c r="B157" t="s">
        <v>1207</v>
      </c>
      <c r="F157" t="s">
        <v>1105</v>
      </c>
      <c r="L157" t="s">
        <v>1126</v>
      </c>
    </row>
    <row r="158" spans="2:25">
      <c r="B158" t="s">
        <v>1208</v>
      </c>
      <c r="F158" t="s">
        <v>1110</v>
      </c>
      <c r="L158" t="s">
        <v>1127</v>
      </c>
    </row>
    <row r="159" spans="2:25">
      <c r="B159" t="s">
        <v>1167</v>
      </c>
      <c r="F159" t="s">
        <v>1138</v>
      </c>
    </row>
    <row r="160" spans="2:25">
      <c r="B160" t="s">
        <v>1186</v>
      </c>
      <c r="E160" t="s">
        <v>686</v>
      </c>
      <c r="F160" t="s">
        <v>1132</v>
      </c>
    </row>
    <row r="161" spans="2:6">
      <c r="B161" t="s">
        <v>1187</v>
      </c>
      <c r="F161" t="s">
        <v>1133</v>
      </c>
    </row>
    <row r="162" spans="2:6">
      <c r="B162" t="s">
        <v>1213</v>
      </c>
      <c r="F162" t="s">
        <v>1136</v>
      </c>
    </row>
    <row r="163" spans="2:6">
      <c r="B163" t="s">
        <v>1189</v>
      </c>
      <c r="F163" t="s">
        <v>1199</v>
      </c>
    </row>
    <row r="164" spans="2:6">
      <c r="B164" t="s">
        <v>1190</v>
      </c>
      <c r="F164" t="s">
        <v>1200</v>
      </c>
    </row>
    <row r="165" spans="2:6">
      <c r="B165" t="s">
        <v>1191</v>
      </c>
      <c r="F165" t="s">
        <v>1102</v>
      </c>
    </row>
    <row r="166" spans="2:6">
      <c r="B166" t="s">
        <v>1192</v>
      </c>
      <c r="F166" t="s">
        <v>1108</v>
      </c>
    </row>
    <row r="167" spans="2:6">
      <c r="B167" t="s">
        <v>1193</v>
      </c>
      <c r="F167" t="s">
        <v>1107</v>
      </c>
    </row>
    <row r="168" spans="2:6">
      <c r="B168" t="s">
        <v>1171</v>
      </c>
      <c r="F168" t="s">
        <v>1169</v>
      </c>
    </row>
    <row r="169" spans="2:6">
      <c r="B169" t="s">
        <v>1172</v>
      </c>
      <c r="F169" t="s">
        <v>1170</v>
      </c>
    </row>
    <row r="170" spans="2:6">
      <c r="B170" t="s">
        <v>1173</v>
      </c>
    </row>
    <row r="171" spans="2:6">
      <c r="B171" t="s">
        <v>1174</v>
      </c>
    </row>
    <row r="172" spans="2:6">
      <c r="B172" t="s">
        <v>1175</v>
      </c>
    </row>
    <row r="173" spans="2:6">
      <c r="B173" t="s">
        <v>1176</v>
      </c>
    </row>
    <row r="174" spans="2:6">
      <c r="B174" t="s">
        <v>1177</v>
      </c>
    </row>
    <row r="175" spans="2:6">
      <c r="B175" t="s">
        <v>1178</v>
      </c>
    </row>
    <row r="176" spans="2:6">
      <c r="B176" t="s">
        <v>1179</v>
      </c>
    </row>
    <row r="177" spans="2:2">
      <c r="B177" t="s">
        <v>1219</v>
      </c>
    </row>
    <row r="178" spans="2:2">
      <c r="B178" t="s">
        <v>1164</v>
      </c>
    </row>
    <row r="179" spans="2:2">
      <c r="B179" t="s">
        <v>1261</v>
      </c>
    </row>
    <row r="180" spans="2:2">
      <c r="B180" t="s">
        <v>1212</v>
      </c>
    </row>
    <row r="181" spans="2:2">
      <c r="B181" t="s">
        <v>1218</v>
      </c>
    </row>
    <row r="182" spans="2:2">
      <c r="B182" t="s">
        <v>1188</v>
      </c>
    </row>
    <row r="183" spans="2:2">
      <c r="B183" t="s">
        <v>1223</v>
      </c>
    </row>
    <row r="184" spans="2:2">
      <c r="B184" t="s">
        <v>1217</v>
      </c>
    </row>
    <row r="185" spans="2:2">
      <c r="B185" t="s">
        <v>1224</v>
      </c>
    </row>
    <row r="186" spans="2:2">
      <c r="B186" t="s">
        <v>1163</v>
      </c>
    </row>
    <row r="187" spans="2:2">
      <c r="B187" t="s">
        <v>1168</v>
      </c>
    </row>
    <row r="188" spans="2:2">
      <c r="B188" t="s">
        <v>1165</v>
      </c>
    </row>
    <row r="189" spans="2:2">
      <c r="B189" t="s">
        <v>1166</v>
      </c>
    </row>
    <row r="190" spans="2:2">
      <c r="B190" t="s">
        <v>1216</v>
      </c>
    </row>
    <row r="191" spans="2:2">
      <c r="B191" t="s">
        <v>1214</v>
      </c>
    </row>
    <row r="192" spans="2:2">
      <c r="B192" t="s">
        <v>1139</v>
      </c>
    </row>
    <row r="193" spans="2:2">
      <c r="B193" t="s">
        <v>1265</v>
      </c>
    </row>
    <row r="194" spans="2:2">
      <c r="B194" t="s">
        <v>1151</v>
      </c>
    </row>
    <row r="195" spans="2:2">
      <c r="B195" t="s">
        <v>1211</v>
      </c>
    </row>
    <row r="196" spans="2:2">
      <c r="B196" t="s">
        <v>1210</v>
      </c>
    </row>
    <row r="197" spans="2:2">
      <c r="B197" t="s">
        <v>1209</v>
      </c>
    </row>
    <row r="198" spans="2:2">
      <c r="B198" t="s">
        <v>1240</v>
      </c>
    </row>
    <row r="199" spans="2:2">
      <c r="B199" t="s">
        <v>1262</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0"/>
  <sheetViews>
    <sheetView workbookViewId="0">
      <selection activeCell="O1" sqref="O1:Z19"/>
    </sheetView>
  </sheetViews>
  <sheetFormatPr baseColWidth="10" defaultRowHeight="15" x14ac:dyDescent="0"/>
  <sheetData>
    <row r="1" spans="1:26">
      <c r="A1" t="s">
        <v>1729</v>
      </c>
      <c r="P1" t="s">
        <v>177</v>
      </c>
      <c r="Q1" s="16" t="s">
        <v>1585</v>
      </c>
      <c r="S1" s="56" t="s">
        <v>1471</v>
      </c>
      <c r="V1" t="s">
        <v>1586</v>
      </c>
      <c r="W1" s="16" t="s">
        <v>1585</v>
      </c>
      <c r="Z1" t="s">
        <v>1588</v>
      </c>
    </row>
    <row r="2" spans="1:26">
      <c r="O2" s="6" t="s">
        <v>1365</v>
      </c>
      <c r="P2" t="s">
        <v>784</v>
      </c>
      <c r="Q2" s="16" t="s">
        <v>1591</v>
      </c>
      <c r="S2" s="16" t="s">
        <v>1592</v>
      </c>
      <c r="W2" t="s">
        <v>1382</v>
      </c>
      <c r="X2" s="16"/>
      <c r="Z2" s="16" t="s">
        <v>1366</v>
      </c>
    </row>
    <row r="3" spans="1:26">
      <c r="A3" s="4" t="s">
        <v>1594</v>
      </c>
      <c r="O3" s="34" t="s">
        <v>257</v>
      </c>
      <c r="P3" t="s">
        <v>1470</v>
      </c>
      <c r="R3" s="16" t="s">
        <v>1388</v>
      </c>
      <c r="V3" t="s">
        <v>784</v>
      </c>
      <c r="W3" s="16" t="s">
        <v>1585</v>
      </c>
      <c r="Z3" s="56" t="s">
        <v>1471</v>
      </c>
    </row>
    <row r="4" spans="1:26">
      <c r="A4" s="4"/>
      <c r="O4" s="16" t="s">
        <v>1366</v>
      </c>
      <c r="Q4" s="56" t="s">
        <v>1471</v>
      </c>
      <c r="R4" t="s">
        <v>1386</v>
      </c>
      <c r="W4" s="56" t="s">
        <v>1471</v>
      </c>
    </row>
    <row r="5" spans="1:26">
      <c r="A5" s="4" t="s">
        <v>1596</v>
      </c>
      <c r="O5">
        <v>122714235</v>
      </c>
      <c r="P5" s="35" t="s">
        <v>1382</v>
      </c>
      <c r="Q5" t="s">
        <v>1385</v>
      </c>
      <c r="R5" s="51" t="s">
        <v>1387</v>
      </c>
    </row>
    <row r="6" spans="1:26">
      <c r="A6" s="4"/>
      <c r="O6" s="33" t="s">
        <v>1367</v>
      </c>
      <c r="R6" t="s">
        <v>1389</v>
      </c>
      <c r="V6" t="s">
        <v>177</v>
      </c>
      <c r="W6" t="s">
        <v>1587</v>
      </c>
    </row>
    <row r="7" spans="1:26">
      <c r="A7" s="4" t="s">
        <v>1595</v>
      </c>
      <c r="O7" s="35" t="s">
        <v>1368</v>
      </c>
      <c r="R7" t="s">
        <v>1395</v>
      </c>
    </row>
    <row r="8" spans="1:26">
      <c r="A8" s="4"/>
      <c r="O8" t="s">
        <v>1376</v>
      </c>
      <c r="R8" t="s">
        <v>1366</v>
      </c>
      <c r="V8" t="s">
        <v>784</v>
      </c>
      <c r="W8" t="s">
        <v>1590</v>
      </c>
    </row>
    <row r="9" spans="1:26">
      <c r="A9" s="4" t="s">
        <v>797</v>
      </c>
      <c r="R9" s="16" t="s">
        <v>1396</v>
      </c>
      <c r="V9" t="s">
        <v>1589</v>
      </c>
      <c r="W9" s="16" t="s">
        <v>1591</v>
      </c>
      <c r="Z9" s="72" t="s">
        <v>1598</v>
      </c>
    </row>
    <row r="10" spans="1:26">
      <c r="A10" s="4"/>
      <c r="O10" t="s">
        <v>1369</v>
      </c>
      <c r="P10" t="s">
        <v>1392</v>
      </c>
      <c r="Q10" s="16" t="s">
        <v>1393</v>
      </c>
      <c r="R10" s="52" t="s">
        <v>1394</v>
      </c>
      <c r="W10" s="16" t="s">
        <v>1592</v>
      </c>
      <c r="Z10" s="72" t="s">
        <v>1599</v>
      </c>
    </row>
    <row r="11" spans="1:26">
      <c r="A11" s="4" t="s">
        <v>1593</v>
      </c>
      <c r="O11" t="s">
        <v>1370</v>
      </c>
    </row>
    <row r="12" spans="1:26">
      <c r="A12" s="4"/>
      <c r="O12" t="s">
        <v>1371</v>
      </c>
      <c r="R12" t="s">
        <v>1600</v>
      </c>
      <c r="V12" t="s">
        <v>1597</v>
      </c>
    </row>
    <row r="13" spans="1:26">
      <c r="A13" s="4" t="s">
        <v>1596</v>
      </c>
      <c r="O13">
        <v>122714235</v>
      </c>
      <c r="R13" s="16" t="s">
        <v>24</v>
      </c>
      <c r="S13" s="16" t="s">
        <v>1455</v>
      </c>
      <c r="W13" s="16" t="s">
        <v>1585</v>
      </c>
    </row>
    <row r="14" spans="1:26">
      <c r="A14" s="4"/>
      <c r="O14">
        <v>8080</v>
      </c>
      <c r="W14" t="s">
        <v>1382</v>
      </c>
    </row>
    <row r="15" spans="1:26">
      <c r="A15" s="4" t="s">
        <v>1595</v>
      </c>
      <c r="O15" t="s">
        <v>1377</v>
      </c>
      <c r="P15" t="s">
        <v>1391</v>
      </c>
    </row>
    <row r="16" spans="1:26">
      <c r="A16" s="4"/>
      <c r="O16" t="s">
        <v>1390</v>
      </c>
    </row>
    <row r="17" spans="1:15">
      <c r="A17" s="4" t="s">
        <v>797</v>
      </c>
      <c r="O17" s="16" t="s">
        <v>1378</v>
      </c>
    </row>
    <row r="18" spans="1:15">
      <c r="O18" t="s">
        <v>1383</v>
      </c>
    </row>
    <row r="19" spans="1:15">
      <c r="O19" t="s">
        <v>1384</v>
      </c>
    </row>
    <row r="20" spans="1:15">
      <c r="A20" t="s">
        <v>1403</v>
      </c>
    </row>
    <row r="22" spans="1:15">
      <c r="A22" t="s">
        <v>1411</v>
      </c>
    </row>
    <row r="24" spans="1:15">
      <c r="A24" t="s">
        <v>1404</v>
      </c>
    </row>
    <row r="26" spans="1:15">
      <c r="A26" t="s">
        <v>1405</v>
      </c>
    </row>
    <row r="28" spans="1:15">
      <c r="A28" t="s">
        <v>1485</v>
      </c>
    </row>
    <row r="30" spans="1:15">
      <c r="C30" t="s">
        <v>1412</v>
      </c>
    </row>
    <row r="33" spans="1:19" ht="16">
      <c r="A33" t="s">
        <v>1472</v>
      </c>
      <c r="C33" s="61" t="s">
        <v>1473</v>
      </c>
      <c r="J33" s="18" t="s">
        <v>1354</v>
      </c>
    </row>
    <row r="34" spans="1:19">
      <c r="J34" t="s">
        <v>1281</v>
      </c>
      <c r="M34" t="s">
        <v>1275</v>
      </c>
      <c r="P34" t="s">
        <v>1298</v>
      </c>
      <c r="S34" t="s">
        <v>1280</v>
      </c>
    </row>
    <row r="35" spans="1:19">
      <c r="A35" t="s">
        <v>1410</v>
      </c>
      <c r="J35" t="s">
        <v>1315</v>
      </c>
      <c r="M35" t="s">
        <v>1284</v>
      </c>
      <c r="P35" t="s">
        <v>1299</v>
      </c>
      <c r="S35" t="s">
        <v>1279</v>
      </c>
    </row>
    <row r="36" spans="1:19">
      <c r="A36" t="s">
        <v>1409</v>
      </c>
      <c r="J36" t="s">
        <v>1316</v>
      </c>
      <c r="M36" t="s">
        <v>1277</v>
      </c>
      <c r="P36" t="s">
        <v>1287</v>
      </c>
      <c r="S36" t="s">
        <v>257</v>
      </c>
    </row>
    <row r="37" spans="1:19">
      <c r="A37" t="s">
        <v>1397</v>
      </c>
      <c r="E37" t="s">
        <v>1398</v>
      </c>
      <c r="J37" t="s">
        <v>1300</v>
      </c>
      <c r="M37" t="s">
        <v>1276</v>
      </c>
      <c r="P37" t="s">
        <v>1288</v>
      </c>
      <c r="S37" t="s">
        <v>1311</v>
      </c>
    </row>
    <row r="38" spans="1:19">
      <c r="A38" t="s">
        <v>1399</v>
      </c>
      <c r="E38" t="s">
        <v>1400</v>
      </c>
      <c r="J38" t="s">
        <v>1295</v>
      </c>
      <c r="M38" t="s">
        <v>1285</v>
      </c>
      <c r="P38" t="s">
        <v>1289</v>
      </c>
      <c r="S38" t="s">
        <v>1313</v>
      </c>
    </row>
    <row r="39" spans="1:19">
      <c r="A39" t="s">
        <v>1401</v>
      </c>
      <c r="F39" s="16" t="s">
        <v>1402</v>
      </c>
      <c r="J39" t="s">
        <v>1296</v>
      </c>
      <c r="M39" t="s">
        <v>1380</v>
      </c>
      <c r="P39" t="s">
        <v>1307</v>
      </c>
      <c r="S39" t="s">
        <v>1314</v>
      </c>
    </row>
    <row r="40" spans="1:19">
      <c r="A40" t="s">
        <v>1406</v>
      </c>
      <c r="E40" t="s">
        <v>1400</v>
      </c>
      <c r="J40" t="s">
        <v>1297</v>
      </c>
      <c r="M40" t="s">
        <v>1278</v>
      </c>
      <c r="P40" t="s">
        <v>1312</v>
      </c>
      <c r="S40" t="s">
        <v>1290</v>
      </c>
    </row>
    <row r="41" spans="1:19">
      <c r="A41" t="s">
        <v>1407</v>
      </c>
      <c r="E41" s="16" t="s">
        <v>1408</v>
      </c>
      <c r="J41" t="s">
        <v>1357</v>
      </c>
      <c r="M41" t="s">
        <v>1286</v>
      </c>
      <c r="P41" t="s">
        <v>1317</v>
      </c>
      <c r="S41" t="s">
        <v>1294</v>
      </c>
    </row>
    <row r="42" spans="1:19" ht="17">
      <c r="A42" s="53" t="s">
        <v>1413</v>
      </c>
      <c r="J42" t="s">
        <v>1293</v>
      </c>
      <c r="M42" t="s">
        <v>1361</v>
      </c>
      <c r="P42" t="s">
        <v>1319</v>
      </c>
      <c r="S42" t="s">
        <v>1308</v>
      </c>
    </row>
    <row r="43" spans="1:19">
      <c r="J43" t="s">
        <v>1292</v>
      </c>
      <c r="M43" t="s">
        <v>1375</v>
      </c>
      <c r="P43" t="s">
        <v>1320</v>
      </c>
      <c r="S43" t="s">
        <v>777</v>
      </c>
    </row>
    <row r="44" spans="1:19">
      <c r="J44" t="s">
        <v>1291</v>
      </c>
      <c r="M44" t="s">
        <v>1356</v>
      </c>
      <c r="P44" t="s">
        <v>1305</v>
      </c>
      <c r="S44" t="s">
        <v>1327</v>
      </c>
    </row>
    <row r="45" spans="1:19">
      <c r="J45" t="s">
        <v>1321</v>
      </c>
      <c r="M45" t="s">
        <v>1310</v>
      </c>
      <c r="P45" t="s">
        <v>1306</v>
      </c>
      <c r="S45" t="s">
        <v>1328</v>
      </c>
    </row>
    <row r="46" spans="1:19">
      <c r="J46" t="s">
        <v>1322</v>
      </c>
      <c r="M46" t="s">
        <v>1318</v>
      </c>
      <c r="P46" t="s">
        <v>1325</v>
      </c>
      <c r="S46" t="s">
        <v>1309</v>
      </c>
    </row>
    <row r="47" spans="1:19">
      <c r="J47" t="s">
        <v>1323</v>
      </c>
      <c r="M47" t="s">
        <v>1324</v>
      </c>
      <c r="P47" t="s">
        <v>1326</v>
      </c>
      <c r="S47" t="s">
        <v>1362</v>
      </c>
    </row>
    <row r="49" spans="10:17">
      <c r="J49" s="18" t="s">
        <v>1353</v>
      </c>
    </row>
    <row r="50" spans="10:17">
      <c r="J50" t="s">
        <v>1283</v>
      </c>
      <c r="M50" t="s">
        <v>1329</v>
      </c>
    </row>
    <row r="51" spans="10:17">
      <c r="J51" t="s">
        <v>1282</v>
      </c>
      <c r="M51" t="s">
        <v>1358</v>
      </c>
    </row>
    <row r="52" spans="10:17">
      <c r="J52" t="s">
        <v>438</v>
      </c>
      <c r="M52" t="s">
        <v>1330</v>
      </c>
    </row>
    <row r="53" spans="10:17">
      <c r="J53" t="s">
        <v>1342</v>
      </c>
      <c r="M53" t="s">
        <v>1331</v>
      </c>
    </row>
    <row r="54" spans="10:17">
      <c r="J54" t="s">
        <v>1343</v>
      </c>
      <c r="M54" t="s">
        <v>1332</v>
      </c>
    </row>
    <row r="55" spans="10:17">
      <c r="J55" t="s">
        <v>1344</v>
      </c>
      <c r="M55" t="s">
        <v>1333</v>
      </c>
      <c r="Q55" s="19"/>
    </row>
    <row r="56" spans="10:17">
      <c r="J56" t="s">
        <v>1345</v>
      </c>
      <c r="M56" t="s">
        <v>1334</v>
      </c>
    </row>
    <row r="57" spans="10:17">
      <c r="J57" t="s">
        <v>1346</v>
      </c>
      <c r="M57" t="s">
        <v>1335</v>
      </c>
    </row>
    <row r="58" spans="10:17">
      <c r="J58" t="s">
        <v>1347</v>
      </c>
      <c r="M58" t="s">
        <v>1336</v>
      </c>
    </row>
    <row r="59" spans="10:17">
      <c r="J59" t="s">
        <v>1379</v>
      </c>
      <c r="M59" t="s">
        <v>1337</v>
      </c>
    </row>
    <row r="60" spans="10:17">
      <c r="J60" t="s">
        <v>1348</v>
      </c>
      <c r="M60" t="s">
        <v>1338</v>
      </c>
    </row>
    <row r="61" spans="10:17">
      <c r="J61" t="s">
        <v>1349</v>
      </c>
      <c r="M61" t="s">
        <v>1339</v>
      </c>
    </row>
    <row r="62" spans="10:17">
      <c r="J62" t="s">
        <v>1350</v>
      </c>
      <c r="M62" t="s">
        <v>1340</v>
      </c>
    </row>
    <row r="63" spans="10:17">
      <c r="J63" t="s">
        <v>1351</v>
      </c>
      <c r="M63" t="s">
        <v>1341</v>
      </c>
    </row>
    <row r="64" spans="10:17">
      <c r="J64" t="s">
        <v>1352</v>
      </c>
      <c r="M64" t="s">
        <v>1355</v>
      </c>
    </row>
    <row r="65" spans="10:13">
      <c r="J65" t="s">
        <v>1359</v>
      </c>
      <c r="M65" t="s">
        <v>1360</v>
      </c>
    </row>
    <row r="67" spans="10:13">
      <c r="J67" s="18" t="s">
        <v>1301</v>
      </c>
    </row>
    <row r="68" spans="10:13">
      <c r="J68" t="s">
        <v>1302</v>
      </c>
    </row>
    <row r="69" spans="10:13">
      <c r="J69" t="s">
        <v>1303</v>
      </c>
    </row>
    <row r="70" spans="10:13">
      <c r="J70" t="s">
        <v>1304</v>
      </c>
    </row>
  </sheetData>
  <hyperlinks>
    <hyperlink ref="F39" r:id="rId1"/>
    <hyperlink ref="E41" r:id="rId2"/>
    <hyperlink ref="O4" r:id="rId3"/>
    <hyperlink ref="O17" r:id="rId4"/>
    <hyperlink ref="R3" r:id="rId5"/>
    <hyperlink ref="Q10" r:id="rId6"/>
    <hyperlink ref="R9" r:id="rId7"/>
    <hyperlink ref="W1" r:id="rId8"/>
    <hyperlink ref="W3" r:id="rId9"/>
    <hyperlink ref="Z2" r:id="rId10" display="mailto:pace-koch@comcast.net"/>
    <hyperlink ref="W9" r:id="rId11"/>
    <hyperlink ref="W10" r:id="rId12"/>
    <hyperlink ref="W13" r:id="rId13"/>
    <hyperlink ref="R13" r:id="rId14"/>
    <hyperlink ref="S13" r:id="rId15"/>
    <hyperlink ref="Q1" r:id="rId16"/>
    <hyperlink ref="Q2" r:id="rId17"/>
    <hyperlink ref="S2" r:id="rId18"/>
  </hyperlinks>
  <pageMargins left="0.75" right="0.75" top="1" bottom="1" header="0.5" footer="0.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topLeftCell="A4" workbookViewId="0">
      <selection activeCell="K5" sqref="K5:K17"/>
    </sheetView>
  </sheetViews>
  <sheetFormatPr baseColWidth="10" defaultRowHeight="15" x14ac:dyDescent="0"/>
  <sheetData>
    <row r="1" spans="1:11">
      <c r="A1" t="s">
        <v>42</v>
      </c>
    </row>
    <row r="2" spans="1:11">
      <c r="A2" t="s">
        <v>24</v>
      </c>
    </row>
    <row r="3" spans="1:11">
      <c r="A3" t="s">
        <v>25</v>
      </c>
    </row>
    <row r="5" spans="1:11">
      <c r="A5" s="6" t="s">
        <v>799</v>
      </c>
      <c r="E5" s="6" t="s">
        <v>798</v>
      </c>
      <c r="F5" s="6" t="s">
        <v>797</v>
      </c>
      <c r="G5" s="6" t="s">
        <v>796</v>
      </c>
      <c r="H5" s="6" t="s">
        <v>795</v>
      </c>
      <c r="I5" s="6" t="s">
        <v>794</v>
      </c>
      <c r="K5" s="6" t="s">
        <v>320</v>
      </c>
    </row>
    <row r="6" spans="1:11">
      <c r="A6">
        <v>30000</v>
      </c>
      <c r="B6" s="25">
        <v>0.85</v>
      </c>
      <c r="C6" t="s">
        <v>793</v>
      </c>
      <c r="D6" s="3">
        <f>A6*B6</f>
        <v>25500</v>
      </c>
      <c r="E6" s="22">
        <f>D6*B10</f>
        <v>10200</v>
      </c>
      <c r="F6" s="22">
        <f>E6/2</f>
        <v>5100</v>
      </c>
      <c r="G6" s="22">
        <f>E6/2</f>
        <v>5100</v>
      </c>
      <c r="H6" s="22">
        <f>E6/2</f>
        <v>5100</v>
      </c>
      <c r="I6" s="22"/>
      <c r="K6" t="s">
        <v>321</v>
      </c>
    </row>
    <row r="7" spans="1:11">
      <c r="A7" t="s">
        <v>792</v>
      </c>
      <c r="B7" s="25">
        <f>1-B6-B8</f>
        <v>0.10000000000000002</v>
      </c>
      <c r="C7" t="s">
        <v>791</v>
      </c>
      <c r="D7" s="3">
        <f>A6*B7</f>
        <v>3000.0000000000005</v>
      </c>
      <c r="E7" s="22">
        <f>D7*B10</f>
        <v>1200.0000000000002</v>
      </c>
      <c r="G7" s="22">
        <f>D7*B10</f>
        <v>1200.0000000000002</v>
      </c>
      <c r="H7" s="22">
        <f>G7/2</f>
        <v>600.00000000000011</v>
      </c>
      <c r="I7" s="22">
        <f>G7/2</f>
        <v>600.00000000000011</v>
      </c>
      <c r="K7" t="s">
        <v>322</v>
      </c>
    </row>
    <row r="8" spans="1:11">
      <c r="B8" s="25">
        <v>0.05</v>
      </c>
      <c r="C8" t="s">
        <v>788</v>
      </c>
      <c r="D8" s="3">
        <f>A6*B8</f>
        <v>1500</v>
      </c>
      <c r="E8" s="22">
        <f>D8*B11</f>
        <v>1125</v>
      </c>
      <c r="G8" s="22">
        <f>D8*B11</f>
        <v>1125</v>
      </c>
      <c r="H8" s="22">
        <f>G8/2</f>
        <v>562.5</v>
      </c>
      <c r="I8" s="22">
        <f>G8/2</f>
        <v>562.5</v>
      </c>
      <c r="K8" t="s">
        <v>323</v>
      </c>
    </row>
    <row r="9" spans="1:11">
      <c r="C9" s="6" t="s">
        <v>790</v>
      </c>
      <c r="D9" s="24">
        <f>SUM(D7:D8)</f>
        <v>4500</v>
      </c>
      <c r="G9" s="23">
        <f>SUM(G6:G8)</f>
        <v>7425</v>
      </c>
      <c r="H9" s="23">
        <f>SUM(H6:H8)</f>
        <v>6262.5</v>
      </c>
      <c r="I9" s="23">
        <f>SUM(I6:I8)</f>
        <v>1162.5</v>
      </c>
      <c r="K9" t="s">
        <v>324</v>
      </c>
    </row>
    <row r="10" spans="1:11">
      <c r="B10" s="22">
        <v>0.4</v>
      </c>
      <c r="C10" t="s">
        <v>789</v>
      </c>
      <c r="D10" s="22">
        <f>(A6-D8)*B10</f>
        <v>11400</v>
      </c>
    </row>
    <row r="11" spans="1:11">
      <c r="B11" s="22">
        <v>0.75</v>
      </c>
      <c r="C11" t="s">
        <v>788</v>
      </c>
      <c r="D11" s="22">
        <f>D8*B11</f>
        <v>1125</v>
      </c>
      <c r="K11" s="6" t="s">
        <v>325</v>
      </c>
    </row>
    <row r="12" spans="1:11">
      <c r="C12" s="6" t="s">
        <v>787</v>
      </c>
      <c r="D12" s="23">
        <f>SUM(D10:D11)</f>
        <v>12525</v>
      </c>
      <c r="K12" t="s">
        <v>326</v>
      </c>
    </row>
    <row r="13" spans="1:11">
      <c r="K13" t="s">
        <v>327</v>
      </c>
    </row>
    <row r="14" spans="1:11">
      <c r="B14">
        <v>30</v>
      </c>
      <c r="C14" t="s">
        <v>786</v>
      </c>
      <c r="D14" s="22">
        <f>B10*B14</f>
        <v>12</v>
      </c>
      <c r="K14" t="s">
        <v>328</v>
      </c>
    </row>
    <row r="15" spans="1:11">
      <c r="K15" t="s">
        <v>329</v>
      </c>
    </row>
    <row r="16" spans="1:11">
      <c r="K16" t="s">
        <v>330</v>
      </c>
    </row>
    <row r="17" spans="11:11">
      <c r="K17" t="s">
        <v>331</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65"/>
  <sheetViews>
    <sheetView tabSelected="1" workbookViewId="0">
      <selection activeCell="H35" sqref="H35"/>
    </sheetView>
  </sheetViews>
  <sheetFormatPr baseColWidth="10" defaultColWidth="11" defaultRowHeight="15" x14ac:dyDescent="0"/>
  <cols>
    <col min="5" max="5" width="21.83203125" customWidth="1"/>
    <col min="9" max="9" width="15.33203125" bestFit="1" customWidth="1"/>
    <col min="12" max="12" width="15.1640625" customWidth="1"/>
    <col min="15" max="15" width="17.5" bestFit="1" customWidth="1"/>
    <col min="16" max="16" width="12.6640625" customWidth="1"/>
    <col min="17" max="17" width="15.33203125" bestFit="1" customWidth="1"/>
    <col min="30" max="30" width="17.5" bestFit="1" customWidth="1"/>
  </cols>
  <sheetData>
    <row r="1" spans="1:30">
      <c r="A1" s="6" t="s">
        <v>723</v>
      </c>
    </row>
    <row r="2" spans="1:30">
      <c r="L2" s="6" t="s">
        <v>1581</v>
      </c>
      <c r="P2" s="6" t="s">
        <v>1582</v>
      </c>
      <c r="U2" s="6" t="s">
        <v>1584</v>
      </c>
    </row>
    <row r="3" spans="1:30">
      <c r="A3" s="6" t="s">
        <v>413</v>
      </c>
      <c r="E3" s="6" t="s">
        <v>387</v>
      </c>
      <c r="H3" s="6" t="s">
        <v>479</v>
      </c>
      <c r="L3" s="6" t="s">
        <v>438</v>
      </c>
      <c r="P3" s="6" t="s">
        <v>1520</v>
      </c>
      <c r="R3" t="s">
        <v>734</v>
      </c>
      <c r="U3" s="66" t="s">
        <v>1580</v>
      </c>
      <c r="V3" s="66"/>
      <c r="W3" s="66"/>
      <c r="X3" s="66"/>
      <c r="Y3" s="66" t="s">
        <v>1553</v>
      </c>
      <c r="Z3" s="66" t="s">
        <v>1554</v>
      </c>
      <c r="AA3" s="66" t="s">
        <v>1555</v>
      </c>
      <c r="AD3" s="6" t="s">
        <v>436</v>
      </c>
    </row>
    <row r="4" spans="1:30">
      <c r="A4" t="s">
        <v>1536</v>
      </c>
      <c r="E4" t="s">
        <v>388</v>
      </c>
      <c r="H4" t="s">
        <v>480</v>
      </c>
      <c r="L4" t="s">
        <v>1513</v>
      </c>
      <c r="N4" s="28">
        <v>3990</v>
      </c>
      <c r="P4" t="s">
        <v>1521</v>
      </c>
      <c r="Q4" s="28">
        <v>16638</v>
      </c>
      <c r="R4" s="3">
        <f>489300+12825</f>
        <v>502125</v>
      </c>
      <c r="S4" s="28">
        <v>6116</v>
      </c>
      <c r="U4" s="65" t="s">
        <v>727</v>
      </c>
      <c r="V4" s="65"/>
      <c r="W4" s="65"/>
      <c r="X4" s="65"/>
      <c r="Y4" s="69">
        <v>0</v>
      </c>
      <c r="Z4" s="69">
        <v>2852.6</v>
      </c>
      <c r="AA4" s="69">
        <v>2852.6</v>
      </c>
      <c r="AD4" s="5">
        <v>4264283829554610</v>
      </c>
    </row>
    <row r="5" spans="1:30">
      <c r="A5" t="s">
        <v>414</v>
      </c>
      <c r="E5" t="s">
        <v>162</v>
      </c>
      <c r="H5" t="s">
        <v>481</v>
      </c>
      <c r="L5" t="s">
        <v>1514</v>
      </c>
      <c r="N5" s="28">
        <v>21821</v>
      </c>
      <c r="P5" t="s">
        <v>1522</v>
      </c>
      <c r="Q5" s="28">
        <v>780</v>
      </c>
      <c r="U5" s="65" t="s">
        <v>1556</v>
      </c>
      <c r="V5" s="65"/>
      <c r="W5" s="65"/>
      <c r="X5" s="65"/>
      <c r="Y5" s="69">
        <v>200</v>
      </c>
      <c r="Z5" s="69">
        <v>225</v>
      </c>
      <c r="AA5" s="69">
        <v>200</v>
      </c>
      <c r="AD5" t="s">
        <v>437</v>
      </c>
    </row>
    <row r="6" spans="1:30">
      <c r="A6" s="16" t="s">
        <v>24</v>
      </c>
      <c r="E6" t="s">
        <v>389</v>
      </c>
      <c r="H6">
        <v>369560301</v>
      </c>
      <c r="L6" t="s">
        <v>1515</v>
      </c>
      <c r="N6" s="28">
        <v>2325</v>
      </c>
      <c r="Q6" s="28"/>
      <c r="U6" s="65" t="s">
        <v>385</v>
      </c>
      <c r="V6" s="65"/>
      <c r="W6" s="65"/>
      <c r="X6" s="65"/>
      <c r="Y6" s="69">
        <v>100</v>
      </c>
      <c r="Z6" s="69">
        <v>200</v>
      </c>
      <c r="AA6" s="69">
        <v>200</v>
      </c>
      <c r="AD6" t="s">
        <v>412</v>
      </c>
    </row>
    <row r="7" spans="1:30">
      <c r="A7" t="s">
        <v>6</v>
      </c>
      <c r="E7" t="s">
        <v>390</v>
      </c>
      <c r="H7" t="s">
        <v>729</v>
      </c>
      <c r="L7" t="s">
        <v>1516</v>
      </c>
      <c r="N7" s="28">
        <v>1126</v>
      </c>
      <c r="P7" s="6" t="s">
        <v>727</v>
      </c>
      <c r="U7" s="65" t="s">
        <v>1557</v>
      </c>
      <c r="V7" s="65"/>
      <c r="W7" s="65"/>
      <c r="X7" s="65"/>
      <c r="Y7" s="69">
        <v>0</v>
      </c>
      <c r="Z7" s="69">
        <v>127</v>
      </c>
      <c r="AA7" s="69">
        <v>127</v>
      </c>
      <c r="AD7" t="s">
        <v>77</v>
      </c>
    </row>
    <row r="8" spans="1:30">
      <c r="E8" t="s">
        <v>391</v>
      </c>
      <c r="L8" t="s">
        <v>1529</v>
      </c>
      <c r="N8" s="28">
        <v>981</v>
      </c>
      <c r="P8" t="s">
        <v>1523</v>
      </c>
      <c r="Q8" s="28">
        <v>585702</v>
      </c>
      <c r="U8" s="65" t="s">
        <v>1558</v>
      </c>
      <c r="V8" s="65"/>
      <c r="W8" s="65"/>
      <c r="X8" s="65"/>
      <c r="Y8" s="69">
        <v>420</v>
      </c>
      <c r="Z8" s="69">
        <v>420</v>
      </c>
      <c r="AA8" s="69">
        <v>420</v>
      </c>
    </row>
    <row r="9" spans="1:30">
      <c r="A9" s="6" t="s">
        <v>452</v>
      </c>
      <c r="E9" t="s">
        <v>392</v>
      </c>
      <c r="H9" s="6" t="s">
        <v>485</v>
      </c>
      <c r="N9" s="28"/>
      <c r="P9" t="s">
        <v>74</v>
      </c>
      <c r="Q9" s="28">
        <v>77200</v>
      </c>
      <c r="U9" s="65" t="s">
        <v>1559</v>
      </c>
      <c r="V9" s="65"/>
      <c r="W9" s="65"/>
      <c r="X9" s="65"/>
      <c r="Y9" s="69">
        <v>0</v>
      </c>
      <c r="Z9" s="69">
        <v>750</v>
      </c>
      <c r="AA9" s="69">
        <v>750</v>
      </c>
      <c r="AD9" t="s">
        <v>431</v>
      </c>
    </row>
    <row r="10" spans="1:30">
      <c r="A10" t="s">
        <v>453</v>
      </c>
      <c r="E10" t="s">
        <v>393</v>
      </c>
      <c r="H10" s="7" t="s">
        <v>490</v>
      </c>
      <c r="L10" s="6" t="s">
        <v>1517</v>
      </c>
      <c r="N10" s="28"/>
      <c r="U10" s="65" t="s">
        <v>1560</v>
      </c>
      <c r="V10" s="65"/>
      <c r="W10" s="65"/>
      <c r="X10" s="65"/>
      <c r="Y10" s="69">
        <v>350</v>
      </c>
      <c r="Z10" s="69">
        <v>782</v>
      </c>
      <c r="AA10" s="69">
        <v>400</v>
      </c>
      <c r="AD10" t="s">
        <v>412</v>
      </c>
    </row>
    <row r="11" spans="1:30">
      <c r="A11" t="s">
        <v>454</v>
      </c>
      <c r="E11" t="s">
        <v>394</v>
      </c>
      <c r="H11" t="s">
        <v>412</v>
      </c>
      <c r="L11" t="s">
        <v>1518</v>
      </c>
      <c r="N11" s="28">
        <v>16281</v>
      </c>
      <c r="P11" s="6" t="s">
        <v>1583</v>
      </c>
      <c r="U11" s="65" t="s">
        <v>634</v>
      </c>
      <c r="V11" s="65"/>
      <c r="W11" s="65"/>
      <c r="X11" s="65"/>
      <c r="Y11" s="69">
        <v>150</v>
      </c>
      <c r="Z11" s="69">
        <v>342</v>
      </c>
      <c r="AA11" s="69">
        <v>150</v>
      </c>
      <c r="AD11" t="s">
        <v>77</v>
      </c>
    </row>
    <row r="12" spans="1:30">
      <c r="A12" t="s">
        <v>726</v>
      </c>
      <c r="E12" t="s">
        <v>395</v>
      </c>
      <c r="H12" t="s">
        <v>77</v>
      </c>
      <c r="L12" t="s">
        <v>1519</v>
      </c>
      <c r="N12" s="28"/>
      <c r="P12" s="6" t="s">
        <v>1537</v>
      </c>
      <c r="U12" s="65" t="s">
        <v>1561</v>
      </c>
      <c r="V12" s="65"/>
      <c r="W12" s="65"/>
      <c r="X12" s="65"/>
      <c r="Y12" s="69">
        <v>100</v>
      </c>
      <c r="Z12" s="69">
        <v>100</v>
      </c>
      <c r="AA12" s="69">
        <v>100</v>
      </c>
      <c r="AD12" t="s">
        <v>430</v>
      </c>
    </row>
    <row r="13" spans="1:30">
      <c r="A13" t="s">
        <v>1459</v>
      </c>
      <c r="H13" t="s">
        <v>486</v>
      </c>
      <c r="N13" s="28"/>
      <c r="P13" t="s">
        <v>413</v>
      </c>
      <c r="Q13" s="28">
        <v>354</v>
      </c>
      <c r="R13" s="28">
        <f>Q13*12</f>
        <v>4248</v>
      </c>
      <c r="U13" s="65" t="s">
        <v>1562</v>
      </c>
      <c r="V13" s="65"/>
      <c r="W13" s="65"/>
      <c r="X13" s="65"/>
      <c r="Y13" s="69">
        <v>800</v>
      </c>
      <c r="Z13" s="69">
        <v>1000</v>
      </c>
      <c r="AA13" s="69">
        <v>1000</v>
      </c>
    </row>
    <row r="14" spans="1:30">
      <c r="A14" t="s">
        <v>77</v>
      </c>
      <c r="E14" s="6" t="s">
        <v>74</v>
      </c>
      <c r="H14" t="s">
        <v>487</v>
      </c>
      <c r="L14" s="6" t="s">
        <v>452</v>
      </c>
      <c r="P14" t="s">
        <v>1541</v>
      </c>
      <c r="Q14" s="64">
        <v>3050</v>
      </c>
      <c r="R14" s="28">
        <f>Q14*12</f>
        <v>36600</v>
      </c>
      <c r="U14" s="65" t="s">
        <v>1563</v>
      </c>
      <c r="V14" s="65"/>
      <c r="W14" s="65"/>
      <c r="X14" s="65"/>
      <c r="Y14" s="69">
        <v>50</v>
      </c>
      <c r="Z14" s="69">
        <v>100</v>
      </c>
      <c r="AA14" s="69">
        <v>100</v>
      </c>
    </row>
    <row r="15" spans="1:30">
      <c r="A15" t="s">
        <v>455</v>
      </c>
      <c r="E15" t="s">
        <v>76</v>
      </c>
      <c r="H15" t="s">
        <v>488</v>
      </c>
      <c r="L15" t="s">
        <v>1524</v>
      </c>
      <c r="M15" s="62">
        <v>75589379</v>
      </c>
      <c r="N15" s="28">
        <v>172041</v>
      </c>
      <c r="P15" t="s">
        <v>1542</v>
      </c>
      <c r="Q15" s="30">
        <v>2439</v>
      </c>
      <c r="R15" s="28">
        <f>Q15*12</f>
        <v>29268</v>
      </c>
      <c r="U15" s="65" t="s">
        <v>1564</v>
      </c>
      <c r="V15" s="65"/>
      <c r="W15" s="65"/>
      <c r="X15" s="65"/>
      <c r="Y15" s="69">
        <v>50</v>
      </c>
      <c r="Z15" s="69">
        <v>100</v>
      </c>
      <c r="AA15" s="70">
        <v>100</v>
      </c>
    </row>
    <row r="16" spans="1:30">
      <c r="A16" t="s">
        <v>456</v>
      </c>
      <c r="E16" t="s">
        <v>78</v>
      </c>
      <c r="H16" t="s">
        <v>489</v>
      </c>
      <c r="L16" t="s">
        <v>1525</v>
      </c>
      <c r="M16" s="63">
        <v>74703539</v>
      </c>
      <c r="N16" s="28">
        <v>150718</v>
      </c>
      <c r="U16" s="65" t="s">
        <v>1565</v>
      </c>
      <c r="V16" s="65"/>
      <c r="W16" s="65"/>
      <c r="X16" s="65"/>
      <c r="Y16" s="69">
        <v>100</v>
      </c>
      <c r="Z16" s="69">
        <v>100</v>
      </c>
      <c r="AA16" s="70">
        <v>100</v>
      </c>
    </row>
    <row r="17" spans="1:33">
      <c r="A17" t="s">
        <v>457</v>
      </c>
      <c r="E17" t="s">
        <v>69</v>
      </c>
      <c r="L17" t="s">
        <v>1526</v>
      </c>
      <c r="M17" s="63">
        <v>83254463</v>
      </c>
      <c r="N17" s="28">
        <v>60436</v>
      </c>
      <c r="P17" s="6" t="s">
        <v>1543</v>
      </c>
      <c r="U17" s="65" t="s">
        <v>1566</v>
      </c>
      <c r="V17" s="65"/>
      <c r="W17" s="65"/>
      <c r="X17" s="65"/>
      <c r="Y17" s="69">
        <v>200</v>
      </c>
      <c r="Z17" s="69">
        <v>350</v>
      </c>
      <c r="AA17" s="70">
        <v>200</v>
      </c>
    </row>
    <row r="18" spans="1:33">
      <c r="A18" t="s">
        <v>458</v>
      </c>
      <c r="E18" t="s">
        <v>77</v>
      </c>
      <c r="H18" s="6" t="s">
        <v>438</v>
      </c>
      <c r="L18" t="s">
        <v>1527</v>
      </c>
      <c r="M18" s="63">
        <v>74816143</v>
      </c>
      <c r="N18" s="28">
        <v>67104</v>
      </c>
      <c r="P18" t="s">
        <v>1339</v>
      </c>
      <c r="Q18" s="6"/>
      <c r="R18" s="28">
        <v>50000</v>
      </c>
      <c r="U18" s="65" t="s">
        <v>1567</v>
      </c>
      <c r="V18" s="65"/>
      <c r="W18" s="65"/>
      <c r="X18" s="65"/>
      <c r="Y18" s="69">
        <v>30</v>
      </c>
      <c r="Z18" s="69">
        <v>50</v>
      </c>
      <c r="AA18" s="70">
        <v>35</v>
      </c>
      <c r="AD18" t="s">
        <v>439</v>
      </c>
    </row>
    <row r="19" spans="1:33">
      <c r="A19" t="s">
        <v>459</v>
      </c>
      <c r="E19" t="s">
        <v>75</v>
      </c>
      <c r="H19" t="s">
        <v>736</v>
      </c>
      <c r="L19" t="s">
        <v>1528</v>
      </c>
      <c r="M19" s="63">
        <v>83254317</v>
      </c>
      <c r="N19" s="28">
        <v>64037</v>
      </c>
      <c r="P19" t="s">
        <v>1544</v>
      </c>
      <c r="Q19" s="28">
        <v>800</v>
      </c>
      <c r="R19" s="28">
        <f>Q19*12</f>
        <v>9600</v>
      </c>
      <c r="U19" s="65" t="s">
        <v>1568</v>
      </c>
      <c r="V19" s="65"/>
      <c r="W19" s="65"/>
      <c r="X19" s="65"/>
      <c r="Y19" s="69">
        <v>47</v>
      </c>
      <c r="Z19" s="69">
        <v>47</v>
      </c>
      <c r="AA19" s="70">
        <v>47</v>
      </c>
      <c r="AD19" t="s">
        <v>440</v>
      </c>
    </row>
    <row r="20" spans="1:33">
      <c r="H20" t="s">
        <v>737</v>
      </c>
      <c r="I20" s="6"/>
      <c r="M20" s="62"/>
      <c r="P20" t="s">
        <v>1545</v>
      </c>
      <c r="Q20" s="30">
        <v>500</v>
      </c>
      <c r="R20" s="28">
        <f>Q20*12</f>
        <v>6000</v>
      </c>
      <c r="U20" s="65" t="s">
        <v>74</v>
      </c>
      <c r="V20" s="65"/>
      <c r="W20" s="65"/>
      <c r="X20" s="65"/>
      <c r="Y20" s="69">
        <v>0</v>
      </c>
      <c r="Z20" s="69">
        <v>0</v>
      </c>
      <c r="AA20" s="70">
        <v>0</v>
      </c>
      <c r="AD20" t="s">
        <v>441</v>
      </c>
    </row>
    <row r="21" spans="1:33">
      <c r="A21" s="6" t="s">
        <v>483</v>
      </c>
      <c r="E21" s="6" t="s">
        <v>461</v>
      </c>
      <c r="H21" t="s">
        <v>55</v>
      </c>
      <c r="L21" s="6" t="s">
        <v>1530</v>
      </c>
      <c r="M21" s="62"/>
      <c r="N21" s="28"/>
      <c r="U21" s="65" t="s">
        <v>1569</v>
      </c>
      <c r="V21" s="65"/>
      <c r="W21" s="65"/>
      <c r="X21" s="65"/>
      <c r="Y21" s="69">
        <v>120</v>
      </c>
      <c r="Z21" s="69">
        <v>200</v>
      </c>
      <c r="AA21" s="70">
        <v>120</v>
      </c>
      <c r="AD21" t="s">
        <v>442</v>
      </c>
    </row>
    <row r="22" spans="1:33">
      <c r="A22" t="s">
        <v>739</v>
      </c>
      <c r="E22" t="s">
        <v>462</v>
      </c>
      <c r="L22" t="s">
        <v>1531</v>
      </c>
      <c r="M22" s="62" t="s">
        <v>392</v>
      </c>
      <c r="N22" s="28">
        <v>20247</v>
      </c>
      <c r="P22" s="6" t="s">
        <v>1546</v>
      </c>
      <c r="R22" s="28">
        <f>SUM(R13:R21)</f>
        <v>135716</v>
      </c>
      <c r="U22" s="65" t="s">
        <v>1570</v>
      </c>
      <c r="V22" s="65"/>
      <c r="W22" s="65"/>
      <c r="X22" s="65"/>
      <c r="Y22" s="69">
        <v>100</v>
      </c>
      <c r="Z22" s="69">
        <v>262</v>
      </c>
      <c r="AA22" s="70">
        <v>150</v>
      </c>
      <c r="AD22" t="s">
        <v>443</v>
      </c>
    </row>
    <row r="23" spans="1:33">
      <c r="A23" t="s">
        <v>738</v>
      </c>
      <c r="H23" s="6" t="s">
        <v>1453</v>
      </c>
      <c r="L23" t="s">
        <v>1532</v>
      </c>
      <c r="N23" s="28">
        <v>3</v>
      </c>
      <c r="U23" s="65" t="s">
        <v>1571</v>
      </c>
      <c r="V23" s="65"/>
      <c r="W23" s="65"/>
      <c r="X23" s="65"/>
      <c r="Y23" s="69">
        <v>16</v>
      </c>
      <c r="Z23" s="69">
        <v>16</v>
      </c>
      <c r="AA23" s="70">
        <v>16</v>
      </c>
      <c r="AD23" t="s">
        <v>444</v>
      </c>
    </row>
    <row r="24" spans="1:33">
      <c r="A24" t="s">
        <v>77</v>
      </c>
      <c r="E24" s="6" t="s">
        <v>727</v>
      </c>
      <c r="H24" t="s">
        <v>1454</v>
      </c>
      <c r="N24" s="28"/>
      <c r="P24" s="6" t="s">
        <v>1550</v>
      </c>
      <c r="U24" s="65" t="s">
        <v>1572</v>
      </c>
      <c r="V24" s="65"/>
      <c r="W24" s="65"/>
      <c r="X24" s="65"/>
      <c r="Y24" s="69">
        <v>0</v>
      </c>
      <c r="Z24" s="70">
        <v>38</v>
      </c>
      <c r="AA24" s="70">
        <v>38</v>
      </c>
      <c r="AD24" t="s">
        <v>445</v>
      </c>
    </row>
    <row r="25" spans="1:33">
      <c r="A25" t="s">
        <v>484</v>
      </c>
      <c r="E25" t="s">
        <v>68</v>
      </c>
      <c r="H25" t="s">
        <v>6</v>
      </c>
      <c r="L25" s="6" t="s">
        <v>485</v>
      </c>
      <c r="P25" t="s">
        <v>797</v>
      </c>
      <c r="Q25" s="28">
        <v>4000</v>
      </c>
      <c r="R25" s="28">
        <f>Q25*12</f>
        <v>48000</v>
      </c>
      <c r="U25" s="65" t="s">
        <v>1573</v>
      </c>
      <c r="V25" s="65"/>
      <c r="W25" s="65"/>
      <c r="X25" s="65"/>
      <c r="Y25" s="69">
        <v>0</v>
      </c>
      <c r="Z25" s="70">
        <v>12</v>
      </c>
      <c r="AA25" s="70">
        <v>12</v>
      </c>
      <c r="AD25" t="s">
        <v>446</v>
      </c>
    </row>
    <row r="26" spans="1:33">
      <c r="C26" s="6"/>
      <c r="E26" s="16" t="s">
        <v>763</v>
      </c>
      <c r="L26" t="s">
        <v>1533</v>
      </c>
      <c r="N26" s="28">
        <v>84386</v>
      </c>
      <c r="P26" t="s">
        <v>1551</v>
      </c>
      <c r="Q26" s="28">
        <v>1500</v>
      </c>
      <c r="R26" s="28">
        <f>Q26*12</f>
        <v>18000</v>
      </c>
      <c r="U26" s="65" t="s">
        <v>1574</v>
      </c>
      <c r="V26" s="65"/>
      <c r="W26" s="65"/>
      <c r="X26" s="65"/>
      <c r="Y26" s="69">
        <v>0</v>
      </c>
      <c r="Z26" s="70">
        <v>49</v>
      </c>
      <c r="AA26" s="70">
        <v>49</v>
      </c>
      <c r="AD26" t="s">
        <v>447</v>
      </c>
    </row>
    <row r="27" spans="1:33">
      <c r="A27" s="6" t="s">
        <v>435</v>
      </c>
      <c r="E27" t="s">
        <v>69</v>
      </c>
      <c r="L27" t="s">
        <v>1534</v>
      </c>
      <c r="N27" s="28">
        <v>202786</v>
      </c>
      <c r="U27" s="65" t="s">
        <v>1576</v>
      </c>
      <c r="V27" s="65"/>
      <c r="W27" s="65"/>
      <c r="X27" s="65"/>
      <c r="Y27" s="69">
        <v>115</v>
      </c>
      <c r="Z27" s="69">
        <v>115</v>
      </c>
      <c r="AA27" s="70">
        <v>115</v>
      </c>
    </row>
    <row r="28" spans="1:33">
      <c r="A28" t="s">
        <v>731</v>
      </c>
      <c r="E28" t="s">
        <v>70</v>
      </c>
      <c r="H28" s="6" t="s">
        <v>1637</v>
      </c>
      <c r="N28" s="28"/>
      <c r="P28" s="6" t="s">
        <v>1552</v>
      </c>
      <c r="R28" s="28">
        <f>SUM(R22:R27)</f>
        <v>201716</v>
      </c>
      <c r="U28" s="65" t="s">
        <v>1577</v>
      </c>
      <c r="V28" s="65"/>
      <c r="W28" s="65"/>
      <c r="X28" s="65"/>
      <c r="Y28" s="71">
        <v>100</v>
      </c>
      <c r="Z28" s="69">
        <v>150</v>
      </c>
      <c r="AA28" s="70">
        <v>150</v>
      </c>
    </row>
    <row r="29" spans="1:33">
      <c r="A29" t="s">
        <v>730</v>
      </c>
      <c r="E29" s="1">
        <v>2852.6</v>
      </c>
      <c r="H29" t="s">
        <v>1283</v>
      </c>
      <c r="I29" t="s">
        <v>1719</v>
      </c>
      <c r="L29" s="6" t="s">
        <v>407</v>
      </c>
      <c r="N29" s="28">
        <v>15585</v>
      </c>
      <c r="U29" s="65" t="s">
        <v>1578</v>
      </c>
      <c r="V29" s="65"/>
      <c r="W29" s="65"/>
      <c r="X29" s="65"/>
      <c r="Y29" s="69">
        <v>1000</v>
      </c>
      <c r="Z29" s="69">
        <v>1000</v>
      </c>
      <c r="AA29" s="70">
        <v>700</v>
      </c>
      <c r="AD29" s="6" t="s">
        <v>474</v>
      </c>
      <c r="AE29" s="6" t="s">
        <v>448</v>
      </c>
      <c r="AG29" t="s">
        <v>1643</v>
      </c>
    </row>
    <row r="30" spans="1:33">
      <c r="A30" t="s">
        <v>77</v>
      </c>
      <c r="E30" t="s">
        <v>71</v>
      </c>
      <c r="I30" s="2">
        <v>42450</v>
      </c>
      <c r="U30" s="65" t="s">
        <v>1575</v>
      </c>
      <c r="V30" s="65"/>
      <c r="W30" s="65"/>
      <c r="X30" s="65"/>
      <c r="Y30" s="69">
        <v>200</v>
      </c>
      <c r="Z30" s="69">
        <v>1000</v>
      </c>
      <c r="AA30" s="70">
        <v>500</v>
      </c>
      <c r="AD30" t="s">
        <v>475</v>
      </c>
      <c r="AE30" t="s">
        <v>449</v>
      </c>
      <c r="AG30" t="s">
        <v>162</v>
      </c>
    </row>
    <row r="31" spans="1:33">
      <c r="A31" t="s">
        <v>732</v>
      </c>
      <c r="E31" t="s">
        <v>72</v>
      </c>
      <c r="I31">
        <v>6</v>
      </c>
      <c r="L31" s="6" t="s">
        <v>460</v>
      </c>
      <c r="N31" s="28"/>
      <c r="P31" t="s">
        <v>1548</v>
      </c>
      <c r="U31" s="65"/>
      <c r="V31" s="66" t="s">
        <v>1579</v>
      </c>
      <c r="W31" s="66"/>
      <c r="X31" s="66"/>
      <c r="Y31" s="67">
        <v>4680</v>
      </c>
      <c r="Z31" s="67">
        <v>10387.6</v>
      </c>
      <c r="AA31" s="68">
        <v>9163.6</v>
      </c>
      <c r="AD31">
        <v>1002490570</v>
      </c>
      <c r="AE31" t="s">
        <v>450</v>
      </c>
      <c r="AG31" t="s">
        <v>31</v>
      </c>
    </row>
    <row r="32" spans="1:33">
      <c r="A32" t="s">
        <v>432</v>
      </c>
      <c r="E32" t="s">
        <v>73</v>
      </c>
      <c r="H32" t="s">
        <v>1720</v>
      </c>
      <c r="I32" t="s">
        <v>1721</v>
      </c>
      <c r="L32" t="s">
        <v>1466</v>
      </c>
      <c r="N32" s="28">
        <v>16618</v>
      </c>
      <c r="P32" t="s">
        <v>1547</v>
      </c>
      <c r="AD32" t="s">
        <v>412</v>
      </c>
      <c r="AE32" s="5">
        <v>5424180722357990</v>
      </c>
    </row>
    <row r="33" spans="1:31">
      <c r="A33" t="s">
        <v>433</v>
      </c>
      <c r="E33" t="s">
        <v>79</v>
      </c>
      <c r="I33">
        <v>9690</v>
      </c>
      <c r="L33" t="s">
        <v>1535</v>
      </c>
      <c r="N33" s="28">
        <v>39020</v>
      </c>
      <c r="P33" t="s">
        <v>1549</v>
      </c>
      <c r="AD33" t="s">
        <v>77</v>
      </c>
      <c r="AE33" t="s">
        <v>412</v>
      </c>
    </row>
    <row r="34" spans="1:31">
      <c r="A34" s="8" t="s">
        <v>632</v>
      </c>
      <c r="AD34">
        <v>13829313</v>
      </c>
      <c r="AE34" t="s">
        <v>77</v>
      </c>
    </row>
    <row r="35" spans="1:31">
      <c r="A35" s="2">
        <v>42419</v>
      </c>
      <c r="E35" s="6" t="s">
        <v>560</v>
      </c>
      <c r="H35" s="6"/>
      <c r="I35" s="32"/>
      <c r="L35" s="6" t="s">
        <v>1538</v>
      </c>
      <c r="N35" s="30">
        <v>14377</v>
      </c>
      <c r="AD35" t="s">
        <v>476</v>
      </c>
      <c r="AE35" t="s">
        <v>451</v>
      </c>
    </row>
    <row r="36" spans="1:31">
      <c r="A36" s="8" t="s">
        <v>1274</v>
      </c>
      <c r="E36" t="s">
        <v>561</v>
      </c>
      <c r="AD36" t="s">
        <v>477</v>
      </c>
    </row>
    <row r="37" spans="1:31">
      <c r="A37" s="18" t="s">
        <v>734</v>
      </c>
      <c r="E37" t="s">
        <v>482</v>
      </c>
      <c r="L37" s="6" t="s">
        <v>1539</v>
      </c>
      <c r="M37" s="28">
        <v>1178485</v>
      </c>
      <c r="N37" s="28">
        <f>M37-Q8</f>
        <v>592783</v>
      </c>
      <c r="AD37" t="s">
        <v>478</v>
      </c>
    </row>
    <row r="38" spans="1:31">
      <c r="A38" t="s">
        <v>733</v>
      </c>
      <c r="E38" t="s">
        <v>562</v>
      </c>
    </row>
    <row r="39" spans="1:31">
      <c r="A39" t="s">
        <v>412</v>
      </c>
      <c r="E39" t="s">
        <v>563</v>
      </c>
      <c r="L39" s="6" t="s">
        <v>1540</v>
      </c>
      <c r="N39" s="28">
        <f>SUM(N4:N38)</f>
        <v>1546665</v>
      </c>
    </row>
    <row r="40" spans="1:31">
      <c r="A40" t="s">
        <v>77</v>
      </c>
      <c r="E40" t="s">
        <v>564</v>
      </c>
      <c r="AE40" s="6" t="s">
        <v>467</v>
      </c>
    </row>
    <row r="41" spans="1:31">
      <c r="A41" t="s">
        <v>492</v>
      </c>
      <c r="AD41" s="6" t="s">
        <v>471</v>
      </c>
      <c r="AE41" t="s">
        <v>468</v>
      </c>
    </row>
    <row r="42" spans="1:31">
      <c r="A42" t="s">
        <v>735</v>
      </c>
      <c r="E42" s="6" t="s">
        <v>725</v>
      </c>
      <c r="AD42" t="s">
        <v>472</v>
      </c>
      <c r="AE42" t="s">
        <v>469</v>
      </c>
    </row>
    <row r="43" spans="1:31">
      <c r="E43" s="7" t="s">
        <v>423</v>
      </c>
      <c r="I43" s="8"/>
      <c r="AD43" t="s">
        <v>473</v>
      </c>
      <c r="AE43" t="s">
        <v>440</v>
      </c>
    </row>
    <row r="44" spans="1:31">
      <c r="A44" s="6" t="s">
        <v>417</v>
      </c>
      <c r="E44">
        <v>27180540</v>
      </c>
      <c r="AE44" t="s">
        <v>434</v>
      </c>
    </row>
    <row r="45" spans="1:31">
      <c r="A45" s="7" t="s">
        <v>416</v>
      </c>
      <c r="E45" t="s">
        <v>424</v>
      </c>
      <c r="AE45" t="s">
        <v>470</v>
      </c>
    </row>
    <row r="46" spans="1:31">
      <c r="A46" t="s">
        <v>825</v>
      </c>
      <c r="E46" s="1">
        <v>26892.42</v>
      </c>
    </row>
    <row r="47" spans="1:31">
      <c r="A47" t="s">
        <v>418</v>
      </c>
      <c r="E47" s="17">
        <v>39020</v>
      </c>
      <c r="AD47" s="6" t="s">
        <v>161</v>
      </c>
      <c r="AE47" s="6" t="s">
        <v>84</v>
      </c>
    </row>
    <row r="48" spans="1:31">
      <c r="A48" t="s">
        <v>25</v>
      </c>
      <c r="E48" t="s">
        <v>24</v>
      </c>
      <c r="AD48" t="s">
        <v>162</v>
      </c>
      <c r="AE48" t="s">
        <v>85</v>
      </c>
    </row>
    <row r="49" spans="1:32">
      <c r="A49" t="s">
        <v>421</v>
      </c>
      <c r="E49" t="s">
        <v>55</v>
      </c>
      <c r="AD49" t="s">
        <v>55</v>
      </c>
      <c r="AE49" t="s">
        <v>86</v>
      </c>
    </row>
    <row r="50" spans="1:32">
      <c r="A50" t="s">
        <v>419</v>
      </c>
      <c r="E50" t="s">
        <v>425</v>
      </c>
      <c r="AE50" t="s">
        <v>87</v>
      </c>
    </row>
    <row r="51" spans="1:32">
      <c r="A51" t="s">
        <v>420</v>
      </c>
      <c r="E51" t="s">
        <v>426</v>
      </c>
      <c r="AD51" s="6" t="s">
        <v>724</v>
      </c>
      <c r="AE51" t="s">
        <v>86</v>
      </c>
    </row>
    <row r="52" spans="1:32">
      <c r="A52" t="s">
        <v>728</v>
      </c>
      <c r="E52" s="6" t="s">
        <v>427</v>
      </c>
      <c r="AD52" t="s">
        <v>172</v>
      </c>
    </row>
    <row r="53" spans="1:32">
      <c r="A53" t="s">
        <v>422</v>
      </c>
      <c r="E53" t="s">
        <v>428</v>
      </c>
      <c r="Y53" s="30">
        <v>167</v>
      </c>
      <c r="AA53" t="s">
        <v>1269</v>
      </c>
      <c r="AD53" t="s">
        <v>173</v>
      </c>
      <c r="AE53" t="s">
        <v>1266</v>
      </c>
    </row>
    <row r="54" spans="1:32">
      <c r="A54" t="s">
        <v>292</v>
      </c>
      <c r="E54" t="s">
        <v>429</v>
      </c>
      <c r="Y54" s="30">
        <v>200</v>
      </c>
      <c r="Z54" t="s">
        <v>1268</v>
      </c>
      <c r="AA54" s="30">
        <v>75</v>
      </c>
      <c r="AB54" s="30">
        <f>Y53+AA54</f>
        <v>242</v>
      </c>
      <c r="AD54" t="s">
        <v>174</v>
      </c>
      <c r="AE54" s="31" t="s">
        <v>1267</v>
      </c>
      <c r="AF54" t="s">
        <v>74</v>
      </c>
    </row>
    <row r="55" spans="1:32">
      <c r="A55" t="s">
        <v>753</v>
      </c>
      <c r="AD55" t="s">
        <v>175</v>
      </c>
    </row>
    <row r="56" spans="1:32">
      <c r="A56" t="s">
        <v>754</v>
      </c>
    </row>
    <row r="57" spans="1:32">
      <c r="A57" t="s">
        <v>755</v>
      </c>
    </row>
    <row r="58" spans="1:32">
      <c r="A58" t="s">
        <v>756</v>
      </c>
    </row>
    <row r="60" spans="1:32">
      <c r="A60" s="6" t="s">
        <v>407</v>
      </c>
    </row>
    <row r="61" spans="1:32">
      <c r="A61" t="s">
        <v>408</v>
      </c>
      <c r="AD61" t="s">
        <v>463</v>
      </c>
    </row>
    <row r="62" spans="1:32">
      <c r="A62" t="s">
        <v>411</v>
      </c>
      <c r="AD62" t="s">
        <v>464</v>
      </c>
    </row>
    <row r="63" spans="1:32">
      <c r="A63" t="s">
        <v>31</v>
      </c>
      <c r="AD63" t="s">
        <v>465</v>
      </c>
    </row>
    <row r="64" spans="1:32">
      <c r="A64" t="s">
        <v>409</v>
      </c>
      <c r="AD64" t="s">
        <v>466</v>
      </c>
    </row>
    <row r="65" spans="1:1">
      <c r="A65" t="s">
        <v>410</v>
      </c>
    </row>
  </sheetData>
  <hyperlinks>
    <hyperlink ref="E26" r:id="rId1"/>
    <hyperlink ref="A6" r:id="rId2"/>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4"/>
  <sheetViews>
    <sheetView workbookViewId="0">
      <selection activeCell="E41" sqref="E41"/>
    </sheetView>
  </sheetViews>
  <sheetFormatPr baseColWidth="10" defaultColWidth="11" defaultRowHeight="15" x14ac:dyDescent="0"/>
  <cols>
    <col min="10" max="10" width="16.1640625" customWidth="1"/>
  </cols>
  <sheetData>
    <row r="1" spans="1:14">
      <c r="A1" s="6" t="s">
        <v>696</v>
      </c>
    </row>
    <row r="2" spans="1:14">
      <c r="A2" t="s">
        <v>184</v>
      </c>
    </row>
    <row r="3" spans="1:14">
      <c r="A3" s="81" t="s">
        <v>1648</v>
      </c>
    </row>
    <row r="4" spans="1:14">
      <c r="J4" s="6"/>
    </row>
    <row r="5" spans="1:14">
      <c r="A5" s="6" t="s">
        <v>185</v>
      </c>
      <c r="H5" s="6" t="s">
        <v>757</v>
      </c>
      <c r="N5" s="6" t="s">
        <v>284</v>
      </c>
    </row>
    <row r="6" spans="1:14">
      <c r="A6" t="s">
        <v>186</v>
      </c>
      <c r="H6" s="18" t="s">
        <v>758</v>
      </c>
      <c r="N6" t="s">
        <v>285</v>
      </c>
    </row>
    <row r="7" spans="1:14">
      <c r="A7" t="s">
        <v>187</v>
      </c>
      <c r="H7" t="s">
        <v>101</v>
      </c>
      <c r="N7" t="s">
        <v>31</v>
      </c>
    </row>
    <row r="8" spans="1:14">
      <c r="A8" t="s">
        <v>701</v>
      </c>
      <c r="F8" s="16"/>
      <c r="H8" t="s">
        <v>107</v>
      </c>
      <c r="J8" s="6" t="s">
        <v>1637</v>
      </c>
      <c r="N8" t="s">
        <v>286</v>
      </c>
    </row>
    <row r="9" spans="1:14">
      <c r="H9" t="s">
        <v>55</v>
      </c>
      <c r="J9" s="5">
        <v>111852435958</v>
      </c>
      <c r="N9" t="s">
        <v>287</v>
      </c>
    </row>
    <row r="10" spans="1:14">
      <c r="A10" s="6" t="s">
        <v>54</v>
      </c>
      <c r="E10" s="6" t="s">
        <v>342</v>
      </c>
      <c r="J10" s="16" t="s">
        <v>24</v>
      </c>
      <c r="K10" t="s">
        <v>31</v>
      </c>
    </row>
    <row r="11" spans="1:14">
      <c r="A11" t="s">
        <v>24</v>
      </c>
      <c r="E11" t="s">
        <v>343</v>
      </c>
      <c r="H11" s="6" t="s">
        <v>1600</v>
      </c>
      <c r="N11" s="6" t="s">
        <v>80</v>
      </c>
    </row>
    <row r="12" spans="1:14">
      <c r="A12" t="s">
        <v>55</v>
      </c>
      <c r="E12">
        <v>12835491</v>
      </c>
      <c r="H12" s="101" t="s">
        <v>24</v>
      </c>
      <c r="J12" s="6" t="s">
        <v>775</v>
      </c>
      <c r="N12" t="s">
        <v>81</v>
      </c>
    </row>
    <row r="13" spans="1:14">
      <c r="E13" t="s">
        <v>31</v>
      </c>
      <c r="H13" s="101" t="s">
        <v>1455</v>
      </c>
      <c r="J13" t="s">
        <v>776</v>
      </c>
      <c r="N13" t="s">
        <v>82</v>
      </c>
    </row>
    <row r="14" spans="1:14">
      <c r="A14" s="6" t="s">
        <v>695</v>
      </c>
      <c r="E14" t="s">
        <v>344</v>
      </c>
      <c r="J14" t="s">
        <v>77</v>
      </c>
      <c r="N14" t="s">
        <v>83</v>
      </c>
    </row>
    <row r="15" spans="1:14">
      <c r="A15" t="s">
        <v>4</v>
      </c>
      <c r="E15" t="s">
        <v>345</v>
      </c>
    </row>
    <row r="16" spans="1:14">
      <c r="A16" t="s">
        <v>5</v>
      </c>
      <c r="E16" t="s">
        <v>346</v>
      </c>
      <c r="J16" s="6" t="s">
        <v>802</v>
      </c>
      <c r="N16" s="6" t="s">
        <v>288</v>
      </c>
    </row>
    <row r="17" spans="1:18">
      <c r="A17" t="s">
        <v>6</v>
      </c>
      <c r="E17" t="s">
        <v>347</v>
      </c>
      <c r="J17" s="21">
        <v>17294</v>
      </c>
      <c r="N17" t="s">
        <v>289</v>
      </c>
      <c r="R17" s="6"/>
    </row>
    <row r="18" spans="1:18">
      <c r="A18" t="s">
        <v>7</v>
      </c>
      <c r="E18" t="s">
        <v>348</v>
      </c>
      <c r="J18" t="s">
        <v>800</v>
      </c>
      <c r="N18" t="s">
        <v>290</v>
      </c>
    </row>
    <row r="19" spans="1:18">
      <c r="A19" t="s">
        <v>8</v>
      </c>
      <c r="E19" t="s">
        <v>349</v>
      </c>
      <c r="J19" t="s">
        <v>801</v>
      </c>
      <c r="N19" t="s">
        <v>291</v>
      </c>
    </row>
    <row r="20" spans="1:18">
      <c r="A20" t="s">
        <v>9</v>
      </c>
      <c r="F20" t="s">
        <v>350</v>
      </c>
      <c r="N20" t="s">
        <v>283</v>
      </c>
    </row>
    <row r="21" spans="1:18">
      <c r="A21" t="s">
        <v>32</v>
      </c>
      <c r="F21" t="s">
        <v>351</v>
      </c>
      <c r="J21" s="6" t="s">
        <v>784</v>
      </c>
    </row>
    <row r="22" spans="1:18">
      <c r="A22" t="s">
        <v>24</v>
      </c>
      <c r="F22" t="s">
        <v>352</v>
      </c>
      <c r="J22" s="16" t="s">
        <v>24</v>
      </c>
      <c r="N22" s="6" t="s">
        <v>43</v>
      </c>
    </row>
    <row r="23" spans="1:18">
      <c r="A23" t="s">
        <v>6</v>
      </c>
      <c r="E23" t="s">
        <v>353</v>
      </c>
      <c r="J23" t="s">
        <v>25</v>
      </c>
      <c r="N23" t="s">
        <v>44</v>
      </c>
    </row>
    <row r="24" spans="1:18">
      <c r="E24" t="s">
        <v>354</v>
      </c>
      <c r="N24" t="s">
        <v>45</v>
      </c>
    </row>
    <row r="25" spans="1:18">
      <c r="A25" s="6" t="s">
        <v>385</v>
      </c>
      <c r="B25" s="16" t="s">
        <v>1484</v>
      </c>
      <c r="D25" t="s">
        <v>31</v>
      </c>
      <c r="E25" t="s">
        <v>355</v>
      </c>
      <c r="N25" t="s">
        <v>46</v>
      </c>
    </row>
    <row r="26" spans="1:18">
      <c r="A26" t="s">
        <v>386</v>
      </c>
      <c r="E26" t="s">
        <v>356</v>
      </c>
      <c r="J26" s="6" t="s">
        <v>1615</v>
      </c>
      <c r="N26" t="s">
        <v>47</v>
      </c>
    </row>
    <row r="27" spans="1:18">
      <c r="A27">
        <v>98484008</v>
      </c>
      <c r="F27" t="s">
        <v>357</v>
      </c>
      <c r="J27" t="s">
        <v>1616</v>
      </c>
      <c r="N27" t="s">
        <v>44</v>
      </c>
    </row>
    <row r="28" spans="1:18">
      <c r="A28" t="s">
        <v>545</v>
      </c>
      <c r="E28" t="s">
        <v>358</v>
      </c>
      <c r="J28" t="s">
        <v>1617</v>
      </c>
    </row>
    <row r="29" spans="1:18">
      <c r="A29" t="s">
        <v>546</v>
      </c>
      <c r="E29" t="s">
        <v>359</v>
      </c>
      <c r="J29" t="s">
        <v>1618</v>
      </c>
      <c r="N29" s="6" t="s">
        <v>698</v>
      </c>
    </row>
    <row r="30" spans="1:18">
      <c r="A30" t="s">
        <v>547</v>
      </c>
      <c r="E30" t="s">
        <v>360</v>
      </c>
      <c r="N30" t="s">
        <v>1647</v>
      </c>
    </row>
    <row r="31" spans="1:18">
      <c r="A31" t="s">
        <v>548</v>
      </c>
      <c r="E31" t="s">
        <v>361</v>
      </c>
      <c r="J31" s="6" t="s">
        <v>1627</v>
      </c>
    </row>
    <row r="32" spans="1:18">
      <c r="A32" t="s">
        <v>549</v>
      </c>
      <c r="E32" t="s">
        <v>362</v>
      </c>
      <c r="J32" s="16" t="s">
        <v>24</v>
      </c>
    </row>
    <row r="33" spans="1:15">
      <c r="A33" t="s">
        <v>550</v>
      </c>
      <c r="J33" s="16" t="s">
        <v>1455</v>
      </c>
    </row>
    <row r="34" spans="1:15">
      <c r="A34" t="s">
        <v>551</v>
      </c>
      <c r="E34" s="6" t="s">
        <v>363</v>
      </c>
      <c r="N34" s="6" t="s">
        <v>295</v>
      </c>
    </row>
    <row r="35" spans="1:15">
      <c r="A35" t="s">
        <v>552</v>
      </c>
      <c r="F35" t="s">
        <v>364</v>
      </c>
      <c r="J35" s="6" t="s">
        <v>56</v>
      </c>
      <c r="N35" t="s">
        <v>296</v>
      </c>
    </row>
    <row r="36" spans="1:15">
      <c r="A36" t="s">
        <v>553</v>
      </c>
      <c r="F36" t="s">
        <v>365</v>
      </c>
      <c r="J36" s="35" t="s">
        <v>1638</v>
      </c>
      <c r="N36" t="s">
        <v>297</v>
      </c>
    </row>
    <row r="37" spans="1:15">
      <c r="A37" t="s">
        <v>554</v>
      </c>
      <c r="E37" t="s">
        <v>366</v>
      </c>
      <c r="J37" t="s">
        <v>1647</v>
      </c>
      <c r="N37" t="s">
        <v>298</v>
      </c>
    </row>
    <row r="38" spans="1:15">
      <c r="A38" t="s">
        <v>555</v>
      </c>
      <c r="E38" t="s">
        <v>367</v>
      </c>
      <c r="J38" s="16" t="s">
        <v>24</v>
      </c>
      <c r="N38" t="s">
        <v>77</v>
      </c>
    </row>
    <row r="39" spans="1:15">
      <c r="E39" t="s">
        <v>31</v>
      </c>
      <c r="J39" s="16" t="s">
        <v>6</v>
      </c>
      <c r="N39">
        <v>1</v>
      </c>
      <c r="O39" t="s">
        <v>299</v>
      </c>
    </row>
    <row r="40" spans="1:15">
      <c r="A40" s="6" t="s">
        <v>382</v>
      </c>
      <c r="E40" t="s">
        <v>368</v>
      </c>
      <c r="J40" s="6" t="s">
        <v>98</v>
      </c>
      <c r="N40">
        <v>2</v>
      </c>
      <c r="O40" t="s">
        <v>300</v>
      </c>
    </row>
    <row r="41" spans="1:15">
      <c r="A41" t="s">
        <v>383</v>
      </c>
      <c r="E41" t="s">
        <v>369</v>
      </c>
      <c r="J41" t="s">
        <v>717</v>
      </c>
      <c r="N41">
        <v>3</v>
      </c>
      <c r="O41" t="s">
        <v>301</v>
      </c>
    </row>
    <row r="42" spans="1:15">
      <c r="A42" t="s">
        <v>384</v>
      </c>
      <c r="E42" t="s">
        <v>370</v>
      </c>
      <c r="J42" t="s">
        <v>718</v>
      </c>
      <c r="K42">
        <v>243230249</v>
      </c>
    </row>
    <row r="43" spans="1:15">
      <c r="E43" t="s">
        <v>371</v>
      </c>
      <c r="J43" t="s">
        <v>630</v>
      </c>
      <c r="K43" t="s">
        <v>55</v>
      </c>
    </row>
    <row r="44" spans="1:15">
      <c r="A44" s="6" t="s">
        <v>610</v>
      </c>
      <c r="E44" t="s">
        <v>372</v>
      </c>
      <c r="J44" t="s">
        <v>719</v>
      </c>
    </row>
    <row r="45" spans="1:15">
      <c r="A45" s="4" t="s">
        <v>24</v>
      </c>
      <c r="E45" t="s">
        <v>373</v>
      </c>
      <c r="J45" t="s">
        <v>720</v>
      </c>
      <c r="K45" t="s">
        <v>101</v>
      </c>
    </row>
    <row r="46" spans="1:15">
      <c r="A46" s="4" t="s">
        <v>55</v>
      </c>
      <c r="E46" t="s">
        <v>374</v>
      </c>
      <c r="G46" s="6" t="s">
        <v>784</v>
      </c>
      <c r="J46" t="s">
        <v>105</v>
      </c>
    </row>
    <row r="47" spans="1:15">
      <c r="G47" s="100" t="s">
        <v>1381</v>
      </c>
      <c r="J47" t="s">
        <v>106</v>
      </c>
    </row>
    <row r="48" spans="1:15">
      <c r="A48" s="6" t="s">
        <v>317</v>
      </c>
      <c r="J48" t="s">
        <v>721</v>
      </c>
      <c r="M48" t="s">
        <v>845</v>
      </c>
    </row>
    <row r="49" spans="1:14">
      <c r="A49" t="s">
        <v>318</v>
      </c>
      <c r="E49" s="6" t="s">
        <v>1636</v>
      </c>
      <c r="G49" s="6" t="s">
        <v>1646</v>
      </c>
      <c r="K49" t="s">
        <v>99</v>
      </c>
      <c r="M49" t="s">
        <v>846</v>
      </c>
      <c r="N49">
        <v>56275221</v>
      </c>
    </row>
    <row r="50" spans="1:14">
      <c r="A50" t="s">
        <v>319</v>
      </c>
      <c r="E50" s="16" t="s">
        <v>24</v>
      </c>
      <c r="G50" t="s">
        <v>30</v>
      </c>
      <c r="K50" t="s">
        <v>100</v>
      </c>
    </row>
    <row r="51" spans="1:14">
      <c r="A51" t="s">
        <v>700</v>
      </c>
      <c r="E51" t="s">
        <v>25</v>
      </c>
      <c r="G51" t="s">
        <v>31</v>
      </c>
      <c r="H51" t="s">
        <v>783</v>
      </c>
      <c r="J51" t="s">
        <v>102</v>
      </c>
    </row>
    <row r="52" spans="1:14">
      <c r="K52" t="s">
        <v>103</v>
      </c>
    </row>
    <row r="53" spans="1:14">
      <c r="A53" s="6" t="s">
        <v>505</v>
      </c>
      <c r="E53" s="6" t="s">
        <v>745</v>
      </c>
      <c r="K53" t="s">
        <v>104</v>
      </c>
    </row>
    <row r="54" spans="1:14">
      <c r="A54" t="s">
        <v>774</v>
      </c>
      <c r="E54" t="s">
        <v>375</v>
      </c>
      <c r="J54" s="6" t="s">
        <v>108</v>
      </c>
    </row>
    <row r="55" spans="1:14">
      <c r="A55" t="s">
        <v>55</v>
      </c>
      <c r="E55" t="s">
        <v>11</v>
      </c>
      <c r="J55" t="s">
        <v>109</v>
      </c>
    </row>
    <row r="56" spans="1:14">
      <c r="E56" t="s">
        <v>376</v>
      </c>
      <c r="J56" t="s">
        <v>110</v>
      </c>
    </row>
    <row r="57" spans="1:14">
      <c r="A57" s="6" t="s">
        <v>158</v>
      </c>
      <c r="E57" t="s">
        <v>55</v>
      </c>
      <c r="J57" t="s">
        <v>111</v>
      </c>
    </row>
    <row r="58" spans="1:14">
      <c r="A58" t="s">
        <v>159</v>
      </c>
      <c r="E58" t="s">
        <v>242</v>
      </c>
      <c r="J58" t="s">
        <v>112</v>
      </c>
    </row>
    <row r="59" spans="1:14">
      <c r="A59" t="s">
        <v>24</v>
      </c>
      <c r="E59" t="s">
        <v>377</v>
      </c>
      <c r="J59" t="s">
        <v>113</v>
      </c>
    </row>
    <row r="60" spans="1:14">
      <c r="A60" t="s">
        <v>55</v>
      </c>
      <c r="E60" t="s">
        <v>77</v>
      </c>
      <c r="J60" t="s">
        <v>114</v>
      </c>
    </row>
    <row r="61" spans="1:14">
      <c r="E61" t="s">
        <v>378</v>
      </c>
      <c r="J61" t="s">
        <v>115</v>
      </c>
    </row>
    <row r="62" spans="1:14">
      <c r="A62" s="6" t="s">
        <v>177</v>
      </c>
      <c r="E62" t="s">
        <v>77</v>
      </c>
      <c r="J62" t="s">
        <v>116</v>
      </c>
    </row>
    <row r="63" spans="1:14">
      <c r="A63" s="16" t="s">
        <v>24</v>
      </c>
      <c r="E63" t="s">
        <v>713</v>
      </c>
      <c r="G63" t="s">
        <v>702</v>
      </c>
      <c r="J63" t="s">
        <v>117</v>
      </c>
    </row>
    <row r="64" spans="1:14">
      <c r="A64" s="16" t="s">
        <v>6</v>
      </c>
      <c r="E64" t="s">
        <v>714</v>
      </c>
      <c r="G64" t="s">
        <v>703</v>
      </c>
      <c r="K64" t="s">
        <v>103</v>
      </c>
    </row>
    <row r="65" spans="1:11">
      <c r="E65" t="s">
        <v>242</v>
      </c>
      <c r="G65" s="16" t="s">
        <v>27</v>
      </c>
      <c r="J65" t="s">
        <v>118</v>
      </c>
    </row>
    <row r="66" spans="1:11">
      <c r="A66" s="6" t="s">
        <v>539</v>
      </c>
      <c r="E66" t="s">
        <v>77</v>
      </c>
      <c r="G66" t="s">
        <v>77</v>
      </c>
      <c r="J66" t="s">
        <v>119</v>
      </c>
    </row>
    <row r="67" spans="1:11">
      <c r="A67" t="s">
        <v>540</v>
      </c>
      <c r="E67" t="s">
        <v>716</v>
      </c>
      <c r="J67" t="s">
        <v>120</v>
      </c>
    </row>
    <row r="68" spans="1:11">
      <c r="A68" t="s">
        <v>541</v>
      </c>
      <c r="E68">
        <v>995</v>
      </c>
      <c r="J68" t="s">
        <v>121</v>
      </c>
    </row>
    <row r="69" spans="1:11">
      <c r="A69" t="s">
        <v>542</v>
      </c>
      <c r="E69">
        <v>465</v>
      </c>
      <c r="J69" t="s">
        <v>55</v>
      </c>
    </row>
    <row r="70" spans="1:11">
      <c r="A70" t="s">
        <v>543</v>
      </c>
      <c r="E70" t="s">
        <v>715</v>
      </c>
      <c r="J70" t="s">
        <v>122</v>
      </c>
    </row>
    <row r="71" spans="1:11">
      <c r="A71" t="s">
        <v>544</v>
      </c>
      <c r="E71" t="s">
        <v>379</v>
      </c>
      <c r="J71" t="s">
        <v>123</v>
      </c>
    </row>
    <row r="72" spans="1:11">
      <c r="E72" s="6" t="s">
        <v>702</v>
      </c>
      <c r="J72" t="s">
        <v>124</v>
      </c>
    </row>
    <row r="73" spans="1:11">
      <c r="A73" s="6" t="s">
        <v>241</v>
      </c>
      <c r="E73" t="s">
        <v>27</v>
      </c>
      <c r="G73" t="s">
        <v>1651</v>
      </c>
    </row>
    <row r="74" spans="1:11">
      <c r="A74" t="s">
        <v>242</v>
      </c>
      <c r="E74" t="s">
        <v>77</v>
      </c>
      <c r="G74" s="16" t="s">
        <v>27</v>
      </c>
      <c r="J74" s="6" t="s">
        <v>722</v>
      </c>
    </row>
    <row r="75" spans="1:11">
      <c r="A75" t="s">
        <v>77</v>
      </c>
      <c r="E75" t="s">
        <v>703</v>
      </c>
      <c r="G75" t="s">
        <v>1652</v>
      </c>
      <c r="J75" s="4" t="s">
        <v>125</v>
      </c>
      <c r="K75" s="4"/>
    </row>
    <row r="76" spans="1:11">
      <c r="A76" t="s">
        <v>27</v>
      </c>
      <c r="E76" t="s">
        <v>704</v>
      </c>
      <c r="J76" s="4"/>
      <c r="K76" s="4" t="s">
        <v>126</v>
      </c>
    </row>
    <row r="77" spans="1:11">
      <c r="A77" t="s">
        <v>243</v>
      </c>
      <c r="E77">
        <v>110</v>
      </c>
    </row>
    <row r="78" spans="1:11">
      <c r="E78">
        <v>587</v>
      </c>
      <c r="J78" s="6" t="s">
        <v>127</v>
      </c>
    </row>
    <row r="79" spans="1:11">
      <c r="A79" s="6" t="s">
        <v>335</v>
      </c>
      <c r="E79" t="s">
        <v>705</v>
      </c>
      <c r="K79" t="s">
        <v>128</v>
      </c>
    </row>
    <row r="80" spans="1:11">
      <c r="A80" t="s">
        <v>89</v>
      </c>
      <c r="E80" t="s">
        <v>706</v>
      </c>
      <c r="K80" t="s">
        <v>129</v>
      </c>
    </row>
    <row r="81" spans="1:12">
      <c r="A81" t="s">
        <v>282</v>
      </c>
      <c r="E81" s="6" t="s">
        <v>707</v>
      </c>
      <c r="K81" t="s">
        <v>130</v>
      </c>
    </row>
    <row r="82" spans="1:12">
      <c r="E82" t="s">
        <v>708</v>
      </c>
      <c r="G82" s="16" t="s">
        <v>1272</v>
      </c>
      <c r="K82" t="s">
        <v>131</v>
      </c>
    </row>
    <row r="83" spans="1:12">
      <c r="A83" s="6" t="s">
        <v>23</v>
      </c>
      <c r="E83" t="s">
        <v>709</v>
      </c>
      <c r="G83" t="s">
        <v>708</v>
      </c>
      <c r="L83" t="s">
        <v>132</v>
      </c>
    </row>
    <row r="84" spans="1:12">
      <c r="A84" t="s">
        <v>24</v>
      </c>
      <c r="E84" t="s">
        <v>710</v>
      </c>
      <c r="G84" t="s">
        <v>77</v>
      </c>
      <c r="K84" t="s">
        <v>133</v>
      </c>
    </row>
    <row r="85" spans="1:12">
      <c r="A85" t="s">
        <v>25</v>
      </c>
      <c r="E85" t="s">
        <v>710</v>
      </c>
      <c r="L85" t="s">
        <v>134</v>
      </c>
    </row>
    <row r="86" spans="1:12">
      <c r="E86">
        <v>995</v>
      </c>
      <c r="G86" t="s">
        <v>1273</v>
      </c>
      <c r="K86" t="s">
        <v>135</v>
      </c>
    </row>
    <row r="87" spans="1:12">
      <c r="A87" s="6" t="s">
        <v>293</v>
      </c>
      <c r="E87">
        <v>587</v>
      </c>
      <c r="G87" t="s">
        <v>1271</v>
      </c>
      <c r="L87" t="s">
        <v>136</v>
      </c>
    </row>
    <row r="88" spans="1:12">
      <c r="A88" t="s">
        <v>24</v>
      </c>
      <c r="E88" t="s">
        <v>711</v>
      </c>
      <c r="L88" t="s">
        <v>137</v>
      </c>
    </row>
    <row r="89" spans="1:12">
      <c r="A89" t="s">
        <v>294</v>
      </c>
      <c r="E89" t="s">
        <v>712</v>
      </c>
      <c r="L89" t="s">
        <v>138</v>
      </c>
    </row>
    <row r="90" spans="1:12">
      <c r="K90" t="s">
        <v>139</v>
      </c>
    </row>
    <row r="91" spans="1:12">
      <c r="A91" s="6" t="s">
        <v>26</v>
      </c>
      <c r="L91" t="s">
        <v>140</v>
      </c>
    </row>
    <row r="92" spans="1:12">
      <c r="A92" t="s">
        <v>24</v>
      </c>
      <c r="K92" t="s">
        <v>141</v>
      </c>
    </row>
    <row r="93" spans="1:12">
      <c r="A93" t="s">
        <v>25</v>
      </c>
      <c r="L93" t="s">
        <v>142</v>
      </c>
    </row>
    <row r="94" spans="1:12">
      <c r="L94" t="s">
        <v>143</v>
      </c>
    </row>
    <row r="95" spans="1:12">
      <c r="A95" s="6" t="s">
        <v>56</v>
      </c>
      <c r="L95" t="s">
        <v>144</v>
      </c>
    </row>
    <row r="96" spans="1:12">
      <c r="A96" t="s">
        <v>57</v>
      </c>
      <c r="L96" t="s">
        <v>145</v>
      </c>
    </row>
    <row r="97" spans="1:12">
      <c r="A97" t="s">
        <v>58</v>
      </c>
      <c r="L97" t="s">
        <v>146</v>
      </c>
    </row>
    <row r="98" spans="1:12">
      <c r="L98" t="s">
        <v>147</v>
      </c>
    </row>
    <row r="99" spans="1:12">
      <c r="A99" s="6" t="s">
        <v>699</v>
      </c>
      <c r="L99" t="s">
        <v>148</v>
      </c>
    </row>
    <row r="100" spans="1:12">
      <c r="A100" s="7" t="s">
        <v>316</v>
      </c>
      <c r="L100" t="s">
        <v>149</v>
      </c>
    </row>
    <row r="101" spans="1:12">
      <c r="A101" t="s">
        <v>30</v>
      </c>
      <c r="L101" t="s">
        <v>150</v>
      </c>
    </row>
    <row r="102" spans="1:12">
      <c r="A102" t="s">
        <v>294</v>
      </c>
      <c r="L102" t="s">
        <v>151</v>
      </c>
    </row>
    <row r="103" spans="1:12">
      <c r="L103" t="s">
        <v>152</v>
      </c>
    </row>
    <row r="104" spans="1:12">
      <c r="A104" s="6" t="s">
        <v>336</v>
      </c>
    </row>
    <row r="105" spans="1:12">
      <c r="A105" t="s">
        <v>337</v>
      </c>
      <c r="J105" t="s">
        <v>153</v>
      </c>
    </row>
    <row r="106" spans="1:12">
      <c r="A106" t="s">
        <v>338</v>
      </c>
      <c r="J106" t="s">
        <v>154</v>
      </c>
    </row>
    <row r="107" spans="1:12">
      <c r="K107" t="s">
        <v>136</v>
      </c>
    </row>
    <row r="108" spans="1:12">
      <c r="A108" s="6" t="s">
        <v>536</v>
      </c>
      <c r="J108" t="s">
        <v>155</v>
      </c>
    </row>
    <row r="109" spans="1:12">
      <c r="A109" t="s">
        <v>537</v>
      </c>
    </row>
    <row r="110" spans="1:12">
      <c r="A110" t="s">
        <v>538</v>
      </c>
    </row>
    <row r="112" spans="1:12">
      <c r="A112" s="6" t="s">
        <v>397</v>
      </c>
    </row>
    <row r="113" spans="1:1">
      <c r="A113" t="s">
        <v>398</v>
      </c>
    </row>
    <row r="114" spans="1:1">
      <c r="A114" t="s">
        <v>399</v>
      </c>
    </row>
    <row r="115" spans="1:1">
      <c r="A115" t="s">
        <v>400</v>
      </c>
    </row>
    <row r="116" spans="1:1">
      <c r="A116" t="s">
        <v>24</v>
      </c>
    </row>
    <row r="117" spans="1:1">
      <c r="A117" t="s">
        <v>25</v>
      </c>
    </row>
    <row r="118" spans="1:1">
      <c r="A118" t="s">
        <v>401</v>
      </c>
    </row>
    <row r="119" spans="1:1">
      <c r="A119" t="s">
        <v>402</v>
      </c>
    </row>
    <row r="120" spans="1:1">
      <c r="A120" t="s">
        <v>403</v>
      </c>
    </row>
    <row r="122" spans="1:1">
      <c r="A122" s="6" t="s">
        <v>405</v>
      </c>
    </row>
    <row r="123" spans="1:1">
      <c r="A123" t="s">
        <v>406</v>
      </c>
    </row>
    <row r="124" spans="1:1">
      <c r="A124" t="s">
        <v>31</v>
      </c>
    </row>
    <row r="125" spans="1:1">
      <c r="A125" t="s">
        <v>24</v>
      </c>
    </row>
    <row r="127" spans="1:1">
      <c r="A127" s="6" t="s">
        <v>39</v>
      </c>
    </row>
    <row r="128" spans="1:1">
      <c r="A128" t="s">
        <v>697</v>
      </c>
    </row>
    <row r="129" spans="1:8">
      <c r="A129" t="s">
        <v>294</v>
      </c>
    </row>
    <row r="131" spans="1:8">
      <c r="A131" s="6" t="s">
        <v>333</v>
      </c>
    </row>
    <row r="132" spans="1:8">
      <c r="A132" t="s">
        <v>334</v>
      </c>
    </row>
    <row r="133" spans="1:8">
      <c r="A133" t="s">
        <v>31</v>
      </c>
    </row>
    <row r="135" spans="1:8">
      <c r="A135" s="6" t="s">
        <v>506</v>
      </c>
    </row>
    <row r="136" spans="1:8">
      <c r="A136" t="s">
        <v>507</v>
      </c>
    </row>
    <row r="137" spans="1:8">
      <c r="A137" t="s">
        <v>404</v>
      </c>
    </row>
    <row r="138" spans="1:8">
      <c r="A138" t="s">
        <v>482</v>
      </c>
    </row>
    <row r="140" spans="1:8">
      <c r="A140" s="6" t="s">
        <v>501</v>
      </c>
    </row>
    <row r="141" spans="1:8">
      <c r="A141" t="s">
        <v>502</v>
      </c>
      <c r="C141" t="s">
        <v>1624</v>
      </c>
      <c r="G141" s="30">
        <v>82</v>
      </c>
    </row>
    <row r="142" spans="1:8">
      <c r="A142" t="s">
        <v>482</v>
      </c>
      <c r="C142" t="s">
        <v>1626</v>
      </c>
      <c r="G142" s="30">
        <v>35</v>
      </c>
      <c r="H142" t="s">
        <v>1625</v>
      </c>
    </row>
    <row r="143" spans="1:8">
      <c r="A143" t="s">
        <v>503</v>
      </c>
    </row>
    <row r="144" spans="1:8">
      <c r="A144" t="s">
        <v>504</v>
      </c>
    </row>
  </sheetData>
  <autoFilter ref="A62:A64"/>
  <hyperlinks>
    <hyperlink ref="A63" r:id="rId1"/>
    <hyperlink ref="G65" r:id="rId2"/>
    <hyperlink ref="G82" r:id="rId3"/>
    <hyperlink ref="B25" r:id="rId4"/>
    <hyperlink ref="J22" r:id="rId5"/>
    <hyperlink ref="J32" r:id="rId6"/>
    <hyperlink ref="J33" r:id="rId7"/>
    <hyperlink ref="A64" r:id="rId8"/>
    <hyperlink ref="E50" r:id="rId9"/>
    <hyperlink ref="J10" r:id="rId10"/>
    <hyperlink ref="J38" r:id="rId11"/>
    <hyperlink ref="J39" r:id="rId12"/>
    <hyperlink ref="G74" r:id="rId13"/>
    <hyperlink ref="H12" r:id="rId14"/>
    <hyperlink ref="H13" r:id="rId15"/>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4"/>
  <sheetViews>
    <sheetView workbookViewId="0">
      <selection activeCell="A2" sqref="A2"/>
    </sheetView>
  </sheetViews>
  <sheetFormatPr baseColWidth="10" defaultColWidth="11" defaultRowHeight="15" x14ac:dyDescent="0"/>
  <sheetData>
    <row r="1" spans="1:1" s="6" customFormat="1">
      <c r="A1" s="6" t="s">
        <v>611</v>
      </c>
    </row>
    <row r="3" spans="1:1" s="6" customFormat="1">
      <c r="A3" s="6" t="s">
        <v>613</v>
      </c>
    </row>
    <row r="4" spans="1:1">
      <c r="A4" t="s">
        <v>614</v>
      </c>
    </row>
    <row r="6" spans="1:1" s="6" customFormat="1">
      <c r="A6" s="6" t="s">
        <v>66</v>
      </c>
    </row>
    <row r="7" spans="1:1">
      <c r="A7" t="s">
        <v>67</v>
      </c>
    </row>
    <row r="8" spans="1:1">
      <c r="A8" t="s">
        <v>615</v>
      </c>
    </row>
    <row r="9" spans="1:1">
      <c r="A9" t="s">
        <v>616</v>
      </c>
    </row>
    <row r="11" spans="1:1" s="6" customFormat="1">
      <c r="A11" s="6" t="s">
        <v>617</v>
      </c>
    </row>
    <row r="12" spans="1:1">
      <c r="A12" t="s">
        <v>618</v>
      </c>
    </row>
    <row r="14" spans="1:1" s="6" customFormat="1">
      <c r="A14" s="6" t="s">
        <v>382</v>
      </c>
    </row>
    <row r="15" spans="1:1">
      <c r="A15" t="s">
        <v>21</v>
      </c>
    </row>
    <row r="16" spans="1:1">
      <c r="A16" t="s">
        <v>619</v>
      </c>
    </row>
    <row r="18" spans="1:1" s="6" customFormat="1">
      <c r="A18" s="6" t="s">
        <v>620</v>
      </c>
    </row>
    <row r="19" spans="1:1">
      <c r="A19" s="7" t="s">
        <v>237</v>
      </c>
    </row>
    <row r="20" spans="1:1">
      <c r="A20" t="s">
        <v>238</v>
      </c>
    </row>
    <row r="21" spans="1:1">
      <c r="A21" t="s">
        <v>239</v>
      </c>
    </row>
    <row r="22" spans="1:1" s="6" customFormat="1">
      <c r="A22" t="s">
        <v>240</v>
      </c>
    </row>
    <row r="24" spans="1:1">
      <c r="A24" s="6" t="s">
        <v>621</v>
      </c>
    </row>
    <row r="25" spans="1:1">
      <c r="A25" t="s">
        <v>21</v>
      </c>
    </row>
    <row r="26" spans="1:1" s="6" customFormat="1">
      <c r="A26" t="s">
        <v>622</v>
      </c>
    </row>
    <row r="27" spans="1:1">
      <c r="A27" t="s">
        <v>623</v>
      </c>
    </row>
    <row r="28" spans="1:1">
      <c r="A28">
        <v>1</v>
      </c>
    </row>
    <row r="30" spans="1:1">
      <c r="A30" s="6" t="s">
        <v>65</v>
      </c>
    </row>
    <row r="31" spans="1:1">
      <c r="A31" t="s">
        <v>59</v>
      </c>
    </row>
    <row r="33" spans="1:1">
      <c r="A33" s="6" t="s">
        <v>743</v>
      </c>
    </row>
    <row r="34" spans="1:1">
      <c r="A34" t="s">
        <v>744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
  <sheetViews>
    <sheetView workbookViewId="0">
      <selection activeCell="E28" sqref="E28"/>
    </sheetView>
  </sheetViews>
  <sheetFormatPr baseColWidth="10" defaultColWidth="11" defaultRowHeight="15" x14ac:dyDescent="0"/>
  <cols>
    <col min="2" max="2" width="17.5" customWidth="1"/>
    <col min="3" max="3" width="21.33203125" customWidth="1"/>
    <col min="11" max="11" width="11.33203125" bestFit="1" customWidth="1"/>
    <col min="13" max="13" width="12.83203125" customWidth="1"/>
  </cols>
  <sheetData>
    <row r="1" spans="1:14" s="6" customFormat="1">
      <c r="A1" s="6" t="s">
        <v>609</v>
      </c>
    </row>
    <row r="3" spans="1:14" s="6" customFormat="1">
      <c r="A3" s="6" t="s">
        <v>634</v>
      </c>
    </row>
    <row r="4" spans="1:14">
      <c r="A4" s="4" t="s">
        <v>635</v>
      </c>
    </row>
    <row r="5" spans="1:14">
      <c r="A5" s="4" t="s">
        <v>28</v>
      </c>
    </row>
    <row r="6" spans="1:14">
      <c r="A6" s="4" t="s">
        <v>29</v>
      </c>
    </row>
    <row r="8" spans="1:14">
      <c r="A8" s="9" t="s">
        <v>633</v>
      </c>
    </row>
    <row r="9" spans="1:14" ht="28">
      <c r="A9" t="s">
        <v>740</v>
      </c>
      <c r="C9" t="s">
        <v>765</v>
      </c>
      <c r="D9" t="s">
        <v>764</v>
      </c>
      <c r="F9" s="20" t="s">
        <v>770</v>
      </c>
      <c r="I9" s="6" t="s">
        <v>1468</v>
      </c>
      <c r="M9" s="6" t="s">
        <v>460</v>
      </c>
    </row>
    <row r="10" spans="1:14">
      <c r="A10" t="s">
        <v>742</v>
      </c>
      <c r="F10" t="s">
        <v>766</v>
      </c>
      <c r="I10" t="s">
        <v>803</v>
      </c>
      <c r="K10" s="22">
        <v>22556.73</v>
      </c>
      <c r="M10" t="s">
        <v>428</v>
      </c>
    </row>
    <row r="11" spans="1:14">
      <c r="A11" t="s">
        <v>848</v>
      </c>
      <c r="F11" t="s">
        <v>767</v>
      </c>
      <c r="I11" t="s">
        <v>804</v>
      </c>
      <c r="K11" s="22">
        <v>6073</v>
      </c>
      <c r="M11" t="s">
        <v>647</v>
      </c>
      <c r="N11" t="s">
        <v>1463</v>
      </c>
    </row>
    <row r="12" spans="1:14">
      <c r="A12" t="s">
        <v>55</v>
      </c>
      <c r="F12" t="s">
        <v>768</v>
      </c>
      <c r="I12" t="s">
        <v>805</v>
      </c>
      <c r="K12" s="22">
        <v>16483.310000000001</v>
      </c>
      <c r="M12" t="s">
        <v>1466</v>
      </c>
    </row>
    <row r="13" spans="1:14">
      <c r="A13" t="s">
        <v>741</v>
      </c>
      <c r="F13" t="s">
        <v>769</v>
      </c>
      <c r="I13" t="s">
        <v>806</v>
      </c>
      <c r="K13" s="22">
        <v>165871</v>
      </c>
      <c r="M13" t="s">
        <v>1464</v>
      </c>
      <c r="N13">
        <v>147934</v>
      </c>
    </row>
    <row r="14" spans="1:14">
      <c r="A14" t="s">
        <v>415</v>
      </c>
      <c r="M14" t="s">
        <v>1465</v>
      </c>
      <c r="N14">
        <v>169999</v>
      </c>
    </row>
    <row r="15" spans="1:14" ht="16" thickBot="1">
      <c r="M15" t="s">
        <v>1467</v>
      </c>
      <c r="N15" s="21">
        <v>42295</v>
      </c>
    </row>
    <row r="16" spans="1:14" ht="16" thickBot="1">
      <c r="A16" s="10" t="s">
        <v>644</v>
      </c>
      <c r="B16" s="11" t="s">
        <v>645</v>
      </c>
      <c r="C16" s="11" t="s">
        <v>646</v>
      </c>
      <c r="D16" s="11" t="s">
        <v>647</v>
      </c>
      <c r="E16" s="11" t="s">
        <v>648</v>
      </c>
      <c r="F16" s="11" t="s">
        <v>649</v>
      </c>
      <c r="G16" s="11" t="s">
        <v>650</v>
      </c>
      <c r="M16" s="16" t="s">
        <v>24</v>
      </c>
      <c r="N16" s="16" t="s">
        <v>55</v>
      </c>
    </row>
    <row r="17" spans="1:7" ht="42">
      <c r="A17" s="107" t="s">
        <v>651</v>
      </c>
      <c r="B17" s="107" t="s">
        <v>652</v>
      </c>
      <c r="C17" s="13" t="s">
        <v>653</v>
      </c>
      <c r="D17" s="107" t="s">
        <v>655</v>
      </c>
      <c r="E17" s="13" t="s">
        <v>656</v>
      </c>
      <c r="F17" s="13" t="s">
        <v>658</v>
      </c>
      <c r="G17" s="107" t="s">
        <v>660</v>
      </c>
    </row>
    <row r="18" spans="1:7" ht="29" thickBot="1">
      <c r="A18" s="108"/>
      <c r="B18" s="108"/>
      <c r="C18" s="14" t="s">
        <v>654</v>
      </c>
      <c r="D18" s="108"/>
      <c r="E18" s="14" t="s">
        <v>657</v>
      </c>
      <c r="F18" s="14" t="s">
        <v>659</v>
      </c>
      <c r="G18" s="108"/>
    </row>
    <row r="19" spans="1:7">
      <c r="A19" s="107" t="s">
        <v>651</v>
      </c>
      <c r="B19" s="107" t="s">
        <v>460</v>
      </c>
      <c r="C19" s="13" t="s">
        <v>661</v>
      </c>
      <c r="D19" s="107" t="s">
        <v>663</v>
      </c>
      <c r="E19" s="107" t="s">
        <v>664</v>
      </c>
      <c r="F19" s="107" t="s">
        <v>665</v>
      </c>
      <c r="G19" s="111" t="s">
        <v>1469</v>
      </c>
    </row>
    <row r="20" spans="1:7" ht="16" thickBot="1">
      <c r="A20" s="108"/>
      <c r="B20" s="108"/>
      <c r="C20" s="14" t="s">
        <v>662</v>
      </c>
      <c r="D20" s="108"/>
      <c r="E20" s="108"/>
      <c r="F20" s="108"/>
      <c r="G20" s="108"/>
    </row>
    <row r="21" spans="1:7" ht="28">
      <c r="A21" s="107" t="s">
        <v>666</v>
      </c>
      <c r="B21" s="107" t="s">
        <v>160</v>
      </c>
      <c r="C21" s="13" t="s">
        <v>667</v>
      </c>
      <c r="D21" s="107" t="s">
        <v>669</v>
      </c>
      <c r="E21" s="13" t="s">
        <v>670</v>
      </c>
      <c r="F21" s="107" t="s">
        <v>672</v>
      </c>
      <c r="G21" s="107"/>
    </row>
    <row r="22" spans="1:7" ht="29" thickBot="1">
      <c r="A22" s="108"/>
      <c r="B22" s="108"/>
      <c r="C22" s="14" t="s">
        <v>668</v>
      </c>
      <c r="D22" s="108"/>
      <c r="E22" s="14" t="s">
        <v>671</v>
      </c>
      <c r="F22" s="108"/>
      <c r="G22" s="108"/>
    </row>
    <row r="23" spans="1:7" ht="28">
      <c r="A23" s="12" t="s">
        <v>673</v>
      </c>
      <c r="B23" s="107" t="s">
        <v>160</v>
      </c>
      <c r="C23" s="13" t="s">
        <v>675</v>
      </c>
      <c r="D23" s="107" t="s">
        <v>676</v>
      </c>
      <c r="E23" s="13" t="s">
        <v>670</v>
      </c>
      <c r="F23" s="107" t="s">
        <v>677</v>
      </c>
      <c r="G23" s="109">
        <v>12500</v>
      </c>
    </row>
    <row r="24" spans="1:7" ht="29" thickBot="1">
      <c r="A24" s="15" t="s">
        <v>674</v>
      </c>
      <c r="B24" s="108"/>
      <c r="C24" s="14" t="s">
        <v>668</v>
      </c>
      <c r="D24" s="108"/>
      <c r="E24" s="14" t="s">
        <v>671</v>
      </c>
      <c r="F24" s="108"/>
      <c r="G24" s="110"/>
    </row>
    <row r="25" spans="1:7" ht="42">
      <c r="A25" s="107" t="s">
        <v>678</v>
      </c>
      <c r="B25" s="107" t="s">
        <v>679</v>
      </c>
      <c r="C25" s="13" t="s">
        <v>680</v>
      </c>
      <c r="D25" s="107" t="s">
        <v>682</v>
      </c>
      <c r="E25" s="13" t="s">
        <v>683</v>
      </c>
      <c r="F25" s="107" t="s">
        <v>685</v>
      </c>
      <c r="G25" s="107" t="s">
        <v>686</v>
      </c>
    </row>
    <row r="26" spans="1:7" ht="29" thickBot="1">
      <c r="A26" s="108"/>
      <c r="B26" s="108"/>
      <c r="C26" s="14" t="s">
        <v>681</v>
      </c>
      <c r="D26" s="108"/>
      <c r="E26" s="14" t="s">
        <v>684</v>
      </c>
      <c r="F26" s="108"/>
      <c r="G26" s="108"/>
    </row>
    <row r="27" spans="1:7" ht="42">
      <c r="A27" s="107" t="s">
        <v>687</v>
      </c>
      <c r="B27" s="107" t="s">
        <v>688</v>
      </c>
      <c r="C27" s="13" t="s">
        <v>689</v>
      </c>
      <c r="D27" s="107" t="s">
        <v>691</v>
      </c>
      <c r="E27" s="13" t="s">
        <v>692</v>
      </c>
      <c r="F27" s="107" t="s">
        <v>694</v>
      </c>
      <c r="G27" s="107"/>
    </row>
    <row r="28" spans="1:7" ht="29" thickBot="1">
      <c r="A28" s="108"/>
      <c r="B28" s="108"/>
      <c r="C28" s="14" t="s">
        <v>690</v>
      </c>
      <c r="D28" s="108"/>
      <c r="E28" s="14" t="s">
        <v>693</v>
      </c>
      <c r="F28" s="108"/>
      <c r="G28" s="108"/>
    </row>
  </sheetData>
  <mergeCells count="29">
    <mergeCell ref="G23:G24"/>
    <mergeCell ref="A17:A18"/>
    <mergeCell ref="B17:B18"/>
    <mergeCell ref="D17:D18"/>
    <mergeCell ref="G17:G18"/>
    <mergeCell ref="A19:A20"/>
    <mergeCell ref="B19:B20"/>
    <mergeCell ref="D19:D20"/>
    <mergeCell ref="E19:E20"/>
    <mergeCell ref="F19:F20"/>
    <mergeCell ref="G19:G20"/>
    <mergeCell ref="A21:A22"/>
    <mergeCell ref="B21:B22"/>
    <mergeCell ref="D21:D22"/>
    <mergeCell ref="F21:F22"/>
    <mergeCell ref="G21:G22"/>
    <mergeCell ref="G25:G26"/>
    <mergeCell ref="A27:A28"/>
    <mergeCell ref="B27:B28"/>
    <mergeCell ref="D27:D28"/>
    <mergeCell ref="F27:F28"/>
    <mergeCell ref="G27:G28"/>
    <mergeCell ref="B23:B24"/>
    <mergeCell ref="D23:D24"/>
    <mergeCell ref="F23:F24"/>
    <mergeCell ref="A25:A26"/>
    <mergeCell ref="B25:B26"/>
    <mergeCell ref="D25:D26"/>
    <mergeCell ref="F25:F26"/>
  </mergeCells>
  <hyperlinks>
    <hyperlink ref="M16" r:id="rId1"/>
    <hyperlink ref="N16" r:id="rId2"/>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8"/>
  <sheetViews>
    <sheetView workbookViewId="0">
      <selection activeCell="A7" sqref="A7"/>
    </sheetView>
  </sheetViews>
  <sheetFormatPr baseColWidth="10" defaultColWidth="11" defaultRowHeight="15" x14ac:dyDescent="0"/>
  <cols>
    <col min="11" max="11" width="18" customWidth="1"/>
    <col min="16" max="16" width="16.5" customWidth="1"/>
  </cols>
  <sheetData>
    <row r="1" spans="1:19" s="6" customFormat="1">
      <c r="A1" s="6" t="s">
        <v>624</v>
      </c>
    </row>
    <row r="2" spans="1:19">
      <c r="S2" s="6"/>
    </row>
    <row r="3" spans="1:19" s="6" customFormat="1">
      <c r="A3" s="6" t="s">
        <v>12</v>
      </c>
      <c r="I3" s="6" t="s">
        <v>750</v>
      </c>
      <c r="O3" s="7"/>
      <c r="S3" s="7"/>
    </row>
    <row r="4" spans="1:19">
      <c r="A4" t="s">
        <v>13</v>
      </c>
      <c r="I4" t="s">
        <v>752</v>
      </c>
      <c r="K4" s="7"/>
      <c r="S4" s="7"/>
    </row>
    <row r="5" spans="1:19">
      <c r="A5" t="s">
        <v>14</v>
      </c>
      <c r="I5" t="s">
        <v>751</v>
      </c>
      <c r="K5" s="7"/>
      <c r="S5" s="7"/>
    </row>
    <row r="6" spans="1:19">
      <c r="A6" t="s">
        <v>15</v>
      </c>
      <c r="K6" s="7"/>
      <c r="S6" s="7"/>
    </row>
    <row r="7" spans="1:19">
      <c r="A7" t="s">
        <v>16</v>
      </c>
      <c r="K7" s="7"/>
      <c r="S7" s="7"/>
    </row>
    <row r="8" spans="1:19">
      <c r="K8" s="7"/>
      <c r="S8" s="7"/>
    </row>
    <row r="9" spans="1:19" s="6" customFormat="1">
      <c r="A9" s="6" t="s">
        <v>60</v>
      </c>
      <c r="S9" s="7"/>
    </row>
    <row r="10" spans="1:19">
      <c r="A10" t="s">
        <v>61</v>
      </c>
      <c r="K10" s="7"/>
      <c r="S10" s="7"/>
    </row>
    <row r="11" spans="1:19">
      <c r="K11" s="7"/>
      <c r="S11" s="7"/>
    </row>
    <row r="12" spans="1:19" s="6" customFormat="1">
      <c r="A12" s="6" t="s">
        <v>176</v>
      </c>
      <c r="K12" s="7"/>
      <c r="S12" s="7"/>
    </row>
    <row r="13" spans="1:19">
      <c r="A13" t="s">
        <v>177</v>
      </c>
    </row>
    <row r="14" spans="1:19">
      <c r="A14" t="s">
        <v>178</v>
      </c>
      <c r="K14" s="7"/>
      <c r="S14" s="6"/>
    </row>
    <row r="15" spans="1:19">
      <c r="A15" t="s">
        <v>179</v>
      </c>
      <c r="J15" s="2"/>
      <c r="K15" s="7"/>
      <c r="P15" s="5"/>
      <c r="S15" s="7"/>
    </row>
    <row r="16" spans="1:19">
      <c r="A16" t="s">
        <v>180</v>
      </c>
      <c r="O16" s="7"/>
      <c r="S16" s="7"/>
    </row>
    <row r="17" spans="1:20">
      <c r="A17" t="s">
        <v>181</v>
      </c>
      <c r="S17" s="7"/>
    </row>
    <row r="18" spans="1:20">
      <c r="A18" t="s">
        <v>182</v>
      </c>
      <c r="L18" s="7"/>
      <c r="S18" s="7"/>
    </row>
    <row r="19" spans="1:20">
      <c r="A19" t="s">
        <v>183</v>
      </c>
      <c r="J19" s="2"/>
      <c r="S19" s="7"/>
    </row>
    <row r="20" spans="1:20">
      <c r="J20" s="2"/>
      <c r="R20" s="6"/>
      <c r="S20" s="7"/>
      <c r="T20" s="6"/>
    </row>
    <row r="21" spans="1:20" s="6" customFormat="1">
      <c r="A21" s="6" t="s">
        <v>48</v>
      </c>
      <c r="J21" s="2"/>
      <c r="K21" s="7"/>
      <c r="L21"/>
      <c r="P21"/>
      <c r="R21"/>
      <c r="S21" s="7"/>
      <c r="T21"/>
    </row>
    <row r="22" spans="1:20">
      <c r="A22" t="s">
        <v>49</v>
      </c>
      <c r="J22" s="2"/>
      <c r="K22" s="7"/>
      <c r="S22" s="7"/>
    </row>
    <row r="23" spans="1:20">
      <c r="A23" t="s">
        <v>50</v>
      </c>
      <c r="J23" s="2"/>
      <c r="S23" s="7"/>
    </row>
    <row r="24" spans="1:20">
      <c r="A24" t="s">
        <v>51</v>
      </c>
      <c r="S24" s="7"/>
    </row>
    <row r="25" spans="1:20">
      <c r="A25" t="s">
        <v>52</v>
      </c>
    </row>
    <row r="26" spans="1:20">
      <c r="A26" t="s">
        <v>53</v>
      </c>
      <c r="S26" s="6"/>
    </row>
    <row r="27" spans="1:20">
      <c r="A27" t="s">
        <v>50</v>
      </c>
      <c r="J27" s="2"/>
      <c r="S27" s="7"/>
    </row>
    <row r="28" spans="1:20">
      <c r="A28" t="s">
        <v>51</v>
      </c>
      <c r="L28" s="7"/>
      <c r="R28" s="6"/>
      <c r="S28" s="7"/>
    </row>
    <row r="29" spans="1:20">
      <c r="R29" s="6"/>
      <c r="S29" s="7"/>
      <c r="T29" s="6"/>
    </row>
    <row r="30" spans="1:20" s="6" customFormat="1">
      <c r="A30" s="6" t="s">
        <v>0</v>
      </c>
      <c r="S30" s="7"/>
    </row>
    <row r="31" spans="1:20">
      <c r="A31" t="s">
        <v>1</v>
      </c>
      <c r="L31" s="21"/>
    </row>
    <row r="32" spans="1:20">
      <c r="A32" t="s">
        <v>2</v>
      </c>
    </row>
    <row r="33" spans="1:3">
      <c r="A33" t="s">
        <v>3</v>
      </c>
    </row>
    <row r="35" spans="1:3" s="6" customFormat="1">
      <c r="A35" s="6" t="s">
        <v>17</v>
      </c>
    </row>
    <row r="36" spans="1:3">
      <c r="A36" t="s">
        <v>18</v>
      </c>
    </row>
    <row r="37" spans="1:3">
      <c r="A37" t="s">
        <v>19</v>
      </c>
      <c r="C37" t="s">
        <v>20</v>
      </c>
    </row>
    <row r="38" spans="1:3">
      <c r="A38" t="s">
        <v>21</v>
      </c>
      <c r="C38" t="s">
        <v>22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5"/>
  <sheetViews>
    <sheetView workbookViewId="0">
      <selection activeCell="E5" sqref="E5"/>
    </sheetView>
  </sheetViews>
  <sheetFormatPr baseColWidth="10" defaultColWidth="11" defaultRowHeight="15" x14ac:dyDescent="0"/>
  <sheetData>
    <row r="1" spans="1:5">
      <c r="A1" s="6" t="s">
        <v>608</v>
      </c>
    </row>
    <row r="3" spans="1:5">
      <c r="A3" s="4" t="s">
        <v>607</v>
      </c>
      <c r="B3" s="4"/>
      <c r="C3" s="4"/>
      <c r="E3" s="6" t="s">
        <v>332</v>
      </c>
    </row>
    <row r="4" spans="1:5">
      <c r="A4" s="4" t="s">
        <v>188</v>
      </c>
      <c r="B4" s="4"/>
      <c r="C4" s="4"/>
      <c r="E4" t="s">
        <v>24</v>
      </c>
    </row>
    <row r="5" spans="1:5">
      <c r="A5" s="4" t="s">
        <v>189</v>
      </c>
      <c r="B5" s="4"/>
      <c r="C5" s="4"/>
      <c r="E5" t="s">
        <v>31</v>
      </c>
    </row>
    <row r="6" spans="1:5">
      <c r="A6" s="4" t="s">
        <v>190</v>
      </c>
      <c r="B6" s="4"/>
      <c r="C6" s="4"/>
    </row>
    <row r="7" spans="1:5">
      <c r="A7" s="4" t="s">
        <v>191</v>
      </c>
      <c r="B7" s="4"/>
      <c r="C7" s="4"/>
      <c r="E7" s="6" t="s">
        <v>339</v>
      </c>
    </row>
    <row r="8" spans="1:5">
      <c r="A8" s="4" t="s">
        <v>192</v>
      </c>
      <c r="B8" s="4"/>
      <c r="C8" s="4"/>
      <c r="E8" t="s">
        <v>340</v>
      </c>
    </row>
    <row r="9" spans="1:5">
      <c r="A9" s="4" t="s">
        <v>193</v>
      </c>
      <c r="B9" s="4"/>
      <c r="C9" s="4"/>
      <c r="E9" t="s">
        <v>294</v>
      </c>
    </row>
    <row r="10" spans="1:5">
      <c r="A10" s="4" t="s">
        <v>194</v>
      </c>
      <c r="B10" s="4"/>
      <c r="C10" s="4"/>
    </row>
    <row r="11" spans="1:5">
      <c r="A11" s="4" t="s">
        <v>195</v>
      </c>
      <c r="B11" s="4"/>
      <c r="C11" s="4"/>
      <c r="E11" s="6" t="s">
        <v>341</v>
      </c>
    </row>
    <row r="12" spans="1:5">
      <c r="A12" s="4" t="s">
        <v>196</v>
      </c>
      <c r="B12" s="4"/>
      <c r="C12" s="4"/>
      <c r="E12" t="s">
        <v>242</v>
      </c>
    </row>
    <row r="13" spans="1:5">
      <c r="A13" s="4" t="s">
        <v>197</v>
      </c>
      <c r="B13" s="4"/>
      <c r="C13" s="4"/>
      <c r="E13" t="s">
        <v>77</v>
      </c>
    </row>
    <row r="14" spans="1:5">
      <c r="A14" s="4" t="s">
        <v>198</v>
      </c>
      <c r="B14" s="4"/>
      <c r="C14" s="4"/>
    </row>
    <row r="15" spans="1:5">
      <c r="A15" s="4" t="s">
        <v>199</v>
      </c>
      <c r="B15" s="4"/>
      <c r="C15" s="4"/>
    </row>
    <row r="16" spans="1:5">
      <c r="A16" s="4" t="s">
        <v>200</v>
      </c>
      <c r="B16" s="4"/>
      <c r="C16" s="4"/>
    </row>
    <row r="17" spans="1:3">
      <c r="A17" s="4" t="s">
        <v>201</v>
      </c>
      <c r="B17" s="4"/>
      <c r="C17" s="4"/>
    </row>
    <row r="18" spans="1:3">
      <c r="A18" s="4" t="s">
        <v>202</v>
      </c>
      <c r="B18" s="4"/>
      <c r="C18" s="4"/>
    </row>
    <row r="19" spans="1:3">
      <c r="A19" s="4"/>
      <c r="B19" s="4"/>
      <c r="C19" s="4"/>
    </row>
    <row r="20" spans="1:3">
      <c r="A20" s="9" t="s">
        <v>203</v>
      </c>
      <c r="B20" s="4"/>
      <c r="C20" s="4"/>
    </row>
    <row r="21" spans="1:3">
      <c r="A21" s="4"/>
      <c r="B21" s="4" t="s">
        <v>204</v>
      </c>
      <c r="C21" s="4"/>
    </row>
    <row r="22" spans="1:3">
      <c r="A22" s="4"/>
      <c r="B22" s="4" t="s">
        <v>205</v>
      </c>
      <c r="C22" s="4"/>
    </row>
    <row r="23" spans="1:3">
      <c r="B23" s="4" t="s">
        <v>643</v>
      </c>
      <c r="C23" s="4"/>
    </row>
    <row r="24" spans="1:3">
      <c r="A24" s="9" t="s">
        <v>206</v>
      </c>
      <c r="B24" s="4"/>
      <c r="C24" s="4"/>
    </row>
    <row r="25" spans="1:3">
      <c r="A25" s="4"/>
      <c r="B25" s="4" t="s">
        <v>207</v>
      </c>
      <c r="C25" s="4"/>
    </row>
    <row r="26" spans="1:3">
      <c r="A26" s="4"/>
      <c r="B26" s="4" t="s">
        <v>208</v>
      </c>
      <c r="C26" s="4"/>
    </row>
    <row r="27" spans="1:3">
      <c r="A27" s="9" t="s">
        <v>209</v>
      </c>
      <c r="B27" s="4"/>
      <c r="C27" s="4"/>
    </row>
    <row r="28" spans="1:3">
      <c r="A28" s="4"/>
      <c r="B28" s="4" t="s">
        <v>210</v>
      </c>
      <c r="C28" s="4"/>
    </row>
    <row r="29" spans="1:3">
      <c r="A29" s="4"/>
      <c r="B29" s="4" t="s">
        <v>211</v>
      </c>
      <c r="C29" s="4"/>
    </row>
    <row r="30" spans="1:3">
      <c r="A30" s="4"/>
      <c r="B30" s="4" t="s">
        <v>212</v>
      </c>
      <c r="C30" s="4"/>
    </row>
    <row r="32" spans="1:3">
      <c r="A32" s="9" t="s">
        <v>213</v>
      </c>
      <c r="B32" s="4"/>
      <c r="C32" s="4"/>
    </row>
    <row r="33" spans="1:3">
      <c r="A33" s="4" t="s">
        <v>214</v>
      </c>
      <c r="B33" s="4"/>
      <c r="C33" s="4"/>
    </row>
    <row r="34" spans="1:3">
      <c r="A34" s="4" t="s">
        <v>215</v>
      </c>
      <c r="B34" s="4"/>
      <c r="C34" s="4"/>
    </row>
    <row r="35" spans="1:3">
      <c r="A35" s="4" t="s">
        <v>216</v>
      </c>
      <c r="B35" s="4"/>
      <c r="C35" s="4"/>
    </row>
    <row r="36" spans="1:3">
      <c r="A36" s="4" t="s">
        <v>217</v>
      </c>
      <c r="B36" s="4"/>
      <c r="C36" s="4"/>
    </row>
    <row r="37" spans="1:3">
      <c r="A37" s="4" t="s">
        <v>218</v>
      </c>
      <c r="B37" s="4"/>
      <c r="C37" s="4"/>
    </row>
    <row r="38" spans="1:3">
      <c r="A38" s="4" t="s">
        <v>219</v>
      </c>
      <c r="B38" s="4"/>
      <c r="C38" s="4"/>
    </row>
    <row r="39" spans="1:3">
      <c r="A39" s="4" t="s">
        <v>220</v>
      </c>
      <c r="B39" s="4"/>
      <c r="C39" s="4"/>
    </row>
    <row r="40" spans="1:3">
      <c r="A40" s="4" t="s">
        <v>221</v>
      </c>
      <c r="B40" s="4"/>
      <c r="C40" s="4"/>
    </row>
    <row r="41" spans="1:3">
      <c r="A41" s="4" t="s">
        <v>222</v>
      </c>
      <c r="B41" s="4"/>
      <c r="C41" s="4"/>
    </row>
    <row r="42" spans="1:3">
      <c r="A42" s="4"/>
      <c r="B42" s="4" t="s">
        <v>223</v>
      </c>
      <c r="C42" s="4"/>
    </row>
    <row r="43" spans="1:3">
      <c r="A43" s="4"/>
      <c r="B43" s="4" t="s">
        <v>224</v>
      </c>
      <c r="C43" s="4"/>
    </row>
    <row r="44" spans="1:3">
      <c r="A44" s="4" t="s">
        <v>225</v>
      </c>
      <c r="B44" s="4"/>
      <c r="C44" s="4"/>
    </row>
    <row r="45" spans="1:3">
      <c r="A45" s="4" t="s">
        <v>226</v>
      </c>
      <c r="B45" s="4"/>
      <c r="C45" s="4"/>
    </row>
    <row r="46" spans="1:3">
      <c r="A46" s="4" t="s">
        <v>227</v>
      </c>
      <c r="B46" s="4"/>
      <c r="C46" s="4"/>
    </row>
    <row r="47" spans="1:3">
      <c r="A47" s="4" t="s">
        <v>228</v>
      </c>
      <c r="B47" s="4"/>
      <c r="C47" s="4"/>
    </row>
    <row r="48" spans="1:3">
      <c r="A48" s="4" t="s">
        <v>229</v>
      </c>
      <c r="B48" s="4"/>
      <c r="C48" s="4"/>
    </row>
    <row r="49" spans="1:3">
      <c r="A49" s="4"/>
      <c r="B49" s="4" t="s">
        <v>230</v>
      </c>
      <c r="C49" s="4"/>
    </row>
    <row r="50" spans="1:3">
      <c r="A50" s="4" t="s">
        <v>231</v>
      </c>
      <c r="B50" s="4"/>
      <c r="C50" s="4"/>
    </row>
    <row r="51" spans="1:3">
      <c r="A51" s="4" t="s">
        <v>232</v>
      </c>
      <c r="B51" s="4"/>
      <c r="C51" s="4"/>
    </row>
    <row r="52" spans="1:3">
      <c r="A52" s="4" t="s">
        <v>233</v>
      </c>
      <c r="B52" s="4"/>
      <c r="C52" s="4"/>
    </row>
    <row r="53" spans="1:3">
      <c r="A53" s="4" t="s">
        <v>234</v>
      </c>
      <c r="B53" s="4"/>
      <c r="C53" s="4"/>
    </row>
    <row r="54" spans="1:3">
      <c r="A54" s="4"/>
      <c r="B54" s="4" t="s">
        <v>235</v>
      </c>
      <c r="C54" s="4"/>
    </row>
    <row r="55" spans="1:3">
      <c r="A55" s="4"/>
      <c r="B55" s="4" t="s">
        <v>236</v>
      </c>
      <c r="C55" s="4"/>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4"/>
  <sheetViews>
    <sheetView workbookViewId="0">
      <selection activeCell="A2" sqref="A2"/>
    </sheetView>
  </sheetViews>
  <sheetFormatPr baseColWidth="10" defaultColWidth="11" defaultRowHeight="15" x14ac:dyDescent="0"/>
  <cols>
    <col min="6" max="6" width="11.1640625" bestFit="1" customWidth="1"/>
    <col min="10" max="10" width="20.1640625" bestFit="1" customWidth="1"/>
  </cols>
  <sheetData>
    <row r="1" spans="1:14">
      <c r="A1" s="6" t="s">
        <v>641</v>
      </c>
    </row>
    <row r="3" spans="1:14">
      <c r="A3" s="6" t="s">
        <v>640</v>
      </c>
    </row>
    <row r="4" spans="1:14">
      <c r="A4" t="s">
        <v>491</v>
      </c>
    </row>
    <row r="5" spans="1:14">
      <c r="B5" t="s">
        <v>412</v>
      </c>
    </row>
    <row r="6" spans="1:14">
      <c r="B6" t="s">
        <v>77</v>
      </c>
    </row>
    <row r="7" spans="1:14">
      <c r="A7" t="s">
        <v>492</v>
      </c>
      <c r="N7" s="73" t="s">
        <v>1619</v>
      </c>
    </row>
    <row r="8" spans="1:14">
      <c r="A8" t="s">
        <v>493</v>
      </c>
      <c r="N8" s="73" t="s">
        <v>1620</v>
      </c>
    </row>
    <row r="9" spans="1:14">
      <c r="A9" t="s">
        <v>315</v>
      </c>
      <c r="N9" s="73" t="s">
        <v>1621</v>
      </c>
    </row>
    <row r="10" spans="1:14">
      <c r="A10" t="s">
        <v>494</v>
      </c>
    </row>
    <row r="11" spans="1:14">
      <c r="A11" t="s">
        <v>495</v>
      </c>
      <c r="G11" s="6" t="s">
        <v>636</v>
      </c>
      <c r="K11" s="6" t="s">
        <v>565</v>
      </c>
      <c r="N11" s="6" t="s">
        <v>578</v>
      </c>
    </row>
    <row r="12" spans="1:14">
      <c r="G12" t="s">
        <v>302</v>
      </c>
      <c r="K12" t="s">
        <v>566</v>
      </c>
      <c r="N12" t="s">
        <v>579</v>
      </c>
    </row>
    <row r="13" spans="1:14">
      <c r="A13" s="6" t="s">
        <v>313</v>
      </c>
      <c r="D13" s="6" t="s">
        <v>556</v>
      </c>
      <c r="G13" t="s">
        <v>1601</v>
      </c>
      <c r="H13">
        <v>492715614</v>
      </c>
      <c r="K13" t="s">
        <v>567</v>
      </c>
      <c r="N13" t="s">
        <v>580</v>
      </c>
    </row>
    <row r="14" spans="1:14">
      <c r="A14" t="s">
        <v>314</v>
      </c>
      <c r="D14" t="s">
        <v>24</v>
      </c>
      <c r="G14" t="s">
        <v>1602</v>
      </c>
      <c r="H14">
        <v>492715615</v>
      </c>
      <c r="K14" t="s">
        <v>568</v>
      </c>
      <c r="N14" t="s">
        <v>581</v>
      </c>
    </row>
    <row r="15" spans="1:14">
      <c r="A15" s="6" t="s">
        <v>1460</v>
      </c>
      <c r="B15" t="s">
        <v>1649</v>
      </c>
      <c r="D15" t="s">
        <v>31</v>
      </c>
      <c r="G15" t="s">
        <v>303</v>
      </c>
      <c r="K15" t="s">
        <v>569</v>
      </c>
      <c r="N15" t="s">
        <v>582</v>
      </c>
    </row>
    <row r="16" spans="1:14">
      <c r="A16" t="s">
        <v>1645</v>
      </c>
      <c r="D16" t="s">
        <v>30</v>
      </c>
      <c r="G16" t="s">
        <v>304</v>
      </c>
      <c r="K16" t="s">
        <v>570</v>
      </c>
      <c r="N16" t="s">
        <v>583</v>
      </c>
    </row>
    <row r="17" spans="1:15">
      <c r="A17" t="s">
        <v>1461</v>
      </c>
      <c r="B17" t="s">
        <v>1462</v>
      </c>
      <c r="D17" t="s">
        <v>557</v>
      </c>
      <c r="G17" t="s">
        <v>305</v>
      </c>
      <c r="K17" t="s">
        <v>571</v>
      </c>
      <c r="N17" t="s">
        <v>584</v>
      </c>
    </row>
    <row r="18" spans="1:15">
      <c r="A18" s="6" t="s">
        <v>1474</v>
      </c>
      <c r="B18" t="s">
        <v>1481</v>
      </c>
      <c r="D18" t="s">
        <v>294</v>
      </c>
      <c r="G18" t="s">
        <v>306</v>
      </c>
      <c r="K18" t="s">
        <v>572</v>
      </c>
      <c r="N18" t="s">
        <v>585</v>
      </c>
    </row>
    <row r="19" spans="1:15">
      <c r="A19" t="s">
        <v>1475</v>
      </c>
      <c r="B19" t="s">
        <v>1476</v>
      </c>
      <c r="C19" t="s">
        <v>1477</v>
      </c>
      <c r="D19" t="s">
        <v>558</v>
      </c>
      <c r="G19" t="s">
        <v>307</v>
      </c>
      <c r="K19" t="s">
        <v>573</v>
      </c>
      <c r="N19" t="s">
        <v>586</v>
      </c>
    </row>
    <row r="20" spans="1:15">
      <c r="A20" t="s">
        <v>1478</v>
      </c>
      <c r="C20" t="s">
        <v>1479</v>
      </c>
      <c r="D20" t="s">
        <v>559</v>
      </c>
      <c r="G20" t="s">
        <v>308</v>
      </c>
      <c r="K20" t="s">
        <v>574</v>
      </c>
      <c r="N20" t="s">
        <v>587</v>
      </c>
    </row>
    <row r="21" spans="1:15">
      <c r="A21" t="s">
        <v>1480</v>
      </c>
      <c r="C21">
        <v>2570</v>
      </c>
      <c r="N21" t="s">
        <v>588</v>
      </c>
    </row>
    <row r="22" spans="1:15">
      <c r="B22" s="16" t="s">
        <v>1482</v>
      </c>
      <c r="D22" s="6" t="s">
        <v>535</v>
      </c>
      <c r="G22" s="6" t="s">
        <v>637</v>
      </c>
      <c r="K22" s="6" t="s">
        <v>575</v>
      </c>
    </row>
    <row r="23" spans="1:15">
      <c r="A23" s="6" t="s">
        <v>523</v>
      </c>
      <c r="D23" t="s">
        <v>642</v>
      </c>
      <c r="G23" t="s">
        <v>1483</v>
      </c>
      <c r="H23">
        <v>559742848</v>
      </c>
      <c r="K23" t="s">
        <v>576</v>
      </c>
      <c r="N23" s="6" t="s">
        <v>639</v>
      </c>
    </row>
    <row r="24" spans="1:15">
      <c r="A24" t="s">
        <v>513</v>
      </c>
      <c r="D24" t="s">
        <v>24</v>
      </c>
      <c r="G24" t="s">
        <v>310</v>
      </c>
      <c r="K24" t="s">
        <v>577</v>
      </c>
      <c r="N24" t="s">
        <v>589</v>
      </c>
    </row>
    <row r="25" spans="1:15">
      <c r="A25" t="s">
        <v>514</v>
      </c>
      <c r="D25">
        <v>2570</v>
      </c>
      <c r="G25" t="s">
        <v>312</v>
      </c>
      <c r="N25" t="s">
        <v>590</v>
      </c>
    </row>
    <row r="26" spans="1:15">
      <c r="A26" t="s">
        <v>515</v>
      </c>
      <c r="D26" t="s">
        <v>380</v>
      </c>
      <c r="K26" s="6" t="s">
        <v>1641</v>
      </c>
      <c r="O26" t="s">
        <v>591</v>
      </c>
    </row>
    <row r="27" spans="1:15">
      <c r="A27" t="s">
        <v>162</v>
      </c>
      <c r="D27" t="s">
        <v>381</v>
      </c>
      <c r="G27" s="6" t="s">
        <v>638</v>
      </c>
      <c r="N27" t="s">
        <v>592</v>
      </c>
    </row>
    <row r="28" spans="1:15">
      <c r="A28" t="s">
        <v>31</v>
      </c>
      <c r="D28" s="4" t="s">
        <v>496</v>
      </c>
      <c r="G28" t="s">
        <v>309</v>
      </c>
      <c r="N28" t="s">
        <v>593</v>
      </c>
    </row>
    <row r="29" spans="1:15">
      <c r="A29" t="s">
        <v>511</v>
      </c>
      <c r="D29" s="4" t="s">
        <v>497</v>
      </c>
      <c r="G29" t="s">
        <v>311</v>
      </c>
      <c r="N29" t="s">
        <v>594</v>
      </c>
    </row>
    <row r="30" spans="1:15">
      <c r="A30" t="s">
        <v>512</v>
      </c>
      <c r="D30" s="4" t="s">
        <v>498</v>
      </c>
      <c r="N30" t="s">
        <v>595</v>
      </c>
    </row>
    <row r="31" spans="1:15">
      <c r="D31" s="4" t="s">
        <v>499</v>
      </c>
      <c r="N31" t="s">
        <v>596</v>
      </c>
    </row>
    <row r="32" spans="1:15">
      <c r="A32" s="6" t="s">
        <v>10</v>
      </c>
      <c r="D32" s="4" t="s">
        <v>500</v>
      </c>
      <c r="N32" t="s">
        <v>597</v>
      </c>
    </row>
    <row r="33" spans="1:15">
      <c r="A33" t="s">
        <v>11</v>
      </c>
      <c r="N33" t="s">
        <v>598</v>
      </c>
    </row>
    <row r="34" spans="1:15">
      <c r="N34" t="s">
        <v>599</v>
      </c>
    </row>
    <row r="35" spans="1:15">
      <c r="A35" s="6" t="s">
        <v>516</v>
      </c>
      <c r="G35" s="6" t="s">
        <v>510</v>
      </c>
      <c r="N35" t="s">
        <v>600</v>
      </c>
    </row>
    <row r="36" spans="1:15">
      <c r="A36" t="s">
        <v>517</v>
      </c>
      <c r="G36" t="s">
        <v>762</v>
      </c>
      <c r="N36" t="s">
        <v>1741</v>
      </c>
    </row>
    <row r="37" spans="1:15">
      <c r="A37" t="s">
        <v>518</v>
      </c>
      <c r="G37" t="s">
        <v>779</v>
      </c>
      <c r="N37" t="s">
        <v>601</v>
      </c>
    </row>
    <row r="38" spans="1:15">
      <c r="B38" t="s">
        <v>519</v>
      </c>
      <c r="G38" t="s">
        <v>780</v>
      </c>
      <c r="N38" t="s">
        <v>602</v>
      </c>
    </row>
    <row r="39" spans="1:15">
      <c r="B39" t="s">
        <v>520</v>
      </c>
      <c r="N39" t="s">
        <v>603</v>
      </c>
    </row>
    <row r="40" spans="1:15">
      <c r="B40" t="s">
        <v>521</v>
      </c>
      <c r="O40" t="s">
        <v>604</v>
      </c>
    </row>
    <row r="41" spans="1:15">
      <c r="B41" t="s">
        <v>510</v>
      </c>
      <c r="F41" s="6" t="s">
        <v>834</v>
      </c>
      <c r="H41" s="6" t="s">
        <v>834</v>
      </c>
      <c r="N41" t="s">
        <v>1740</v>
      </c>
    </row>
    <row r="42" spans="1:15">
      <c r="B42" t="s">
        <v>522</v>
      </c>
      <c r="F42" s="16" t="s">
        <v>835</v>
      </c>
      <c r="H42" s="82" t="s">
        <v>1650</v>
      </c>
      <c r="N42" t="s">
        <v>1743</v>
      </c>
    </row>
    <row r="43" spans="1:15">
      <c r="B43" t="s">
        <v>523</v>
      </c>
      <c r="F43" t="s">
        <v>836</v>
      </c>
      <c r="H43" t="s">
        <v>162</v>
      </c>
      <c r="N43" t="s">
        <v>605</v>
      </c>
    </row>
    <row r="44" spans="1:15">
      <c r="B44" t="s">
        <v>524</v>
      </c>
      <c r="H44" t="s">
        <v>31</v>
      </c>
      <c r="N44" t="s">
        <v>606</v>
      </c>
    </row>
    <row r="45" spans="1:15">
      <c r="A45" t="s">
        <v>525</v>
      </c>
      <c r="F45" t="s">
        <v>847</v>
      </c>
      <c r="N45" t="s">
        <v>1742</v>
      </c>
    </row>
    <row r="46" spans="1:15">
      <c r="A46" t="s">
        <v>526</v>
      </c>
      <c r="C46" t="s">
        <v>826</v>
      </c>
      <c r="D46">
        <v>955740</v>
      </c>
      <c r="F46" s="29">
        <v>578340708</v>
      </c>
    </row>
    <row r="47" spans="1:15">
      <c r="A47" t="s">
        <v>527</v>
      </c>
    </row>
    <row r="48" spans="1:15">
      <c r="A48" t="s">
        <v>528</v>
      </c>
    </row>
    <row r="49" spans="1:3">
      <c r="A49" t="s">
        <v>529</v>
      </c>
    </row>
    <row r="50" spans="1:3">
      <c r="A50" t="s">
        <v>530</v>
      </c>
    </row>
    <row r="51" spans="1:3">
      <c r="A51" t="s">
        <v>531</v>
      </c>
    </row>
    <row r="52" spans="1:3">
      <c r="A52" t="s">
        <v>532</v>
      </c>
    </row>
    <row r="53" spans="1:3">
      <c r="A53" t="s">
        <v>533</v>
      </c>
    </row>
    <row r="54" spans="1:3">
      <c r="A54" t="s">
        <v>534</v>
      </c>
    </row>
    <row r="55" spans="1:3">
      <c r="A55" s="3">
        <v>9000</v>
      </c>
    </row>
    <row r="57" spans="1:3">
      <c r="A57" s="6" t="s">
        <v>508</v>
      </c>
    </row>
    <row r="58" spans="1:3">
      <c r="A58" t="s">
        <v>509</v>
      </c>
      <c r="C58" s="16"/>
    </row>
    <row r="59" spans="1:3">
      <c r="A59" s="16" t="s">
        <v>24</v>
      </c>
    </row>
    <row r="60" spans="1:3">
      <c r="A60" t="s">
        <v>31</v>
      </c>
    </row>
    <row r="62" spans="1:3">
      <c r="A62" s="6" t="s">
        <v>396</v>
      </c>
    </row>
    <row r="63" spans="1:3">
      <c r="A63">
        <v>231789736</v>
      </c>
      <c r="B63" t="s">
        <v>1642</v>
      </c>
    </row>
    <row r="64" spans="1:3">
      <c r="A64" t="s">
        <v>294</v>
      </c>
    </row>
  </sheetData>
  <hyperlinks>
    <hyperlink ref="A59" r:id="rId1"/>
    <hyperlink ref="F42" r:id="rId2" display="Zona 5 Gamboa Po Box 7338 Gamboa Panama Panama "/>
    <hyperlink ref="B22" r:id="rId3"/>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3"/>
  <sheetViews>
    <sheetView topLeftCell="A32" workbookViewId="0">
      <selection activeCell="P42" sqref="P42:X66"/>
    </sheetView>
  </sheetViews>
  <sheetFormatPr baseColWidth="10" defaultColWidth="8.83203125" defaultRowHeight="15" x14ac:dyDescent="0"/>
  <cols>
    <col min="1" max="1" width="23.5" bestFit="1" customWidth="1"/>
    <col min="3" max="3" width="15.1640625" bestFit="1" customWidth="1"/>
    <col min="4" max="4" width="18.5" bestFit="1" customWidth="1"/>
    <col min="5" max="5" width="15.1640625" bestFit="1" customWidth="1"/>
    <col min="7" max="7" width="15.1640625" bestFit="1" customWidth="1"/>
    <col min="10" max="10" width="18.5" bestFit="1" customWidth="1"/>
    <col min="11" max="11" width="16.6640625" bestFit="1" customWidth="1"/>
  </cols>
  <sheetData>
    <row r="1" spans="1:15">
      <c r="A1" s="6"/>
      <c r="D1" s="6"/>
    </row>
    <row r="2" spans="1:15">
      <c r="A2" s="6" t="s">
        <v>1732</v>
      </c>
    </row>
    <row r="4" spans="1:15">
      <c r="A4" s="6" t="s">
        <v>1733</v>
      </c>
      <c r="B4" s="99">
        <v>42614</v>
      </c>
    </row>
    <row r="5" spans="1:15">
      <c r="A5" s="2">
        <v>42608</v>
      </c>
      <c r="B5" t="s">
        <v>1622</v>
      </c>
      <c r="C5" t="s">
        <v>1603</v>
      </c>
      <c r="E5" t="s">
        <v>1623</v>
      </c>
      <c r="G5" s="22">
        <v>209</v>
      </c>
      <c r="J5" t="s">
        <v>727</v>
      </c>
      <c r="K5">
        <f>2852.6*12</f>
        <v>34231.199999999997</v>
      </c>
    </row>
    <row r="6" spans="1:15">
      <c r="A6" s="2">
        <v>42609</v>
      </c>
      <c r="B6" t="s">
        <v>818</v>
      </c>
      <c r="C6" t="s">
        <v>808</v>
      </c>
      <c r="D6" t="s">
        <v>1604</v>
      </c>
      <c r="E6" t="s">
        <v>1605</v>
      </c>
      <c r="F6" s="30">
        <v>220</v>
      </c>
      <c r="G6" s="22">
        <f>F6*2</f>
        <v>440</v>
      </c>
      <c r="J6" t="s">
        <v>1726</v>
      </c>
      <c r="K6">
        <f>61+1530</f>
        <v>1591</v>
      </c>
    </row>
    <row r="7" spans="1:15">
      <c r="B7" t="s">
        <v>1606</v>
      </c>
      <c r="C7" s="57"/>
      <c r="E7" s="57"/>
      <c r="G7" s="22">
        <v>30</v>
      </c>
      <c r="J7" t="s">
        <v>1722</v>
      </c>
      <c r="K7">
        <f>2021+64+2021</f>
        <v>4106</v>
      </c>
      <c r="M7" s="80"/>
    </row>
    <row r="8" spans="1:15">
      <c r="B8" t="s">
        <v>1607</v>
      </c>
      <c r="C8" s="57"/>
      <c r="E8" s="57"/>
      <c r="G8" s="22">
        <v>4666.3</v>
      </c>
      <c r="J8" t="s">
        <v>1723</v>
      </c>
      <c r="K8">
        <v>1090</v>
      </c>
      <c r="M8" s="80"/>
    </row>
    <row r="9" spans="1:15">
      <c r="A9" s="2">
        <v>42619</v>
      </c>
      <c r="B9" t="s">
        <v>1609</v>
      </c>
      <c r="C9" s="57" t="s">
        <v>1608</v>
      </c>
      <c r="D9" t="s">
        <v>1610</v>
      </c>
      <c r="E9" s="57" t="s">
        <v>1611</v>
      </c>
      <c r="G9" s="22">
        <v>552</v>
      </c>
      <c r="K9">
        <v>986</v>
      </c>
      <c r="M9" s="80"/>
    </row>
    <row r="10" spans="1:15">
      <c r="B10" t="s">
        <v>1614</v>
      </c>
      <c r="G10" s="22">
        <v>144</v>
      </c>
      <c r="J10" s="98" t="s">
        <v>1724</v>
      </c>
      <c r="K10" s="79">
        <f>12*116</f>
        <v>1392</v>
      </c>
      <c r="M10" s="80"/>
    </row>
    <row r="11" spans="1:15">
      <c r="A11" s="2">
        <v>42620</v>
      </c>
      <c r="B11" t="s">
        <v>1612</v>
      </c>
      <c r="C11" s="57" t="s">
        <v>1611</v>
      </c>
      <c r="D11" t="s">
        <v>1613</v>
      </c>
      <c r="E11" s="57" t="s">
        <v>808</v>
      </c>
      <c r="G11" s="22">
        <v>441</v>
      </c>
      <c r="J11" s="98" t="s">
        <v>1725</v>
      </c>
      <c r="K11" s="79">
        <f>164+63+114+131+299</f>
        <v>771</v>
      </c>
      <c r="M11" s="80"/>
    </row>
    <row r="12" spans="1:15">
      <c r="C12" s="57"/>
      <c r="J12" s="98" t="s">
        <v>1727</v>
      </c>
      <c r="K12" s="79">
        <f>672*12</f>
        <v>8064</v>
      </c>
      <c r="L12">
        <f>K10+K12+K13</f>
        <v>10067</v>
      </c>
      <c r="M12" s="77"/>
    </row>
    <row r="13" spans="1:15">
      <c r="J13" s="78"/>
      <c r="K13" s="79">
        <v>611</v>
      </c>
      <c r="L13" s="58"/>
      <c r="M13" s="77"/>
    </row>
    <row r="14" spans="1:15">
      <c r="G14" s="22">
        <f>SUM(G5:G13)</f>
        <v>6482.3</v>
      </c>
      <c r="J14" s="98" t="s">
        <v>1728</v>
      </c>
      <c r="K14" s="79">
        <f>4538.63+4455.77</f>
        <v>8994.4000000000015</v>
      </c>
      <c r="L14" s="58"/>
      <c r="M14" s="76"/>
    </row>
    <row r="15" spans="1:15">
      <c r="J15" s="74"/>
      <c r="K15" s="75"/>
      <c r="M15" s="76"/>
    </row>
    <row r="16" spans="1:15">
      <c r="A16" s="6" t="s">
        <v>807</v>
      </c>
      <c r="B16" s="7"/>
      <c r="C16" s="7"/>
      <c r="D16" s="7"/>
      <c r="E16" s="7"/>
      <c r="F16" s="7"/>
      <c r="G16" s="7"/>
      <c r="H16" s="7"/>
      <c r="I16" s="7"/>
      <c r="J16" s="7"/>
      <c r="K16" s="7"/>
      <c r="L16" s="7"/>
      <c r="M16" s="7"/>
      <c r="O16" s="59"/>
    </row>
    <row r="17" spans="1:15">
      <c r="A17" s="26">
        <v>42383</v>
      </c>
      <c r="B17" t="s">
        <v>810</v>
      </c>
      <c r="D17" t="s">
        <v>1270</v>
      </c>
      <c r="O17" s="59"/>
    </row>
    <row r="18" spans="1:15">
      <c r="A18" s="26">
        <v>42384</v>
      </c>
      <c r="B18" t="s">
        <v>808</v>
      </c>
      <c r="C18" t="s">
        <v>828</v>
      </c>
      <c r="D18" t="s">
        <v>811</v>
      </c>
      <c r="E18" t="s">
        <v>812</v>
      </c>
      <c r="F18" s="28">
        <v>170</v>
      </c>
      <c r="G18" t="s">
        <v>813</v>
      </c>
      <c r="H18" t="s">
        <v>556</v>
      </c>
      <c r="I18" t="s">
        <v>827</v>
      </c>
      <c r="J18" s="3">
        <v>340</v>
      </c>
      <c r="O18" s="59"/>
    </row>
    <row r="19" spans="1:15">
      <c r="A19" s="26">
        <v>42384</v>
      </c>
      <c r="B19" s="4" t="s">
        <v>809</v>
      </c>
      <c r="C19" t="s">
        <v>814</v>
      </c>
      <c r="D19" t="s">
        <v>824</v>
      </c>
      <c r="F19" s="28">
        <v>110</v>
      </c>
      <c r="J19" s="3">
        <v>220</v>
      </c>
      <c r="O19" s="59"/>
    </row>
    <row r="20" spans="1:15">
      <c r="A20" s="26">
        <v>42385</v>
      </c>
      <c r="B20" s="4" t="s">
        <v>809</v>
      </c>
      <c r="C20" t="s">
        <v>814</v>
      </c>
      <c r="D20" t="s">
        <v>824</v>
      </c>
      <c r="F20" s="28">
        <v>110</v>
      </c>
      <c r="J20" s="3">
        <v>220</v>
      </c>
      <c r="O20" s="59"/>
    </row>
    <row r="21" spans="1:15">
      <c r="A21" s="26">
        <v>42386</v>
      </c>
      <c r="B21" s="4" t="s">
        <v>809</v>
      </c>
      <c r="C21" t="s">
        <v>814</v>
      </c>
      <c r="D21" t="s">
        <v>824</v>
      </c>
      <c r="F21" s="28">
        <v>110</v>
      </c>
      <c r="J21" s="3">
        <v>220</v>
      </c>
      <c r="O21" s="59"/>
    </row>
    <row r="22" spans="1:15">
      <c r="A22" s="26">
        <v>42387</v>
      </c>
      <c r="B22" s="4" t="s">
        <v>809</v>
      </c>
      <c r="C22" t="s">
        <v>814</v>
      </c>
      <c r="D22" t="s">
        <v>824</v>
      </c>
      <c r="F22" s="28">
        <v>110</v>
      </c>
      <c r="J22" s="3">
        <v>220</v>
      </c>
      <c r="O22" s="59"/>
    </row>
    <row r="23" spans="1:15">
      <c r="A23" s="26">
        <v>42388</v>
      </c>
      <c r="B23" s="4" t="s">
        <v>809</v>
      </c>
      <c r="C23" t="s">
        <v>816</v>
      </c>
      <c r="D23" s="27" t="s">
        <v>830</v>
      </c>
      <c r="E23" t="s">
        <v>831</v>
      </c>
      <c r="F23" s="28">
        <v>146</v>
      </c>
      <c r="G23" t="s">
        <v>817</v>
      </c>
      <c r="H23" t="s">
        <v>556</v>
      </c>
      <c r="I23" t="s">
        <v>832</v>
      </c>
      <c r="J23" s="3">
        <v>292</v>
      </c>
      <c r="O23" s="59"/>
    </row>
    <row r="24" spans="1:15">
      <c r="A24" s="26">
        <v>42388</v>
      </c>
      <c r="B24" s="4" t="s">
        <v>816</v>
      </c>
      <c r="C24" t="s">
        <v>814</v>
      </c>
      <c r="D24" t="s">
        <v>823</v>
      </c>
      <c r="F24" s="28">
        <v>65</v>
      </c>
      <c r="H24">
        <v>7146278635655</v>
      </c>
      <c r="J24" s="3">
        <v>130</v>
      </c>
      <c r="O24" s="60"/>
    </row>
    <row r="25" spans="1:15">
      <c r="A25" s="26">
        <v>42389</v>
      </c>
      <c r="B25" s="4" t="s">
        <v>816</v>
      </c>
      <c r="C25" t="s">
        <v>814</v>
      </c>
      <c r="D25" t="s">
        <v>823</v>
      </c>
      <c r="F25" s="28">
        <v>65</v>
      </c>
      <c r="J25" s="3">
        <v>130</v>
      </c>
    </row>
    <row r="26" spans="1:15">
      <c r="A26" s="26">
        <v>42390</v>
      </c>
      <c r="B26" s="4" t="s">
        <v>816</v>
      </c>
      <c r="C26" t="s">
        <v>814</v>
      </c>
      <c r="D26" t="s">
        <v>823</v>
      </c>
      <c r="F26" s="28">
        <v>65</v>
      </c>
      <c r="J26" s="3">
        <v>130</v>
      </c>
    </row>
    <row r="27" spans="1:15">
      <c r="A27" s="26">
        <v>42391</v>
      </c>
      <c r="B27" t="s">
        <v>816</v>
      </c>
      <c r="C27" t="s">
        <v>815</v>
      </c>
      <c r="D27" t="s">
        <v>818</v>
      </c>
      <c r="E27" t="s">
        <v>819</v>
      </c>
      <c r="F27" s="28">
        <v>122</v>
      </c>
      <c r="G27" t="s">
        <v>813</v>
      </c>
      <c r="H27" t="s">
        <v>820</v>
      </c>
      <c r="I27" t="s">
        <v>829</v>
      </c>
      <c r="J27" s="3">
        <v>244</v>
      </c>
    </row>
    <row r="28" spans="1:15">
      <c r="A28" s="26">
        <v>42391</v>
      </c>
      <c r="B28" t="s">
        <v>815</v>
      </c>
      <c r="C28" t="s">
        <v>822</v>
      </c>
    </row>
    <row r="29" spans="1:15">
      <c r="A29" s="26">
        <v>42392</v>
      </c>
      <c r="B29" t="s">
        <v>815</v>
      </c>
      <c r="C29" t="s">
        <v>822</v>
      </c>
      <c r="F29" s="28"/>
      <c r="J29" s="3"/>
    </row>
    <row r="30" spans="1:15">
      <c r="A30" s="26">
        <v>42393</v>
      </c>
      <c r="B30" t="s">
        <v>815</v>
      </c>
      <c r="C30" t="s">
        <v>822</v>
      </c>
      <c r="F30" s="28"/>
      <c r="J30" s="3"/>
    </row>
    <row r="31" spans="1:15">
      <c r="A31" s="26">
        <v>42394</v>
      </c>
      <c r="B31" t="s">
        <v>815</v>
      </c>
      <c r="C31" t="s">
        <v>822</v>
      </c>
      <c r="F31" s="28"/>
      <c r="J31" s="3"/>
    </row>
    <row r="32" spans="1:15">
      <c r="A32" s="26">
        <v>42395</v>
      </c>
      <c r="B32" t="s">
        <v>815</v>
      </c>
      <c r="C32" t="s">
        <v>822</v>
      </c>
      <c r="F32" s="28"/>
      <c r="J32" s="3"/>
    </row>
    <row r="33" spans="1:23">
      <c r="A33" s="26">
        <v>42396</v>
      </c>
      <c r="B33" t="s">
        <v>815</v>
      </c>
      <c r="C33" t="s">
        <v>822</v>
      </c>
      <c r="F33" s="28"/>
      <c r="J33" s="3"/>
    </row>
    <row r="34" spans="1:23">
      <c r="A34" s="26">
        <v>42397</v>
      </c>
      <c r="B34" t="s">
        <v>815</v>
      </c>
      <c r="C34" t="s">
        <v>822</v>
      </c>
      <c r="F34" s="28"/>
      <c r="J34" s="3"/>
    </row>
    <row r="35" spans="1:23">
      <c r="A35" s="26">
        <v>42398</v>
      </c>
      <c r="B35" t="s">
        <v>815</v>
      </c>
      <c r="C35" t="s">
        <v>808</v>
      </c>
      <c r="D35" t="s">
        <v>821</v>
      </c>
      <c r="E35" s="27">
        <v>0.1875</v>
      </c>
      <c r="F35" s="28">
        <v>332</v>
      </c>
      <c r="G35" t="s">
        <v>817</v>
      </c>
      <c r="H35" t="s">
        <v>556</v>
      </c>
      <c r="I35" t="s">
        <v>833</v>
      </c>
      <c r="J35" s="3">
        <v>664</v>
      </c>
    </row>
    <row r="37" spans="1:23">
      <c r="F37" s="17">
        <f>SUM(F18:F36)</f>
        <v>1405</v>
      </c>
      <c r="J37" s="3">
        <f>SUM(J18:J36)</f>
        <v>2810</v>
      </c>
    </row>
    <row r="40" spans="1:23">
      <c r="A40" s="6" t="s">
        <v>837</v>
      </c>
    </row>
    <row r="41" spans="1:23">
      <c r="A41" s="6"/>
      <c r="B41" t="s">
        <v>808</v>
      </c>
      <c r="C41" t="s">
        <v>838</v>
      </c>
      <c r="F41" s="17">
        <v>300</v>
      </c>
    </row>
    <row r="42" spans="1:23">
      <c r="B42" t="s">
        <v>842</v>
      </c>
      <c r="H42" t="s">
        <v>844</v>
      </c>
      <c r="I42" t="s">
        <v>843</v>
      </c>
      <c r="R42" t="s">
        <v>1414</v>
      </c>
    </row>
    <row r="43" spans="1:23">
      <c r="P43" t="s">
        <v>1448</v>
      </c>
      <c r="Q43" s="26">
        <v>42469</v>
      </c>
      <c r="R43" t="s">
        <v>1449</v>
      </c>
      <c r="W43" s="30">
        <v>120</v>
      </c>
    </row>
    <row r="44" spans="1:23">
      <c r="B44" t="s">
        <v>838</v>
      </c>
      <c r="C44" t="s">
        <v>839</v>
      </c>
      <c r="F44" s="17">
        <v>300</v>
      </c>
      <c r="R44" t="s">
        <v>1415</v>
      </c>
      <c r="S44" t="s">
        <v>1416</v>
      </c>
      <c r="T44" t="s">
        <v>1417</v>
      </c>
      <c r="U44" t="s">
        <v>1418</v>
      </c>
    </row>
    <row r="45" spans="1:23">
      <c r="B45" t="s">
        <v>840</v>
      </c>
      <c r="F45" s="17">
        <v>220</v>
      </c>
      <c r="I45" t="s">
        <v>841</v>
      </c>
      <c r="R45" t="s">
        <v>1419</v>
      </c>
      <c r="U45" t="s">
        <v>1422</v>
      </c>
      <c r="W45" s="30">
        <v>20</v>
      </c>
    </row>
    <row r="46" spans="1:23">
      <c r="B46" t="s">
        <v>814</v>
      </c>
      <c r="F46" s="17">
        <v>200</v>
      </c>
      <c r="S46" t="s">
        <v>1420</v>
      </c>
      <c r="U46" s="54" t="s">
        <v>1421</v>
      </c>
    </row>
    <row r="47" spans="1:23">
      <c r="B47" t="s">
        <v>839</v>
      </c>
      <c r="C47" t="s">
        <v>808</v>
      </c>
      <c r="F47" s="17">
        <v>340</v>
      </c>
      <c r="H47" t="s">
        <v>1498</v>
      </c>
      <c r="J47" s="22">
        <v>25</v>
      </c>
      <c r="K47" s="22">
        <f t="shared" ref="K47:K55" si="0">J47/3</f>
        <v>8.3333333333333339</v>
      </c>
      <c r="L47" s="22">
        <f t="shared" ref="L47:L55" si="1">K47*2</f>
        <v>16.666666666666668</v>
      </c>
      <c r="M47" t="s">
        <v>782</v>
      </c>
      <c r="Q47" s="26">
        <v>42470</v>
      </c>
      <c r="R47" t="s">
        <v>1423</v>
      </c>
      <c r="S47" t="s">
        <v>1426</v>
      </c>
      <c r="T47" t="s">
        <v>1427</v>
      </c>
      <c r="U47" t="s">
        <v>1428</v>
      </c>
    </row>
    <row r="48" spans="1:23">
      <c r="H48" t="s">
        <v>1499</v>
      </c>
      <c r="J48" s="22">
        <v>77</v>
      </c>
      <c r="K48" s="22">
        <f t="shared" si="0"/>
        <v>25.666666666666668</v>
      </c>
      <c r="L48" s="22">
        <f t="shared" si="1"/>
        <v>51.333333333333336</v>
      </c>
      <c r="M48" t="s">
        <v>782</v>
      </c>
      <c r="P48" t="s">
        <v>1450</v>
      </c>
      <c r="R48" t="s">
        <v>1424</v>
      </c>
      <c r="W48" s="30">
        <v>60</v>
      </c>
    </row>
    <row r="49" spans="2:23">
      <c r="B49" t="s">
        <v>855</v>
      </c>
      <c r="E49">
        <v>268</v>
      </c>
      <c r="H49" t="s">
        <v>1500</v>
      </c>
      <c r="J49" s="22">
        <v>25</v>
      </c>
      <c r="K49" s="22">
        <f t="shared" si="0"/>
        <v>8.3333333333333339</v>
      </c>
      <c r="L49" s="22">
        <f t="shared" si="1"/>
        <v>16.666666666666668</v>
      </c>
      <c r="M49" t="s">
        <v>782</v>
      </c>
      <c r="P49" t="s">
        <v>1447</v>
      </c>
      <c r="R49" t="s">
        <v>1425</v>
      </c>
    </row>
    <row r="50" spans="2:23">
      <c r="B50" t="s">
        <v>849</v>
      </c>
      <c r="C50" t="s">
        <v>850</v>
      </c>
      <c r="E50" s="17">
        <v>967</v>
      </c>
      <c r="H50" t="s">
        <v>1486</v>
      </c>
      <c r="J50" s="22">
        <v>246</v>
      </c>
      <c r="K50" s="22">
        <f t="shared" si="0"/>
        <v>82</v>
      </c>
      <c r="L50" s="22">
        <f t="shared" si="1"/>
        <v>164</v>
      </c>
      <c r="M50" t="s">
        <v>782</v>
      </c>
    </row>
    <row r="51" spans="2:23">
      <c r="B51" t="s">
        <v>851</v>
      </c>
      <c r="C51">
        <v>5398</v>
      </c>
      <c r="H51" t="s">
        <v>1487</v>
      </c>
      <c r="J51" s="22">
        <v>54</v>
      </c>
      <c r="K51" s="22">
        <f t="shared" si="0"/>
        <v>18</v>
      </c>
      <c r="L51" s="22">
        <f t="shared" si="1"/>
        <v>36</v>
      </c>
      <c r="M51" t="s">
        <v>783</v>
      </c>
      <c r="R51" t="s">
        <v>1429</v>
      </c>
    </row>
    <row r="52" spans="2:23">
      <c r="B52" t="s">
        <v>852</v>
      </c>
      <c r="E52" s="17">
        <v>250</v>
      </c>
      <c r="H52" t="s">
        <v>842</v>
      </c>
      <c r="I52" t="s">
        <v>1488</v>
      </c>
      <c r="J52" s="22">
        <v>70</v>
      </c>
      <c r="K52" s="22">
        <f t="shared" si="0"/>
        <v>23.333333333333332</v>
      </c>
      <c r="L52" s="22">
        <f t="shared" si="1"/>
        <v>46.666666666666664</v>
      </c>
      <c r="M52" t="s">
        <v>782</v>
      </c>
      <c r="R52" t="s">
        <v>1430</v>
      </c>
    </row>
    <row r="53" spans="2:23">
      <c r="B53" t="s">
        <v>853</v>
      </c>
      <c r="I53" t="s">
        <v>1489</v>
      </c>
      <c r="J53" s="22">
        <v>47</v>
      </c>
      <c r="K53" s="22">
        <f t="shared" si="0"/>
        <v>15.666666666666666</v>
      </c>
      <c r="L53" s="22">
        <f t="shared" si="1"/>
        <v>31.333333333333332</v>
      </c>
      <c r="M53" t="s">
        <v>782</v>
      </c>
      <c r="R53" t="s">
        <v>1431</v>
      </c>
    </row>
    <row r="54" spans="2:23">
      <c r="B54" t="s">
        <v>814</v>
      </c>
      <c r="C54" t="s">
        <v>854</v>
      </c>
      <c r="D54" s="17">
        <v>162</v>
      </c>
      <c r="E54" s="17">
        <f>D54*2</f>
        <v>324</v>
      </c>
      <c r="I54" t="s">
        <v>1490</v>
      </c>
      <c r="J54" s="22">
        <v>16</v>
      </c>
      <c r="K54" s="22">
        <f t="shared" si="0"/>
        <v>5.333333333333333</v>
      </c>
      <c r="L54" s="22">
        <f t="shared" si="1"/>
        <v>10.666666666666666</v>
      </c>
      <c r="M54" t="s">
        <v>782</v>
      </c>
      <c r="R54" t="s">
        <v>1432</v>
      </c>
    </row>
    <row r="55" spans="2:23">
      <c r="H55" t="s">
        <v>1491</v>
      </c>
      <c r="J55" s="22">
        <v>210</v>
      </c>
      <c r="K55" s="22">
        <f t="shared" si="0"/>
        <v>70</v>
      </c>
      <c r="L55" s="22">
        <f t="shared" si="1"/>
        <v>140</v>
      </c>
      <c r="M55" t="s">
        <v>1511</v>
      </c>
    </row>
    <row r="56" spans="2:23">
      <c r="E56" s="17">
        <f>SUM(E50:E55)</f>
        <v>1541</v>
      </c>
      <c r="H56" t="s">
        <v>1492</v>
      </c>
      <c r="J56" s="22"/>
      <c r="K56" s="22">
        <v>40</v>
      </c>
      <c r="L56" s="22">
        <v>55</v>
      </c>
      <c r="M56" t="s">
        <v>1511</v>
      </c>
      <c r="Q56" s="26">
        <v>42477</v>
      </c>
      <c r="R56" t="s">
        <v>1434</v>
      </c>
      <c r="T56" t="s">
        <v>1433</v>
      </c>
      <c r="U56" t="s">
        <v>1435</v>
      </c>
      <c r="V56" t="s">
        <v>866</v>
      </c>
    </row>
    <row r="57" spans="2:23">
      <c r="B57" t="s">
        <v>861</v>
      </c>
      <c r="C57" t="s">
        <v>808</v>
      </c>
      <c r="E57" s="17">
        <v>120</v>
      </c>
      <c r="H57" t="s">
        <v>1493</v>
      </c>
      <c r="J57" s="22">
        <v>15</v>
      </c>
      <c r="K57" s="22">
        <f t="shared" ref="K57:K72" si="2">J57/3</f>
        <v>5</v>
      </c>
      <c r="L57" s="22">
        <f t="shared" ref="L57:L73" si="3">K57*2</f>
        <v>10</v>
      </c>
      <c r="M57" t="s">
        <v>783</v>
      </c>
      <c r="R57" t="s">
        <v>1436</v>
      </c>
      <c r="W57" s="30">
        <v>20</v>
      </c>
    </row>
    <row r="58" spans="2:23">
      <c r="B58" t="s">
        <v>857</v>
      </c>
      <c r="C58" t="s">
        <v>808</v>
      </c>
      <c r="D58" t="s">
        <v>858</v>
      </c>
      <c r="E58" s="17">
        <v>400</v>
      </c>
      <c r="F58" t="s">
        <v>859</v>
      </c>
      <c r="G58" t="s">
        <v>860</v>
      </c>
      <c r="H58" t="s">
        <v>1494</v>
      </c>
      <c r="J58" s="22">
        <v>178</v>
      </c>
      <c r="K58" s="22">
        <f t="shared" si="2"/>
        <v>59.333333333333336</v>
      </c>
      <c r="L58" s="22">
        <f t="shared" si="3"/>
        <v>118.66666666666667</v>
      </c>
      <c r="M58" t="s">
        <v>1512</v>
      </c>
      <c r="R58" t="s">
        <v>1437</v>
      </c>
    </row>
    <row r="59" spans="2:23">
      <c r="B59" t="s">
        <v>862</v>
      </c>
      <c r="E59" s="17">
        <v>250</v>
      </c>
      <c r="H59" t="s">
        <v>1495</v>
      </c>
      <c r="J59" s="22">
        <v>85</v>
      </c>
      <c r="K59" s="22">
        <f t="shared" si="2"/>
        <v>28.333333333333332</v>
      </c>
      <c r="L59" s="22">
        <f t="shared" si="3"/>
        <v>56.666666666666664</v>
      </c>
      <c r="M59" t="s">
        <v>1512</v>
      </c>
      <c r="R59" t="s">
        <v>1438</v>
      </c>
    </row>
    <row r="60" spans="2:23">
      <c r="B60" t="s">
        <v>842</v>
      </c>
      <c r="D60" t="s">
        <v>863</v>
      </c>
      <c r="E60" s="17">
        <v>200</v>
      </c>
      <c r="H60" t="s">
        <v>1496</v>
      </c>
      <c r="J60" s="22">
        <v>83</v>
      </c>
      <c r="K60" s="22">
        <f t="shared" si="2"/>
        <v>27.666666666666668</v>
      </c>
      <c r="L60" s="22">
        <f t="shared" si="3"/>
        <v>55.333333333333336</v>
      </c>
      <c r="M60" t="s">
        <v>783</v>
      </c>
    </row>
    <row r="61" spans="2:23">
      <c r="B61" t="s">
        <v>857</v>
      </c>
      <c r="C61" t="s">
        <v>858</v>
      </c>
      <c r="D61" t="s">
        <v>864</v>
      </c>
      <c r="E61" s="17">
        <v>355</v>
      </c>
      <c r="F61" t="s">
        <v>865</v>
      </c>
      <c r="G61" t="s">
        <v>866</v>
      </c>
      <c r="H61" t="s">
        <v>840</v>
      </c>
      <c r="J61" s="22">
        <v>435</v>
      </c>
      <c r="K61" s="22">
        <f t="shared" si="2"/>
        <v>145</v>
      </c>
      <c r="L61" s="22">
        <f t="shared" si="3"/>
        <v>290</v>
      </c>
      <c r="M61" t="s">
        <v>782</v>
      </c>
      <c r="Q61" s="26">
        <v>42478</v>
      </c>
      <c r="R61" t="s">
        <v>1439</v>
      </c>
      <c r="W61" s="30">
        <v>144</v>
      </c>
    </row>
    <row r="62" spans="2:23">
      <c r="B62" t="s">
        <v>814</v>
      </c>
      <c r="C62" t="s">
        <v>864</v>
      </c>
      <c r="E62" s="17">
        <v>150</v>
      </c>
      <c r="H62" t="s">
        <v>1497</v>
      </c>
      <c r="J62" s="22">
        <v>547</v>
      </c>
      <c r="K62" s="22">
        <f t="shared" si="2"/>
        <v>182.33333333333334</v>
      </c>
      <c r="L62" s="22">
        <f t="shared" si="3"/>
        <v>364.66666666666669</v>
      </c>
      <c r="M62" t="s">
        <v>782</v>
      </c>
      <c r="R62" s="55" t="s">
        <v>1452</v>
      </c>
    </row>
    <row r="63" spans="2:23">
      <c r="B63" t="s">
        <v>867</v>
      </c>
      <c r="C63" t="s">
        <v>864</v>
      </c>
      <c r="E63" s="17">
        <v>200</v>
      </c>
      <c r="H63" t="s">
        <v>1501</v>
      </c>
      <c r="J63" s="22">
        <v>25</v>
      </c>
      <c r="K63" s="22">
        <f t="shared" si="2"/>
        <v>8.3333333333333339</v>
      </c>
      <c r="L63" s="22">
        <f t="shared" si="3"/>
        <v>16.666666666666668</v>
      </c>
      <c r="M63" t="s">
        <v>783</v>
      </c>
    </row>
    <row r="64" spans="2:23">
      <c r="B64" t="s">
        <v>814</v>
      </c>
      <c r="C64" t="s">
        <v>864</v>
      </c>
      <c r="E64" s="17">
        <v>150</v>
      </c>
      <c r="H64" t="s">
        <v>1503</v>
      </c>
      <c r="J64" s="22">
        <v>20</v>
      </c>
      <c r="K64" s="22">
        <f t="shared" si="2"/>
        <v>6.666666666666667</v>
      </c>
      <c r="L64" s="22">
        <f t="shared" si="3"/>
        <v>13.333333333333334</v>
      </c>
      <c r="M64" t="s">
        <v>782</v>
      </c>
      <c r="Q64" s="26">
        <v>42479</v>
      </c>
      <c r="R64" t="s">
        <v>1451</v>
      </c>
      <c r="W64" s="30">
        <v>20</v>
      </c>
    </row>
    <row r="65" spans="2:22">
      <c r="B65" t="s">
        <v>857</v>
      </c>
      <c r="C65" t="s">
        <v>864</v>
      </c>
      <c r="D65" t="s">
        <v>808</v>
      </c>
      <c r="E65" s="17">
        <v>353</v>
      </c>
      <c r="F65" s="27" t="s">
        <v>869</v>
      </c>
      <c r="G65" t="s">
        <v>868</v>
      </c>
      <c r="H65" t="s">
        <v>1502</v>
      </c>
      <c r="J65" s="22">
        <v>35</v>
      </c>
      <c r="K65" s="22">
        <f t="shared" si="2"/>
        <v>11.666666666666666</v>
      </c>
      <c r="L65" s="22">
        <f t="shared" si="3"/>
        <v>23.333333333333332</v>
      </c>
      <c r="M65" t="s">
        <v>781</v>
      </c>
      <c r="R65" t="s">
        <v>1440</v>
      </c>
      <c r="S65" t="s">
        <v>1441</v>
      </c>
      <c r="T65" t="s">
        <v>1442</v>
      </c>
      <c r="U65" t="s">
        <v>1443</v>
      </c>
      <c r="V65" t="s">
        <v>1444</v>
      </c>
    </row>
    <row r="66" spans="2:22">
      <c r="H66" t="s">
        <v>1504</v>
      </c>
      <c r="J66" s="22"/>
      <c r="K66" s="22">
        <f t="shared" si="2"/>
        <v>0</v>
      </c>
      <c r="L66" s="22">
        <f t="shared" si="3"/>
        <v>0</v>
      </c>
      <c r="M66" t="s">
        <v>783</v>
      </c>
      <c r="S66" t="s">
        <v>1445</v>
      </c>
      <c r="T66" t="s">
        <v>1446</v>
      </c>
      <c r="U66" t="s">
        <v>808</v>
      </c>
      <c r="V66" t="s">
        <v>868</v>
      </c>
    </row>
    <row r="67" spans="2:22">
      <c r="E67" s="17">
        <f>SUM(E57:E66)</f>
        <v>2178</v>
      </c>
      <c r="H67" t="s">
        <v>1505</v>
      </c>
      <c r="J67" s="22">
        <v>125</v>
      </c>
      <c r="K67" s="22">
        <f t="shared" si="2"/>
        <v>41.666666666666664</v>
      </c>
      <c r="L67" s="22">
        <f t="shared" si="3"/>
        <v>83.333333333333329</v>
      </c>
      <c r="M67" t="s">
        <v>782</v>
      </c>
    </row>
    <row r="68" spans="2:22">
      <c r="H68" t="s">
        <v>1506</v>
      </c>
      <c r="J68" s="22"/>
      <c r="K68" s="22">
        <f t="shared" si="2"/>
        <v>0</v>
      </c>
      <c r="L68" s="22">
        <f t="shared" si="3"/>
        <v>0</v>
      </c>
      <c r="M68" t="s">
        <v>783</v>
      </c>
    </row>
    <row r="69" spans="2:22">
      <c r="H69" t="s">
        <v>1507</v>
      </c>
      <c r="J69" s="22"/>
      <c r="K69" s="22">
        <f t="shared" si="2"/>
        <v>0</v>
      </c>
      <c r="L69" s="22">
        <f t="shared" si="3"/>
        <v>0</v>
      </c>
      <c r="M69" t="s">
        <v>783</v>
      </c>
    </row>
    <row r="70" spans="2:22">
      <c r="H70" t="s">
        <v>1508</v>
      </c>
      <c r="J70" s="22"/>
      <c r="K70" s="22">
        <f t="shared" si="2"/>
        <v>0</v>
      </c>
      <c r="L70" s="22">
        <f t="shared" si="3"/>
        <v>0</v>
      </c>
      <c r="M70" t="s">
        <v>783</v>
      </c>
    </row>
    <row r="71" spans="2:22">
      <c r="H71" t="s">
        <v>1509</v>
      </c>
      <c r="J71" s="22">
        <v>40</v>
      </c>
      <c r="K71" s="22">
        <f t="shared" si="2"/>
        <v>13.333333333333334</v>
      </c>
      <c r="L71" s="22">
        <f t="shared" si="3"/>
        <v>26.666666666666668</v>
      </c>
      <c r="M71" t="s">
        <v>782</v>
      </c>
    </row>
    <row r="72" spans="2:22">
      <c r="H72" t="s">
        <v>1510</v>
      </c>
      <c r="J72" s="22">
        <v>40</v>
      </c>
      <c r="K72" s="22">
        <f t="shared" si="2"/>
        <v>13.333333333333334</v>
      </c>
      <c r="L72" s="22">
        <f t="shared" si="3"/>
        <v>26.666666666666668</v>
      </c>
      <c r="M72" t="s">
        <v>782</v>
      </c>
    </row>
    <row r="73" spans="2:22">
      <c r="J73" s="23">
        <f>SUM(J47:J72)</f>
        <v>2398</v>
      </c>
      <c r="K73" s="23">
        <f>SUM(K47:K72)</f>
        <v>839.33333333333337</v>
      </c>
      <c r="L73" s="23">
        <f t="shared" si="3"/>
        <v>1678.6666666666667</v>
      </c>
    </row>
  </sheetData>
  <hyperlinks>
    <hyperlink ref="R62" r:id="rId1"/>
    <hyperlink ref="U46" r:id="rId2" display="tel://1-310-9733432/"/>
  </hyperlinks>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Clients</vt:lpstr>
      <vt:lpstr>Finance</vt:lpstr>
      <vt:lpstr>General</vt:lpstr>
      <vt:lpstr>Installs</vt:lpstr>
      <vt:lpstr>Insurance</vt:lpstr>
      <vt:lpstr>Music</vt:lpstr>
      <vt:lpstr>Shopping</vt:lpstr>
      <vt:lpstr>Travel</vt:lpstr>
      <vt:lpstr>Travel-Old</vt:lpstr>
      <vt:lpstr>.NET</vt:lpstr>
      <vt:lpstr>Jobs</vt:lpstr>
      <vt:lpstr>Old</vt:lpstr>
    </vt:vector>
  </TitlesOfParts>
  <Company>Ludewig Multimedia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Morton</dc:creator>
  <cp:lastModifiedBy>Doug Morton</cp:lastModifiedBy>
  <cp:lastPrinted>2015-09-29T19:07:10Z</cp:lastPrinted>
  <dcterms:created xsi:type="dcterms:W3CDTF">2015-07-07T19:59:36Z</dcterms:created>
  <dcterms:modified xsi:type="dcterms:W3CDTF">2016-09-07T23:16:11Z</dcterms:modified>
</cp:coreProperties>
</file>