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theme/themeOverride17.xml" ContentType="application/vnd.openxmlformats-officedocument.themeOverride+xml"/>
  <Override PartName="/xl/charts/chart25.xml" ContentType="application/vnd.openxmlformats-officedocument.drawingml.chart+xml"/>
  <Override PartName="/xl/theme/themeOverride18.xml" ContentType="application/vnd.openxmlformats-officedocument.themeOverride+xml"/>
  <Override PartName="/xl/charts/chart26.xml" ContentType="application/vnd.openxmlformats-officedocument.drawingml.chart+xml"/>
  <Override PartName="/xl/theme/themeOverride19.xml" ContentType="application/vnd.openxmlformats-officedocument.themeOverride+xml"/>
  <Override PartName="/xl/charts/chart27.xml" ContentType="application/vnd.openxmlformats-officedocument.drawingml.chart+xml"/>
  <Override PartName="/xl/theme/themeOverride20.xml" ContentType="application/vnd.openxmlformats-officedocument.themeOverride+xml"/>
  <Override PartName="/xl/charts/chart28.xml" ContentType="application/vnd.openxmlformats-officedocument.drawingml.chart+xml"/>
  <Override PartName="/xl/theme/themeOverride21.xml" ContentType="application/vnd.openxmlformats-officedocument.themeOverride+xml"/>
  <Override PartName="/xl/charts/chart29.xml" ContentType="application/vnd.openxmlformats-officedocument.drawingml.chart+xml"/>
  <Override PartName="/xl/theme/themeOverride22.xml" ContentType="application/vnd.openxmlformats-officedocument.themeOverride+xml"/>
  <Override PartName="/xl/charts/chart30.xml" ContentType="application/vnd.openxmlformats-officedocument.drawingml.chart+xml"/>
  <Override PartName="/xl/theme/themeOverride23.xml" ContentType="application/vnd.openxmlformats-officedocument.themeOverride+xml"/>
  <Override PartName="/xl/charts/chart31.xml" ContentType="application/vnd.openxmlformats-officedocument.drawingml.chart+xml"/>
  <Override PartName="/xl/theme/themeOverride24.xml" ContentType="application/vnd.openxmlformats-officedocument.themeOverride+xml"/>
  <Override PartName="/xl/charts/chart32.xml" ContentType="application/vnd.openxmlformats-officedocument.drawingml.chart+xml"/>
  <Override PartName="/xl/theme/themeOverride2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definedNames>
    <definedName name="foot1">Sheet3!$B$35</definedName>
    <definedName name="foot2">Sheet3!$B$36</definedName>
    <definedName name="foot3">Sheet3!$B$37</definedName>
    <definedName name="foot4">Sheet3!$B$38</definedName>
    <definedName name="foot5">Sheet3!$B$39</definedName>
  </definedNames>
  <calcPr calcId="145621"/>
</workbook>
</file>

<file path=xl/calcChain.xml><?xml version="1.0" encoding="utf-8"?>
<calcChain xmlns="http://schemas.openxmlformats.org/spreadsheetml/2006/main">
  <c r="S72" i="3" l="1"/>
  <c r="S73" i="3"/>
  <c r="S74" i="3"/>
  <c r="S75" i="3"/>
  <c r="S71" i="3"/>
  <c r="S79" i="3"/>
  <c r="S80" i="3"/>
  <c r="S81" i="3"/>
  <c r="S82" i="3"/>
  <c r="S83" i="3"/>
  <c r="S78" i="3"/>
  <c r="D83" i="3" l="1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C83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5" i="3"/>
  <c r="J50" i="3" l="1"/>
  <c r="R75" i="3"/>
  <c r="R82" i="3" s="1"/>
  <c r="Q75" i="3"/>
  <c r="Q82" i="3" s="1"/>
  <c r="P75" i="3"/>
  <c r="P82" i="3" s="1"/>
  <c r="O75" i="3"/>
  <c r="O82" i="3" s="1"/>
  <c r="N75" i="3"/>
  <c r="N82" i="3" s="1"/>
  <c r="M75" i="3"/>
  <c r="M82" i="3" s="1"/>
  <c r="L75" i="3"/>
  <c r="L82" i="3" s="1"/>
  <c r="K75" i="3"/>
  <c r="K82" i="3" s="1"/>
  <c r="J75" i="3"/>
  <c r="J82" i="3" s="1"/>
  <c r="I75" i="3"/>
  <c r="I82" i="3" s="1"/>
  <c r="H75" i="3"/>
  <c r="H82" i="3" s="1"/>
  <c r="G75" i="3"/>
  <c r="G82" i="3" s="1"/>
  <c r="F75" i="3"/>
  <c r="F82" i="3" s="1"/>
  <c r="E75" i="3"/>
  <c r="E82" i="3" s="1"/>
  <c r="D75" i="3"/>
  <c r="D82" i="3" s="1"/>
  <c r="C75" i="3"/>
  <c r="C82" i="3" s="1"/>
  <c r="R74" i="3"/>
  <c r="R81" i="3" s="1"/>
  <c r="Q74" i="3"/>
  <c r="Q81" i="3" s="1"/>
  <c r="P74" i="3"/>
  <c r="P81" i="3" s="1"/>
  <c r="O74" i="3"/>
  <c r="O81" i="3" s="1"/>
  <c r="N74" i="3"/>
  <c r="N81" i="3" s="1"/>
  <c r="M74" i="3"/>
  <c r="M81" i="3" s="1"/>
  <c r="L74" i="3"/>
  <c r="L81" i="3" s="1"/>
  <c r="K74" i="3"/>
  <c r="K81" i="3" s="1"/>
  <c r="J74" i="3"/>
  <c r="J81" i="3" s="1"/>
  <c r="I74" i="3"/>
  <c r="I81" i="3" s="1"/>
  <c r="H74" i="3"/>
  <c r="H81" i="3" s="1"/>
  <c r="G74" i="3"/>
  <c r="G81" i="3" s="1"/>
  <c r="F74" i="3"/>
  <c r="F81" i="3" s="1"/>
  <c r="E74" i="3"/>
  <c r="E81" i="3" s="1"/>
  <c r="D74" i="3"/>
  <c r="D81" i="3" s="1"/>
  <c r="C74" i="3"/>
  <c r="C81" i="3" s="1"/>
  <c r="R73" i="3"/>
  <c r="R80" i="3" s="1"/>
  <c r="Q73" i="3"/>
  <c r="Q80" i="3" s="1"/>
  <c r="P73" i="3"/>
  <c r="P80" i="3" s="1"/>
  <c r="O73" i="3"/>
  <c r="O80" i="3" s="1"/>
  <c r="N73" i="3"/>
  <c r="N80" i="3" s="1"/>
  <c r="M73" i="3"/>
  <c r="M80" i="3" s="1"/>
  <c r="L73" i="3"/>
  <c r="L80" i="3" s="1"/>
  <c r="K73" i="3"/>
  <c r="K80" i="3" s="1"/>
  <c r="J73" i="3"/>
  <c r="J80" i="3" s="1"/>
  <c r="I73" i="3"/>
  <c r="I80" i="3" s="1"/>
  <c r="H73" i="3"/>
  <c r="H80" i="3" s="1"/>
  <c r="G73" i="3"/>
  <c r="G80" i="3" s="1"/>
  <c r="F73" i="3"/>
  <c r="F80" i="3" s="1"/>
  <c r="E73" i="3"/>
  <c r="E80" i="3" s="1"/>
  <c r="D73" i="3"/>
  <c r="D80" i="3" s="1"/>
  <c r="C73" i="3"/>
  <c r="C80" i="3" s="1"/>
  <c r="R72" i="3"/>
  <c r="R79" i="3" s="1"/>
  <c r="Q72" i="3"/>
  <c r="Q79" i="3" s="1"/>
  <c r="P72" i="3"/>
  <c r="P79" i="3" s="1"/>
  <c r="O72" i="3"/>
  <c r="O79" i="3" s="1"/>
  <c r="N72" i="3"/>
  <c r="N79" i="3" s="1"/>
  <c r="M72" i="3"/>
  <c r="M79" i="3" s="1"/>
  <c r="L72" i="3"/>
  <c r="L79" i="3" s="1"/>
  <c r="K72" i="3"/>
  <c r="K79" i="3" s="1"/>
  <c r="J72" i="3"/>
  <c r="J79" i="3" s="1"/>
  <c r="I72" i="3"/>
  <c r="I79" i="3" s="1"/>
  <c r="H72" i="3"/>
  <c r="H79" i="3" s="1"/>
  <c r="G72" i="3"/>
  <c r="G79" i="3" s="1"/>
  <c r="F72" i="3"/>
  <c r="F79" i="3" s="1"/>
  <c r="E72" i="3"/>
  <c r="E79" i="3" s="1"/>
  <c r="D72" i="3"/>
  <c r="D79" i="3" s="1"/>
  <c r="C72" i="3"/>
  <c r="C79" i="3" s="1"/>
  <c r="R71" i="3"/>
  <c r="R78" i="3" s="1"/>
  <c r="Q71" i="3"/>
  <c r="Q78" i="3" s="1"/>
  <c r="P71" i="3"/>
  <c r="P78" i="3" s="1"/>
  <c r="O71" i="3"/>
  <c r="O78" i="3" s="1"/>
  <c r="N71" i="3"/>
  <c r="N78" i="3" s="1"/>
  <c r="M71" i="3"/>
  <c r="M78" i="3" s="1"/>
  <c r="L71" i="3"/>
  <c r="L78" i="3" s="1"/>
  <c r="K71" i="3"/>
  <c r="K78" i="3" s="1"/>
  <c r="J71" i="3"/>
  <c r="J78" i="3" s="1"/>
  <c r="I71" i="3"/>
  <c r="I78" i="3" s="1"/>
  <c r="H71" i="3"/>
  <c r="H78" i="3" s="1"/>
  <c r="G71" i="3"/>
  <c r="G78" i="3" s="1"/>
  <c r="F71" i="3"/>
  <c r="F78" i="3" s="1"/>
  <c r="E71" i="3"/>
  <c r="E78" i="3" s="1"/>
  <c r="D71" i="3"/>
  <c r="D78" i="3" s="1"/>
  <c r="C71" i="3"/>
  <c r="C78" i="3" s="1"/>
  <c r="D39" i="3"/>
  <c r="D47" i="3" s="1"/>
  <c r="D54" i="3" s="1"/>
  <c r="E39" i="3"/>
  <c r="E47" i="3" s="1"/>
  <c r="E54" i="3" s="1"/>
  <c r="F39" i="3"/>
  <c r="F47" i="3" s="1"/>
  <c r="F54" i="3" s="1"/>
  <c r="G39" i="3"/>
  <c r="G47" i="3" s="1"/>
  <c r="G54" i="3" s="1"/>
  <c r="H39" i="3"/>
  <c r="H47" i="3" s="1"/>
  <c r="H54" i="3" s="1"/>
  <c r="I39" i="3"/>
  <c r="I47" i="3" s="1"/>
  <c r="I54" i="3" s="1"/>
  <c r="J39" i="3"/>
  <c r="J47" i="3" s="1"/>
  <c r="J54" i="3" s="1"/>
  <c r="K39" i="3"/>
  <c r="K47" i="3" s="1"/>
  <c r="K54" i="3" s="1"/>
  <c r="L39" i="3"/>
  <c r="L47" i="3" s="1"/>
  <c r="L54" i="3" s="1"/>
  <c r="M39" i="3"/>
  <c r="M47" i="3" s="1"/>
  <c r="M54" i="3" s="1"/>
  <c r="N39" i="3"/>
  <c r="N47" i="3" s="1"/>
  <c r="N54" i="3" s="1"/>
  <c r="O39" i="3"/>
  <c r="O47" i="3" s="1"/>
  <c r="O54" i="3" s="1"/>
  <c r="P39" i="3"/>
  <c r="P47" i="3" s="1"/>
  <c r="P54" i="3" s="1"/>
  <c r="Q39" i="3"/>
  <c r="Q47" i="3" s="1"/>
  <c r="Q54" i="3" s="1"/>
  <c r="R39" i="3"/>
  <c r="R47" i="3" s="1"/>
  <c r="R54" i="3" s="1"/>
  <c r="C39" i="3"/>
  <c r="C47" i="3" s="1"/>
  <c r="C54" i="3" s="1"/>
  <c r="D38" i="3"/>
  <c r="D46" i="3" s="1"/>
  <c r="D53" i="3" s="1"/>
  <c r="E38" i="3"/>
  <c r="E46" i="3" s="1"/>
  <c r="E53" i="3" s="1"/>
  <c r="F38" i="3"/>
  <c r="F46" i="3" s="1"/>
  <c r="F53" i="3" s="1"/>
  <c r="G38" i="3"/>
  <c r="G46" i="3" s="1"/>
  <c r="G53" i="3" s="1"/>
  <c r="H38" i="3"/>
  <c r="H46" i="3" s="1"/>
  <c r="H53" i="3" s="1"/>
  <c r="I38" i="3"/>
  <c r="I46" i="3" s="1"/>
  <c r="I53" i="3" s="1"/>
  <c r="J38" i="3"/>
  <c r="J46" i="3" s="1"/>
  <c r="J53" i="3" s="1"/>
  <c r="K38" i="3"/>
  <c r="K46" i="3" s="1"/>
  <c r="K53" i="3" s="1"/>
  <c r="L38" i="3"/>
  <c r="L46" i="3" s="1"/>
  <c r="L53" i="3" s="1"/>
  <c r="M38" i="3"/>
  <c r="M46" i="3" s="1"/>
  <c r="M53" i="3" s="1"/>
  <c r="N38" i="3"/>
  <c r="N46" i="3" s="1"/>
  <c r="N53" i="3" s="1"/>
  <c r="O38" i="3"/>
  <c r="O46" i="3" s="1"/>
  <c r="O53" i="3" s="1"/>
  <c r="P38" i="3"/>
  <c r="P46" i="3" s="1"/>
  <c r="P53" i="3" s="1"/>
  <c r="Q38" i="3"/>
  <c r="Q46" i="3" s="1"/>
  <c r="Q53" i="3" s="1"/>
  <c r="R38" i="3"/>
  <c r="R46" i="3" s="1"/>
  <c r="R53" i="3" s="1"/>
  <c r="D37" i="3"/>
  <c r="D45" i="3" s="1"/>
  <c r="D52" i="3" s="1"/>
  <c r="E37" i="3"/>
  <c r="E45" i="3" s="1"/>
  <c r="E52" i="3" s="1"/>
  <c r="F37" i="3"/>
  <c r="F45" i="3" s="1"/>
  <c r="F52" i="3" s="1"/>
  <c r="G37" i="3"/>
  <c r="G45" i="3" s="1"/>
  <c r="G52" i="3" s="1"/>
  <c r="H37" i="3"/>
  <c r="H45" i="3" s="1"/>
  <c r="H52" i="3" s="1"/>
  <c r="I37" i="3"/>
  <c r="I45" i="3" s="1"/>
  <c r="I52" i="3" s="1"/>
  <c r="J37" i="3"/>
  <c r="J45" i="3" s="1"/>
  <c r="J52" i="3" s="1"/>
  <c r="K37" i="3"/>
  <c r="K45" i="3" s="1"/>
  <c r="K52" i="3" s="1"/>
  <c r="L37" i="3"/>
  <c r="L45" i="3" s="1"/>
  <c r="L52" i="3" s="1"/>
  <c r="M37" i="3"/>
  <c r="M45" i="3" s="1"/>
  <c r="M52" i="3" s="1"/>
  <c r="N37" i="3"/>
  <c r="N45" i="3" s="1"/>
  <c r="N52" i="3" s="1"/>
  <c r="O37" i="3"/>
  <c r="O45" i="3" s="1"/>
  <c r="O52" i="3" s="1"/>
  <c r="P37" i="3"/>
  <c r="P45" i="3" s="1"/>
  <c r="P52" i="3" s="1"/>
  <c r="Q37" i="3"/>
  <c r="Q45" i="3" s="1"/>
  <c r="Q52" i="3" s="1"/>
  <c r="R37" i="3"/>
  <c r="R45" i="3" s="1"/>
  <c r="R52" i="3" s="1"/>
  <c r="C37" i="3"/>
  <c r="C45" i="3" s="1"/>
  <c r="C52" i="3" s="1"/>
  <c r="C38" i="3"/>
  <c r="C46" i="3" s="1"/>
  <c r="C53" i="3" s="1"/>
  <c r="D36" i="3"/>
  <c r="D44" i="3" s="1"/>
  <c r="D51" i="3" s="1"/>
  <c r="E36" i="3"/>
  <c r="E44" i="3" s="1"/>
  <c r="E51" i="3" s="1"/>
  <c r="F36" i="3"/>
  <c r="F44" i="3" s="1"/>
  <c r="F51" i="3" s="1"/>
  <c r="G36" i="3"/>
  <c r="G44" i="3" s="1"/>
  <c r="G51" i="3" s="1"/>
  <c r="H36" i="3"/>
  <c r="H44" i="3" s="1"/>
  <c r="H51" i="3" s="1"/>
  <c r="I36" i="3"/>
  <c r="I44" i="3" s="1"/>
  <c r="I51" i="3" s="1"/>
  <c r="J36" i="3"/>
  <c r="J44" i="3" s="1"/>
  <c r="J51" i="3" s="1"/>
  <c r="K36" i="3"/>
  <c r="K44" i="3" s="1"/>
  <c r="K51" i="3" s="1"/>
  <c r="L36" i="3"/>
  <c r="L44" i="3" s="1"/>
  <c r="L51" i="3" s="1"/>
  <c r="M36" i="3"/>
  <c r="M44" i="3" s="1"/>
  <c r="M51" i="3" s="1"/>
  <c r="N36" i="3"/>
  <c r="N44" i="3" s="1"/>
  <c r="N51" i="3" s="1"/>
  <c r="O36" i="3"/>
  <c r="O44" i="3" s="1"/>
  <c r="O51" i="3" s="1"/>
  <c r="P36" i="3"/>
  <c r="P44" i="3" s="1"/>
  <c r="P51" i="3" s="1"/>
  <c r="Q36" i="3"/>
  <c r="Q44" i="3" s="1"/>
  <c r="Q51" i="3" s="1"/>
  <c r="R36" i="3"/>
  <c r="R44" i="3" s="1"/>
  <c r="R51" i="3" s="1"/>
  <c r="O35" i="3"/>
  <c r="O43" i="3" s="1"/>
  <c r="O50" i="3" s="1"/>
  <c r="P35" i="3"/>
  <c r="P43" i="3" s="1"/>
  <c r="P50" i="3" s="1"/>
  <c r="Q35" i="3"/>
  <c r="Q43" i="3" s="1"/>
  <c r="Q50" i="3" s="1"/>
  <c r="R35" i="3"/>
  <c r="R43" i="3" s="1"/>
  <c r="R50" i="3" s="1"/>
  <c r="C36" i="3"/>
  <c r="C44" i="3" s="1"/>
  <c r="C51" i="3" s="1"/>
  <c r="D35" i="3"/>
  <c r="D43" i="3" s="1"/>
  <c r="D50" i="3" s="1"/>
  <c r="E35" i="3"/>
  <c r="E43" i="3" s="1"/>
  <c r="E50" i="3" s="1"/>
  <c r="F35" i="3"/>
  <c r="F43" i="3" s="1"/>
  <c r="F50" i="3" s="1"/>
  <c r="G35" i="3"/>
  <c r="G43" i="3" s="1"/>
  <c r="G50" i="3" s="1"/>
  <c r="H35" i="3"/>
  <c r="H43" i="3" s="1"/>
  <c r="H50" i="3" s="1"/>
  <c r="I35" i="3"/>
  <c r="I43" i="3" s="1"/>
  <c r="I50" i="3" s="1"/>
  <c r="J35" i="3"/>
  <c r="J43" i="3" s="1"/>
  <c r="K35" i="3"/>
  <c r="K43" i="3" s="1"/>
  <c r="K50" i="3" s="1"/>
  <c r="L35" i="3"/>
  <c r="L43" i="3" s="1"/>
  <c r="L50" i="3" s="1"/>
  <c r="M35" i="3"/>
  <c r="M43" i="3" s="1"/>
  <c r="M50" i="3" s="1"/>
  <c r="N35" i="3"/>
  <c r="N43" i="3" s="1"/>
  <c r="N50" i="3" s="1"/>
  <c r="C35" i="3"/>
  <c r="C43" i="3" s="1"/>
  <c r="C50" i="3" s="1"/>
  <c r="V95" i="3"/>
  <c r="U95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0" i="3"/>
  <c r="C21" i="3"/>
  <c r="C22" i="3"/>
  <c r="C23" i="3"/>
  <c r="C19" i="3"/>
  <c r="B20" i="3" l="1"/>
  <c r="B21" i="3"/>
  <c r="B22" i="3"/>
  <c r="B23" i="3"/>
  <c r="B19" i="3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0" i="1"/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6" i="1"/>
  <c r="C6" i="1"/>
</calcChain>
</file>

<file path=xl/sharedStrings.xml><?xml version="1.0" encoding="utf-8"?>
<sst xmlns="http://schemas.openxmlformats.org/spreadsheetml/2006/main" count="376" uniqueCount="52">
  <si>
    <t>Position # (dBm)</t>
  </si>
  <si>
    <t>feet</t>
  </si>
  <si>
    <t>Position # (feet)</t>
  </si>
  <si>
    <t>position: 1 distance 1</t>
  </si>
  <si>
    <t>position: 2 distance 1</t>
  </si>
  <si>
    <t>position: 3 distance 1</t>
  </si>
  <si>
    <t>position: 4 distance 1</t>
  </si>
  <si>
    <t>position: 5 distance 1</t>
  </si>
  <si>
    <t>position: 6 distance 1</t>
  </si>
  <si>
    <t>position: 16 distance 1</t>
  </si>
  <si>
    <t>position: 15 distance 1</t>
  </si>
  <si>
    <t>position: 14 distance 1</t>
  </si>
  <si>
    <t>position: 13 distance 1</t>
  </si>
  <si>
    <t>position:12 distance 1</t>
  </si>
  <si>
    <t>position: 11 distance 1</t>
  </si>
  <si>
    <t>position: 10 distance 1</t>
  </si>
  <si>
    <t>position: 9 distance 1</t>
  </si>
  <si>
    <t>position: 8 distance 1</t>
  </si>
  <si>
    <t>position: 7 distance 1</t>
  </si>
  <si>
    <t>Measurement #</t>
  </si>
  <si>
    <t>dis 1</t>
  </si>
  <si>
    <t>dis 2</t>
  </si>
  <si>
    <t>dis 3</t>
  </si>
  <si>
    <t>dis 4</t>
  </si>
  <si>
    <t xml:space="preserve">dis 5 </t>
  </si>
  <si>
    <t>dis 6</t>
  </si>
  <si>
    <t>dis 7</t>
  </si>
  <si>
    <t>dis 8</t>
  </si>
  <si>
    <t>dis 9</t>
  </si>
  <si>
    <t>dBm</t>
  </si>
  <si>
    <t>Pair 2</t>
  </si>
  <si>
    <t>Data from 8/21/14</t>
  </si>
  <si>
    <t>Data from 8/26/14</t>
  </si>
  <si>
    <t>Pair 1</t>
  </si>
  <si>
    <t>Pair 2 (new battery)</t>
  </si>
  <si>
    <t>Receiver</t>
  </si>
  <si>
    <t>Transmitter</t>
  </si>
  <si>
    <t>Node #</t>
  </si>
  <si>
    <t>Pair 2 (old battery)</t>
  </si>
  <si>
    <t>Pair 2 8/26/14</t>
  </si>
  <si>
    <t>Position # (LOG10(-1*dBm))</t>
  </si>
  <si>
    <t>A</t>
  </si>
  <si>
    <t>K</t>
  </si>
  <si>
    <t>avg</t>
  </si>
  <si>
    <t>Actual feet</t>
  </si>
  <si>
    <t>ABS Error</t>
  </si>
  <si>
    <t>Relative Err</t>
  </si>
  <si>
    <t>Curve constructed from 8/21/14 pair 1 but pair 2 used to measure</t>
  </si>
  <si>
    <t>Curve constructed from data above (8/26/14) and average coefficients used</t>
  </si>
  <si>
    <t>Position #</t>
  </si>
  <si>
    <t>Position # (measured)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</si>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</sst>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/>
    <xf numFmtId="0" fontId="0" fillId="0" borderId="4" xfId="0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1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/>
    <xf numFmtId="0" fontId="1" fillId="0" borderId="0" xfId="0" applyFont="1" applyAlignment="1"/>
    <xf numFmtId="0" fontId="0" fillId="0" borderId="10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1: Instrument comparison</a:t>
            </a:r>
            <a:endParaRPr lang="en-US"/>
          </a:p>
        </c:rich>
      </c:tx>
      <c:layout>
        <c:manualLayout>
          <c:xMode val="edge"/>
          <c:yMode val="edge"/>
          <c:x val="0.12311111111111109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Sheet2!$C$11:$C$13</c:f>
              <c:numCache>
                <c:formatCode>General</c:formatCode>
                <c:ptCount val="3"/>
                <c:pt idx="0">
                  <c:v>-35</c:v>
                </c:pt>
                <c:pt idx="1">
                  <c:v>-46</c:v>
                </c:pt>
                <c:pt idx="2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Sheet2!$C$20:$C$22</c:f>
              <c:numCache>
                <c:formatCode>0.0</c:formatCode>
                <c:ptCount val="3"/>
                <c:pt idx="0">
                  <c:v>-33.4</c:v>
                </c:pt>
                <c:pt idx="1">
                  <c:v>-43</c:v>
                </c:pt>
                <c:pt idx="2">
                  <c:v>-52.1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Sheet2!$C$29:$C$31</c:f>
              <c:numCache>
                <c:formatCode>General</c:formatCode>
                <c:ptCount val="3"/>
                <c:pt idx="0">
                  <c:v>-29</c:v>
                </c:pt>
                <c:pt idx="1">
                  <c:v>-42</c:v>
                </c:pt>
                <c:pt idx="2">
                  <c:v>-47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3712"/>
        <c:axId val="41445632"/>
      </c:scatterChart>
      <c:valAx>
        <c:axId val="41443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1445632"/>
        <c:crosses val="autoZero"/>
        <c:crossBetween val="midCat"/>
      </c:valAx>
      <c:valAx>
        <c:axId val="41445632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437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10: Instrument comparison</a:t>
            </a:r>
          </a:p>
        </c:rich>
      </c:tx>
      <c:layout>
        <c:manualLayout>
          <c:xMode val="edge"/>
          <c:yMode val="edge"/>
          <c:x val="0.10473215773254323"/>
          <c:y val="2.85422730439853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Sheet2!$L$11:$L$13</c:f>
              <c:numCache>
                <c:formatCode>General</c:formatCode>
                <c:ptCount val="3"/>
                <c:pt idx="0">
                  <c:v>-35</c:v>
                </c:pt>
                <c:pt idx="1">
                  <c:v>-45</c:v>
                </c:pt>
                <c:pt idx="2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Sheet2!$L$20:$L$22</c:f>
              <c:numCache>
                <c:formatCode>0.0</c:formatCode>
                <c:ptCount val="3"/>
                <c:pt idx="0">
                  <c:v>-32</c:v>
                </c:pt>
                <c:pt idx="1">
                  <c:v>-48.2</c:v>
                </c:pt>
                <c:pt idx="2">
                  <c:v>-54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Sheet2!$L$29:$L$31</c:f>
              <c:numCache>
                <c:formatCode>General</c:formatCode>
                <c:ptCount val="3"/>
                <c:pt idx="0">
                  <c:v>-30</c:v>
                </c:pt>
                <c:pt idx="1">
                  <c:v>-40</c:v>
                </c:pt>
                <c:pt idx="2">
                  <c:v>-48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9616"/>
        <c:axId val="93681536"/>
      </c:scatterChart>
      <c:valAx>
        <c:axId val="93679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3681536"/>
        <c:crosses val="autoZero"/>
        <c:crossBetween val="midCat"/>
      </c:valAx>
      <c:valAx>
        <c:axId val="93681536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796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11: Instrument comparison</a:t>
            </a:r>
            <a:endParaRPr lang="en-US"/>
          </a:p>
        </c:rich>
      </c:tx>
      <c:layout>
        <c:manualLayout>
          <c:xMode val="edge"/>
          <c:yMode val="edge"/>
          <c:x val="9.6877967148710026E-2"/>
          <c:y val="2.3681045517461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Sheet2!$M$11:$M$13</c:f>
              <c:numCache>
                <c:formatCode>General</c:formatCode>
                <c:ptCount val="3"/>
                <c:pt idx="0">
                  <c:v>-34</c:v>
                </c:pt>
                <c:pt idx="1">
                  <c:v>-45</c:v>
                </c:pt>
                <c:pt idx="2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Sheet2!$M$20:$M$22</c:f>
              <c:numCache>
                <c:formatCode>0.0</c:formatCode>
                <c:ptCount val="3"/>
                <c:pt idx="0">
                  <c:v>-32.1</c:v>
                </c:pt>
                <c:pt idx="1">
                  <c:v>-47.2</c:v>
                </c:pt>
                <c:pt idx="2">
                  <c:v>-54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Sheet2!$M$29:$M$31</c:f>
              <c:numCache>
                <c:formatCode>General</c:formatCode>
                <c:ptCount val="3"/>
                <c:pt idx="0">
                  <c:v>-31</c:v>
                </c:pt>
                <c:pt idx="1">
                  <c:v>-44</c:v>
                </c:pt>
                <c:pt idx="2">
                  <c:v>-50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4640"/>
        <c:axId val="94066560"/>
      </c:scatterChart>
      <c:valAx>
        <c:axId val="940646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4066560"/>
        <c:crosses val="autoZero"/>
        <c:crossBetween val="midCat"/>
      </c:valAx>
      <c:valAx>
        <c:axId val="94066560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646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12: Instrument comparison</a:t>
            </a:r>
          </a:p>
        </c:rich>
      </c:tx>
      <c:layout>
        <c:manualLayout>
          <c:xMode val="edge"/>
          <c:yMode val="edge"/>
          <c:x val="8.9166175003874998E-2"/>
          <c:y val="2.616680795282713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Sheet2!$N$11:$N$13</c:f>
              <c:numCache>
                <c:formatCode>General</c:formatCode>
                <c:ptCount val="3"/>
                <c:pt idx="0">
                  <c:v>-36</c:v>
                </c:pt>
                <c:pt idx="1">
                  <c:v>-46</c:v>
                </c:pt>
                <c:pt idx="2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Sheet2!$N$20:$N$22</c:f>
              <c:numCache>
                <c:formatCode>0.0</c:formatCode>
                <c:ptCount val="3"/>
                <c:pt idx="0">
                  <c:v>-34</c:v>
                </c:pt>
                <c:pt idx="1">
                  <c:v>-50</c:v>
                </c:pt>
                <c:pt idx="2">
                  <c:v>-54.6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Sheet2!$N$29:$N$31</c:f>
              <c:numCache>
                <c:formatCode>General</c:formatCode>
                <c:ptCount val="3"/>
                <c:pt idx="0">
                  <c:v>-34</c:v>
                </c:pt>
                <c:pt idx="1">
                  <c:v>-45</c:v>
                </c:pt>
                <c:pt idx="2">
                  <c:v>-53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3792"/>
        <c:axId val="94115712"/>
      </c:scatterChart>
      <c:valAx>
        <c:axId val="94113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4115712"/>
        <c:crosses val="autoZero"/>
        <c:crossBetween val="midCat"/>
      </c:valAx>
      <c:valAx>
        <c:axId val="94115712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37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13: Instrument comparison</a:t>
            </a:r>
          </a:p>
        </c:rich>
      </c:tx>
      <c:layout>
        <c:manualLayout>
          <c:xMode val="edge"/>
          <c:yMode val="edge"/>
          <c:x val="0.1031857882555141"/>
          <c:y val="2.854227237332085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Sheet2!$O$11:$O$13</c:f>
              <c:numCache>
                <c:formatCode>General</c:formatCode>
                <c:ptCount val="3"/>
                <c:pt idx="0">
                  <c:v>-38</c:v>
                </c:pt>
                <c:pt idx="1">
                  <c:v>-50</c:v>
                </c:pt>
                <c:pt idx="2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Sheet2!$O$20:$O$22</c:f>
              <c:numCache>
                <c:formatCode>0.0</c:formatCode>
                <c:ptCount val="3"/>
                <c:pt idx="0">
                  <c:v>-37</c:v>
                </c:pt>
                <c:pt idx="1">
                  <c:v>-47</c:v>
                </c:pt>
                <c:pt idx="2">
                  <c:v>-55.7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Sheet2!$O$29:$O$31</c:f>
              <c:numCache>
                <c:formatCode>General</c:formatCode>
                <c:ptCount val="3"/>
                <c:pt idx="0">
                  <c:v>-35</c:v>
                </c:pt>
                <c:pt idx="1">
                  <c:v>-45</c:v>
                </c:pt>
                <c:pt idx="2">
                  <c:v>-51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4752"/>
        <c:axId val="94156672"/>
      </c:scatterChart>
      <c:valAx>
        <c:axId val="94154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4156672"/>
        <c:crosses val="autoZero"/>
        <c:crossBetween val="midCat"/>
      </c:valAx>
      <c:valAx>
        <c:axId val="94156672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547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14: Instrument comparison</a:t>
            </a:r>
          </a:p>
        </c:rich>
      </c:tx>
      <c:layout>
        <c:manualLayout>
          <c:xMode val="edge"/>
          <c:yMode val="edge"/>
          <c:x val="8.7544022906227634E-2"/>
          <c:y val="2.41072133238253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Sheet2!$P$11:$P$13</c:f>
              <c:numCache>
                <c:formatCode>General</c:formatCode>
                <c:ptCount val="3"/>
                <c:pt idx="0">
                  <c:v>-37</c:v>
                </c:pt>
                <c:pt idx="1">
                  <c:v>-48</c:v>
                </c:pt>
                <c:pt idx="2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Sheet2!$P$20:$P$22</c:f>
              <c:numCache>
                <c:formatCode>0.0</c:formatCode>
                <c:ptCount val="3"/>
                <c:pt idx="0">
                  <c:v>-35</c:v>
                </c:pt>
                <c:pt idx="1">
                  <c:v>-46</c:v>
                </c:pt>
                <c:pt idx="2">
                  <c:v>-53.2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Sheet2!$P$29:$P$31</c:f>
              <c:numCache>
                <c:formatCode>General</c:formatCode>
                <c:ptCount val="3"/>
                <c:pt idx="0">
                  <c:v>-32</c:v>
                </c:pt>
                <c:pt idx="1">
                  <c:v>-42</c:v>
                </c:pt>
                <c:pt idx="2">
                  <c:v>-49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5920"/>
        <c:axId val="96307840"/>
      </c:scatterChart>
      <c:valAx>
        <c:axId val="96305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6307840"/>
        <c:crosses val="autoZero"/>
        <c:crossBetween val="midCat"/>
      </c:valAx>
      <c:valAx>
        <c:axId val="96307840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059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15: Instrument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11936222043090827"/>
          <c:y val="2.85422976624532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Sheet2!$Q$11:$Q$13</c:f>
              <c:numCache>
                <c:formatCode>General</c:formatCode>
                <c:ptCount val="3"/>
                <c:pt idx="0">
                  <c:v>-37</c:v>
                </c:pt>
                <c:pt idx="1">
                  <c:v>-49</c:v>
                </c:pt>
                <c:pt idx="2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Sheet2!$Q$20:$Q$22</c:f>
              <c:numCache>
                <c:formatCode>0.0</c:formatCode>
                <c:ptCount val="3"/>
                <c:pt idx="0">
                  <c:v>-36</c:v>
                </c:pt>
                <c:pt idx="1">
                  <c:v>-46</c:v>
                </c:pt>
                <c:pt idx="2">
                  <c:v>-54.9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Sheet2!$Q$29:$Q$31</c:f>
              <c:numCache>
                <c:formatCode>General</c:formatCode>
                <c:ptCount val="3"/>
                <c:pt idx="0">
                  <c:v>-32</c:v>
                </c:pt>
                <c:pt idx="1">
                  <c:v>-45</c:v>
                </c:pt>
                <c:pt idx="2">
                  <c:v>-51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9552"/>
        <c:axId val="96361472"/>
      </c:scatterChart>
      <c:valAx>
        <c:axId val="9635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6361472"/>
        <c:crosses val="autoZero"/>
        <c:crossBetween val="midCat"/>
      </c:valAx>
      <c:valAx>
        <c:axId val="96361472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5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16:</a:t>
            </a:r>
            <a:r>
              <a:rPr lang="en-US" baseline="0"/>
              <a:t> Instrument comparison</a:t>
            </a:r>
            <a:endParaRPr lang="en-US"/>
          </a:p>
        </c:rich>
      </c:tx>
      <c:layout>
        <c:manualLayout>
          <c:xMode val="edge"/>
          <c:yMode val="edge"/>
          <c:x val="8.53525605171708E-2"/>
          <c:y val="1.804782442924083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Sheet2!$R$11:$R$13</c:f>
              <c:numCache>
                <c:formatCode>General</c:formatCode>
                <c:ptCount val="3"/>
                <c:pt idx="0">
                  <c:v>-37</c:v>
                </c:pt>
                <c:pt idx="1">
                  <c:v>-50</c:v>
                </c:pt>
                <c:pt idx="2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Sheet2!$R$20:$R$22</c:f>
              <c:numCache>
                <c:formatCode>0.0</c:formatCode>
                <c:ptCount val="3"/>
                <c:pt idx="0">
                  <c:v>-38</c:v>
                </c:pt>
                <c:pt idx="1">
                  <c:v>-47</c:v>
                </c:pt>
                <c:pt idx="2">
                  <c:v>-56.1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Sheet2!$R$29:$R$31</c:f>
              <c:numCache>
                <c:formatCode>General</c:formatCode>
                <c:ptCount val="3"/>
                <c:pt idx="0">
                  <c:v>-38</c:v>
                </c:pt>
                <c:pt idx="1">
                  <c:v>-47</c:v>
                </c:pt>
                <c:pt idx="2">
                  <c:v>-52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6384"/>
        <c:axId val="96738304"/>
      </c:scatterChart>
      <c:valAx>
        <c:axId val="96736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6738304"/>
        <c:crosses val="autoZero"/>
        <c:crossBetween val="midCat"/>
      </c:valAx>
      <c:valAx>
        <c:axId val="96738304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36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Sheet3!$C$20:$C$23</c:f>
              <c:numCache>
                <c:formatCode>0.000</c:formatCode>
                <c:ptCount val="4"/>
                <c:pt idx="0">
                  <c:v>1.6434526764861874</c:v>
                </c:pt>
                <c:pt idx="1">
                  <c:v>1.6334684555795864</c:v>
                </c:pt>
                <c:pt idx="2">
                  <c:v>1.6989700043360187</c:v>
                </c:pt>
                <c:pt idx="3">
                  <c:v>1.7168377232995244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584"/>
        <c:axId val="40741504"/>
      </c:scatterChart>
      <c:valAx>
        <c:axId val="40739584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LOG10(feet)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741504"/>
        <c:crosses val="autoZero"/>
        <c:crossBetween val="midCat"/>
      </c:valAx>
      <c:valAx>
        <c:axId val="4074150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LOG10(-1*dBm)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73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2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3592016622922134"/>
                  <c:y val="-0.162999052201808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Sheet3!$D$20:$D$23</c:f>
              <c:numCache>
                <c:formatCode>0.000</c:formatCode>
                <c:ptCount val="4"/>
                <c:pt idx="0">
                  <c:v>1.6232492903979006</c:v>
                </c:pt>
                <c:pt idx="1">
                  <c:v>1.6532125137753437</c:v>
                </c:pt>
                <c:pt idx="2">
                  <c:v>1.6989700043360187</c:v>
                </c:pt>
                <c:pt idx="3">
                  <c:v>1.7075701760979363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4464"/>
        <c:axId val="40896384"/>
      </c:scatterChart>
      <c:valAx>
        <c:axId val="40894464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896384"/>
        <c:crosses val="autoZero"/>
        <c:crossBetween val="midCat"/>
      </c:valAx>
      <c:valAx>
        <c:axId val="4089638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8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3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4260083114610669"/>
                  <c:y val="-0.186217556138815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Sheet3!$E$20:$E$23</c:f>
              <c:numCache>
                <c:formatCode>0.000</c:formatCode>
                <c:ptCount val="4"/>
                <c:pt idx="0">
                  <c:v>1.6294095991027189</c:v>
                </c:pt>
                <c:pt idx="1">
                  <c:v>1.6627578316815741</c:v>
                </c:pt>
                <c:pt idx="2">
                  <c:v>1.6901960800285136</c:v>
                </c:pt>
                <c:pt idx="3">
                  <c:v>1.7075701760979363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5728"/>
        <c:axId val="40948864"/>
      </c:scatterChart>
      <c:valAx>
        <c:axId val="40905728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948864"/>
        <c:crosses val="autoZero"/>
        <c:crossBetween val="midCat"/>
      </c:valAx>
      <c:valAx>
        <c:axId val="4094886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90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2: Instrument comparison</a:t>
            </a:r>
          </a:p>
        </c:rich>
      </c:tx>
      <c:layout>
        <c:manualLayout>
          <c:xMode val="edge"/>
          <c:yMode val="edge"/>
          <c:x val="0.11181143402666788"/>
          <c:y val="2.00224729172968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Sheet2!$D$11:$D$13</c:f>
              <c:numCache>
                <c:formatCode>General</c:formatCode>
                <c:ptCount val="3"/>
                <c:pt idx="0">
                  <c:v>-34</c:v>
                </c:pt>
                <c:pt idx="1">
                  <c:v>-44</c:v>
                </c:pt>
                <c:pt idx="2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Sheet2!$D$20:$D$22</c:f>
              <c:numCache>
                <c:formatCode>0.0</c:formatCode>
                <c:ptCount val="3"/>
                <c:pt idx="0">
                  <c:v>-33</c:v>
                </c:pt>
                <c:pt idx="1">
                  <c:v>-45</c:v>
                </c:pt>
                <c:pt idx="2">
                  <c:v>-51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Sheet2!$D$29:$D$31</c:f>
              <c:numCache>
                <c:formatCode>General</c:formatCode>
                <c:ptCount val="3"/>
                <c:pt idx="0">
                  <c:v>-27</c:v>
                </c:pt>
                <c:pt idx="1">
                  <c:v>-39</c:v>
                </c:pt>
                <c:pt idx="2">
                  <c:v>-45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8624"/>
        <c:axId val="90380544"/>
      </c:scatterChart>
      <c:valAx>
        <c:axId val="90378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0380544"/>
        <c:crosses val="autoZero"/>
        <c:crossBetween val="midCat"/>
      </c:valAx>
      <c:valAx>
        <c:axId val="90380544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786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4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0569767696960088"/>
                  <c:y val="-0.202209159387711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Sheet3!$F$20:$F$23</c:f>
              <c:numCache>
                <c:formatCode>0.000</c:formatCode>
                <c:ptCount val="4"/>
                <c:pt idx="0">
                  <c:v>1.6334684555795864</c:v>
                </c:pt>
                <c:pt idx="1">
                  <c:v>1.6637009253896482</c:v>
                </c:pt>
                <c:pt idx="2">
                  <c:v>1.6989700043360187</c:v>
                </c:pt>
                <c:pt idx="3">
                  <c:v>1.7242758696007889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0896"/>
        <c:axId val="96883072"/>
      </c:scatterChart>
      <c:valAx>
        <c:axId val="96880896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883072"/>
        <c:crosses val="autoZero"/>
        <c:crossBetween val="midCat"/>
      </c:valAx>
      <c:valAx>
        <c:axId val="9688307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8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5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Sheet3!$G$20:$G$23</c:f>
              <c:numCache>
                <c:formatCode>0.000</c:formatCode>
                <c:ptCount val="4"/>
                <c:pt idx="0">
                  <c:v>1.6720978579357175</c:v>
                </c:pt>
                <c:pt idx="1">
                  <c:v>1.7075701760979363</c:v>
                </c:pt>
                <c:pt idx="2">
                  <c:v>1.6404814369704219</c:v>
                </c:pt>
                <c:pt idx="3">
                  <c:v>1.7634279935629373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39392"/>
      </c:scatterChart>
      <c:valAx>
        <c:axId val="96937472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939392"/>
        <c:crosses val="autoZero"/>
        <c:crossBetween val="midCat"/>
      </c:valAx>
      <c:valAx>
        <c:axId val="9693939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93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6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Sheet3!$H$20:$H$23</c:f>
              <c:numCache>
                <c:formatCode>0.000</c:formatCode>
                <c:ptCount val="4"/>
                <c:pt idx="0">
                  <c:v>1.6532125137753437</c:v>
                </c:pt>
                <c:pt idx="1">
                  <c:v>1.7075701760979363</c:v>
                </c:pt>
                <c:pt idx="2">
                  <c:v>1.7427251313046983</c:v>
                </c:pt>
                <c:pt idx="3">
                  <c:v>1.7558748556724915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5856"/>
        <c:axId val="96987776"/>
      </c:scatterChart>
      <c:valAx>
        <c:axId val="96985856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987776"/>
        <c:crosses val="autoZero"/>
        <c:crossBetween val="midCat"/>
      </c:valAx>
      <c:valAx>
        <c:axId val="9698777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69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7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Sheet3!$I$20:$I$23</c:f>
              <c:numCache>
                <c:formatCode>0.000</c:formatCode>
                <c:ptCount val="4"/>
                <c:pt idx="0">
                  <c:v>1.6720978579357175</c:v>
                </c:pt>
                <c:pt idx="1">
                  <c:v>1.7075701760979363</c:v>
                </c:pt>
                <c:pt idx="2">
                  <c:v>1.7403626894942439</c:v>
                </c:pt>
                <c:pt idx="3">
                  <c:v>1.7387805584843692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6752"/>
        <c:axId val="99788672"/>
      </c:scatterChart>
      <c:valAx>
        <c:axId val="99786752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9788672"/>
        <c:crosses val="autoZero"/>
        <c:crossBetween val="midCat"/>
      </c:valAx>
      <c:valAx>
        <c:axId val="9978867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978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8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Sheet3!$J$20:$J$23</c:f>
              <c:numCache>
                <c:formatCode>0.000</c:formatCode>
                <c:ptCount val="4"/>
                <c:pt idx="0">
                  <c:v>1.6720978579357175</c:v>
                </c:pt>
                <c:pt idx="1">
                  <c:v>1.7160033436347992</c:v>
                </c:pt>
                <c:pt idx="2">
                  <c:v>1.7242758696007889</c:v>
                </c:pt>
                <c:pt idx="3">
                  <c:v>1.7481880270062005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9168"/>
        <c:axId val="100361344"/>
      </c:scatterChart>
      <c:valAx>
        <c:axId val="100359168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361344"/>
        <c:crosses val="autoZero"/>
        <c:crossBetween val="midCat"/>
      </c:valAx>
      <c:valAx>
        <c:axId val="10036134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35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9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Sheet3!$K$20:$K$23</c:f>
              <c:numCache>
                <c:formatCode>0.000</c:formatCode>
                <c:ptCount val="4"/>
                <c:pt idx="0">
                  <c:v>1.6334684555795864</c:v>
                </c:pt>
                <c:pt idx="1">
                  <c:v>1.675778341674085</c:v>
                </c:pt>
                <c:pt idx="2">
                  <c:v>1.7160033436347992</c:v>
                </c:pt>
                <c:pt idx="3">
                  <c:v>1.7339992865383869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5376"/>
        <c:axId val="100487552"/>
      </c:scatterChart>
      <c:valAx>
        <c:axId val="100485376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487552"/>
        <c:crosses val="autoZero"/>
        <c:crossBetween val="midCat"/>
      </c:valAx>
      <c:valAx>
        <c:axId val="10048755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4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10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Sheet3!$L$20:$L$23</c:f>
              <c:numCache>
                <c:formatCode>0.000</c:formatCode>
                <c:ptCount val="4"/>
                <c:pt idx="0">
                  <c:v>1.6127838567197355</c:v>
                </c:pt>
                <c:pt idx="1">
                  <c:v>1.6830470382388496</c:v>
                </c:pt>
                <c:pt idx="2">
                  <c:v>1.7075701760979363</c:v>
                </c:pt>
                <c:pt idx="3">
                  <c:v>1.7323937598229686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7376"/>
        <c:axId val="100519296"/>
      </c:scatterChart>
      <c:valAx>
        <c:axId val="100517376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519296"/>
        <c:crosses val="autoZero"/>
        <c:crossBetween val="midCat"/>
      </c:valAx>
      <c:valAx>
        <c:axId val="10051929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051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11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Sheet3!$M$20:$M$23</c:f>
              <c:numCache>
                <c:formatCode>0.000</c:formatCode>
                <c:ptCount val="4"/>
                <c:pt idx="0">
                  <c:v>1.6180480967120927</c:v>
                </c:pt>
                <c:pt idx="1">
                  <c:v>1.6739419986340878</c:v>
                </c:pt>
                <c:pt idx="2">
                  <c:v>1.7075701760979363</c:v>
                </c:pt>
                <c:pt idx="3">
                  <c:v>1.7323937598229686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152"/>
        <c:axId val="103443072"/>
      </c:scatterChart>
      <c:valAx>
        <c:axId val="103441152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3443072"/>
        <c:crosses val="autoZero"/>
        <c:crossBetween val="midCat"/>
      </c:valAx>
      <c:valAx>
        <c:axId val="10344307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344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12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Sheet3!$N$20:$N$23</c:f>
              <c:numCache>
                <c:formatCode>0.000</c:formatCode>
                <c:ptCount val="4"/>
                <c:pt idx="0">
                  <c:v>1.6222140229662954</c:v>
                </c:pt>
                <c:pt idx="1">
                  <c:v>1.6989700043360187</c:v>
                </c:pt>
                <c:pt idx="2">
                  <c:v>1.7109631189952756</c:v>
                </c:pt>
                <c:pt idx="3">
                  <c:v>1.7371926427047373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0752"/>
        <c:axId val="105932672"/>
      </c:scatterChart>
      <c:valAx>
        <c:axId val="105930752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932672"/>
        <c:crosses val="autoZero"/>
        <c:crossBetween val="midCat"/>
      </c:valAx>
      <c:valAx>
        <c:axId val="10593267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93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13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Sheet3!$O$20:$O$23</c:f>
              <c:numCache>
                <c:formatCode>0.000</c:formatCode>
                <c:ptCount val="4"/>
                <c:pt idx="0">
                  <c:v>1.6434526764861874</c:v>
                </c:pt>
                <c:pt idx="1">
                  <c:v>1.6720978579357175</c:v>
                </c:pt>
                <c:pt idx="2">
                  <c:v>1.7075701760979363</c:v>
                </c:pt>
                <c:pt idx="3">
                  <c:v>1.7458551951737289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0208"/>
        <c:axId val="105579648"/>
      </c:scatterChart>
      <c:valAx>
        <c:axId val="105950208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579648"/>
        <c:crosses val="autoZero"/>
        <c:crossBetween val="midCat"/>
      </c:valAx>
      <c:valAx>
        <c:axId val="105579648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9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3: Instrument comparison</a:t>
            </a:r>
          </a:p>
        </c:rich>
      </c:tx>
      <c:layout>
        <c:manualLayout>
          <c:xMode val="edge"/>
          <c:yMode val="edge"/>
          <c:x val="0.11071838708330969"/>
          <c:y val="1.41714752974447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Sheet2!$E$11:$E$13</c:f>
              <c:numCache>
                <c:formatCode>General</c:formatCode>
                <c:ptCount val="3"/>
                <c:pt idx="0">
                  <c:v>-32</c:v>
                </c:pt>
                <c:pt idx="1">
                  <c:v>-45</c:v>
                </c:pt>
                <c:pt idx="2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Sheet2!$E$20:$E$22</c:f>
              <c:numCache>
                <c:formatCode>0.0</c:formatCode>
                <c:ptCount val="3"/>
                <c:pt idx="0">
                  <c:v>-32</c:v>
                </c:pt>
                <c:pt idx="1">
                  <c:v>-46</c:v>
                </c:pt>
                <c:pt idx="2">
                  <c:v>-51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Sheet2!$E$29:$E$31</c:f>
              <c:numCache>
                <c:formatCode>General</c:formatCode>
                <c:ptCount val="3"/>
                <c:pt idx="0">
                  <c:v>-30</c:v>
                </c:pt>
                <c:pt idx="1">
                  <c:v>-43</c:v>
                </c:pt>
                <c:pt idx="2">
                  <c:v>-49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5488"/>
        <c:axId val="90417408"/>
      </c:scatterChart>
      <c:valAx>
        <c:axId val="90415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0417408"/>
        <c:crosses val="autoZero"/>
        <c:crossBetween val="midCat"/>
      </c:valAx>
      <c:valAx>
        <c:axId val="90417408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154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14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Sheet3!$P$20:$P$23</c:f>
              <c:numCache>
                <c:formatCode>0.000</c:formatCode>
                <c:ptCount val="4"/>
                <c:pt idx="0">
                  <c:v>1.6334684555795864</c:v>
                </c:pt>
                <c:pt idx="1">
                  <c:v>1.6627578316815741</c:v>
                </c:pt>
                <c:pt idx="2">
                  <c:v>1.7075701760979363</c:v>
                </c:pt>
                <c:pt idx="3">
                  <c:v>1.7259116322950483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048"/>
        <c:axId val="105620224"/>
      </c:scatterChart>
      <c:valAx>
        <c:axId val="105618048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620224"/>
        <c:crosses val="autoZero"/>
        <c:crossBetween val="midCat"/>
      </c:valAx>
      <c:valAx>
        <c:axId val="10562022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61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15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Sheet3!$Q$20:$Q$23</c:f>
              <c:numCache>
                <c:formatCode>0.000</c:formatCode>
                <c:ptCount val="4"/>
                <c:pt idx="0">
                  <c:v>1.6354837468149122</c:v>
                </c:pt>
                <c:pt idx="1">
                  <c:v>1.6627578316815741</c:v>
                </c:pt>
                <c:pt idx="2">
                  <c:v>1.7075701760979363</c:v>
                </c:pt>
                <c:pt idx="3">
                  <c:v>1.7395723444500919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3408"/>
        <c:axId val="105799680"/>
      </c:scatterChart>
      <c:valAx>
        <c:axId val="105793408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799680"/>
        <c:crosses val="autoZero"/>
        <c:crossBetween val="midCat"/>
      </c:valAx>
      <c:valAx>
        <c:axId val="105799680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79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16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5694757217847769"/>
                  <c:y val="-0.10531459609215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Sheet3!$B$20:$B$23</c:f>
              <c:numCache>
                <c:formatCode>0.000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</c:numCache>
            </c:numRef>
          </c:xVal>
          <c:yVal>
            <c:numRef>
              <c:f>Sheet3!$R$20:$R$23</c:f>
              <c:numCache>
                <c:formatCode>0.000</c:formatCode>
                <c:ptCount val="4"/>
                <c:pt idx="0">
                  <c:v>1.6434526764861874</c:v>
                </c:pt>
                <c:pt idx="1">
                  <c:v>1.6720978579357175</c:v>
                </c:pt>
                <c:pt idx="2">
                  <c:v>1.6919651027673603</c:v>
                </c:pt>
                <c:pt idx="3">
                  <c:v>1.7489628612561614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9984"/>
        <c:axId val="105851904"/>
      </c:scatterChart>
      <c:valAx>
        <c:axId val="105849984"/>
        <c:scaling>
          <c:orientation val="minMax"/>
          <c:max val="0.70000000000000007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LOG10(feet)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851904"/>
        <c:crosses val="autoZero"/>
        <c:crossBetween val="midCat"/>
      </c:valAx>
      <c:valAx>
        <c:axId val="10585190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8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4: Instrument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13574764806819373"/>
          <c:y val="2.027096511455831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Sheet2!$F$11:$F$13</c:f>
              <c:numCache>
                <c:formatCode>General</c:formatCode>
                <c:ptCount val="3"/>
                <c:pt idx="0">
                  <c:v>-32</c:v>
                </c:pt>
                <c:pt idx="1">
                  <c:v>-45</c:v>
                </c:pt>
                <c:pt idx="2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Sheet2!$F$20:$F$22</c:f>
              <c:numCache>
                <c:formatCode>0.0</c:formatCode>
                <c:ptCount val="3"/>
                <c:pt idx="0">
                  <c:v>-34.6</c:v>
                </c:pt>
                <c:pt idx="1">
                  <c:v>-46.1</c:v>
                </c:pt>
                <c:pt idx="2">
                  <c:v>-53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Sheet2!$F$29:$F$31</c:f>
              <c:numCache>
                <c:formatCode>General</c:formatCode>
                <c:ptCount val="3"/>
                <c:pt idx="0">
                  <c:v>-33</c:v>
                </c:pt>
                <c:pt idx="1">
                  <c:v>-44</c:v>
                </c:pt>
                <c:pt idx="2">
                  <c:v>-50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2080"/>
        <c:axId val="90476544"/>
      </c:scatterChart>
      <c:valAx>
        <c:axId val="90462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0476544"/>
        <c:crosses val="autoZero"/>
        <c:crossBetween val="midCat"/>
      </c:valAx>
      <c:valAx>
        <c:axId val="90476544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620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5: Instrument comparison</a:t>
            </a:r>
            <a:endParaRPr lang="en-US"/>
          </a:p>
        </c:rich>
      </c:tx>
      <c:layout>
        <c:manualLayout>
          <c:xMode val="edge"/>
          <c:yMode val="edge"/>
          <c:x val="0.12155489323976099"/>
          <c:y val="1.43899662730916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Sheet2!$G$11:$G$13</c:f>
              <c:numCache>
                <c:formatCode>General</c:formatCode>
                <c:ptCount val="3"/>
                <c:pt idx="0">
                  <c:v>-40</c:v>
                </c:pt>
                <c:pt idx="1">
                  <c:v>-51</c:v>
                </c:pt>
                <c:pt idx="2">
                  <c:v>-57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Sheet2!$G$20:$G$22</c:f>
              <c:numCache>
                <c:formatCode>0.0</c:formatCode>
                <c:ptCount val="3"/>
                <c:pt idx="0">
                  <c:v>-40</c:v>
                </c:pt>
                <c:pt idx="1">
                  <c:v>-51</c:v>
                </c:pt>
                <c:pt idx="2">
                  <c:v>-58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Sheet2!$G$29:$G$31</c:f>
              <c:numCache>
                <c:formatCode>General</c:formatCode>
                <c:ptCount val="3"/>
                <c:pt idx="0">
                  <c:v>-37</c:v>
                </c:pt>
                <c:pt idx="1">
                  <c:v>-49</c:v>
                </c:pt>
                <c:pt idx="2">
                  <c:v>-54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9328"/>
        <c:axId val="90501504"/>
      </c:scatterChart>
      <c:valAx>
        <c:axId val="90499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0501504"/>
        <c:crosses val="autoZero"/>
        <c:crossBetween val="midCat"/>
      </c:valAx>
      <c:valAx>
        <c:axId val="90501504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93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6: Instrument comparison</a:t>
            </a:r>
          </a:p>
        </c:rich>
      </c:tx>
      <c:layout>
        <c:manualLayout>
          <c:xMode val="edge"/>
          <c:yMode val="edge"/>
          <c:x val="0.12119219068182342"/>
          <c:y val="2.49776938049419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Sheet2!$H$11:$H$13</c:f>
              <c:numCache>
                <c:formatCode>General</c:formatCode>
                <c:ptCount val="3"/>
                <c:pt idx="0">
                  <c:v>-38</c:v>
                </c:pt>
                <c:pt idx="1">
                  <c:v>-50</c:v>
                </c:pt>
                <c:pt idx="2">
                  <c:v>-55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Sheet2!$H$20:$H$22</c:f>
              <c:numCache>
                <c:formatCode>0.0</c:formatCode>
                <c:ptCount val="3"/>
                <c:pt idx="0">
                  <c:v>-38</c:v>
                </c:pt>
                <c:pt idx="1">
                  <c:v>-51</c:v>
                </c:pt>
                <c:pt idx="2">
                  <c:v>-57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Sheet2!$H$29:$H$31</c:f>
              <c:numCache>
                <c:formatCode>General</c:formatCode>
                <c:ptCount val="3"/>
                <c:pt idx="0">
                  <c:v>-34</c:v>
                </c:pt>
                <c:pt idx="1">
                  <c:v>-46</c:v>
                </c:pt>
                <c:pt idx="2">
                  <c:v>-52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4576"/>
        <c:axId val="91087232"/>
      </c:scatterChart>
      <c:valAx>
        <c:axId val="91064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1087232"/>
        <c:crosses val="autoZero"/>
        <c:crossBetween val="midCat"/>
      </c:valAx>
      <c:valAx>
        <c:axId val="91087232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645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7: Instrument comparison</a:t>
            </a:r>
          </a:p>
        </c:rich>
      </c:tx>
      <c:layout>
        <c:manualLayout>
          <c:xMode val="edge"/>
          <c:yMode val="edge"/>
          <c:x val="0.11936222043090827"/>
          <c:y val="2.85422976624532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Sheet2!$I$11:$I$13</c:f>
              <c:numCache>
                <c:formatCode>General</c:formatCode>
                <c:ptCount val="3"/>
                <c:pt idx="0">
                  <c:v>-37</c:v>
                </c:pt>
                <c:pt idx="1">
                  <c:v>-51</c:v>
                </c:pt>
                <c:pt idx="2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Sheet2!$I$20:$I$22</c:f>
              <c:numCache>
                <c:formatCode>0.0</c:formatCode>
                <c:ptCount val="3"/>
                <c:pt idx="0">
                  <c:v>-39</c:v>
                </c:pt>
                <c:pt idx="1">
                  <c:v>-51</c:v>
                </c:pt>
                <c:pt idx="2">
                  <c:v>-54.8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Sheet2!$I$29:$I$31</c:f>
              <c:numCache>
                <c:formatCode>General</c:formatCode>
                <c:ptCount val="3"/>
                <c:pt idx="0">
                  <c:v>-36</c:v>
                </c:pt>
                <c:pt idx="1">
                  <c:v>-50</c:v>
                </c:pt>
                <c:pt idx="2">
                  <c:v>-53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6256"/>
        <c:axId val="92430720"/>
      </c:scatterChart>
      <c:valAx>
        <c:axId val="92416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2430720"/>
        <c:crosses val="autoZero"/>
        <c:crossBetween val="midCat"/>
      </c:valAx>
      <c:valAx>
        <c:axId val="92430720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4162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8: Instrument comparison</a:t>
            </a:r>
          </a:p>
        </c:rich>
      </c:tx>
      <c:layout>
        <c:manualLayout>
          <c:xMode val="edge"/>
          <c:yMode val="edge"/>
          <c:x val="8.9407291580285986E-2"/>
          <c:y val="2.854221064880513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Sheet2!$J$11:$J$13</c:f>
              <c:numCache>
                <c:formatCode>General</c:formatCode>
                <c:ptCount val="3"/>
                <c:pt idx="0">
                  <c:v>-37</c:v>
                </c:pt>
                <c:pt idx="1">
                  <c:v>-51</c:v>
                </c:pt>
                <c:pt idx="2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Sheet2!$J$20:$J$22</c:f>
              <c:numCache>
                <c:formatCode>0.0</c:formatCode>
                <c:ptCount val="3"/>
                <c:pt idx="0">
                  <c:v>-40</c:v>
                </c:pt>
                <c:pt idx="1">
                  <c:v>-52</c:v>
                </c:pt>
                <c:pt idx="2">
                  <c:v>-56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Sheet2!$J$29:$J$31</c:f>
              <c:numCache>
                <c:formatCode>General</c:formatCode>
                <c:ptCount val="3"/>
                <c:pt idx="0">
                  <c:v>-38</c:v>
                </c:pt>
                <c:pt idx="1">
                  <c:v>-50</c:v>
                </c:pt>
                <c:pt idx="2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7712"/>
        <c:axId val="93589888"/>
      </c:scatterChart>
      <c:valAx>
        <c:axId val="93587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3589888"/>
        <c:crosses val="autoZero"/>
        <c:crossBetween val="midCat"/>
      </c:valAx>
      <c:valAx>
        <c:axId val="93589888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Position 9: Instrument comparison</a:t>
            </a:r>
          </a:p>
        </c:rich>
      </c:tx>
      <c:layout>
        <c:manualLayout>
          <c:xMode val="edge"/>
          <c:yMode val="edge"/>
          <c:x val="8.5664145694788557E-2"/>
          <c:y val="2.85422903699585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2 8/21/14 old battery</c:v>
          </c:tx>
          <c:spPr>
            <a:ln w="28575">
              <a:noFill/>
            </a:ln>
          </c:spPr>
          <c:xVal>
            <c:numRef>
              <c:f>Sheet2!$B$11:$B$13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Sheet2!$K$11:$K$13</c:f>
              <c:numCache>
                <c:formatCode>General</c:formatCode>
                <c:ptCount val="3"/>
                <c:pt idx="0">
                  <c:v>-36</c:v>
                </c:pt>
                <c:pt idx="1">
                  <c:v>-47</c:v>
                </c:pt>
                <c:pt idx="2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8/26/14 new battery</c:v>
          </c:tx>
          <c:spPr>
            <a:ln w="28575">
              <a:noFill/>
            </a:ln>
          </c:spPr>
          <c:xVal>
            <c:numRef>
              <c:f>Sheet2!$B$20:$B$22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Sheet2!$K$20:$K$22</c:f>
              <c:numCache>
                <c:formatCode>0.0</c:formatCode>
                <c:ptCount val="3"/>
                <c:pt idx="0">
                  <c:v>-35</c:v>
                </c:pt>
                <c:pt idx="1">
                  <c:v>-47.4</c:v>
                </c:pt>
                <c:pt idx="2">
                  <c:v>-54.2</c:v>
                </c:pt>
              </c:numCache>
            </c:numRef>
          </c:yVal>
          <c:smooth val="0"/>
        </c:ser>
        <c:ser>
          <c:idx val="2"/>
          <c:order val="2"/>
          <c:tx>
            <c:v>Pair 1 8/21/14</c:v>
          </c:tx>
          <c:spPr>
            <a:ln w="28575">
              <a:noFill/>
            </a:ln>
          </c:spPr>
          <c:xVal>
            <c:numRef>
              <c:f>Sheet2!$B$29:$B$31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Sheet2!$K$29:$K$31</c:f>
              <c:numCache>
                <c:formatCode>General</c:formatCode>
                <c:ptCount val="3"/>
                <c:pt idx="0">
                  <c:v>-32</c:v>
                </c:pt>
                <c:pt idx="1">
                  <c:v>-43</c:v>
                </c:pt>
                <c:pt idx="2">
                  <c:v>-49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2384"/>
        <c:axId val="93638656"/>
      </c:scatterChart>
      <c:valAx>
        <c:axId val="93632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3638656"/>
        <c:crosses val="autoZero"/>
        <c:crossBetween val="midCat"/>
      </c:valAx>
      <c:valAx>
        <c:axId val="93638656"/>
        <c:scaling>
          <c:orientation val="minMax"/>
          <c:max val="-25"/>
          <c:min val="-5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32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5</xdr:row>
      <xdr:rowOff>4761</xdr:rowOff>
    </xdr:from>
    <xdr:to>
      <xdr:col>27</xdr:col>
      <xdr:colOff>428625</xdr:colOff>
      <xdr:row>28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421820</xdr:colOff>
      <xdr:row>28</xdr:row>
      <xdr:rowOff>118381</xdr:rowOff>
    </xdr:from>
    <xdr:to>
      <xdr:col>27</xdr:col>
      <xdr:colOff>449035</xdr:colOff>
      <xdr:row>51</xdr:row>
      <xdr:rowOff>163287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394609</xdr:colOff>
      <xdr:row>51</xdr:row>
      <xdr:rowOff>186417</xdr:rowOff>
    </xdr:from>
    <xdr:to>
      <xdr:col>27</xdr:col>
      <xdr:colOff>435429</xdr:colOff>
      <xdr:row>75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435427</xdr:colOff>
      <xdr:row>76</xdr:row>
      <xdr:rowOff>23131</xdr:rowOff>
    </xdr:from>
    <xdr:to>
      <xdr:col>27</xdr:col>
      <xdr:colOff>326570</xdr:colOff>
      <xdr:row>99</xdr:row>
      <xdr:rowOff>27214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530677</xdr:colOff>
      <xdr:row>4</xdr:row>
      <xdr:rowOff>131988</xdr:rowOff>
    </xdr:from>
    <xdr:to>
      <xdr:col>36</xdr:col>
      <xdr:colOff>585105</xdr:colOff>
      <xdr:row>27</xdr:row>
      <xdr:rowOff>81642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489857</xdr:colOff>
      <xdr:row>28</xdr:row>
      <xdr:rowOff>9524</xdr:rowOff>
    </xdr:from>
    <xdr:to>
      <xdr:col>37</xdr:col>
      <xdr:colOff>27213</xdr:colOff>
      <xdr:row>52</xdr:row>
      <xdr:rowOff>13607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544285</xdr:colOff>
      <xdr:row>52</xdr:row>
      <xdr:rowOff>77560</xdr:rowOff>
    </xdr:from>
    <xdr:to>
      <xdr:col>37</xdr:col>
      <xdr:colOff>13608</xdr:colOff>
      <xdr:row>75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389661</xdr:colOff>
      <xdr:row>75</xdr:row>
      <xdr:rowOff>122094</xdr:rowOff>
    </xdr:from>
    <xdr:to>
      <xdr:col>37</xdr:col>
      <xdr:colOff>17318</xdr:colOff>
      <xdr:row>98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69274</xdr:colOff>
      <xdr:row>4</xdr:row>
      <xdr:rowOff>161057</xdr:rowOff>
    </xdr:from>
    <xdr:to>
      <xdr:col>47</xdr:col>
      <xdr:colOff>51954</xdr:colOff>
      <xdr:row>27</xdr:row>
      <xdr:rowOff>86592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173180</xdr:colOff>
      <xdr:row>28</xdr:row>
      <xdr:rowOff>74466</xdr:rowOff>
    </xdr:from>
    <xdr:to>
      <xdr:col>47</xdr:col>
      <xdr:colOff>69273</xdr:colOff>
      <xdr:row>52</xdr:row>
      <xdr:rowOff>17317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51955</xdr:colOff>
      <xdr:row>52</xdr:row>
      <xdr:rowOff>74467</xdr:rowOff>
    </xdr:from>
    <xdr:to>
      <xdr:col>47</xdr:col>
      <xdr:colOff>34636</xdr:colOff>
      <xdr:row>75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51953</xdr:colOff>
      <xdr:row>75</xdr:row>
      <xdr:rowOff>57149</xdr:rowOff>
    </xdr:from>
    <xdr:to>
      <xdr:col>47</xdr:col>
      <xdr:colOff>0</xdr:colOff>
      <xdr:row>98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173181</xdr:colOff>
      <xdr:row>4</xdr:row>
      <xdr:rowOff>178377</xdr:rowOff>
    </xdr:from>
    <xdr:to>
      <xdr:col>57</xdr:col>
      <xdr:colOff>86590</xdr:colOff>
      <xdr:row>27</xdr:row>
      <xdr:rowOff>86592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155864</xdr:colOff>
      <xdr:row>28</xdr:row>
      <xdr:rowOff>5194</xdr:rowOff>
    </xdr:from>
    <xdr:to>
      <xdr:col>57</xdr:col>
      <xdr:colOff>190500</xdr:colOff>
      <xdr:row>52</xdr:row>
      <xdr:rowOff>121228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99579</xdr:colOff>
      <xdr:row>52</xdr:row>
      <xdr:rowOff>135079</xdr:rowOff>
    </xdr:from>
    <xdr:to>
      <xdr:col>57</xdr:col>
      <xdr:colOff>190500</xdr:colOff>
      <xdr:row>74</xdr:row>
      <xdr:rowOff>166688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595311</xdr:colOff>
      <xdr:row>75</xdr:row>
      <xdr:rowOff>78580</xdr:rowOff>
    </xdr:from>
    <xdr:to>
      <xdr:col>57</xdr:col>
      <xdr:colOff>266700</xdr:colOff>
      <xdr:row>100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</xdr:row>
      <xdr:rowOff>57150</xdr:rowOff>
    </xdr:from>
    <xdr:to>
      <xdr:col>27</xdr:col>
      <xdr:colOff>235324</xdr:colOff>
      <xdr:row>20</xdr:row>
      <xdr:rowOff>179294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403412</xdr:colOff>
      <xdr:row>21</xdr:row>
      <xdr:rowOff>34736</xdr:rowOff>
    </xdr:from>
    <xdr:to>
      <xdr:col>27</xdr:col>
      <xdr:colOff>246530</xdr:colOff>
      <xdr:row>39</xdr:row>
      <xdr:rowOff>11205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403410</xdr:colOff>
      <xdr:row>39</xdr:row>
      <xdr:rowOff>135590</xdr:rowOff>
    </xdr:from>
    <xdr:to>
      <xdr:col>27</xdr:col>
      <xdr:colOff>246529</xdr:colOff>
      <xdr:row>55</xdr:row>
      <xdr:rowOff>44823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557093</xdr:colOff>
      <xdr:row>55</xdr:row>
      <xdr:rowOff>93649</xdr:rowOff>
    </xdr:from>
    <xdr:to>
      <xdr:col>28</xdr:col>
      <xdr:colOff>355389</xdr:colOff>
      <xdr:row>75</xdr:row>
      <xdr:rowOff>26413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286986</xdr:colOff>
      <xdr:row>1</xdr:row>
      <xdr:rowOff>25604</xdr:rowOff>
    </xdr:from>
    <xdr:to>
      <xdr:col>35</xdr:col>
      <xdr:colOff>588818</xdr:colOff>
      <xdr:row>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311728</xdr:colOff>
      <xdr:row>21</xdr:row>
      <xdr:rowOff>91783</xdr:rowOff>
    </xdr:from>
    <xdr:to>
      <xdr:col>36</xdr:col>
      <xdr:colOff>34637</xdr:colOff>
      <xdr:row>38</xdr:row>
      <xdr:rowOff>121226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311727</xdr:colOff>
      <xdr:row>39</xdr:row>
      <xdr:rowOff>161057</xdr:rowOff>
    </xdr:from>
    <xdr:to>
      <xdr:col>36</xdr:col>
      <xdr:colOff>0</xdr:colOff>
      <xdr:row>55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294410</xdr:colOff>
      <xdr:row>55</xdr:row>
      <xdr:rowOff>161057</xdr:rowOff>
    </xdr:from>
    <xdr:to>
      <xdr:col>36</xdr:col>
      <xdr:colOff>17319</xdr:colOff>
      <xdr:row>75</xdr:row>
      <xdr:rowOff>155864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225136</xdr:colOff>
      <xdr:row>1</xdr:row>
      <xdr:rowOff>161058</xdr:rowOff>
    </xdr:from>
    <xdr:to>
      <xdr:col>45</xdr:col>
      <xdr:colOff>103909</xdr:colOff>
      <xdr:row>20</xdr:row>
      <xdr:rowOff>121227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121226</xdr:colOff>
      <xdr:row>21</xdr:row>
      <xdr:rowOff>91785</xdr:rowOff>
    </xdr:from>
    <xdr:to>
      <xdr:col>45</xdr:col>
      <xdr:colOff>173182</xdr:colOff>
      <xdr:row>38</xdr:row>
      <xdr:rowOff>121227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103908</xdr:colOff>
      <xdr:row>39</xdr:row>
      <xdr:rowOff>109104</xdr:rowOff>
    </xdr:from>
    <xdr:to>
      <xdr:col>45</xdr:col>
      <xdr:colOff>138546</xdr:colOff>
      <xdr:row>55</xdr:row>
      <xdr:rowOff>173182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69272</xdr:colOff>
      <xdr:row>56</xdr:row>
      <xdr:rowOff>22511</xdr:rowOff>
    </xdr:from>
    <xdr:to>
      <xdr:col>45</xdr:col>
      <xdr:colOff>103909</xdr:colOff>
      <xdr:row>76</xdr:row>
      <xdr:rowOff>51954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155863</xdr:colOff>
      <xdr:row>1</xdr:row>
      <xdr:rowOff>178375</xdr:rowOff>
    </xdr:from>
    <xdr:to>
      <xdr:col>53</xdr:col>
      <xdr:colOff>502227</xdr:colOff>
      <xdr:row>20</xdr:row>
      <xdr:rowOff>121226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294408</xdr:colOff>
      <xdr:row>21</xdr:row>
      <xdr:rowOff>57149</xdr:rowOff>
    </xdr:from>
    <xdr:to>
      <xdr:col>53</xdr:col>
      <xdr:colOff>571501</xdr:colOff>
      <xdr:row>39</xdr:row>
      <xdr:rowOff>69273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155864</xdr:colOff>
      <xdr:row>38</xdr:row>
      <xdr:rowOff>178376</xdr:rowOff>
    </xdr:from>
    <xdr:to>
      <xdr:col>53</xdr:col>
      <xdr:colOff>571501</xdr:colOff>
      <xdr:row>56</xdr:row>
      <xdr:rowOff>121228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71437</xdr:colOff>
      <xdr:row>56</xdr:row>
      <xdr:rowOff>61478</xdr:rowOff>
    </xdr:from>
    <xdr:to>
      <xdr:col>54</xdr:col>
      <xdr:colOff>23813</xdr:colOff>
      <xdr:row>76</xdr:row>
      <xdr:rowOff>71438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11"/>
  <sheetViews>
    <sheetView tabSelected="1" zoomScale="70" zoomScaleNormal="70" workbookViewId="0">
      <selection activeCell="K49" sqref="K49"/>
    </sheetView>
  </sheetViews>
  <sheetFormatPr defaultRowHeight="15" x14ac:dyDescent="0.25"/>
  <cols>
    <col min="20" max="20" width="15.5703125" bestFit="1" customWidth="1"/>
    <col min="21" max="29" width="21.140625" bestFit="1" customWidth="1"/>
    <col min="30" max="31" width="22.28515625" bestFit="1" customWidth="1"/>
    <col min="32" max="32" width="21.85546875" bestFit="1" customWidth="1"/>
    <col min="33" max="36" width="22.28515625" bestFit="1" customWidth="1"/>
    <col min="39" max="39" width="15.85546875" bestFit="1" customWidth="1"/>
    <col min="40" max="40" width="20.5703125" bestFit="1" customWidth="1"/>
    <col min="41" max="48" width="21" bestFit="1" customWidth="1"/>
    <col min="49" max="49" width="22" bestFit="1" customWidth="1"/>
    <col min="50" max="50" width="20.85546875" bestFit="1" customWidth="1"/>
    <col min="51" max="51" width="21.5703125" bestFit="1" customWidth="1"/>
    <col min="52" max="55" width="22" bestFit="1" customWidth="1"/>
  </cols>
  <sheetData>
    <row r="1" spans="2:55" x14ac:dyDescent="0.25">
      <c r="B1" s="26" t="s">
        <v>39</v>
      </c>
      <c r="C1" s="26"/>
    </row>
    <row r="3" spans="2:55" x14ac:dyDescent="0.25">
      <c r="T3" t="s">
        <v>29</v>
      </c>
      <c r="AM3" t="s">
        <v>1</v>
      </c>
    </row>
    <row r="4" spans="2:55" x14ac:dyDescent="0.25">
      <c r="C4" s="25" t="s">
        <v>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T4" t="s">
        <v>20</v>
      </c>
      <c r="AM4" t="s">
        <v>20</v>
      </c>
    </row>
    <row r="5" spans="2:55" x14ac:dyDescent="0.25">
      <c r="B5" s="1" t="s">
        <v>1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T5" t="s">
        <v>19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18</v>
      </c>
      <c r="AB5" t="s">
        <v>17</v>
      </c>
      <c r="AC5" t="s">
        <v>16</v>
      </c>
      <c r="AD5" t="s">
        <v>15</v>
      </c>
      <c r="AE5" t="s">
        <v>14</v>
      </c>
      <c r="AF5" t="s">
        <v>13</v>
      </c>
      <c r="AG5" t="s">
        <v>12</v>
      </c>
      <c r="AH5" t="s">
        <v>11</v>
      </c>
      <c r="AI5" t="s">
        <v>10</v>
      </c>
      <c r="AJ5" t="s">
        <v>9</v>
      </c>
      <c r="AM5" t="s">
        <v>19</v>
      </c>
      <c r="AN5" t="s">
        <v>3</v>
      </c>
      <c r="AO5" t="s">
        <v>4</v>
      </c>
      <c r="AP5" t="s">
        <v>5</v>
      </c>
      <c r="AQ5" t="s">
        <v>6</v>
      </c>
      <c r="AR5" t="s">
        <v>7</v>
      </c>
      <c r="AS5" t="s">
        <v>8</v>
      </c>
      <c r="AT5" t="s">
        <v>18</v>
      </c>
      <c r="AU5" t="s">
        <v>17</v>
      </c>
      <c r="AV5" t="s">
        <v>16</v>
      </c>
      <c r="AW5" t="s">
        <v>15</v>
      </c>
      <c r="AX5" t="s">
        <v>14</v>
      </c>
      <c r="AY5" t="s">
        <v>13</v>
      </c>
      <c r="AZ5" t="s">
        <v>12</v>
      </c>
      <c r="BA5" t="s">
        <v>11</v>
      </c>
      <c r="BB5" t="s">
        <v>10</v>
      </c>
      <c r="BC5" t="s">
        <v>9</v>
      </c>
    </row>
    <row r="6" spans="2:55" x14ac:dyDescent="0.25">
      <c r="B6">
        <v>1</v>
      </c>
      <c r="C6" s="5">
        <f>AVERAGE(U6:U15)</f>
        <v>-33.4</v>
      </c>
      <c r="D6" s="5">
        <f>AVERAGE(V6:V15)</f>
        <v>-33</v>
      </c>
      <c r="E6" s="5">
        <f t="shared" ref="E6:R6" si="0">AVERAGE(W6:W15)</f>
        <v>-32</v>
      </c>
      <c r="F6" s="5">
        <f t="shared" si="0"/>
        <v>-34.6</v>
      </c>
      <c r="G6" s="5">
        <f t="shared" si="0"/>
        <v>-40</v>
      </c>
      <c r="H6" s="5">
        <f t="shared" si="0"/>
        <v>-38</v>
      </c>
      <c r="I6" s="5">
        <f t="shared" si="0"/>
        <v>-39</v>
      </c>
      <c r="J6" s="5">
        <f t="shared" si="0"/>
        <v>-40</v>
      </c>
      <c r="K6" s="5">
        <f t="shared" si="0"/>
        <v>-35</v>
      </c>
      <c r="L6" s="5">
        <f t="shared" si="0"/>
        <v>-32</v>
      </c>
      <c r="M6" s="5">
        <f t="shared" si="0"/>
        <v>-32.1</v>
      </c>
      <c r="N6" s="5">
        <f t="shared" si="0"/>
        <v>-34</v>
      </c>
      <c r="O6" s="5">
        <f t="shared" si="0"/>
        <v>-37</v>
      </c>
      <c r="P6" s="5">
        <f t="shared" si="0"/>
        <v>-35</v>
      </c>
      <c r="Q6" s="5">
        <f t="shared" si="0"/>
        <v>-36</v>
      </c>
      <c r="R6" s="5">
        <f t="shared" si="0"/>
        <v>-38</v>
      </c>
      <c r="T6">
        <v>1</v>
      </c>
      <c r="U6">
        <v>-34</v>
      </c>
      <c r="V6">
        <v>-33</v>
      </c>
      <c r="W6">
        <v>-32</v>
      </c>
      <c r="X6">
        <v>-35</v>
      </c>
      <c r="Y6">
        <v>-40</v>
      </c>
      <c r="Z6">
        <v>-38</v>
      </c>
      <c r="AA6">
        <v>-39</v>
      </c>
      <c r="AB6">
        <v>-40</v>
      </c>
      <c r="AC6">
        <v>-35</v>
      </c>
      <c r="AD6">
        <v>-32</v>
      </c>
      <c r="AE6">
        <v>-32</v>
      </c>
      <c r="AF6">
        <v>-34</v>
      </c>
      <c r="AG6">
        <v>-37</v>
      </c>
      <c r="AH6">
        <v>-35</v>
      </c>
      <c r="AI6">
        <v>-36</v>
      </c>
      <c r="AJ6">
        <v>-38</v>
      </c>
      <c r="AM6">
        <v>1</v>
      </c>
      <c r="AN6">
        <v>1.043496</v>
      </c>
      <c r="AO6">
        <v>0.92218599999999995</v>
      </c>
      <c r="AP6">
        <v>0.81098400000000004</v>
      </c>
      <c r="AQ6">
        <v>1.17537</v>
      </c>
      <c r="AR6">
        <v>2.0088035999999998</v>
      </c>
      <c r="AS6">
        <v>1.6388464</v>
      </c>
      <c r="AT6">
        <v>1.8174351691999999</v>
      </c>
      <c r="AU6">
        <v>2.0088035999999998</v>
      </c>
      <c r="AV6">
        <v>1.17537</v>
      </c>
      <c r="AW6">
        <v>0.81098400000000004</v>
      </c>
      <c r="AX6">
        <v>0.81098400000000004</v>
      </c>
      <c r="AY6">
        <v>1.043496</v>
      </c>
      <c r="AZ6">
        <v>1.472599</v>
      </c>
      <c r="BA6">
        <v>1.175368</v>
      </c>
      <c r="BB6">
        <v>1.3182529000000001</v>
      </c>
      <c r="BC6">
        <v>1.9388464999999999</v>
      </c>
    </row>
    <row r="7" spans="2:55" x14ac:dyDescent="0.25">
      <c r="B7">
        <v>2</v>
      </c>
      <c r="C7" s="5">
        <f>AVERAGE(U18:U27)</f>
        <v>-44</v>
      </c>
      <c r="D7" s="5">
        <f t="shared" ref="D7:R7" si="1">AVERAGE(V18:V27)</f>
        <v>-42</v>
      </c>
      <c r="E7" s="5">
        <f t="shared" si="1"/>
        <v>-42.6</v>
      </c>
      <c r="F7" s="5">
        <f t="shared" si="1"/>
        <v>-43</v>
      </c>
      <c r="G7" s="5">
        <f t="shared" si="1"/>
        <v>-47</v>
      </c>
      <c r="H7" s="5">
        <f t="shared" si="1"/>
        <v>-45</v>
      </c>
      <c r="I7" s="5">
        <f t="shared" si="1"/>
        <v>-47</v>
      </c>
      <c r="J7" s="5">
        <f t="shared" si="1"/>
        <v>-47</v>
      </c>
      <c r="K7" s="5">
        <f t="shared" si="1"/>
        <v>-43</v>
      </c>
      <c r="L7" s="5">
        <f t="shared" si="1"/>
        <v>-41</v>
      </c>
      <c r="M7" s="5">
        <f t="shared" si="1"/>
        <v>-41.5</v>
      </c>
      <c r="N7" s="5">
        <f t="shared" si="1"/>
        <v>-41.9</v>
      </c>
      <c r="O7" s="5">
        <f t="shared" si="1"/>
        <v>-44</v>
      </c>
      <c r="P7" s="5">
        <f t="shared" si="1"/>
        <v>-43</v>
      </c>
      <c r="Q7" s="5">
        <f t="shared" si="1"/>
        <v>-43.2</v>
      </c>
      <c r="R7" s="5">
        <f t="shared" si="1"/>
        <v>-44</v>
      </c>
      <c r="T7">
        <v>2</v>
      </c>
      <c r="U7">
        <v>-33</v>
      </c>
      <c r="V7">
        <v>-33</v>
      </c>
      <c r="W7">
        <v>-32</v>
      </c>
      <c r="X7">
        <v>-35</v>
      </c>
      <c r="Y7">
        <v>-40</v>
      </c>
      <c r="Z7">
        <v>-38</v>
      </c>
      <c r="AA7">
        <v>-39</v>
      </c>
      <c r="AB7">
        <v>-40</v>
      </c>
      <c r="AC7">
        <v>-35</v>
      </c>
      <c r="AD7">
        <v>-32</v>
      </c>
      <c r="AE7">
        <v>-32</v>
      </c>
      <c r="AF7">
        <v>-34</v>
      </c>
      <c r="AG7">
        <v>-37</v>
      </c>
      <c r="AH7">
        <v>-35</v>
      </c>
      <c r="AI7">
        <v>-36</v>
      </c>
      <c r="AJ7">
        <v>-38</v>
      </c>
      <c r="AM7">
        <v>2</v>
      </c>
      <c r="AN7">
        <v>0.92218599999999995</v>
      </c>
      <c r="AO7">
        <v>0.92218599999999995</v>
      </c>
      <c r="AP7">
        <v>0.81098400000000004</v>
      </c>
      <c r="AQ7">
        <v>1.17537</v>
      </c>
      <c r="AR7">
        <v>2.0088035999999998</v>
      </c>
      <c r="AS7">
        <v>1.6388464</v>
      </c>
      <c r="AT7">
        <v>1.8174351691999999</v>
      </c>
      <c r="AU7">
        <v>2.0088035999999998</v>
      </c>
      <c r="AV7">
        <v>1.17537</v>
      </c>
      <c r="AW7">
        <v>0.81098400000000004</v>
      </c>
      <c r="AX7">
        <v>0.81098400000000004</v>
      </c>
      <c r="AY7">
        <v>1.043496</v>
      </c>
      <c r="AZ7">
        <v>1.472599</v>
      </c>
      <c r="BA7">
        <v>1.175368</v>
      </c>
      <c r="BB7">
        <v>1.3182529000000001</v>
      </c>
      <c r="BC7">
        <v>1.9388464999999999</v>
      </c>
    </row>
    <row r="8" spans="2:55" x14ac:dyDescent="0.25">
      <c r="B8">
        <v>3</v>
      </c>
      <c r="C8" s="5">
        <f>AVERAGE(U30:U39)</f>
        <v>-43</v>
      </c>
      <c r="D8" s="5">
        <f t="shared" ref="D8:R8" si="2">AVERAGE(V30:V39)</f>
        <v>-45</v>
      </c>
      <c r="E8" s="5">
        <f t="shared" si="2"/>
        <v>-46</v>
      </c>
      <c r="F8" s="5">
        <f t="shared" si="2"/>
        <v>-46.1</v>
      </c>
      <c r="G8" s="5">
        <f t="shared" si="2"/>
        <v>-51</v>
      </c>
      <c r="H8" s="5">
        <f t="shared" si="2"/>
        <v>-51</v>
      </c>
      <c r="I8" s="5">
        <f t="shared" si="2"/>
        <v>-51</v>
      </c>
      <c r="J8" s="5">
        <f t="shared" si="2"/>
        <v>-52</v>
      </c>
      <c r="K8" s="5">
        <f t="shared" si="2"/>
        <v>-47.4</v>
      </c>
      <c r="L8" s="5">
        <f t="shared" si="2"/>
        <v>-48.2</v>
      </c>
      <c r="M8" s="5">
        <f t="shared" si="2"/>
        <v>-47.2</v>
      </c>
      <c r="N8" s="5">
        <f t="shared" si="2"/>
        <v>-50</v>
      </c>
      <c r="O8" s="5">
        <f t="shared" si="2"/>
        <v>-47</v>
      </c>
      <c r="P8" s="5">
        <f t="shared" si="2"/>
        <v>-46</v>
      </c>
      <c r="Q8" s="5">
        <f t="shared" si="2"/>
        <v>-46</v>
      </c>
      <c r="R8" s="5">
        <f t="shared" si="2"/>
        <v>-47</v>
      </c>
      <c r="T8">
        <v>3</v>
      </c>
      <c r="U8">
        <v>-33</v>
      </c>
      <c r="V8">
        <v>-33</v>
      </c>
      <c r="W8">
        <v>-32</v>
      </c>
      <c r="X8">
        <v>-34</v>
      </c>
      <c r="Y8">
        <v>-40</v>
      </c>
      <c r="Z8">
        <v>-38</v>
      </c>
      <c r="AA8">
        <v>-39</v>
      </c>
      <c r="AB8">
        <v>-40</v>
      </c>
      <c r="AC8">
        <v>-35</v>
      </c>
      <c r="AD8">
        <v>-32</v>
      </c>
      <c r="AE8">
        <v>-32</v>
      </c>
      <c r="AF8">
        <v>-34</v>
      </c>
      <c r="AG8">
        <v>-37</v>
      </c>
      <c r="AH8">
        <v>-35</v>
      </c>
      <c r="AI8">
        <v>-36</v>
      </c>
      <c r="AJ8">
        <v>-38</v>
      </c>
      <c r="AM8">
        <v>3</v>
      </c>
      <c r="AN8">
        <v>0.92218599999999995</v>
      </c>
      <c r="AO8">
        <v>0.92218599999999995</v>
      </c>
      <c r="AP8">
        <v>0.81098400000000004</v>
      </c>
      <c r="AQ8">
        <v>1.043496</v>
      </c>
      <c r="AR8">
        <v>2.0088035999999998</v>
      </c>
      <c r="AS8">
        <v>1.6388464</v>
      </c>
      <c r="AT8">
        <v>1.8174351691999999</v>
      </c>
      <c r="AU8">
        <v>2.0088035999999998</v>
      </c>
      <c r="AV8">
        <v>1.17537</v>
      </c>
      <c r="AW8">
        <v>0.81098400000000004</v>
      </c>
      <c r="AX8">
        <v>0.81098400000000004</v>
      </c>
      <c r="AY8">
        <v>1.043496</v>
      </c>
      <c r="AZ8">
        <v>1.472599</v>
      </c>
      <c r="BA8">
        <v>1.175368</v>
      </c>
      <c r="BB8">
        <v>1.3182529000000001</v>
      </c>
      <c r="BC8">
        <v>1.9388464999999999</v>
      </c>
    </row>
    <row r="9" spans="2:55" x14ac:dyDescent="0.25">
      <c r="B9">
        <v>4</v>
      </c>
      <c r="C9" s="5">
        <f>AVERAGE(U42:U51)</f>
        <v>-50</v>
      </c>
      <c r="D9" s="5">
        <f t="shared" ref="D9:R9" si="3">AVERAGE(V42:V51)</f>
        <v>-50</v>
      </c>
      <c r="E9" s="5">
        <f t="shared" si="3"/>
        <v>-49</v>
      </c>
      <c r="F9" s="5">
        <f t="shared" si="3"/>
        <v>-50</v>
      </c>
      <c r="G9" s="5">
        <f t="shared" si="3"/>
        <v>-43.7</v>
      </c>
      <c r="H9" s="5">
        <f t="shared" si="3"/>
        <v>-55.3</v>
      </c>
      <c r="I9" s="5">
        <f t="shared" si="3"/>
        <v>-55</v>
      </c>
      <c r="J9" s="5">
        <f t="shared" si="3"/>
        <v>-53</v>
      </c>
      <c r="K9" s="5">
        <f t="shared" si="3"/>
        <v>-52</v>
      </c>
      <c r="L9" s="5">
        <f t="shared" si="3"/>
        <v>-51</v>
      </c>
      <c r="M9" s="5">
        <f t="shared" si="3"/>
        <v>-51</v>
      </c>
      <c r="N9" s="5">
        <f t="shared" si="3"/>
        <v>-51.4</v>
      </c>
      <c r="O9" s="5">
        <f t="shared" si="3"/>
        <v>-51</v>
      </c>
      <c r="P9" s="5">
        <f t="shared" si="3"/>
        <v>-51</v>
      </c>
      <c r="Q9" s="5">
        <f t="shared" si="3"/>
        <v>-51</v>
      </c>
      <c r="R9" s="5">
        <f t="shared" si="3"/>
        <v>-49.2</v>
      </c>
      <c r="T9">
        <v>4</v>
      </c>
      <c r="U9">
        <v>-33</v>
      </c>
      <c r="V9">
        <v>-33</v>
      </c>
      <c r="W9">
        <v>-32</v>
      </c>
      <c r="X9">
        <v>-34</v>
      </c>
      <c r="Y9">
        <v>-40</v>
      </c>
      <c r="Z9">
        <v>-38</v>
      </c>
      <c r="AA9">
        <v>-39</v>
      </c>
      <c r="AB9">
        <v>-40</v>
      </c>
      <c r="AC9">
        <v>-35</v>
      </c>
      <c r="AD9">
        <v>-32</v>
      </c>
      <c r="AE9">
        <v>-32</v>
      </c>
      <c r="AF9">
        <v>-34</v>
      </c>
      <c r="AG9">
        <v>-37</v>
      </c>
      <c r="AH9">
        <v>-35</v>
      </c>
      <c r="AI9">
        <v>-36</v>
      </c>
      <c r="AJ9">
        <v>-38</v>
      </c>
      <c r="AM9">
        <v>4</v>
      </c>
      <c r="AN9">
        <v>0.92218599999999995</v>
      </c>
      <c r="AO9">
        <v>0.92218599999999995</v>
      </c>
      <c r="AP9">
        <v>0.81098400000000004</v>
      </c>
      <c r="AQ9">
        <v>1.043496</v>
      </c>
      <c r="AR9">
        <v>2.0088035999999998</v>
      </c>
      <c r="AS9">
        <v>1.6388464</v>
      </c>
      <c r="AT9">
        <v>1.8174351691999999</v>
      </c>
      <c r="AU9">
        <v>2.0088035999999998</v>
      </c>
      <c r="AV9">
        <v>1.17537</v>
      </c>
      <c r="AW9">
        <v>0.81098400000000004</v>
      </c>
      <c r="AX9">
        <v>0.81098400000000004</v>
      </c>
      <c r="AY9">
        <v>1.043496</v>
      </c>
      <c r="AZ9">
        <v>1.472599</v>
      </c>
      <c r="BA9">
        <v>1.175368</v>
      </c>
      <c r="BB9">
        <v>1.3182529000000001</v>
      </c>
      <c r="BC9">
        <v>1.9388464999999999</v>
      </c>
    </row>
    <row r="10" spans="2:55" x14ac:dyDescent="0.25">
      <c r="B10">
        <v>5</v>
      </c>
      <c r="C10" s="5">
        <f>AVERAGE(U54:U63)</f>
        <v>-52.1</v>
      </c>
      <c r="D10" s="5">
        <f t="shared" ref="D10:R10" si="4">AVERAGE(V54:V63)</f>
        <v>-51</v>
      </c>
      <c r="E10" s="5">
        <f t="shared" si="4"/>
        <v>-51</v>
      </c>
      <c r="F10" s="5">
        <f t="shared" si="4"/>
        <v>-53</v>
      </c>
      <c r="G10" s="5">
        <f t="shared" si="4"/>
        <v>-58</v>
      </c>
      <c r="H10" s="5">
        <f t="shared" si="4"/>
        <v>-57</v>
      </c>
      <c r="I10" s="5">
        <f t="shared" si="4"/>
        <v>-54.8</v>
      </c>
      <c r="J10" s="5">
        <f t="shared" si="4"/>
        <v>-56</v>
      </c>
      <c r="K10" s="5">
        <f t="shared" si="4"/>
        <v>-54.2</v>
      </c>
      <c r="L10" s="5">
        <f t="shared" si="4"/>
        <v>-54</v>
      </c>
      <c r="M10" s="5">
        <f t="shared" si="4"/>
        <v>-54</v>
      </c>
      <c r="N10" s="5">
        <f t="shared" si="4"/>
        <v>-54.6</v>
      </c>
      <c r="O10" s="5">
        <f t="shared" si="4"/>
        <v>-55.7</v>
      </c>
      <c r="P10" s="5">
        <f t="shared" si="4"/>
        <v>-53.2</v>
      </c>
      <c r="Q10" s="5">
        <f t="shared" si="4"/>
        <v>-54.9</v>
      </c>
      <c r="R10" s="5">
        <f t="shared" si="4"/>
        <v>-56.1</v>
      </c>
      <c r="T10">
        <v>5</v>
      </c>
      <c r="U10">
        <v>-34</v>
      </c>
      <c r="V10">
        <v>-33</v>
      </c>
      <c r="W10">
        <v>-32</v>
      </c>
      <c r="X10">
        <v>-34</v>
      </c>
      <c r="Y10">
        <v>-40</v>
      </c>
      <c r="Z10">
        <v>-38</v>
      </c>
      <c r="AA10">
        <v>-39</v>
      </c>
      <c r="AB10">
        <v>-40</v>
      </c>
      <c r="AC10">
        <v>-35</v>
      </c>
      <c r="AD10">
        <v>-32</v>
      </c>
      <c r="AE10">
        <v>-32</v>
      </c>
      <c r="AF10">
        <v>-34</v>
      </c>
      <c r="AG10">
        <v>-37</v>
      </c>
      <c r="AH10">
        <v>-35</v>
      </c>
      <c r="AI10">
        <v>-36</v>
      </c>
      <c r="AJ10">
        <v>-38</v>
      </c>
      <c r="AM10">
        <v>5</v>
      </c>
      <c r="AN10">
        <v>1.043496</v>
      </c>
      <c r="AO10">
        <v>0.92218599999999995</v>
      </c>
      <c r="AP10">
        <v>0.81098400000000004</v>
      </c>
      <c r="AQ10">
        <v>1.043496</v>
      </c>
      <c r="AR10">
        <v>2.0088035999999998</v>
      </c>
      <c r="AS10">
        <v>1.6388464</v>
      </c>
      <c r="AT10">
        <v>1.8174351691999999</v>
      </c>
      <c r="AU10">
        <v>2.0088035999999998</v>
      </c>
      <c r="AV10">
        <v>1.17537</v>
      </c>
      <c r="AW10">
        <v>0.81098400000000004</v>
      </c>
      <c r="AX10">
        <v>0.81098400000000004</v>
      </c>
      <c r="AY10">
        <v>1.043496</v>
      </c>
      <c r="AZ10">
        <v>1.472599</v>
      </c>
      <c r="BA10">
        <v>1.175368</v>
      </c>
      <c r="BB10">
        <v>1.3182529000000001</v>
      </c>
      <c r="BC10">
        <v>1.9388464999999999</v>
      </c>
    </row>
    <row r="11" spans="2:55" x14ac:dyDescent="0.25">
      <c r="B11">
        <v>6</v>
      </c>
      <c r="T11">
        <v>6</v>
      </c>
      <c r="U11">
        <v>-33</v>
      </c>
      <c r="V11">
        <v>-33</v>
      </c>
      <c r="W11">
        <v>-32</v>
      </c>
      <c r="X11">
        <v>-35</v>
      </c>
      <c r="Y11">
        <v>-40</v>
      </c>
      <c r="Z11">
        <v>-38</v>
      </c>
      <c r="AA11">
        <v>-39</v>
      </c>
      <c r="AB11">
        <v>-40</v>
      </c>
      <c r="AC11">
        <v>-35</v>
      </c>
      <c r="AD11">
        <v>-32</v>
      </c>
      <c r="AE11">
        <v>-32</v>
      </c>
      <c r="AF11">
        <v>-34</v>
      </c>
      <c r="AG11">
        <v>-37</v>
      </c>
      <c r="AH11">
        <v>-35</v>
      </c>
      <c r="AI11">
        <v>-36</v>
      </c>
      <c r="AJ11">
        <v>-38</v>
      </c>
      <c r="AM11">
        <v>6</v>
      </c>
      <c r="AN11">
        <v>0.92218599999999995</v>
      </c>
      <c r="AO11">
        <v>0.92218599999999995</v>
      </c>
      <c r="AP11">
        <v>0.81098400000000004</v>
      </c>
      <c r="AQ11">
        <v>1.17537</v>
      </c>
      <c r="AR11">
        <v>2.0088035999999998</v>
      </c>
      <c r="AS11">
        <v>1.6388464</v>
      </c>
      <c r="AT11">
        <v>1.8174351691999999</v>
      </c>
      <c r="AU11">
        <v>2.0088035999999998</v>
      </c>
      <c r="AV11">
        <v>1.17537</v>
      </c>
      <c r="AW11">
        <v>0.81098400000000004</v>
      </c>
      <c r="AX11">
        <v>0.81098400000000004</v>
      </c>
      <c r="AY11">
        <v>1.043496</v>
      </c>
      <c r="AZ11">
        <v>1.472599</v>
      </c>
      <c r="BA11">
        <v>1.175368</v>
      </c>
      <c r="BB11">
        <v>1.3182529000000001</v>
      </c>
      <c r="BC11">
        <v>1.9388464999999999</v>
      </c>
    </row>
    <row r="12" spans="2:55" x14ac:dyDescent="0.25">
      <c r="B12">
        <v>7</v>
      </c>
      <c r="T12">
        <v>7</v>
      </c>
      <c r="U12">
        <v>-34</v>
      </c>
      <c r="V12">
        <v>-33</v>
      </c>
      <c r="W12">
        <v>-32</v>
      </c>
      <c r="X12">
        <v>-35</v>
      </c>
      <c r="Y12">
        <v>-40</v>
      </c>
      <c r="Z12">
        <v>-38</v>
      </c>
      <c r="AA12">
        <v>-39</v>
      </c>
      <c r="AB12">
        <v>-40</v>
      </c>
      <c r="AC12">
        <v>-35</v>
      </c>
      <c r="AD12">
        <v>-32</v>
      </c>
      <c r="AE12">
        <v>-33</v>
      </c>
      <c r="AF12">
        <v>-34</v>
      </c>
      <c r="AG12">
        <v>-37</v>
      </c>
      <c r="AH12">
        <v>-35</v>
      </c>
      <c r="AI12">
        <v>-36</v>
      </c>
      <c r="AJ12">
        <v>-38</v>
      </c>
      <c r="AM12">
        <v>7</v>
      </c>
      <c r="AN12">
        <v>1.043496</v>
      </c>
      <c r="AO12">
        <v>0.92218599999999995</v>
      </c>
      <c r="AP12">
        <v>0.81098400000000004</v>
      </c>
      <c r="AQ12">
        <v>1.17537</v>
      </c>
      <c r="AR12">
        <v>2.0088035999999998</v>
      </c>
      <c r="AS12">
        <v>1.6388464</v>
      </c>
      <c r="AT12">
        <v>1.8174351691999999</v>
      </c>
      <c r="AU12">
        <v>2.0088035999999998</v>
      </c>
      <c r="AV12">
        <v>1.17537</v>
      </c>
      <c r="AW12">
        <v>0.81098400000000004</v>
      </c>
      <c r="AX12">
        <v>0.92218599999999995</v>
      </c>
      <c r="AY12">
        <v>1.043496</v>
      </c>
      <c r="AZ12">
        <v>1.472599</v>
      </c>
      <c r="BA12">
        <v>1.175368</v>
      </c>
      <c r="BB12">
        <v>1.3182529000000001</v>
      </c>
      <c r="BC12">
        <v>1.9388464999999999</v>
      </c>
    </row>
    <row r="13" spans="2:55" x14ac:dyDescent="0.25">
      <c r="B13">
        <v>8</v>
      </c>
      <c r="T13">
        <v>8</v>
      </c>
      <c r="U13">
        <v>-34</v>
      </c>
      <c r="V13">
        <v>-33</v>
      </c>
      <c r="W13">
        <v>-32</v>
      </c>
      <c r="X13">
        <v>-35</v>
      </c>
      <c r="Y13">
        <v>-40</v>
      </c>
      <c r="Z13">
        <v>-38</v>
      </c>
      <c r="AA13">
        <v>-39</v>
      </c>
      <c r="AB13">
        <v>-40</v>
      </c>
      <c r="AC13">
        <v>-35</v>
      </c>
      <c r="AD13">
        <v>-32</v>
      </c>
      <c r="AE13">
        <v>-32</v>
      </c>
      <c r="AF13">
        <v>-34</v>
      </c>
      <c r="AG13">
        <v>-37</v>
      </c>
      <c r="AH13">
        <v>-35</v>
      </c>
      <c r="AI13">
        <v>-36</v>
      </c>
      <c r="AJ13">
        <v>-38</v>
      </c>
      <c r="AM13">
        <v>8</v>
      </c>
      <c r="AN13">
        <v>1.043496</v>
      </c>
      <c r="AO13">
        <v>0.92218599999999995</v>
      </c>
      <c r="AP13">
        <v>0.81098400000000004</v>
      </c>
      <c r="AQ13">
        <v>1.17537</v>
      </c>
      <c r="AR13">
        <v>2.0088035999999998</v>
      </c>
      <c r="AS13">
        <v>1.6388464</v>
      </c>
      <c r="AT13">
        <v>1.8174351691999999</v>
      </c>
      <c r="AU13">
        <v>2.0088035999999998</v>
      </c>
      <c r="AV13">
        <v>1.17537</v>
      </c>
      <c r="AW13">
        <v>0.81098400000000004</v>
      </c>
      <c r="AX13">
        <v>0.81098400000000004</v>
      </c>
      <c r="AY13">
        <v>1.043496</v>
      </c>
      <c r="AZ13">
        <v>1.472599</v>
      </c>
      <c r="BA13">
        <v>1.175368</v>
      </c>
      <c r="BB13">
        <v>1.3182529000000001</v>
      </c>
      <c r="BC13">
        <v>1.9388464999999999</v>
      </c>
    </row>
    <row r="14" spans="2:55" x14ac:dyDescent="0.25">
      <c r="B14">
        <v>9</v>
      </c>
      <c r="T14">
        <v>9</v>
      </c>
      <c r="U14">
        <v>-33</v>
      </c>
      <c r="V14">
        <v>-33</v>
      </c>
      <c r="W14">
        <v>-32</v>
      </c>
      <c r="X14">
        <v>-34</v>
      </c>
      <c r="Y14">
        <v>-40</v>
      </c>
      <c r="Z14">
        <v>-38</v>
      </c>
      <c r="AA14">
        <v>-39</v>
      </c>
      <c r="AB14">
        <v>-40</v>
      </c>
      <c r="AC14">
        <v>-35</v>
      </c>
      <c r="AD14">
        <v>-32</v>
      </c>
      <c r="AE14">
        <v>-32</v>
      </c>
      <c r="AF14">
        <v>-34</v>
      </c>
      <c r="AG14">
        <v>-37</v>
      </c>
      <c r="AH14">
        <v>-35</v>
      </c>
      <c r="AI14">
        <v>-36</v>
      </c>
      <c r="AJ14">
        <v>-38</v>
      </c>
      <c r="AM14">
        <v>9</v>
      </c>
      <c r="AN14">
        <v>0.92218599999999995</v>
      </c>
      <c r="AO14">
        <v>0.92218599999999995</v>
      </c>
      <c r="AP14">
        <v>0.81098400000000004</v>
      </c>
      <c r="AQ14">
        <v>1.043496</v>
      </c>
      <c r="AR14">
        <v>2.0088035999999998</v>
      </c>
      <c r="AS14">
        <v>1.6388464</v>
      </c>
      <c r="AT14">
        <v>1.8174351691999999</v>
      </c>
      <c r="AU14">
        <v>2.0088035999999998</v>
      </c>
      <c r="AV14">
        <v>1.17537</v>
      </c>
      <c r="AW14">
        <v>0.81098400000000004</v>
      </c>
      <c r="AX14">
        <v>0.81098400000000004</v>
      </c>
      <c r="AY14">
        <v>1.043496</v>
      </c>
      <c r="AZ14">
        <v>1.472599</v>
      </c>
      <c r="BA14">
        <v>1.175368</v>
      </c>
      <c r="BB14">
        <v>1.3182529000000001</v>
      </c>
      <c r="BC14">
        <v>1.9388464999999999</v>
      </c>
    </row>
    <row r="15" spans="2:55" x14ac:dyDescent="0.25">
      <c r="T15">
        <v>10</v>
      </c>
      <c r="U15">
        <v>-33</v>
      </c>
      <c r="V15">
        <v>-33</v>
      </c>
      <c r="W15">
        <v>-32</v>
      </c>
      <c r="X15">
        <v>-35</v>
      </c>
      <c r="Y15">
        <v>-40</v>
      </c>
      <c r="Z15">
        <v>-38</v>
      </c>
      <c r="AA15">
        <v>-39</v>
      </c>
      <c r="AB15">
        <v>-40</v>
      </c>
      <c r="AC15">
        <v>-35</v>
      </c>
      <c r="AD15">
        <v>-32</v>
      </c>
      <c r="AE15">
        <v>-32</v>
      </c>
      <c r="AF15">
        <v>-34</v>
      </c>
      <c r="AG15">
        <v>-37</v>
      </c>
      <c r="AH15">
        <v>-35</v>
      </c>
      <c r="AI15">
        <v>-36</v>
      </c>
      <c r="AJ15">
        <v>-38</v>
      </c>
      <c r="AM15">
        <v>10</v>
      </c>
      <c r="AN15">
        <v>0.92218599999999995</v>
      </c>
      <c r="AO15">
        <v>0.92218599999999995</v>
      </c>
      <c r="AP15">
        <v>0.81098400000000004</v>
      </c>
      <c r="AQ15">
        <v>1.17537</v>
      </c>
      <c r="AR15">
        <v>2.0088035999999998</v>
      </c>
      <c r="AS15">
        <v>1.6388464</v>
      </c>
      <c r="AT15">
        <v>1.8174351691999999</v>
      </c>
      <c r="AU15">
        <v>2.0088035999999998</v>
      </c>
      <c r="AV15">
        <v>1.17537</v>
      </c>
      <c r="AW15">
        <v>0.81098400000000004</v>
      </c>
      <c r="AX15">
        <v>0.81098400000000004</v>
      </c>
      <c r="AY15">
        <v>1.043496</v>
      </c>
      <c r="AZ15">
        <v>1.472599</v>
      </c>
      <c r="BA15">
        <v>1.175368</v>
      </c>
      <c r="BB15">
        <v>1.3182529000000001</v>
      </c>
      <c r="BC15">
        <v>1.9388464999999999</v>
      </c>
    </row>
    <row r="16" spans="2:55" x14ac:dyDescent="0.25">
      <c r="T16" t="s">
        <v>21</v>
      </c>
      <c r="AM16" t="s">
        <v>21</v>
      </c>
    </row>
    <row r="17" spans="2:55" x14ac:dyDescent="0.25">
      <c r="T17" t="s">
        <v>19</v>
      </c>
      <c r="U17" t="s">
        <v>3</v>
      </c>
      <c r="V17" t="s">
        <v>4</v>
      </c>
      <c r="W17" t="s">
        <v>5</v>
      </c>
      <c r="X17" t="s">
        <v>6</v>
      </c>
      <c r="Y17" t="s">
        <v>7</v>
      </c>
      <c r="Z17" t="s">
        <v>8</v>
      </c>
      <c r="AA17" t="s">
        <v>18</v>
      </c>
      <c r="AB17" t="s">
        <v>17</v>
      </c>
      <c r="AC17" t="s">
        <v>16</v>
      </c>
      <c r="AD17" t="s">
        <v>15</v>
      </c>
      <c r="AE17" t="s">
        <v>14</v>
      </c>
      <c r="AF17" t="s">
        <v>13</v>
      </c>
      <c r="AG17" t="s">
        <v>12</v>
      </c>
      <c r="AH17" t="s">
        <v>11</v>
      </c>
      <c r="AI17" t="s">
        <v>10</v>
      </c>
      <c r="AJ17" t="s">
        <v>9</v>
      </c>
      <c r="AM17" t="s">
        <v>19</v>
      </c>
      <c r="AN17" t="s">
        <v>3</v>
      </c>
      <c r="AO17" t="s">
        <v>4</v>
      </c>
      <c r="AP17" t="s">
        <v>5</v>
      </c>
      <c r="AQ17" t="s">
        <v>6</v>
      </c>
      <c r="AR17" t="s">
        <v>7</v>
      </c>
      <c r="AS17" t="s">
        <v>8</v>
      </c>
      <c r="AT17" t="s">
        <v>18</v>
      </c>
      <c r="AU17" t="s">
        <v>17</v>
      </c>
      <c r="AV17" t="s">
        <v>16</v>
      </c>
      <c r="AW17" t="s">
        <v>15</v>
      </c>
      <c r="AX17" t="s">
        <v>14</v>
      </c>
      <c r="AY17" t="s">
        <v>13</v>
      </c>
      <c r="AZ17" t="s">
        <v>12</v>
      </c>
      <c r="BA17" t="s">
        <v>11</v>
      </c>
      <c r="BB17" t="s">
        <v>10</v>
      </c>
      <c r="BC17" t="s">
        <v>9</v>
      </c>
    </row>
    <row r="18" spans="2:55" x14ac:dyDescent="0.25">
      <c r="C18" s="25" t="s">
        <v>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T18">
        <v>1</v>
      </c>
      <c r="U18">
        <v>-44</v>
      </c>
      <c r="V18">
        <v>-42</v>
      </c>
      <c r="W18">
        <v>-42</v>
      </c>
      <c r="X18">
        <v>-43</v>
      </c>
      <c r="Y18">
        <v>-47</v>
      </c>
      <c r="Z18">
        <v>-45</v>
      </c>
      <c r="AA18">
        <v>-47</v>
      </c>
      <c r="AB18">
        <v>-47</v>
      </c>
      <c r="AC18">
        <v>-43</v>
      </c>
      <c r="AD18">
        <v>-41</v>
      </c>
      <c r="AE18">
        <v>-42</v>
      </c>
      <c r="AF18">
        <v>-42</v>
      </c>
      <c r="AG18">
        <v>-44</v>
      </c>
      <c r="AH18">
        <v>-43</v>
      </c>
      <c r="AI18">
        <v>-43</v>
      </c>
      <c r="AJ18">
        <v>-44</v>
      </c>
      <c r="AM18">
        <v>1</v>
      </c>
      <c r="AN18">
        <v>2.9105804000000002</v>
      </c>
      <c r="AO18">
        <v>2.43158889</v>
      </c>
      <c r="AP18">
        <v>2.43158889</v>
      </c>
      <c r="AQ18">
        <v>2.6638457999999998</v>
      </c>
      <c r="AR18">
        <v>3.741698</v>
      </c>
      <c r="AS18">
        <v>3.1721960999999999</v>
      </c>
      <c r="AT18">
        <v>3.7416980199999998</v>
      </c>
      <c r="AU18">
        <v>3.7416980199999998</v>
      </c>
      <c r="AV18">
        <v>2.6638457780000002</v>
      </c>
      <c r="AW18">
        <v>2.2133783999999999</v>
      </c>
      <c r="AX18">
        <v>2.43158889</v>
      </c>
      <c r="AY18">
        <v>2.4315888800000001</v>
      </c>
      <c r="AZ18">
        <v>2.9105804439999998</v>
      </c>
      <c r="BA18">
        <v>2.66384577</v>
      </c>
      <c r="BB18">
        <v>2.6638457780000002</v>
      </c>
      <c r="BC18">
        <v>2.9105804442999998</v>
      </c>
    </row>
    <row r="19" spans="2:55" x14ac:dyDescent="0.25">
      <c r="B19" s="1" t="s">
        <v>1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T19">
        <v>2</v>
      </c>
      <c r="U19">
        <v>-44</v>
      </c>
      <c r="V19">
        <v>-42</v>
      </c>
      <c r="W19">
        <v>-43</v>
      </c>
      <c r="X19">
        <v>-43</v>
      </c>
      <c r="Y19">
        <v>-47</v>
      </c>
      <c r="Z19">
        <v>-45</v>
      </c>
      <c r="AA19">
        <v>-47</v>
      </c>
      <c r="AB19">
        <v>-47</v>
      </c>
      <c r="AC19">
        <v>-43</v>
      </c>
      <c r="AD19">
        <v>-41</v>
      </c>
      <c r="AE19">
        <v>-41</v>
      </c>
      <c r="AF19">
        <v>-42</v>
      </c>
      <c r="AG19">
        <v>-44</v>
      </c>
      <c r="AH19">
        <v>-43</v>
      </c>
      <c r="AI19">
        <v>-43</v>
      </c>
      <c r="AJ19">
        <v>-44</v>
      </c>
      <c r="AM19">
        <v>2</v>
      </c>
      <c r="AN19">
        <v>2.9105804000000002</v>
      </c>
      <c r="AO19">
        <v>2.43158889</v>
      </c>
      <c r="AP19">
        <v>2.6638457999999998</v>
      </c>
      <c r="AQ19">
        <v>2.6638457999999998</v>
      </c>
      <c r="AR19">
        <v>3.741698</v>
      </c>
      <c r="AS19">
        <v>3.1721960999999999</v>
      </c>
      <c r="AT19">
        <v>3.7416980199999998</v>
      </c>
      <c r="AU19">
        <v>3.7416980199999998</v>
      </c>
      <c r="AV19">
        <v>2.6638457780000002</v>
      </c>
      <c r="AW19">
        <v>2.2133783999999999</v>
      </c>
      <c r="AX19">
        <v>2.2133784294000001</v>
      </c>
      <c r="AY19">
        <v>2.4315888800000001</v>
      </c>
      <c r="AZ19">
        <v>2.9105804439999998</v>
      </c>
      <c r="BA19">
        <v>2.66384577</v>
      </c>
      <c r="BB19">
        <v>2.6638457780000002</v>
      </c>
      <c r="BC19">
        <v>2.9105804442999998</v>
      </c>
    </row>
    <row r="20" spans="2:55" x14ac:dyDescent="0.25">
      <c r="B20">
        <v>1</v>
      </c>
      <c r="C20">
        <f>AVERAGE(AN6:AN15)</f>
        <v>0.97071000000000007</v>
      </c>
      <c r="D20">
        <f t="shared" ref="D20:R20" si="5">AVERAGE(AO6:AO15)</f>
        <v>0.92218599999999995</v>
      </c>
      <c r="E20">
        <f t="shared" si="5"/>
        <v>0.81098400000000015</v>
      </c>
      <c r="F20">
        <f t="shared" si="5"/>
        <v>1.1226204</v>
      </c>
      <c r="G20">
        <f t="shared" si="5"/>
        <v>2.0088035999999998</v>
      </c>
      <c r="H20">
        <f t="shared" si="5"/>
        <v>1.6388463999999998</v>
      </c>
      <c r="I20">
        <f t="shared" si="5"/>
        <v>1.8174351691999999</v>
      </c>
      <c r="J20">
        <f t="shared" si="5"/>
        <v>2.0088035999999998</v>
      </c>
      <c r="K20">
        <f t="shared" si="5"/>
        <v>1.1753700000000002</v>
      </c>
      <c r="L20">
        <f t="shared" si="5"/>
        <v>0.81098400000000015</v>
      </c>
      <c r="M20">
        <f t="shared" si="5"/>
        <v>0.82210420000000006</v>
      </c>
      <c r="N20">
        <f t="shared" si="5"/>
        <v>1.0434959999999998</v>
      </c>
      <c r="O20">
        <f t="shared" si="5"/>
        <v>1.4725990000000002</v>
      </c>
      <c r="P20">
        <f t="shared" si="5"/>
        <v>1.1753680000000002</v>
      </c>
      <c r="Q20">
        <f t="shared" si="5"/>
        <v>1.3182529000000003</v>
      </c>
      <c r="R20">
        <f t="shared" si="5"/>
        <v>1.9388464999999999</v>
      </c>
      <c r="T20">
        <v>3</v>
      </c>
      <c r="U20">
        <v>-44</v>
      </c>
      <c r="V20">
        <v>-42</v>
      </c>
      <c r="W20">
        <v>-43</v>
      </c>
      <c r="X20">
        <v>-43</v>
      </c>
      <c r="Y20">
        <v>-47</v>
      </c>
      <c r="Z20">
        <v>-45</v>
      </c>
      <c r="AA20">
        <v>-47</v>
      </c>
      <c r="AB20">
        <v>-47</v>
      </c>
      <c r="AC20">
        <v>-43</v>
      </c>
      <c r="AD20">
        <v>-41</v>
      </c>
      <c r="AE20">
        <v>-41</v>
      </c>
      <c r="AF20">
        <v>-42</v>
      </c>
      <c r="AG20">
        <v>-44</v>
      </c>
      <c r="AH20">
        <v>-43</v>
      </c>
      <c r="AI20">
        <v>-44</v>
      </c>
      <c r="AJ20">
        <v>-44</v>
      </c>
      <c r="AM20">
        <v>3</v>
      </c>
      <c r="AN20">
        <v>2.9105804000000002</v>
      </c>
      <c r="AO20">
        <v>2.43158889</v>
      </c>
      <c r="AP20">
        <v>2.6638457999999998</v>
      </c>
      <c r="AQ20">
        <v>2.6638457999999998</v>
      </c>
      <c r="AR20">
        <v>3.741698</v>
      </c>
      <c r="AS20">
        <v>3.1721960999999999</v>
      </c>
      <c r="AT20">
        <v>3.7416980199999998</v>
      </c>
      <c r="AU20">
        <v>3.7416980199999998</v>
      </c>
      <c r="AV20">
        <v>2.6638457780000002</v>
      </c>
      <c r="AW20">
        <v>2.2133783999999999</v>
      </c>
      <c r="AX20">
        <v>2.2133784294000001</v>
      </c>
      <c r="AY20">
        <v>2.4315888800000001</v>
      </c>
      <c r="AZ20">
        <v>2.9105804439999998</v>
      </c>
      <c r="BA20">
        <v>2.66384577</v>
      </c>
      <c r="BB20">
        <v>2.9105804442999998</v>
      </c>
      <c r="BC20">
        <v>2.9105804442999998</v>
      </c>
    </row>
    <row r="21" spans="2:55" x14ac:dyDescent="0.25">
      <c r="B21">
        <v>2</v>
      </c>
      <c r="C21">
        <f>AVERAGE(AN18:AN27)</f>
        <v>2.9105804000000002</v>
      </c>
      <c r="D21">
        <f t="shared" ref="D21:R21" si="6">AVERAGE(AO18:AO27)</f>
        <v>2.43158889</v>
      </c>
      <c r="E21">
        <f t="shared" si="6"/>
        <v>2.5709430360000001</v>
      </c>
      <c r="F21">
        <f t="shared" si="6"/>
        <v>2.6638458000000003</v>
      </c>
      <c r="G21">
        <f t="shared" si="6"/>
        <v>3.7416980000000004</v>
      </c>
      <c r="H21">
        <f t="shared" si="6"/>
        <v>3.1721961000000003</v>
      </c>
      <c r="I21">
        <f t="shared" si="6"/>
        <v>3.7416980200000003</v>
      </c>
      <c r="J21">
        <f t="shared" si="6"/>
        <v>3.7416980200000003</v>
      </c>
      <c r="K21">
        <f t="shared" si="6"/>
        <v>2.6638457779999998</v>
      </c>
      <c r="L21">
        <f t="shared" si="6"/>
        <v>2.2133783999999999</v>
      </c>
      <c r="M21">
        <f t="shared" si="6"/>
        <v>2.3224836597000005</v>
      </c>
      <c r="N21">
        <f t="shared" si="6"/>
        <v>2.4097678349999998</v>
      </c>
      <c r="O21">
        <f t="shared" si="6"/>
        <v>2.9105804440000003</v>
      </c>
      <c r="P21">
        <f t="shared" si="6"/>
        <v>2.6638457700000004</v>
      </c>
      <c r="Q21">
        <f t="shared" si="6"/>
        <v>2.7131927112599996</v>
      </c>
      <c r="R21">
        <f t="shared" si="6"/>
        <v>2.9105804442999994</v>
      </c>
      <c r="T21">
        <v>4</v>
      </c>
      <c r="U21">
        <v>-44</v>
      </c>
      <c r="V21">
        <v>-42</v>
      </c>
      <c r="W21">
        <v>-42</v>
      </c>
      <c r="X21">
        <v>-43</v>
      </c>
      <c r="Y21">
        <v>-47</v>
      </c>
      <c r="Z21">
        <v>-45</v>
      </c>
      <c r="AA21">
        <v>-47</v>
      </c>
      <c r="AB21">
        <v>-47</v>
      </c>
      <c r="AC21">
        <v>-43</v>
      </c>
      <c r="AD21">
        <v>-41</v>
      </c>
      <c r="AE21">
        <v>-42</v>
      </c>
      <c r="AF21">
        <v>-42</v>
      </c>
      <c r="AG21">
        <v>-44</v>
      </c>
      <c r="AH21">
        <v>-43</v>
      </c>
      <c r="AI21">
        <v>-43</v>
      </c>
      <c r="AJ21">
        <v>-44</v>
      </c>
      <c r="AM21">
        <v>4</v>
      </c>
      <c r="AN21">
        <v>2.9105804000000002</v>
      </c>
      <c r="AO21">
        <v>2.43158889</v>
      </c>
      <c r="AP21">
        <v>2.43158889</v>
      </c>
      <c r="AQ21">
        <v>2.6638457999999998</v>
      </c>
      <c r="AR21">
        <v>3.741698</v>
      </c>
      <c r="AS21">
        <v>3.1721960999999999</v>
      </c>
      <c r="AT21">
        <v>3.7416980199999998</v>
      </c>
      <c r="AU21">
        <v>3.7416980199999998</v>
      </c>
      <c r="AV21">
        <v>2.6638457780000002</v>
      </c>
      <c r="AW21">
        <v>2.2133783999999999</v>
      </c>
      <c r="AX21">
        <v>2.2133784294000001</v>
      </c>
      <c r="AY21">
        <v>2.4315888800000001</v>
      </c>
      <c r="AZ21">
        <v>2.9105804439999998</v>
      </c>
      <c r="BA21">
        <v>2.66384577</v>
      </c>
      <c r="BB21">
        <v>2.6638457780000002</v>
      </c>
      <c r="BC21">
        <v>2.9105804442999998</v>
      </c>
    </row>
    <row r="22" spans="2:55" x14ac:dyDescent="0.25">
      <c r="B22">
        <v>3</v>
      </c>
      <c r="C22">
        <f>AVERAGE(AN30:AN39)</f>
        <v>2.6638457779999998</v>
      </c>
      <c r="D22">
        <f t="shared" ref="D22:R22" si="7">AVERAGE(AO30:AO39)</f>
        <v>3.1721961498000004</v>
      </c>
      <c r="E22">
        <f t="shared" si="7"/>
        <v>3.4490990600000009</v>
      </c>
      <c r="F22">
        <f t="shared" si="7"/>
        <v>3.4783589600799991</v>
      </c>
      <c r="G22">
        <f t="shared" si="7"/>
        <v>5.076873302400001</v>
      </c>
      <c r="H22">
        <f t="shared" si="7"/>
        <v>5.076873302400001</v>
      </c>
      <c r="I22">
        <f t="shared" si="7"/>
        <v>5.076873302400001</v>
      </c>
      <c r="J22">
        <f t="shared" si="7"/>
        <v>5.4537801741999994</v>
      </c>
      <c r="K22">
        <f t="shared" si="7"/>
        <v>3.8651714801199994</v>
      </c>
      <c r="L22">
        <f t="shared" si="7"/>
        <v>4.1154141425399997</v>
      </c>
      <c r="M22">
        <f t="shared" si="7"/>
        <v>3.803434753359999</v>
      </c>
      <c r="N22">
        <f t="shared" si="7"/>
        <v>4.7175889015000001</v>
      </c>
      <c r="O22">
        <f t="shared" si="7"/>
        <v>3.7416980265999991</v>
      </c>
      <c r="P22">
        <f t="shared" si="7"/>
        <v>3.4490990637999994</v>
      </c>
      <c r="Q22">
        <f t="shared" si="7"/>
        <v>3.4490990637999994</v>
      </c>
      <c r="R22">
        <f t="shared" si="7"/>
        <v>3.7146980265999998</v>
      </c>
      <c r="T22">
        <v>5</v>
      </c>
      <c r="U22">
        <v>-44</v>
      </c>
      <c r="V22">
        <v>-42</v>
      </c>
      <c r="W22">
        <v>-42</v>
      </c>
      <c r="X22">
        <v>-43</v>
      </c>
      <c r="Y22">
        <v>-47</v>
      </c>
      <c r="Z22">
        <v>-45</v>
      </c>
      <c r="AA22">
        <v>-47</v>
      </c>
      <c r="AB22">
        <v>-47</v>
      </c>
      <c r="AC22">
        <v>-43</v>
      </c>
      <c r="AD22">
        <v>-41</v>
      </c>
      <c r="AE22">
        <v>-41</v>
      </c>
      <c r="AF22">
        <v>-41</v>
      </c>
      <c r="AG22">
        <v>-44</v>
      </c>
      <c r="AH22">
        <v>-43</v>
      </c>
      <c r="AI22">
        <v>-43</v>
      </c>
      <c r="AJ22">
        <v>-44</v>
      </c>
      <c r="AM22">
        <v>5</v>
      </c>
      <c r="AN22">
        <v>2.9105804000000002</v>
      </c>
      <c r="AO22">
        <v>2.43158889</v>
      </c>
      <c r="AP22">
        <v>2.43158889</v>
      </c>
      <c r="AQ22">
        <v>2.6638457999999998</v>
      </c>
      <c r="AR22">
        <v>3.741698</v>
      </c>
      <c r="AS22">
        <v>3.1721960999999999</v>
      </c>
      <c r="AT22">
        <v>3.7416980199999998</v>
      </c>
      <c r="AU22">
        <v>3.7416980199999998</v>
      </c>
      <c r="AV22">
        <v>2.6638457780000002</v>
      </c>
      <c r="AW22">
        <v>2.2133783999999999</v>
      </c>
      <c r="AX22">
        <v>2.43158889</v>
      </c>
      <c r="AY22">
        <v>2.2133784300000001</v>
      </c>
      <c r="AZ22">
        <v>2.9105804439999998</v>
      </c>
      <c r="BA22">
        <v>2.66384577</v>
      </c>
      <c r="BB22">
        <v>2.6638457780000002</v>
      </c>
      <c r="BC22">
        <v>2.9105804442999998</v>
      </c>
    </row>
    <row r="23" spans="2:55" x14ac:dyDescent="0.25">
      <c r="B23">
        <v>4</v>
      </c>
      <c r="C23">
        <f>AVERAGE(AN42:AN51)</f>
        <v>4.7175889015000001</v>
      </c>
      <c r="D23">
        <f t="shared" ref="D23:R23" si="8">AVERAGE(AO42:AO51)</f>
        <v>4.7175889015000001</v>
      </c>
      <c r="E23">
        <f t="shared" si="8"/>
        <v>4.3755440711000011</v>
      </c>
      <c r="F23">
        <f t="shared" si="8"/>
        <v>4.7175889015000001</v>
      </c>
      <c r="G23">
        <f t="shared" si="8"/>
        <v>6.4779882430499995</v>
      </c>
      <c r="H23">
        <f t="shared" si="8"/>
        <v>6.8293231963400007</v>
      </c>
      <c r="I23">
        <f t="shared" si="8"/>
        <v>6.6939916610000001</v>
      </c>
      <c r="J23">
        <f t="shared" si="8"/>
        <v>5.8486924170999988</v>
      </c>
      <c r="K23">
        <f t="shared" si="8"/>
        <v>5.4537801741999994</v>
      </c>
      <c r="L23">
        <f t="shared" si="8"/>
        <v>5.076873302400001</v>
      </c>
      <c r="M23">
        <f t="shared" si="8"/>
        <v>5.076873302400001</v>
      </c>
      <c r="N23">
        <f t="shared" si="8"/>
        <v>5.2276360511200011</v>
      </c>
      <c r="O23">
        <f t="shared" si="8"/>
        <v>5.076873302400001</v>
      </c>
      <c r="P23">
        <f t="shared" si="8"/>
        <v>5.076873302400001</v>
      </c>
      <c r="Q23">
        <f t="shared" si="8"/>
        <v>5.076873302400001</v>
      </c>
      <c r="R23">
        <f t="shared" si="8"/>
        <v>4.4439530371800009</v>
      </c>
      <c r="T23">
        <v>6</v>
      </c>
      <c r="U23">
        <v>-44</v>
      </c>
      <c r="V23">
        <v>-42</v>
      </c>
      <c r="W23">
        <v>-43</v>
      </c>
      <c r="X23">
        <v>-43</v>
      </c>
      <c r="Y23">
        <v>-47</v>
      </c>
      <c r="Z23">
        <v>-45</v>
      </c>
      <c r="AA23">
        <v>-47</v>
      </c>
      <c r="AB23">
        <v>-47</v>
      </c>
      <c r="AC23">
        <v>-43</v>
      </c>
      <c r="AD23">
        <v>-41</v>
      </c>
      <c r="AE23">
        <v>-41</v>
      </c>
      <c r="AF23">
        <v>-42</v>
      </c>
      <c r="AG23">
        <v>-44</v>
      </c>
      <c r="AH23">
        <v>-43</v>
      </c>
      <c r="AI23">
        <v>-43</v>
      </c>
      <c r="AJ23">
        <v>-44</v>
      </c>
      <c r="AM23">
        <v>6</v>
      </c>
      <c r="AN23">
        <v>2.9105804000000002</v>
      </c>
      <c r="AO23">
        <v>2.43158889</v>
      </c>
      <c r="AP23">
        <v>2.6638457999999998</v>
      </c>
      <c r="AQ23">
        <v>2.6638457999999998</v>
      </c>
      <c r="AR23">
        <v>3.741698</v>
      </c>
      <c r="AS23">
        <v>3.1721960999999999</v>
      </c>
      <c r="AT23">
        <v>3.7416980199999998</v>
      </c>
      <c r="AU23">
        <v>3.7416980199999998</v>
      </c>
      <c r="AV23">
        <v>2.6638457780000002</v>
      </c>
      <c r="AW23">
        <v>2.2133783999999999</v>
      </c>
      <c r="AX23">
        <v>2.2133784294000001</v>
      </c>
      <c r="AY23">
        <v>2.4315888800000001</v>
      </c>
      <c r="AZ23">
        <v>2.9105804439999998</v>
      </c>
      <c r="BA23">
        <v>2.66384577</v>
      </c>
      <c r="BB23">
        <v>2.6638457780000002</v>
      </c>
      <c r="BC23">
        <v>2.9105804442999998</v>
      </c>
    </row>
    <row r="24" spans="2:55" x14ac:dyDescent="0.25">
      <c r="B24">
        <v>5</v>
      </c>
      <c r="C24">
        <f>AVERAGE(AN54:AN63)</f>
        <v>5.4932713984899992</v>
      </c>
      <c r="D24">
        <f t="shared" ref="D24:R24" si="9">AVERAGE(AO54:AO63)</f>
        <v>5.076873302400001</v>
      </c>
      <c r="E24">
        <f t="shared" si="9"/>
        <v>5.076873302400001</v>
      </c>
      <c r="F24">
        <f t="shared" si="9"/>
        <v>5.8486924170999988</v>
      </c>
      <c r="G24">
        <f t="shared" si="9"/>
        <v>8.1059627532000018</v>
      </c>
      <c r="H24">
        <f t="shared" si="9"/>
        <v>7.6156282423999979</v>
      </c>
      <c r="I24">
        <f t="shared" si="9"/>
        <v>6.6075902938199986</v>
      </c>
      <c r="J24">
        <f t="shared" si="9"/>
        <v>7.1450967788000002</v>
      </c>
      <c r="K24">
        <f t="shared" si="9"/>
        <v>6.3483861923000005</v>
      </c>
      <c r="L24">
        <f t="shared" si="9"/>
        <v>6.2619848250999999</v>
      </c>
      <c r="M24">
        <f t="shared" si="9"/>
        <v>6.2619848250999999</v>
      </c>
      <c r="N24">
        <f t="shared" si="9"/>
        <v>6.5211889266399989</v>
      </c>
      <c r="O24">
        <f t="shared" si="9"/>
        <v>7.0097652434599995</v>
      </c>
      <c r="P24">
        <f t="shared" si="9"/>
        <v>5.931350898699999</v>
      </c>
      <c r="Q24">
        <f t="shared" si="9"/>
        <v>6.6527008056000003</v>
      </c>
      <c r="R24">
        <f t="shared" si="9"/>
        <v>7.1921499251599998</v>
      </c>
      <c r="T24">
        <v>7</v>
      </c>
      <c r="U24">
        <v>-44</v>
      </c>
      <c r="V24">
        <v>-42</v>
      </c>
      <c r="W24">
        <v>-43</v>
      </c>
      <c r="X24">
        <v>-43</v>
      </c>
      <c r="Y24">
        <v>-47</v>
      </c>
      <c r="Z24">
        <v>-45</v>
      </c>
      <c r="AA24">
        <v>-47</v>
      </c>
      <c r="AB24">
        <v>-47</v>
      </c>
      <c r="AC24">
        <v>-43</v>
      </c>
      <c r="AD24">
        <v>-41</v>
      </c>
      <c r="AE24">
        <v>-41</v>
      </c>
      <c r="AF24">
        <v>-42</v>
      </c>
      <c r="AG24">
        <v>-44</v>
      </c>
      <c r="AH24">
        <v>-43</v>
      </c>
      <c r="AI24">
        <v>-44</v>
      </c>
      <c r="AJ24">
        <v>-44</v>
      </c>
      <c r="AM24">
        <v>7</v>
      </c>
      <c r="AN24">
        <v>2.9105804000000002</v>
      </c>
      <c r="AO24">
        <v>2.43158889</v>
      </c>
      <c r="AP24">
        <v>2.6638457999999998</v>
      </c>
      <c r="AQ24">
        <v>2.6638457999999998</v>
      </c>
      <c r="AR24">
        <v>3.741698</v>
      </c>
      <c r="AS24">
        <v>3.1721960999999999</v>
      </c>
      <c r="AT24">
        <v>3.7416980199999998</v>
      </c>
      <c r="AU24">
        <v>3.7416980199999998</v>
      </c>
      <c r="AV24">
        <v>2.6638457780000002</v>
      </c>
      <c r="AW24">
        <v>2.2133783999999999</v>
      </c>
      <c r="AX24">
        <v>2.2133784294000001</v>
      </c>
      <c r="AY24">
        <v>2.4315888800000001</v>
      </c>
      <c r="AZ24">
        <v>2.9105804439999998</v>
      </c>
      <c r="BA24">
        <v>2.66384577</v>
      </c>
      <c r="BB24">
        <v>2.9105804442999998</v>
      </c>
      <c r="BC24">
        <v>2.9105804442999998</v>
      </c>
    </row>
    <row r="25" spans="2:55" x14ac:dyDescent="0.25">
      <c r="B25">
        <v>6</v>
      </c>
      <c r="T25">
        <v>8</v>
      </c>
      <c r="U25">
        <v>-44</v>
      </c>
      <c r="V25">
        <v>-42</v>
      </c>
      <c r="W25">
        <v>-43</v>
      </c>
      <c r="X25">
        <v>-43</v>
      </c>
      <c r="Y25">
        <v>-47</v>
      </c>
      <c r="Z25">
        <v>-45</v>
      </c>
      <c r="AA25">
        <v>-47</v>
      </c>
      <c r="AB25">
        <v>-47</v>
      </c>
      <c r="AC25">
        <v>-43</v>
      </c>
      <c r="AD25">
        <v>-41</v>
      </c>
      <c r="AE25">
        <v>-42</v>
      </c>
      <c r="AF25">
        <v>-42</v>
      </c>
      <c r="AG25">
        <v>-44</v>
      </c>
      <c r="AH25">
        <v>-43</v>
      </c>
      <c r="AI25">
        <v>-43</v>
      </c>
      <c r="AJ25">
        <v>-44</v>
      </c>
      <c r="AM25">
        <v>8</v>
      </c>
      <c r="AN25">
        <v>2.9105804000000002</v>
      </c>
      <c r="AO25">
        <v>2.43158889</v>
      </c>
      <c r="AP25">
        <v>2.6638457999999998</v>
      </c>
      <c r="AQ25">
        <v>2.6638457999999998</v>
      </c>
      <c r="AR25">
        <v>3.741698</v>
      </c>
      <c r="AS25">
        <v>3.1721960999999999</v>
      </c>
      <c r="AT25">
        <v>3.7416980199999998</v>
      </c>
      <c r="AU25">
        <v>3.7416980199999998</v>
      </c>
      <c r="AV25">
        <v>2.6638457780000002</v>
      </c>
      <c r="AW25">
        <v>2.2133783999999999</v>
      </c>
      <c r="AX25">
        <v>2.43158889</v>
      </c>
      <c r="AY25">
        <v>2.4315888800000001</v>
      </c>
      <c r="AZ25">
        <v>2.9105804439999998</v>
      </c>
      <c r="BA25">
        <v>2.66384577</v>
      </c>
      <c r="BB25">
        <v>2.6638457780000002</v>
      </c>
      <c r="BC25">
        <v>2.9105804442999998</v>
      </c>
    </row>
    <row r="26" spans="2:55" x14ac:dyDescent="0.25">
      <c r="B26">
        <v>7</v>
      </c>
      <c r="T26">
        <v>9</v>
      </c>
      <c r="U26">
        <v>-44</v>
      </c>
      <c r="V26">
        <v>-42</v>
      </c>
      <c r="W26">
        <v>-43</v>
      </c>
      <c r="X26">
        <v>-43</v>
      </c>
      <c r="Y26">
        <v>-47</v>
      </c>
      <c r="Z26">
        <v>-45</v>
      </c>
      <c r="AA26">
        <v>-47</v>
      </c>
      <c r="AB26">
        <v>-47</v>
      </c>
      <c r="AC26">
        <v>-43</v>
      </c>
      <c r="AD26">
        <v>-41</v>
      </c>
      <c r="AE26">
        <v>-42</v>
      </c>
      <c r="AF26">
        <v>-42</v>
      </c>
      <c r="AG26">
        <v>-44</v>
      </c>
      <c r="AH26">
        <v>-43</v>
      </c>
      <c r="AI26">
        <v>-43</v>
      </c>
      <c r="AJ26">
        <v>-44</v>
      </c>
      <c r="AM26">
        <v>9</v>
      </c>
      <c r="AN26">
        <v>2.9105804000000002</v>
      </c>
      <c r="AO26">
        <v>2.43158889</v>
      </c>
      <c r="AP26">
        <v>2.6638457999999998</v>
      </c>
      <c r="AQ26">
        <v>2.6638457999999998</v>
      </c>
      <c r="AR26">
        <v>3.741698</v>
      </c>
      <c r="AS26">
        <v>3.1721960999999999</v>
      </c>
      <c r="AT26">
        <v>3.7416980199999998</v>
      </c>
      <c r="AU26">
        <v>3.7416980199999998</v>
      </c>
      <c r="AV26">
        <v>2.6638457780000002</v>
      </c>
      <c r="AW26">
        <v>2.2133783999999999</v>
      </c>
      <c r="AX26">
        <v>2.43158889</v>
      </c>
      <c r="AY26">
        <v>2.4315888800000001</v>
      </c>
      <c r="AZ26">
        <v>2.9105804439999998</v>
      </c>
      <c r="BA26">
        <v>2.66384577</v>
      </c>
      <c r="BB26">
        <v>2.6638457780000002</v>
      </c>
      <c r="BC26">
        <v>2.9105804442999998</v>
      </c>
    </row>
    <row r="27" spans="2:55" x14ac:dyDescent="0.25">
      <c r="B27">
        <v>8</v>
      </c>
      <c r="T27">
        <v>10</v>
      </c>
      <c r="U27">
        <v>-44</v>
      </c>
      <c r="V27">
        <v>-42</v>
      </c>
      <c r="W27">
        <v>-42</v>
      </c>
      <c r="X27">
        <v>-43</v>
      </c>
      <c r="Y27">
        <v>-47</v>
      </c>
      <c r="Z27">
        <v>-45</v>
      </c>
      <c r="AA27">
        <v>-47</v>
      </c>
      <c r="AB27">
        <v>-47</v>
      </c>
      <c r="AC27">
        <v>-43</v>
      </c>
      <c r="AD27">
        <v>-41</v>
      </c>
      <c r="AE27">
        <v>-42</v>
      </c>
      <c r="AF27">
        <v>-42</v>
      </c>
      <c r="AG27">
        <v>-44</v>
      </c>
      <c r="AH27">
        <v>-43</v>
      </c>
      <c r="AI27">
        <v>-43</v>
      </c>
      <c r="AJ27">
        <v>-44</v>
      </c>
      <c r="AM27">
        <v>10</v>
      </c>
      <c r="AN27">
        <v>2.9105804000000002</v>
      </c>
      <c r="AO27">
        <v>2.43158889</v>
      </c>
      <c r="AP27">
        <v>2.43158889</v>
      </c>
      <c r="AQ27">
        <v>2.6638457999999998</v>
      </c>
      <c r="AR27">
        <v>3.741698</v>
      </c>
      <c r="AS27">
        <v>3.1721960999999999</v>
      </c>
      <c r="AT27">
        <v>3.7416980199999998</v>
      </c>
      <c r="AU27">
        <v>3.7416980199999998</v>
      </c>
      <c r="AV27">
        <v>2.6638457780000002</v>
      </c>
      <c r="AW27">
        <v>2.2133783999999999</v>
      </c>
      <c r="AX27">
        <v>2.43158889</v>
      </c>
      <c r="AY27">
        <v>2.4315888800000001</v>
      </c>
      <c r="AZ27">
        <v>2.9105804439999998</v>
      </c>
      <c r="BA27">
        <v>2.66384577</v>
      </c>
      <c r="BB27">
        <v>2.6638457780000002</v>
      </c>
      <c r="BC27">
        <v>2.9105804442999998</v>
      </c>
    </row>
    <row r="28" spans="2:55" x14ac:dyDescent="0.25">
      <c r="B28">
        <v>9</v>
      </c>
      <c r="T28" t="s">
        <v>22</v>
      </c>
      <c r="AM28" t="s">
        <v>22</v>
      </c>
    </row>
    <row r="29" spans="2:55" x14ac:dyDescent="0.25">
      <c r="T29" t="s">
        <v>19</v>
      </c>
      <c r="U29" t="s">
        <v>3</v>
      </c>
      <c r="V29" t="s">
        <v>4</v>
      </c>
      <c r="W29" t="s">
        <v>5</v>
      </c>
      <c r="X29" t="s">
        <v>6</v>
      </c>
      <c r="Y29" t="s">
        <v>7</v>
      </c>
      <c r="Z29" t="s">
        <v>8</v>
      </c>
      <c r="AA29" t="s">
        <v>18</v>
      </c>
      <c r="AB29" t="s">
        <v>17</v>
      </c>
      <c r="AC29" t="s">
        <v>16</v>
      </c>
      <c r="AD29" t="s">
        <v>15</v>
      </c>
      <c r="AE29" t="s">
        <v>14</v>
      </c>
      <c r="AF29" t="s">
        <v>13</v>
      </c>
      <c r="AG29" t="s">
        <v>12</v>
      </c>
      <c r="AH29" t="s">
        <v>11</v>
      </c>
      <c r="AI29" t="s">
        <v>10</v>
      </c>
      <c r="AJ29" t="s">
        <v>9</v>
      </c>
      <c r="AM29" t="s">
        <v>19</v>
      </c>
      <c r="AN29" t="s">
        <v>3</v>
      </c>
      <c r="AO29" t="s">
        <v>4</v>
      </c>
      <c r="AP29" t="s">
        <v>5</v>
      </c>
      <c r="AQ29" t="s">
        <v>6</v>
      </c>
      <c r="AR29" t="s">
        <v>7</v>
      </c>
      <c r="AS29" t="s">
        <v>8</v>
      </c>
      <c r="AT29" t="s">
        <v>18</v>
      </c>
      <c r="AU29" t="s">
        <v>17</v>
      </c>
      <c r="AV29" t="s">
        <v>16</v>
      </c>
      <c r="AW29" t="s">
        <v>15</v>
      </c>
      <c r="AX29" t="s">
        <v>14</v>
      </c>
      <c r="AY29" t="s">
        <v>13</v>
      </c>
      <c r="AZ29" t="s">
        <v>12</v>
      </c>
      <c r="BA29" t="s">
        <v>11</v>
      </c>
      <c r="BB29" t="s">
        <v>10</v>
      </c>
      <c r="BC29" t="s">
        <v>9</v>
      </c>
    </row>
    <row r="30" spans="2:55" x14ac:dyDescent="0.25">
      <c r="T30">
        <v>1</v>
      </c>
      <c r="U30">
        <v>-43</v>
      </c>
      <c r="V30">
        <v>-45</v>
      </c>
      <c r="W30">
        <v>-46</v>
      </c>
      <c r="X30">
        <v>-46</v>
      </c>
      <c r="Y30">
        <v>-51</v>
      </c>
      <c r="Z30">
        <v>-51</v>
      </c>
      <c r="AA30">
        <v>-51</v>
      </c>
      <c r="AB30">
        <v>-52</v>
      </c>
      <c r="AC30">
        <v>-48</v>
      </c>
      <c r="AD30">
        <v>-48</v>
      </c>
      <c r="AE30">
        <v>-47</v>
      </c>
      <c r="AF30">
        <v>-50</v>
      </c>
      <c r="AG30">
        <v>-47</v>
      </c>
      <c r="AH30">
        <v>-46</v>
      </c>
      <c r="AI30">
        <v>-46</v>
      </c>
      <c r="AJ30">
        <v>-47</v>
      </c>
      <c r="AM30">
        <v>1</v>
      </c>
      <c r="AN30">
        <v>2.6638457780000002</v>
      </c>
      <c r="AO30">
        <v>3.1721961498</v>
      </c>
      <c r="AP30">
        <v>3.44909906</v>
      </c>
      <c r="AQ30">
        <v>3.4490990637999999</v>
      </c>
      <c r="AR30">
        <v>5.0768733024000001</v>
      </c>
      <c r="AS30">
        <v>5.0768733024000001</v>
      </c>
      <c r="AT30">
        <v>5.0768733024000001</v>
      </c>
      <c r="AU30">
        <v>5.4537801742000003</v>
      </c>
      <c r="AV30">
        <v>4.0503816604000002</v>
      </c>
      <c r="AW30">
        <v>4.0503816604000002</v>
      </c>
      <c r="AX30">
        <v>3.7416980265999999</v>
      </c>
      <c r="AY30">
        <v>4.7175889015000001</v>
      </c>
      <c r="AZ30">
        <v>3.7416980265999999</v>
      </c>
      <c r="BA30">
        <v>3.4490990637999999</v>
      </c>
      <c r="BB30">
        <v>3.4490990637999999</v>
      </c>
      <c r="BC30">
        <v>3.7146980265999998</v>
      </c>
    </row>
    <row r="31" spans="2:55" x14ac:dyDescent="0.25">
      <c r="T31">
        <v>2</v>
      </c>
      <c r="U31">
        <v>-43</v>
      </c>
      <c r="V31">
        <v>-45</v>
      </c>
      <c r="W31">
        <v>-46</v>
      </c>
      <c r="X31">
        <v>-46</v>
      </c>
      <c r="Y31">
        <v>-51</v>
      </c>
      <c r="Z31">
        <v>-51</v>
      </c>
      <c r="AA31">
        <v>-51</v>
      </c>
      <c r="AB31">
        <v>-52</v>
      </c>
      <c r="AC31">
        <v>-48</v>
      </c>
      <c r="AD31">
        <v>-48</v>
      </c>
      <c r="AE31">
        <v>-47</v>
      </c>
      <c r="AF31">
        <v>-50</v>
      </c>
      <c r="AG31">
        <v>-47</v>
      </c>
      <c r="AH31">
        <v>-46</v>
      </c>
      <c r="AI31">
        <v>-46</v>
      </c>
      <c r="AJ31">
        <v>-47</v>
      </c>
      <c r="AM31">
        <v>2</v>
      </c>
      <c r="AN31">
        <v>2.6638457780000002</v>
      </c>
      <c r="AO31">
        <v>3.1721961498</v>
      </c>
      <c r="AP31">
        <v>3.44909906</v>
      </c>
      <c r="AQ31">
        <v>3.4490990637999999</v>
      </c>
      <c r="AR31">
        <v>5.0768733024000001</v>
      </c>
      <c r="AS31">
        <v>5.0768733024000001</v>
      </c>
      <c r="AT31">
        <v>5.0768733024000001</v>
      </c>
      <c r="AU31">
        <v>5.4537801742000003</v>
      </c>
      <c r="AV31">
        <v>4.0503816604000002</v>
      </c>
      <c r="AW31">
        <v>4.0503816604000002</v>
      </c>
      <c r="AX31">
        <v>3.7416980265999999</v>
      </c>
      <c r="AY31">
        <v>4.7175889015000001</v>
      </c>
      <c r="AZ31">
        <v>3.7416980265999999</v>
      </c>
      <c r="BA31">
        <v>3.4490990637999999</v>
      </c>
      <c r="BB31">
        <v>3.4490990637999999</v>
      </c>
      <c r="BC31">
        <v>3.7146980265999998</v>
      </c>
    </row>
    <row r="32" spans="2:55" x14ac:dyDescent="0.25">
      <c r="T32">
        <v>3</v>
      </c>
      <c r="U32">
        <v>-43</v>
      </c>
      <c r="V32">
        <v>-45</v>
      </c>
      <c r="W32">
        <v>-46</v>
      </c>
      <c r="X32">
        <v>-46</v>
      </c>
      <c r="Y32">
        <v>-51</v>
      </c>
      <c r="Z32">
        <v>-51</v>
      </c>
      <c r="AA32">
        <v>-51</v>
      </c>
      <c r="AB32">
        <v>-52</v>
      </c>
      <c r="AC32">
        <v>-48</v>
      </c>
      <c r="AD32">
        <v>-48</v>
      </c>
      <c r="AE32">
        <v>-47</v>
      </c>
      <c r="AF32">
        <v>-50</v>
      </c>
      <c r="AG32">
        <v>-47</v>
      </c>
      <c r="AH32">
        <v>-46</v>
      </c>
      <c r="AI32">
        <v>-46</v>
      </c>
      <c r="AJ32">
        <v>-47</v>
      </c>
      <c r="AM32">
        <v>3</v>
      </c>
      <c r="AN32">
        <v>2.6638457780000002</v>
      </c>
      <c r="AO32">
        <v>3.1721961498</v>
      </c>
      <c r="AP32">
        <v>3.44909906</v>
      </c>
      <c r="AQ32">
        <v>3.4490990637999999</v>
      </c>
      <c r="AR32">
        <v>5.0768733024000001</v>
      </c>
      <c r="AS32">
        <v>5.0768733024000001</v>
      </c>
      <c r="AT32">
        <v>5.0768733024000001</v>
      </c>
      <c r="AU32">
        <v>5.4537801742000003</v>
      </c>
      <c r="AV32">
        <v>4.0503816604000002</v>
      </c>
      <c r="AW32">
        <v>4.0503816604000002</v>
      </c>
      <c r="AX32">
        <v>3.7416980265999999</v>
      </c>
      <c r="AY32">
        <v>4.7175889015000001</v>
      </c>
      <c r="AZ32">
        <v>3.7416980265999999</v>
      </c>
      <c r="BA32">
        <v>3.4490990637999999</v>
      </c>
      <c r="BB32">
        <v>3.4490990637999999</v>
      </c>
      <c r="BC32">
        <v>3.7146980265999998</v>
      </c>
    </row>
    <row r="33" spans="20:55" x14ac:dyDescent="0.25">
      <c r="T33">
        <v>4</v>
      </c>
      <c r="U33">
        <v>-43</v>
      </c>
      <c r="V33">
        <v>-45</v>
      </c>
      <c r="W33">
        <v>-46</v>
      </c>
      <c r="X33">
        <v>-47</v>
      </c>
      <c r="Y33">
        <v>-51</v>
      </c>
      <c r="Z33">
        <v>-51</v>
      </c>
      <c r="AA33">
        <v>-51</v>
      </c>
      <c r="AB33">
        <v>-52</v>
      </c>
      <c r="AC33">
        <v>-47</v>
      </c>
      <c r="AD33">
        <v>-49</v>
      </c>
      <c r="AE33">
        <v>-47</v>
      </c>
      <c r="AF33">
        <v>-50</v>
      </c>
      <c r="AG33">
        <v>-47</v>
      </c>
      <c r="AH33">
        <v>-46</v>
      </c>
      <c r="AI33">
        <v>-46</v>
      </c>
      <c r="AJ33">
        <v>-47</v>
      </c>
      <c r="AM33">
        <v>4</v>
      </c>
      <c r="AN33">
        <v>2.6638457780000002</v>
      </c>
      <c r="AO33">
        <v>3.1721961498</v>
      </c>
      <c r="AP33">
        <v>3.44909906</v>
      </c>
      <c r="AQ33">
        <v>3.7416980265999999</v>
      </c>
      <c r="AR33">
        <v>5.0768733024000001</v>
      </c>
      <c r="AS33">
        <v>5.0768733024000001</v>
      </c>
      <c r="AT33">
        <v>5.0768733024000001</v>
      </c>
      <c r="AU33">
        <v>5.4537801742000003</v>
      </c>
      <c r="AV33">
        <v>3.7416980265999999</v>
      </c>
      <c r="AW33">
        <v>4.3755440711000002</v>
      </c>
      <c r="AX33">
        <v>3.7416980265999999</v>
      </c>
      <c r="AY33">
        <v>4.7175889015000001</v>
      </c>
      <c r="AZ33">
        <v>3.7416980265999999</v>
      </c>
      <c r="BA33">
        <v>3.4490990637999999</v>
      </c>
      <c r="BB33">
        <v>3.4490990637999999</v>
      </c>
      <c r="BC33">
        <v>3.7146980265999998</v>
      </c>
    </row>
    <row r="34" spans="20:55" x14ac:dyDescent="0.25">
      <c r="T34">
        <v>5</v>
      </c>
      <c r="U34">
        <v>-43</v>
      </c>
      <c r="V34">
        <v>-45</v>
      </c>
      <c r="W34">
        <v>-46</v>
      </c>
      <c r="X34">
        <v>-46</v>
      </c>
      <c r="Y34">
        <v>-51</v>
      </c>
      <c r="Z34">
        <v>-51</v>
      </c>
      <c r="AA34">
        <v>-51</v>
      </c>
      <c r="AB34">
        <v>-52</v>
      </c>
      <c r="AC34">
        <v>-47</v>
      </c>
      <c r="AD34">
        <v>-48</v>
      </c>
      <c r="AE34">
        <v>-47</v>
      </c>
      <c r="AF34">
        <v>-50</v>
      </c>
      <c r="AG34">
        <v>-47</v>
      </c>
      <c r="AH34">
        <v>-46</v>
      </c>
      <c r="AI34">
        <v>-46</v>
      </c>
      <c r="AJ34">
        <v>-47</v>
      </c>
      <c r="AM34">
        <v>5</v>
      </c>
      <c r="AN34">
        <v>2.6638457780000002</v>
      </c>
      <c r="AO34">
        <v>3.1721961498</v>
      </c>
      <c r="AP34">
        <v>3.44909906</v>
      </c>
      <c r="AQ34">
        <v>3.4490990637999999</v>
      </c>
      <c r="AR34">
        <v>5.0768733024000001</v>
      </c>
      <c r="AS34">
        <v>5.0768733024000001</v>
      </c>
      <c r="AT34">
        <v>5.0768733024000001</v>
      </c>
      <c r="AU34">
        <v>5.4537801742000003</v>
      </c>
      <c r="AV34">
        <v>3.7416980265999999</v>
      </c>
      <c r="AW34">
        <v>4.0503816604000002</v>
      </c>
      <c r="AX34">
        <v>3.7416980265999999</v>
      </c>
      <c r="AY34">
        <v>4.7175889015000001</v>
      </c>
      <c r="AZ34">
        <v>3.7416980265999999</v>
      </c>
      <c r="BA34">
        <v>3.4490990637999999</v>
      </c>
      <c r="BB34">
        <v>3.4490990637999999</v>
      </c>
      <c r="BC34">
        <v>3.7146980265999998</v>
      </c>
    </row>
    <row r="35" spans="20:55" x14ac:dyDescent="0.25">
      <c r="T35">
        <v>6</v>
      </c>
      <c r="U35">
        <v>-43</v>
      </c>
      <c r="V35">
        <v>-45</v>
      </c>
      <c r="W35">
        <v>-46</v>
      </c>
      <c r="X35">
        <v>-46</v>
      </c>
      <c r="Y35">
        <v>-51</v>
      </c>
      <c r="Z35">
        <v>-51</v>
      </c>
      <c r="AA35">
        <v>-51</v>
      </c>
      <c r="AB35">
        <v>-52</v>
      </c>
      <c r="AC35">
        <v>-48</v>
      </c>
      <c r="AD35">
        <v>-48</v>
      </c>
      <c r="AE35">
        <v>-47</v>
      </c>
      <c r="AF35">
        <v>-50</v>
      </c>
      <c r="AG35">
        <v>-47</v>
      </c>
      <c r="AH35">
        <v>-46</v>
      </c>
      <c r="AI35">
        <v>-46</v>
      </c>
      <c r="AJ35">
        <v>-47</v>
      </c>
      <c r="AM35">
        <v>6</v>
      </c>
      <c r="AN35">
        <v>2.6638457780000002</v>
      </c>
      <c r="AO35">
        <v>3.1721961498</v>
      </c>
      <c r="AP35">
        <v>3.44909906</v>
      </c>
      <c r="AQ35">
        <v>3.4490990637999999</v>
      </c>
      <c r="AR35">
        <v>5.0768733024000001</v>
      </c>
      <c r="AS35">
        <v>5.0768733024000001</v>
      </c>
      <c r="AT35">
        <v>5.0768733024000001</v>
      </c>
      <c r="AU35">
        <v>5.4537801742000003</v>
      </c>
      <c r="AV35">
        <v>4.0503816604000002</v>
      </c>
      <c r="AW35">
        <v>4.0503816604000002</v>
      </c>
      <c r="AX35">
        <v>3.7416980265999999</v>
      </c>
      <c r="AY35">
        <v>4.7175889015000001</v>
      </c>
      <c r="AZ35">
        <v>3.7416980265999999</v>
      </c>
      <c r="BA35">
        <v>3.4490990637999999</v>
      </c>
      <c r="BB35">
        <v>3.4490990637999999</v>
      </c>
      <c r="BC35">
        <v>3.7146980265999998</v>
      </c>
    </row>
    <row r="36" spans="20:55" x14ac:dyDescent="0.25">
      <c r="T36">
        <v>7</v>
      </c>
      <c r="U36">
        <v>-43</v>
      </c>
      <c r="V36">
        <v>-45</v>
      </c>
      <c r="W36">
        <v>-46</v>
      </c>
      <c r="X36">
        <v>-46</v>
      </c>
      <c r="Y36">
        <v>-51</v>
      </c>
      <c r="Z36">
        <v>-51</v>
      </c>
      <c r="AA36">
        <v>-51</v>
      </c>
      <c r="AB36">
        <v>-52</v>
      </c>
      <c r="AC36">
        <v>-47</v>
      </c>
      <c r="AD36">
        <v>-49</v>
      </c>
      <c r="AE36">
        <v>-48</v>
      </c>
      <c r="AF36">
        <v>-50</v>
      </c>
      <c r="AG36">
        <v>-47</v>
      </c>
      <c r="AH36">
        <v>-46</v>
      </c>
      <c r="AI36">
        <v>-46</v>
      </c>
      <c r="AJ36">
        <v>-47</v>
      </c>
      <c r="AM36">
        <v>7</v>
      </c>
      <c r="AN36">
        <v>2.6638457780000002</v>
      </c>
      <c r="AO36">
        <v>3.1721961498</v>
      </c>
      <c r="AP36">
        <v>3.44909906</v>
      </c>
      <c r="AQ36">
        <v>3.4490990637999999</v>
      </c>
      <c r="AR36">
        <v>5.0768733024000001</v>
      </c>
      <c r="AS36">
        <v>5.0768733024000001</v>
      </c>
      <c r="AT36">
        <v>5.0768733024000001</v>
      </c>
      <c r="AU36">
        <v>5.4537801742000003</v>
      </c>
      <c r="AV36">
        <v>3.7416980265999999</v>
      </c>
      <c r="AW36">
        <v>4.3755440711000002</v>
      </c>
      <c r="AX36">
        <v>4.0503816604000002</v>
      </c>
      <c r="AY36">
        <v>4.7175889015000001</v>
      </c>
      <c r="AZ36">
        <v>3.7416980265999999</v>
      </c>
      <c r="BA36">
        <v>3.4490990637999999</v>
      </c>
      <c r="BB36">
        <v>3.4490990637999999</v>
      </c>
      <c r="BC36">
        <v>3.7146980265999998</v>
      </c>
    </row>
    <row r="37" spans="20:55" x14ac:dyDescent="0.25">
      <c r="T37">
        <v>8</v>
      </c>
      <c r="U37">
        <v>-43</v>
      </c>
      <c r="V37">
        <v>-45</v>
      </c>
      <c r="W37">
        <v>-46</v>
      </c>
      <c r="X37">
        <v>-46</v>
      </c>
      <c r="Y37">
        <v>-51</v>
      </c>
      <c r="Z37">
        <v>-51</v>
      </c>
      <c r="AA37">
        <v>-51</v>
      </c>
      <c r="AB37">
        <v>-52</v>
      </c>
      <c r="AC37">
        <v>-47</v>
      </c>
      <c r="AD37">
        <v>-48</v>
      </c>
      <c r="AE37">
        <v>-47</v>
      </c>
      <c r="AF37">
        <v>-50</v>
      </c>
      <c r="AG37">
        <v>-47</v>
      </c>
      <c r="AH37">
        <v>-46</v>
      </c>
      <c r="AI37">
        <v>-46</v>
      </c>
      <c r="AJ37">
        <v>-47</v>
      </c>
      <c r="AM37">
        <v>8</v>
      </c>
      <c r="AN37">
        <v>2.6638457780000002</v>
      </c>
      <c r="AO37">
        <v>3.1721961498</v>
      </c>
      <c r="AP37">
        <v>3.44909906</v>
      </c>
      <c r="AQ37">
        <v>3.4490990637999999</v>
      </c>
      <c r="AR37">
        <v>5.0768733024000001</v>
      </c>
      <c r="AS37">
        <v>5.0768733024000001</v>
      </c>
      <c r="AT37">
        <v>5.0768733024000001</v>
      </c>
      <c r="AU37">
        <v>5.4537801742000003</v>
      </c>
      <c r="AV37">
        <v>3.7416980265999999</v>
      </c>
      <c r="AW37">
        <v>4.0503816604000002</v>
      </c>
      <c r="AX37">
        <v>3.7416980265999999</v>
      </c>
      <c r="AY37">
        <v>4.7175889015000001</v>
      </c>
      <c r="AZ37">
        <v>3.7416980265999999</v>
      </c>
      <c r="BA37">
        <v>3.4490990637999999</v>
      </c>
      <c r="BB37">
        <v>3.4490990637999999</v>
      </c>
      <c r="BC37">
        <v>3.7146980265999998</v>
      </c>
    </row>
    <row r="38" spans="20:55" x14ac:dyDescent="0.25">
      <c r="T38">
        <v>9</v>
      </c>
      <c r="U38">
        <v>-43</v>
      </c>
      <c r="V38">
        <v>-45</v>
      </c>
      <c r="W38">
        <v>-46</v>
      </c>
      <c r="X38">
        <v>-46</v>
      </c>
      <c r="Y38">
        <v>-51</v>
      </c>
      <c r="Z38">
        <v>-51</v>
      </c>
      <c r="AA38">
        <v>-51</v>
      </c>
      <c r="AB38">
        <v>-52</v>
      </c>
      <c r="AC38">
        <v>-47</v>
      </c>
      <c r="AD38">
        <v>-48</v>
      </c>
      <c r="AE38">
        <v>-48</v>
      </c>
      <c r="AF38">
        <v>-50</v>
      </c>
      <c r="AG38">
        <v>-47</v>
      </c>
      <c r="AH38">
        <v>-46</v>
      </c>
      <c r="AI38">
        <v>-46</v>
      </c>
      <c r="AJ38">
        <v>-47</v>
      </c>
      <c r="AM38">
        <v>9</v>
      </c>
      <c r="AN38">
        <v>2.6638457780000002</v>
      </c>
      <c r="AO38">
        <v>3.1721961498</v>
      </c>
      <c r="AP38">
        <v>3.44909906</v>
      </c>
      <c r="AQ38">
        <v>3.4490990637999999</v>
      </c>
      <c r="AR38">
        <v>5.0768733024000001</v>
      </c>
      <c r="AS38">
        <v>5.0768733024000001</v>
      </c>
      <c r="AT38">
        <v>5.0768733024000001</v>
      </c>
      <c r="AU38">
        <v>5.4537801742000003</v>
      </c>
      <c r="AV38">
        <v>3.7416980265999999</v>
      </c>
      <c r="AW38">
        <v>4.0503816604000002</v>
      </c>
      <c r="AX38">
        <v>4.0503816604000002</v>
      </c>
      <c r="AY38">
        <v>4.7175889015000001</v>
      </c>
      <c r="AZ38">
        <v>3.7416980265999999</v>
      </c>
      <c r="BA38">
        <v>3.4490990637999999</v>
      </c>
      <c r="BB38">
        <v>3.4490990637999999</v>
      </c>
      <c r="BC38">
        <v>3.7146980265999998</v>
      </c>
    </row>
    <row r="39" spans="20:55" x14ac:dyDescent="0.25">
      <c r="T39">
        <v>10</v>
      </c>
      <c r="U39">
        <v>-43</v>
      </c>
      <c r="V39">
        <v>-45</v>
      </c>
      <c r="W39">
        <v>-46</v>
      </c>
      <c r="X39">
        <v>-46</v>
      </c>
      <c r="Y39">
        <v>-51</v>
      </c>
      <c r="Z39">
        <v>-51</v>
      </c>
      <c r="AA39">
        <v>-51</v>
      </c>
      <c r="AB39">
        <v>-52</v>
      </c>
      <c r="AC39">
        <v>-47</v>
      </c>
      <c r="AD39">
        <v>-48</v>
      </c>
      <c r="AE39">
        <v>-47</v>
      </c>
      <c r="AF39">
        <v>-50</v>
      </c>
      <c r="AG39">
        <v>-47</v>
      </c>
      <c r="AH39">
        <v>-46</v>
      </c>
      <c r="AI39">
        <v>-46</v>
      </c>
      <c r="AJ39">
        <v>-47</v>
      </c>
      <c r="AM39">
        <v>10</v>
      </c>
      <c r="AN39">
        <v>2.6638457780000002</v>
      </c>
      <c r="AO39">
        <v>3.1721961498</v>
      </c>
      <c r="AP39">
        <v>3.44909906</v>
      </c>
      <c r="AQ39">
        <v>3.4490990637999999</v>
      </c>
      <c r="AR39">
        <v>5.0768733024000001</v>
      </c>
      <c r="AS39">
        <v>5.0768733024000001</v>
      </c>
      <c r="AT39">
        <v>5.0768733024000001</v>
      </c>
      <c r="AU39">
        <v>5.4537801742000003</v>
      </c>
      <c r="AV39">
        <v>3.7416980265999999</v>
      </c>
      <c r="AW39">
        <v>4.0503816604000002</v>
      </c>
      <c r="AX39">
        <v>3.7416980265999999</v>
      </c>
      <c r="AY39">
        <v>4.7175889015000001</v>
      </c>
      <c r="AZ39">
        <v>3.7416980265999999</v>
      </c>
      <c r="BA39">
        <v>3.4490990637999999</v>
      </c>
      <c r="BB39">
        <v>3.4490990637999999</v>
      </c>
      <c r="BC39">
        <v>3.7146980265999998</v>
      </c>
    </row>
    <row r="40" spans="20:55" x14ac:dyDescent="0.25">
      <c r="T40" t="s">
        <v>23</v>
      </c>
      <c r="AM40" t="s">
        <v>23</v>
      </c>
    </row>
    <row r="41" spans="20:55" x14ac:dyDescent="0.25">
      <c r="T41" t="s">
        <v>19</v>
      </c>
      <c r="U41" t="s">
        <v>3</v>
      </c>
      <c r="V41" t="s">
        <v>4</v>
      </c>
      <c r="W41" t="s">
        <v>5</v>
      </c>
      <c r="X41" t="s">
        <v>6</v>
      </c>
      <c r="Y41" t="s">
        <v>7</v>
      </c>
      <c r="Z41" t="s">
        <v>8</v>
      </c>
      <c r="AA41" t="s">
        <v>18</v>
      </c>
      <c r="AB41" t="s">
        <v>17</v>
      </c>
      <c r="AC41" t="s">
        <v>16</v>
      </c>
      <c r="AD41" t="s">
        <v>15</v>
      </c>
      <c r="AE41" t="s">
        <v>14</v>
      </c>
      <c r="AF41" t="s">
        <v>13</v>
      </c>
      <c r="AG41" t="s">
        <v>12</v>
      </c>
      <c r="AH41" t="s">
        <v>11</v>
      </c>
      <c r="AI41" t="s">
        <v>10</v>
      </c>
      <c r="AJ41" t="s">
        <v>9</v>
      </c>
      <c r="AM41" t="s">
        <v>19</v>
      </c>
      <c r="AN41" t="s">
        <v>3</v>
      </c>
      <c r="AO41" t="s">
        <v>4</v>
      </c>
      <c r="AP41" t="s">
        <v>5</v>
      </c>
      <c r="AQ41" t="s">
        <v>6</v>
      </c>
      <c r="AR41" t="s">
        <v>7</v>
      </c>
      <c r="AS41" t="s">
        <v>8</v>
      </c>
      <c r="AT41" t="s">
        <v>18</v>
      </c>
      <c r="AU41" t="s">
        <v>17</v>
      </c>
      <c r="AV41" t="s">
        <v>16</v>
      </c>
      <c r="AW41" t="s">
        <v>15</v>
      </c>
      <c r="AX41" t="s">
        <v>14</v>
      </c>
      <c r="AY41" t="s">
        <v>13</v>
      </c>
      <c r="AZ41" t="s">
        <v>12</v>
      </c>
      <c r="BA41" t="s">
        <v>11</v>
      </c>
      <c r="BB41" t="s">
        <v>10</v>
      </c>
      <c r="BC41" t="s">
        <v>9</v>
      </c>
    </row>
    <row r="42" spans="20:55" x14ac:dyDescent="0.25">
      <c r="T42">
        <v>1</v>
      </c>
      <c r="U42">
        <v>-50</v>
      </c>
      <c r="V42">
        <v>-50</v>
      </c>
      <c r="W42">
        <v>-49</v>
      </c>
      <c r="X42">
        <v>-50</v>
      </c>
      <c r="Y42">
        <v>-54</v>
      </c>
      <c r="Z42">
        <v>-55</v>
      </c>
      <c r="AA42">
        <v>-55</v>
      </c>
      <c r="AB42">
        <v>-53</v>
      </c>
      <c r="AC42">
        <v>-52</v>
      </c>
      <c r="AD42">
        <v>-51</v>
      </c>
      <c r="AE42">
        <v>-51</v>
      </c>
      <c r="AF42">
        <v>-52</v>
      </c>
      <c r="AG42">
        <v>-51</v>
      </c>
      <c r="AH42">
        <v>-51</v>
      </c>
      <c r="AI42">
        <v>-51</v>
      </c>
      <c r="AJ42">
        <v>-49</v>
      </c>
      <c r="AM42">
        <v>1</v>
      </c>
      <c r="AN42">
        <v>4.7175889015000001</v>
      </c>
      <c r="AO42">
        <v>4.7175889015000001</v>
      </c>
      <c r="AP42">
        <v>4.3755440711000002</v>
      </c>
      <c r="AQ42">
        <v>4.7175889015000001</v>
      </c>
      <c r="AR42">
        <v>6.2619848250999999</v>
      </c>
      <c r="AS42">
        <v>6.6939916610000001</v>
      </c>
      <c r="AT42">
        <v>6.6939916610000001</v>
      </c>
      <c r="AU42">
        <v>5.8486924170999997</v>
      </c>
      <c r="AV42">
        <v>5.4537801742000003</v>
      </c>
      <c r="AW42">
        <v>5.0768733024000001</v>
      </c>
      <c r="AX42">
        <v>5.0768733024000001</v>
      </c>
      <c r="AY42">
        <v>5.4537801742000003</v>
      </c>
      <c r="AZ42">
        <v>5.0768733024000001</v>
      </c>
      <c r="BA42">
        <v>5.0768733024000001</v>
      </c>
      <c r="BB42">
        <v>5.0768733024000001</v>
      </c>
      <c r="BC42">
        <v>4.3755440711000002</v>
      </c>
    </row>
    <row r="43" spans="20:55" x14ac:dyDescent="0.25">
      <c r="T43">
        <v>2</v>
      </c>
      <c r="U43">
        <v>-50</v>
      </c>
      <c r="V43">
        <v>-50</v>
      </c>
      <c r="W43">
        <v>-49</v>
      </c>
      <c r="X43">
        <v>-50</v>
      </c>
      <c r="Y43">
        <v>-55</v>
      </c>
      <c r="Z43">
        <v>-55</v>
      </c>
      <c r="AA43">
        <v>-55</v>
      </c>
      <c r="AB43">
        <v>-53</v>
      </c>
      <c r="AC43">
        <v>-52</v>
      </c>
      <c r="AD43">
        <v>-51</v>
      </c>
      <c r="AE43">
        <v>-51</v>
      </c>
      <c r="AF43">
        <v>-52</v>
      </c>
      <c r="AG43">
        <v>-51</v>
      </c>
      <c r="AH43">
        <v>-51</v>
      </c>
      <c r="AI43">
        <v>-51</v>
      </c>
      <c r="AJ43">
        <v>-49</v>
      </c>
      <c r="AM43">
        <v>2</v>
      </c>
      <c r="AN43">
        <v>4.7175889015000001</v>
      </c>
      <c r="AO43">
        <v>4.7175889015000001</v>
      </c>
      <c r="AP43">
        <v>4.3755440711000002</v>
      </c>
      <c r="AQ43">
        <v>4.7175889015000001</v>
      </c>
      <c r="AR43">
        <v>6.6939916610000001</v>
      </c>
      <c r="AS43">
        <v>6.6939916610000001</v>
      </c>
      <c r="AT43">
        <v>6.6939916610000001</v>
      </c>
      <c r="AU43">
        <v>5.8486924170999997</v>
      </c>
      <c r="AV43">
        <v>5.4537801742000003</v>
      </c>
      <c r="AW43">
        <v>5.0768733024000001</v>
      </c>
      <c r="AX43">
        <v>5.0768733024000001</v>
      </c>
      <c r="AY43">
        <v>5.4537801742000003</v>
      </c>
      <c r="AZ43">
        <v>5.0768733024000001</v>
      </c>
      <c r="BA43">
        <v>5.0768733024000001</v>
      </c>
      <c r="BB43">
        <v>5.0768733024000001</v>
      </c>
      <c r="BC43">
        <v>4.3755440711000002</v>
      </c>
    </row>
    <row r="44" spans="20:55" x14ac:dyDescent="0.25">
      <c r="T44">
        <v>3</v>
      </c>
      <c r="U44">
        <v>-50</v>
      </c>
      <c r="V44">
        <v>-50</v>
      </c>
      <c r="W44">
        <v>-49</v>
      </c>
      <c r="X44">
        <v>-50</v>
      </c>
      <c r="Y44">
        <v>-55</v>
      </c>
      <c r="Z44">
        <v>-56</v>
      </c>
      <c r="AA44">
        <v>-55</v>
      </c>
      <c r="AB44">
        <v>-53</v>
      </c>
      <c r="AC44">
        <v>-52</v>
      </c>
      <c r="AD44">
        <v>-51</v>
      </c>
      <c r="AE44">
        <v>-51</v>
      </c>
      <c r="AF44">
        <v>-52</v>
      </c>
      <c r="AG44">
        <v>-51</v>
      </c>
      <c r="AH44">
        <v>-51</v>
      </c>
      <c r="AI44">
        <v>-51</v>
      </c>
      <c r="AJ44">
        <v>-49</v>
      </c>
      <c r="AM44">
        <v>3</v>
      </c>
      <c r="AN44">
        <v>4.7175889015000001</v>
      </c>
      <c r="AO44">
        <v>4.7175889015000001</v>
      </c>
      <c r="AP44">
        <v>4.3755440711000002</v>
      </c>
      <c r="AQ44">
        <v>4.7175889015000001</v>
      </c>
      <c r="AR44">
        <v>6.6939916610000001</v>
      </c>
      <c r="AS44">
        <v>7.1450967788000002</v>
      </c>
      <c r="AT44">
        <v>6.6939916610000001</v>
      </c>
      <c r="AU44">
        <v>5.8486924170999997</v>
      </c>
      <c r="AV44">
        <v>5.4537801742000003</v>
      </c>
      <c r="AW44">
        <v>5.0768733024000001</v>
      </c>
      <c r="AX44">
        <v>5.0768733024000001</v>
      </c>
      <c r="AY44">
        <v>5.4537801742000003</v>
      </c>
      <c r="AZ44">
        <v>5.0768733024000001</v>
      </c>
      <c r="BA44">
        <v>5.0768733024000001</v>
      </c>
      <c r="BB44">
        <v>5.0768733024000001</v>
      </c>
      <c r="BC44">
        <v>4.3755440711000002</v>
      </c>
    </row>
    <row r="45" spans="20:55" x14ac:dyDescent="0.25">
      <c r="T45">
        <v>4</v>
      </c>
      <c r="U45">
        <v>-50</v>
      </c>
      <c r="V45">
        <v>-50</v>
      </c>
      <c r="W45">
        <v>-49</v>
      </c>
      <c r="X45">
        <v>-50</v>
      </c>
      <c r="Y45">
        <v>-54</v>
      </c>
      <c r="Z45">
        <v>-55</v>
      </c>
      <c r="AA45">
        <v>-55</v>
      </c>
      <c r="AB45">
        <v>-53</v>
      </c>
      <c r="AC45">
        <v>-52</v>
      </c>
      <c r="AD45">
        <v>-51</v>
      </c>
      <c r="AE45">
        <v>-51</v>
      </c>
      <c r="AF45">
        <v>-51</v>
      </c>
      <c r="AG45">
        <v>-51</v>
      </c>
      <c r="AH45">
        <v>-51</v>
      </c>
      <c r="AI45">
        <v>-51</v>
      </c>
      <c r="AJ45">
        <v>-49</v>
      </c>
      <c r="AM45">
        <v>4</v>
      </c>
      <c r="AN45">
        <v>4.7175889015000001</v>
      </c>
      <c r="AO45">
        <v>4.7175889015000001</v>
      </c>
      <c r="AP45">
        <v>4.3755440711000002</v>
      </c>
      <c r="AQ45">
        <v>4.7175889015000001</v>
      </c>
      <c r="AR45">
        <v>6.2619848250999999</v>
      </c>
      <c r="AS45">
        <v>6.6939916610000001</v>
      </c>
      <c r="AT45">
        <v>6.6939916610000001</v>
      </c>
      <c r="AU45">
        <v>5.8486924170999997</v>
      </c>
      <c r="AV45">
        <v>5.4537801742000003</v>
      </c>
      <c r="AW45">
        <v>5.0768733024000001</v>
      </c>
      <c r="AX45">
        <v>5.0768733024000001</v>
      </c>
      <c r="AY45">
        <v>5.0768733024000001</v>
      </c>
      <c r="AZ45">
        <v>5.0768733024000001</v>
      </c>
      <c r="BA45">
        <v>5.0768733024000001</v>
      </c>
      <c r="BB45">
        <v>5.0768733024000001</v>
      </c>
      <c r="BC45">
        <v>4.3755440711000002</v>
      </c>
    </row>
    <row r="46" spans="20:55" x14ac:dyDescent="0.25">
      <c r="T46">
        <v>5</v>
      </c>
      <c r="U46">
        <v>-50</v>
      </c>
      <c r="V46">
        <v>-50</v>
      </c>
      <c r="W46">
        <v>-49</v>
      </c>
      <c r="X46">
        <v>-50</v>
      </c>
      <c r="Y46">
        <v>54</v>
      </c>
      <c r="Z46">
        <v>-56</v>
      </c>
      <c r="AA46">
        <v>-55</v>
      </c>
      <c r="AB46">
        <v>-53</v>
      </c>
      <c r="AC46">
        <v>-52</v>
      </c>
      <c r="AD46">
        <v>-51</v>
      </c>
      <c r="AE46">
        <v>-51</v>
      </c>
      <c r="AF46">
        <v>-51</v>
      </c>
      <c r="AG46">
        <v>-51</v>
      </c>
      <c r="AH46">
        <v>-51</v>
      </c>
      <c r="AI46">
        <v>-51</v>
      </c>
      <c r="AJ46">
        <v>-49</v>
      </c>
      <c r="AM46">
        <v>5</v>
      </c>
      <c r="AN46">
        <v>4.7175889015000001</v>
      </c>
      <c r="AO46">
        <v>4.7175889015000001</v>
      </c>
      <c r="AP46">
        <v>4.3755440711000002</v>
      </c>
      <c r="AQ46">
        <v>4.7175889015000001</v>
      </c>
      <c r="AR46">
        <v>6.2619848250999999</v>
      </c>
      <c r="AS46">
        <v>7.1450967788000002</v>
      </c>
      <c r="AT46">
        <v>6.6939916610000001</v>
      </c>
      <c r="AU46">
        <v>5.8486924170999997</v>
      </c>
      <c r="AV46">
        <v>5.4537801742000003</v>
      </c>
      <c r="AW46">
        <v>5.0768733024000001</v>
      </c>
      <c r="AX46">
        <v>5.0768733024000001</v>
      </c>
      <c r="AY46">
        <v>5.0768733024000001</v>
      </c>
      <c r="AZ46">
        <v>5.0768733024000001</v>
      </c>
      <c r="BA46">
        <v>5.0768733024000001</v>
      </c>
      <c r="BB46">
        <v>5.0768733024000001</v>
      </c>
      <c r="BC46">
        <v>4.3755440711000002</v>
      </c>
    </row>
    <row r="47" spans="20:55" x14ac:dyDescent="0.25">
      <c r="T47">
        <v>6</v>
      </c>
      <c r="U47">
        <v>-50</v>
      </c>
      <c r="V47">
        <v>-50</v>
      </c>
      <c r="W47">
        <v>-49</v>
      </c>
      <c r="X47">
        <v>-50</v>
      </c>
      <c r="Y47">
        <v>-55</v>
      </c>
      <c r="Z47">
        <v>-56</v>
      </c>
      <c r="AA47">
        <v>-55</v>
      </c>
      <c r="AB47">
        <v>-53</v>
      </c>
      <c r="AC47">
        <v>-52</v>
      </c>
      <c r="AD47">
        <v>-51</v>
      </c>
      <c r="AE47">
        <v>-51</v>
      </c>
      <c r="AF47">
        <v>-52</v>
      </c>
      <c r="AG47">
        <v>-51</v>
      </c>
      <c r="AH47">
        <v>-51</v>
      </c>
      <c r="AI47">
        <v>-51</v>
      </c>
      <c r="AJ47">
        <v>-49</v>
      </c>
      <c r="AM47">
        <v>6</v>
      </c>
      <c r="AN47">
        <v>4.7175889015000001</v>
      </c>
      <c r="AO47">
        <v>4.7175889015000001</v>
      </c>
      <c r="AP47">
        <v>4.3755440711000002</v>
      </c>
      <c r="AQ47">
        <v>4.7175889015000001</v>
      </c>
      <c r="AR47">
        <v>6.6939916610000001</v>
      </c>
      <c r="AS47">
        <v>7.1450967788000002</v>
      </c>
      <c r="AT47">
        <v>6.6939916610000001</v>
      </c>
      <c r="AU47">
        <v>5.8486924170999997</v>
      </c>
      <c r="AV47">
        <v>5.4537801742000003</v>
      </c>
      <c r="AW47">
        <v>5.0768733024000001</v>
      </c>
      <c r="AX47">
        <v>5.0768733024000001</v>
      </c>
      <c r="AY47">
        <v>5.4537801742000003</v>
      </c>
      <c r="AZ47">
        <v>5.0768733024000001</v>
      </c>
      <c r="BA47">
        <v>5.0768733024000001</v>
      </c>
      <c r="BB47">
        <v>5.0768733024000001</v>
      </c>
      <c r="BC47">
        <v>4.3755440711000002</v>
      </c>
    </row>
    <row r="48" spans="20:55" x14ac:dyDescent="0.25">
      <c r="T48">
        <v>7</v>
      </c>
      <c r="U48">
        <v>-50</v>
      </c>
      <c r="V48">
        <v>-50</v>
      </c>
      <c r="W48">
        <v>-49</v>
      </c>
      <c r="X48">
        <v>-50</v>
      </c>
      <c r="Y48">
        <v>-54</v>
      </c>
      <c r="Z48">
        <v>-55</v>
      </c>
      <c r="AA48">
        <v>-55</v>
      </c>
      <c r="AB48">
        <v>-53</v>
      </c>
      <c r="AC48">
        <v>-52</v>
      </c>
      <c r="AD48">
        <v>-51</v>
      </c>
      <c r="AE48">
        <v>-51</v>
      </c>
      <c r="AF48">
        <v>-51</v>
      </c>
      <c r="AG48">
        <v>-51</v>
      </c>
      <c r="AH48">
        <v>-51</v>
      </c>
      <c r="AI48">
        <v>-51</v>
      </c>
      <c r="AJ48">
        <v>-49</v>
      </c>
      <c r="AM48">
        <v>7</v>
      </c>
      <c r="AN48">
        <v>4.7175889015000001</v>
      </c>
      <c r="AO48">
        <v>4.7175889015000001</v>
      </c>
      <c r="AP48">
        <v>4.3755440711000002</v>
      </c>
      <c r="AQ48">
        <v>4.7175889015000001</v>
      </c>
      <c r="AR48">
        <v>6.2619848250999999</v>
      </c>
      <c r="AS48">
        <v>6.6939916610000001</v>
      </c>
      <c r="AT48">
        <v>6.6939916610000001</v>
      </c>
      <c r="AU48">
        <v>5.8486924170999997</v>
      </c>
      <c r="AV48">
        <v>5.4537801742000003</v>
      </c>
      <c r="AW48">
        <v>5.0768733024000001</v>
      </c>
      <c r="AX48">
        <v>5.0768733024000001</v>
      </c>
      <c r="AY48">
        <v>5.0768733024000001</v>
      </c>
      <c r="AZ48">
        <v>5.0768733024000001</v>
      </c>
      <c r="BA48">
        <v>5.0768733024000001</v>
      </c>
      <c r="BB48">
        <v>5.0768733024000001</v>
      </c>
      <c r="BC48">
        <v>4.3755440711000002</v>
      </c>
    </row>
    <row r="49" spans="20:55" x14ac:dyDescent="0.25">
      <c r="T49">
        <v>8</v>
      </c>
      <c r="U49">
        <v>-50</v>
      </c>
      <c r="V49">
        <v>-50</v>
      </c>
      <c r="W49">
        <v>-49</v>
      </c>
      <c r="X49">
        <v>-50</v>
      </c>
      <c r="Y49">
        <v>-55</v>
      </c>
      <c r="Z49">
        <v>-55</v>
      </c>
      <c r="AA49">
        <v>-55</v>
      </c>
      <c r="AB49">
        <v>-53</v>
      </c>
      <c r="AC49">
        <v>-52</v>
      </c>
      <c r="AD49">
        <v>-51</v>
      </c>
      <c r="AE49">
        <v>-51</v>
      </c>
      <c r="AF49">
        <v>-51</v>
      </c>
      <c r="AG49">
        <v>-51</v>
      </c>
      <c r="AH49">
        <v>-51</v>
      </c>
      <c r="AI49">
        <v>-51</v>
      </c>
      <c r="AJ49">
        <v>-49</v>
      </c>
      <c r="AM49">
        <v>8</v>
      </c>
      <c r="AN49">
        <v>4.7175889015000001</v>
      </c>
      <c r="AO49">
        <v>4.7175889015000001</v>
      </c>
      <c r="AP49">
        <v>4.3755440711000002</v>
      </c>
      <c r="AQ49">
        <v>4.7175889015000001</v>
      </c>
      <c r="AR49">
        <v>6.6939916610000001</v>
      </c>
      <c r="AS49">
        <v>6.6939916610000001</v>
      </c>
      <c r="AT49">
        <v>6.6939916610000001</v>
      </c>
      <c r="AU49">
        <v>5.8486924170999997</v>
      </c>
      <c r="AV49">
        <v>5.4537801742000003</v>
      </c>
      <c r="AW49">
        <v>5.0768733024000001</v>
      </c>
      <c r="AX49">
        <v>5.0768733024000001</v>
      </c>
      <c r="AY49">
        <v>5.0768733024000001</v>
      </c>
      <c r="AZ49">
        <v>5.0768733024000001</v>
      </c>
      <c r="BA49">
        <v>5.0768733024000001</v>
      </c>
      <c r="BB49">
        <v>5.0768733024000001</v>
      </c>
      <c r="BC49">
        <v>4.3755440711000002</v>
      </c>
    </row>
    <row r="50" spans="20:55" x14ac:dyDescent="0.25">
      <c r="T50">
        <v>9</v>
      </c>
      <c r="U50">
        <v>-50</v>
      </c>
      <c r="V50">
        <v>-50</v>
      </c>
      <c r="W50">
        <v>-49</v>
      </c>
      <c r="X50">
        <v>-50</v>
      </c>
      <c r="Y50">
        <v>-54</v>
      </c>
      <c r="Z50">
        <v>-55</v>
      </c>
      <c r="AA50">
        <v>-55</v>
      </c>
      <c r="AB50">
        <v>-53</v>
      </c>
      <c r="AC50">
        <v>-52</v>
      </c>
      <c r="AD50">
        <v>-51</v>
      </c>
      <c r="AE50">
        <v>-51</v>
      </c>
      <c r="AF50">
        <v>-51</v>
      </c>
      <c r="AG50">
        <v>-51</v>
      </c>
      <c r="AH50">
        <v>-51</v>
      </c>
      <c r="AI50">
        <v>-51</v>
      </c>
      <c r="AJ50">
        <v>-50</v>
      </c>
      <c r="AM50">
        <v>9</v>
      </c>
      <c r="AN50">
        <v>4.7175889015000001</v>
      </c>
      <c r="AO50">
        <v>4.7175889015000001</v>
      </c>
      <c r="AP50">
        <v>4.3755440711000002</v>
      </c>
      <c r="AQ50">
        <v>4.7175889015000001</v>
      </c>
      <c r="AR50">
        <v>6.2619848250999999</v>
      </c>
      <c r="AS50">
        <v>6.6939916610000001</v>
      </c>
      <c r="AT50">
        <v>6.6939916610000001</v>
      </c>
      <c r="AU50">
        <v>5.8486924170999997</v>
      </c>
      <c r="AV50">
        <v>5.4537801742000003</v>
      </c>
      <c r="AW50">
        <v>5.0768733024000001</v>
      </c>
      <c r="AX50">
        <v>5.0768733024000001</v>
      </c>
      <c r="AY50">
        <v>5.0768733024000001</v>
      </c>
      <c r="AZ50">
        <v>5.0768733024000001</v>
      </c>
      <c r="BA50">
        <v>5.0768733024000001</v>
      </c>
      <c r="BB50">
        <v>5.0768733024000001</v>
      </c>
      <c r="BC50">
        <v>4.7175889015000001</v>
      </c>
    </row>
    <row r="51" spans="20:55" x14ac:dyDescent="0.25">
      <c r="T51">
        <v>10</v>
      </c>
      <c r="U51">
        <v>-50</v>
      </c>
      <c r="V51">
        <v>-50</v>
      </c>
      <c r="W51">
        <v>-49</v>
      </c>
      <c r="X51">
        <v>-50</v>
      </c>
      <c r="Y51">
        <v>-55</v>
      </c>
      <c r="Z51">
        <v>-55</v>
      </c>
      <c r="AA51">
        <v>-55</v>
      </c>
      <c r="AB51">
        <v>-53</v>
      </c>
      <c r="AC51">
        <v>-52</v>
      </c>
      <c r="AD51">
        <v>-51</v>
      </c>
      <c r="AE51">
        <v>-51</v>
      </c>
      <c r="AF51">
        <v>-51</v>
      </c>
      <c r="AG51">
        <v>-51</v>
      </c>
      <c r="AH51">
        <v>-51</v>
      </c>
      <c r="AI51">
        <v>-51</v>
      </c>
      <c r="AJ51">
        <v>-50</v>
      </c>
      <c r="AM51">
        <v>10</v>
      </c>
      <c r="AN51">
        <v>4.7175889015000001</v>
      </c>
      <c r="AO51">
        <v>4.7175889015000001</v>
      </c>
      <c r="AP51">
        <v>4.3755440711000002</v>
      </c>
      <c r="AQ51">
        <v>4.7175889015000001</v>
      </c>
      <c r="AR51">
        <v>6.6939916610000001</v>
      </c>
      <c r="AS51">
        <v>6.6939916610000001</v>
      </c>
      <c r="AT51">
        <v>6.6939916610000001</v>
      </c>
      <c r="AU51">
        <v>5.8486924170999997</v>
      </c>
      <c r="AV51">
        <v>5.4537801742000003</v>
      </c>
      <c r="AW51">
        <v>5.0768733024000001</v>
      </c>
      <c r="AX51">
        <v>5.0768733024000001</v>
      </c>
      <c r="AY51">
        <v>5.0768733024000001</v>
      </c>
      <c r="AZ51">
        <v>5.0768733024000001</v>
      </c>
      <c r="BA51">
        <v>5.0768733024000001</v>
      </c>
      <c r="BB51">
        <v>5.0768733024000001</v>
      </c>
      <c r="BC51">
        <v>4.7175889015000001</v>
      </c>
    </row>
    <row r="52" spans="20:55" x14ac:dyDescent="0.25">
      <c r="T52" t="s">
        <v>24</v>
      </c>
      <c r="AM52" t="s">
        <v>24</v>
      </c>
    </row>
    <row r="53" spans="20:55" x14ac:dyDescent="0.25">
      <c r="T53" t="s">
        <v>19</v>
      </c>
      <c r="U53" t="s">
        <v>3</v>
      </c>
      <c r="V53" t="s">
        <v>4</v>
      </c>
      <c r="W53" t="s">
        <v>5</v>
      </c>
      <c r="X53" t="s">
        <v>6</v>
      </c>
      <c r="Y53" t="s">
        <v>7</v>
      </c>
      <c r="Z53" t="s">
        <v>8</v>
      </c>
      <c r="AA53" t="s">
        <v>18</v>
      </c>
      <c r="AB53" t="s">
        <v>17</v>
      </c>
      <c r="AC53" t="s">
        <v>16</v>
      </c>
      <c r="AD53" t="s">
        <v>15</v>
      </c>
      <c r="AE53" t="s">
        <v>14</v>
      </c>
      <c r="AF53" t="s">
        <v>13</v>
      </c>
      <c r="AG53" t="s">
        <v>12</v>
      </c>
      <c r="AH53" t="s">
        <v>11</v>
      </c>
      <c r="AI53" t="s">
        <v>10</v>
      </c>
      <c r="AJ53" t="s">
        <v>9</v>
      </c>
      <c r="AM53" t="s">
        <v>19</v>
      </c>
      <c r="AN53" t="s">
        <v>3</v>
      </c>
      <c r="AO53" t="s">
        <v>4</v>
      </c>
      <c r="AP53" t="s">
        <v>5</v>
      </c>
      <c r="AQ53" t="s">
        <v>6</v>
      </c>
      <c r="AR53" t="s">
        <v>7</v>
      </c>
      <c r="AS53" t="s">
        <v>8</v>
      </c>
      <c r="AT53" t="s">
        <v>18</v>
      </c>
      <c r="AU53" t="s">
        <v>17</v>
      </c>
      <c r="AV53" t="s">
        <v>16</v>
      </c>
      <c r="AW53" t="s">
        <v>15</v>
      </c>
      <c r="AX53" t="s">
        <v>14</v>
      </c>
      <c r="AY53" t="s">
        <v>13</v>
      </c>
      <c r="AZ53" t="s">
        <v>12</v>
      </c>
      <c r="BA53" t="s">
        <v>11</v>
      </c>
      <c r="BB53" t="s">
        <v>10</v>
      </c>
      <c r="BC53" t="s">
        <v>9</v>
      </c>
    </row>
    <row r="54" spans="20:55" x14ac:dyDescent="0.25">
      <c r="T54">
        <v>1</v>
      </c>
      <c r="U54">
        <v>-52</v>
      </c>
      <c r="V54">
        <v>-51</v>
      </c>
      <c r="W54">
        <v>-51</v>
      </c>
      <c r="X54">
        <v>-53</v>
      </c>
      <c r="Y54">
        <v>-58</v>
      </c>
      <c r="Z54">
        <v>-57</v>
      </c>
      <c r="AA54">
        <v>-55</v>
      </c>
      <c r="AB54">
        <v>-56</v>
      </c>
      <c r="AC54">
        <v>-54</v>
      </c>
      <c r="AD54">
        <v>-54</v>
      </c>
      <c r="AE54">
        <v>-54</v>
      </c>
      <c r="AF54">
        <v>-55</v>
      </c>
      <c r="AG54">
        <v>-56</v>
      </c>
      <c r="AH54">
        <v>-53</v>
      </c>
      <c r="AI54">
        <v>-55</v>
      </c>
      <c r="AJ54">
        <v>-57</v>
      </c>
      <c r="AM54">
        <v>1</v>
      </c>
      <c r="AN54">
        <v>5.4537801742000003</v>
      </c>
      <c r="AO54">
        <v>5.0768733024000001</v>
      </c>
      <c r="AP54">
        <v>5.0768733024000001</v>
      </c>
      <c r="AQ54">
        <v>5.8486924170999997</v>
      </c>
      <c r="AR54">
        <v>8.1059627532</v>
      </c>
      <c r="AS54">
        <v>7.6156282423999997</v>
      </c>
      <c r="AT54">
        <v>6.6939916610000001</v>
      </c>
      <c r="AU54">
        <v>7.1450967788000002</v>
      </c>
      <c r="AV54">
        <v>6.2619848250999999</v>
      </c>
      <c r="AW54">
        <v>6.2619848250999999</v>
      </c>
      <c r="AX54">
        <v>6.2619848250999999</v>
      </c>
      <c r="AY54">
        <v>6.6939916610000001</v>
      </c>
      <c r="AZ54">
        <v>7.1450967788000002</v>
      </c>
      <c r="BA54">
        <v>5.8486924170999997</v>
      </c>
      <c r="BB54">
        <v>6.6939916610000001</v>
      </c>
      <c r="BC54">
        <v>7.6156282423999997</v>
      </c>
    </row>
    <row r="55" spans="20:55" x14ac:dyDescent="0.25">
      <c r="T55">
        <v>2</v>
      </c>
      <c r="U55">
        <v>-52</v>
      </c>
      <c r="V55">
        <v>-51</v>
      </c>
      <c r="W55">
        <v>-51</v>
      </c>
      <c r="X55">
        <v>-53</v>
      </c>
      <c r="Y55">
        <v>-58</v>
      </c>
      <c r="Z55">
        <v>-57</v>
      </c>
      <c r="AA55">
        <v>-54</v>
      </c>
      <c r="AB55">
        <v>-56</v>
      </c>
      <c r="AC55">
        <v>-54</v>
      </c>
      <c r="AD55">
        <v>-54</v>
      </c>
      <c r="AE55">
        <v>-54</v>
      </c>
      <c r="AF55">
        <v>-55</v>
      </c>
      <c r="AG55">
        <v>-56</v>
      </c>
      <c r="AH55">
        <v>-54</v>
      </c>
      <c r="AI55">
        <v>-55</v>
      </c>
      <c r="AJ55">
        <v>-56</v>
      </c>
      <c r="AM55">
        <v>2</v>
      </c>
      <c r="AN55">
        <v>5.4537801742000003</v>
      </c>
      <c r="AO55">
        <v>5.0768733024000001</v>
      </c>
      <c r="AP55">
        <v>5.0768733024000001</v>
      </c>
      <c r="AQ55">
        <v>5.8486924170999997</v>
      </c>
      <c r="AR55">
        <v>8.1059627532</v>
      </c>
      <c r="AS55">
        <v>7.6156282423999997</v>
      </c>
      <c r="AT55">
        <v>6.2619848250999999</v>
      </c>
      <c r="AU55">
        <v>7.1450967788000002</v>
      </c>
      <c r="AV55">
        <v>6.2619848250999999</v>
      </c>
      <c r="AW55">
        <v>6.2619848250999999</v>
      </c>
      <c r="AX55">
        <v>6.2619848250999999</v>
      </c>
      <c r="AY55">
        <v>6.6939916610000001</v>
      </c>
      <c r="AZ55">
        <v>7.1450967788000002</v>
      </c>
      <c r="BA55">
        <v>6.2619848250999999</v>
      </c>
      <c r="BB55">
        <v>6.6939916610000001</v>
      </c>
      <c r="BC55">
        <v>7.1450967788000002</v>
      </c>
    </row>
    <row r="56" spans="20:55" x14ac:dyDescent="0.25">
      <c r="T56">
        <v>3</v>
      </c>
      <c r="U56">
        <v>-52</v>
      </c>
      <c r="V56">
        <v>-51</v>
      </c>
      <c r="W56">
        <v>-51</v>
      </c>
      <c r="X56">
        <v>-53</v>
      </c>
      <c r="Y56">
        <v>-58</v>
      </c>
      <c r="Z56">
        <v>-57</v>
      </c>
      <c r="AA56">
        <v>-55</v>
      </c>
      <c r="AB56">
        <v>-56</v>
      </c>
      <c r="AC56">
        <v>-55</v>
      </c>
      <c r="AD56">
        <v>-54</v>
      </c>
      <c r="AE56">
        <v>-54</v>
      </c>
      <c r="AF56">
        <v>-55</v>
      </c>
      <c r="AG56">
        <v>-56</v>
      </c>
      <c r="AH56">
        <v>-53</v>
      </c>
      <c r="AI56">
        <v>-55</v>
      </c>
      <c r="AJ56">
        <v>-56</v>
      </c>
      <c r="AM56">
        <v>3</v>
      </c>
      <c r="AN56">
        <v>5.4537801742000003</v>
      </c>
      <c r="AO56">
        <v>5.0768733024000001</v>
      </c>
      <c r="AP56">
        <v>5.0768733024000001</v>
      </c>
      <c r="AQ56">
        <v>5.8486924170999997</v>
      </c>
      <c r="AR56">
        <v>8.1059627532</v>
      </c>
      <c r="AS56">
        <v>7.6156282423999997</v>
      </c>
      <c r="AT56">
        <v>6.6939916610000001</v>
      </c>
      <c r="AU56">
        <v>7.1450967788000002</v>
      </c>
      <c r="AV56">
        <v>6.6939916611000001</v>
      </c>
      <c r="AW56">
        <v>6.2619848250999999</v>
      </c>
      <c r="AX56">
        <v>6.2619848250999999</v>
      </c>
      <c r="AY56">
        <v>6.6939916610000001</v>
      </c>
      <c r="AZ56">
        <v>7.1450967788000002</v>
      </c>
      <c r="BA56">
        <v>5.8486924170999997</v>
      </c>
      <c r="BB56">
        <v>6.6939916610000001</v>
      </c>
      <c r="BC56">
        <v>7.1450967788000002</v>
      </c>
    </row>
    <row r="57" spans="20:55" x14ac:dyDescent="0.25">
      <c r="T57">
        <v>4</v>
      </c>
      <c r="U57">
        <v>-52</v>
      </c>
      <c r="V57">
        <v>-51</v>
      </c>
      <c r="W57">
        <v>-51</v>
      </c>
      <c r="X57">
        <v>-53</v>
      </c>
      <c r="Y57">
        <v>-58</v>
      </c>
      <c r="Z57">
        <v>-57</v>
      </c>
      <c r="AA57">
        <v>-55</v>
      </c>
      <c r="AB57">
        <v>-56</v>
      </c>
      <c r="AC57">
        <v>-55</v>
      </c>
      <c r="AD57">
        <v>-54</v>
      </c>
      <c r="AE57">
        <v>-54</v>
      </c>
      <c r="AF57">
        <v>-55</v>
      </c>
      <c r="AG57">
        <v>-56</v>
      </c>
      <c r="AH57">
        <v>-53</v>
      </c>
      <c r="AI57">
        <v>-55</v>
      </c>
      <c r="AJ57">
        <v>-56</v>
      </c>
      <c r="AM57">
        <v>4</v>
      </c>
      <c r="AN57">
        <v>5.4537801742000003</v>
      </c>
      <c r="AO57">
        <v>5.0768733024000001</v>
      </c>
      <c r="AP57">
        <v>5.0768733024000001</v>
      </c>
      <c r="AQ57">
        <v>5.8486924170999997</v>
      </c>
      <c r="AR57">
        <v>8.1059627532</v>
      </c>
      <c r="AS57">
        <v>7.6156282423999997</v>
      </c>
      <c r="AT57">
        <v>6.6939916610000001</v>
      </c>
      <c r="AU57">
        <v>7.1450967788000002</v>
      </c>
      <c r="AV57">
        <v>6.6939916611000001</v>
      </c>
      <c r="AW57">
        <v>6.2619848250999999</v>
      </c>
      <c r="AX57">
        <v>6.2619848250999999</v>
      </c>
      <c r="AY57">
        <v>6.6939916610000001</v>
      </c>
      <c r="AZ57">
        <v>7.1450967788000002</v>
      </c>
      <c r="BA57">
        <v>5.8486924170999997</v>
      </c>
      <c r="BB57">
        <v>6.6939916610000001</v>
      </c>
      <c r="BC57">
        <v>7.1450967788000002</v>
      </c>
    </row>
    <row r="58" spans="20:55" x14ac:dyDescent="0.25">
      <c r="T58">
        <v>5</v>
      </c>
      <c r="U58">
        <v>-52</v>
      </c>
      <c r="V58">
        <v>-51</v>
      </c>
      <c r="W58">
        <v>-51</v>
      </c>
      <c r="X58">
        <v>-53</v>
      </c>
      <c r="Y58">
        <v>-58</v>
      </c>
      <c r="Z58">
        <v>-57</v>
      </c>
      <c r="AA58">
        <v>-55</v>
      </c>
      <c r="AB58">
        <v>-56</v>
      </c>
      <c r="AC58">
        <v>-54</v>
      </c>
      <c r="AD58">
        <v>-54</v>
      </c>
      <c r="AE58">
        <v>-54</v>
      </c>
      <c r="AF58">
        <v>-55</v>
      </c>
      <c r="AG58">
        <v>-56</v>
      </c>
      <c r="AH58">
        <v>-53</v>
      </c>
      <c r="AI58">
        <v>-55</v>
      </c>
      <c r="AJ58">
        <v>-56</v>
      </c>
      <c r="AM58">
        <v>5</v>
      </c>
      <c r="AN58">
        <v>5.4537801742000003</v>
      </c>
      <c r="AO58">
        <v>5.0768733024000001</v>
      </c>
      <c r="AP58">
        <v>5.0768733024000001</v>
      </c>
      <c r="AQ58">
        <v>5.8486924170999997</v>
      </c>
      <c r="AR58">
        <v>8.1059627532</v>
      </c>
      <c r="AS58">
        <v>7.6156282423999997</v>
      </c>
      <c r="AT58">
        <v>6.6939916610000001</v>
      </c>
      <c r="AU58">
        <v>7.1450967788000002</v>
      </c>
      <c r="AV58">
        <v>6.2619848250999999</v>
      </c>
      <c r="AW58">
        <v>6.2619848250999999</v>
      </c>
      <c r="AX58">
        <v>6.2619848250999999</v>
      </c>
      <c r="AY58">
        <v>6.6939916610000001</v>
      </c>
      <c r="AZ58">
        <v>7.1450967788000002</v>
      </c>
      <c r="BA58">
        <v>5.8486924170999997</v>
      </c>
      <c r="BB58">
        <v>6.6939916610000001</v>
      </c>
      <c r="BC58">
        <v>7.1450967788000002</v>
      </c>
    </row>
    <row r="59" spans="20:55" x14ac:dyDescent="0.25">
      <c r="T59">
        <v>6</v>
      </c>
      <c r="U59">
        <v>-52</v>
      </c>
      <c r="V59">
        <v>-51</v>
      </c>
      <c r="W59">
        <v>-51</v>
      </c>
      <c r="X59">
        <v>-53</v>
      </c>
      <c r="Y59">
        <v>-58</v>
      </c>
      <c r="Z59">
        <v>-57</v>
      </c>
      <c r="AA59">
        <v>-55</v>
      </c>
      <c r="AB59">
        <v>-56</v>
      </c>
      <c r="AC59">
        <v>-54</v>
      </c>
      <c r="AD59">
        <v>-54</v>
      </c>
      <c r="AE59">
        <v>-54</v>
      </c>
      <c r="AF59">
        <v>-55</v>
      </c>
      <c r="AG59">
        <v>-56</v>
      </c>
      <c r="AH59">
        <v>-53</v>
      </c>
      <c r="AI59">
        <v>-56</v>
      </c>
      <c r="AJ59">
        <v>-56</v>
      </c>
      <c r="AM59">
        <v>6</v>
      </c>
      <c r="AN59">
        <v>5.4537801742000003</v>
      </c>
      <c r="AO59">
        <v>5.0768733024000001</v>
      </c>
      <c r="AP59">
        <v>5.0768733024000001</v>
      </c>
      <c r="AQ59">
        <v>5.8486924170999997</v>
      </c>
      <c r="AR59">
        <v>8.1059627532</v>
      </c>
      <c r="AS59">
        <v>7.6156282423999997</v>
      </c>
      <c r="AT59">
        <v>6.6939916610000001</v>
      </c>
      <c r="AU59">
        <v>7.1450967788000002</v>
      </c>
      <c r="AV59">
        <v>6.2619848250999999</v>
      </c>
      <c r="AW59">
        <v>6.2619848250999999</v>
      </c>
      <c r="AX59">
        <v>6.2619848250999999</v>
      </c>
      <c r="AY59">
        <v>6.6939916610000001</v>
      </c>
      <c r="AZ59">
        <v>7.1450967788000002</v>
      </c>
      <c r="BA59">
        <v>5.8486924170999997</v>
      </c>
      <c r="BB59">
        <v>7.1450967788000002</v>
      </c>
      <c r="BC59">
        <v>7.1450967788000002</v>
      </c>
    </row>
    <row r="60" spans="20:55" x14ac:dyDescent="0.25">
      <c r="T60">
        <v>7</v>
      </c>
      <c r="U60">
        <v>-52</v>
      </c>
      <c r="V60">
        <v>-51</v>
      </c>
      <c r="W60">
        <v>-51</v>
      </c>
      <c r="X60">
        <v>-53</v>
      </c>
      <c r="Y60">
        <v>-58</v>
      </c>
      <c r="Z60">
        <v>-57</v>
      </c>
      <c r="AA60">
        <v>-55</v>
      </c>
      <c r="AB60">
        <v>-56</v>
      </c>
      <c r="AC60">
        <v>-54</v>
      </c>
      <c r="AD60">
        <v>-54</v>
      </c>
      <c r="AE60">
        <v>-54</v>
      </c>
      <c r="AF60">
        <v>-54</v>
      </c>
      <c r="AG60">
        <v>-55</v>
      </c>
      <c r="AH60">
        <v>-53</v>
      </c>
      <c r="AI60">
        <v>-55</v>
      </c>
      <c r="AJ60">
        <v>-56</v>
      </c>
      <c r="AM60">
        <v>7</v>
      </c>
      <c r="AN60">
        <v>5.4537801742000003</v>
      </c>
      <c r="AO60">
        <v>5.0768733024000001</v>
      </c>
      <c r="AP60">
        <v>5.0768733024000001</v>
      </c>
      <c r="AQ60">
        <v>5.8486924170999997</v>
      </c>
      <c r="AR60">
        <v>8.1059627532</v>
      </c>
      <c r="AS60">
        <v>7.6156282423999997</v>
      </c>
      <c r="AT60">
        <v>6.6939916610000001</v>
      </c>
      <c r="AU60">
        <v>7.1450967788000002</v>
      </c>
      <c r="AV60">
        <v>6.2619848250999999</v>
      </c>
      <c r="AW60">
        <v>6.2619848250999999</v>
      </c>
      <c r="AX60">
        <v>6.2619848250999999</v>
      </c>
      <c r="AY60">
        <v>6.2619848250999999</v>
      </c>
      <c r="AZ60">
        <v>6.6939916610000001</v>
      </c>
      <c r="BA60">
        <v>5.8486924170999997</v>
      </c>
      <c r="BB60">
        <v>6.6939916610000001</v>
      </c>
      <c r="BC60">
        <v>7.1450967788000002</v>
      </c>
    </row>
    <row r="61" spans="20:55" x14ac:dyDescent="0.25">
      <c r="T61">
        <v>8</v>
      </c>
      <c r="U61">
        <v>-53</v>
      </c>
      <c r="V61">
        <v>-51</v>
      </c>
      <c r="W61">
        <v>-51</v>
      </c>
      <c r="X61">
        <v>-53</v>
      </c>
      <c r="Y61">
        <v>-58</v>
      </c>
      <c r="Z61">
        <v>-57</v>
      </c>
      <c r="AA61">
        <v>-55</v>
      </c>
      <c r="AB61">
        <v>-56</v>
      </c>
      <c r="AC61">
        <v>-54</v>
      </c>
      <c r="AD61">
        <v>-54</v>
      </c>
      <c r="AE61">
        <v>-54</v>
      </c>
      <c r="AF61">
        <v>-54</v>
      </c>
      <c r="AG61">
        <v>-55</v>
      </c>
      <c r="AH61">
        <v>-54</v>
      </c>
      <c r="AI61">
        <v>-54</v>
      </c>
      <c r="AJ61">
        <v>-56</v>
      </c>
      <c r="AM61">
        <v>8</v>
      </c>
      <c r="AN61">
        <v>5.8486924170999997</v>
      </c>
      <c r="AO61">
        <v>5.0768733024000001</v>
      </c>
      <c r="AP61">
        <v>5.0768733024000001</v>
      </c>
      <c r="AQ61">
        <v>5.8486924170999997</v>
      </c>
      <c r="AR61">
        <v>8.1059627532</v>
      </c>
      <c r="AS61">
        <v>7.6156282423999997</v>
      </c>
      <c r="AT61">
        <v>6.6939916610000001</v>
      </c>
      <c r="AU61">
        <v>7.1450967788000002</v>
      </c>
      <c r="AV61">
        <v>6.2619848250999999</v>
      </c>
      <c r="AW61">
        <v>6.2619848250999999</v>
      </c>
      <c r="AX61">
        <v>6.2619848250999999</v>
      </c>
      <c r="AY61">
        <v>6.2619848250999999</v>
      </c>
      <c r="AZ61">
        <v>6.6939916610000001</v>
      </c>
      <c r="BA61">
        <v>6.2619848250999999</v>
      </c>
      <c r="BB61">
        <v>6.2619848250999999</v>
      </c>
      <c r="BC61">
        <v>7.1450967788000002</v>
      </c>
    </row>
    <row r="62" spans="20:55" x14ac:dyDescent="0.25">
      <c r="T62">
        <v>9</v>
      </c>
      <c r="U62">
        <v>-52</v>
      </c>
      <c r="V62">
        <v>-51</v>
      </c>
      <c r="W62">
        <v>-51</v>
      </c>
      <c r="X62">
        <v>-53</v>
      </c>
      <c r="Y62">
        <v>-58</v>
      </c>
      <c r="Z62">
        <v>-57</v>
      </c>
      <c r="AA62">
        <v>-54</v>
      </c>
      <c r="AB62">
        <v>-56</v>
      </c>
      <c r="AC62">
        <v>-54</v>
      </c>
      <c r="AD62">
        <v>-54</v>
      </c>
      <c r="AE62">
        <v>-54</v>
      </c>
      <c r="AF62">
        <v>-54</v>
      </c>
      <c r="AG62">
        <v>-55</v>
      </c>
      <c r="AH62">
        <v>-53</v>
      </c>
      <c r="AI62">
        <v>-54</v>
      </c>
      <c r="AJ62">
        <v>-56</v>
      </c>
      <c r="AM62">
        <v>9</v>
      </c>
      <c r="AN62">
        <v>5.4537801742000003</v>
      </c>
      <c r="AO62">
        <v>5.0768733024000001</v>
      </c>
      <c r="AP62">
        <v>5.0768733024000001</v>
      </c>
      <c r="AQ62">
        <v>5.8486924170999997</v>
      </c>
      <c r="AR62">
        <v>8.1059627532</v>
      </c>
      <c r="AS62">
        <v>7.6156282423999997</v>
      </c>
      <c r="AT62">
        <v>6.2619848250999999</v>
      </c>
      <c r="AU62">
        <v>7.1450967788000002</v>
      </c>
      <c r="AV62">
        <v>6.2619848250999999</v>
      </c>
      <c r="AW62">
        <v>6.2619848250999999</v>
      </c>
      <c r="AX62">
        <v>6.2619848250999999</v>
      </c>
      <c r="AY62">
        <v>6.2619848250999999</v>
      </c>
      <c r="AZ62">
        <v>6.6939916610000001</v>
      </c>
      <c r="BA62">
        <v>5.8486924170999997</v>
      </c>
      <c r="BB62">
        <v>6.2619848250999999</v>
      </c>
      <c r="BC62">
        <v>7.1450967788000002</v>
      </c>
    </row>
    <row r="63" spans="20:55" x14ac:dyDescent="0.25">
      <c r="T63">
        <v>10</v>
      </c>
      <c r="U63">
        <v>-52</v>
      </c>
      <c r="V63">
        <v>-51</v>
      </c>
      <c r="W63">
        <v>-51</v>
      </c>
      <c r="X63">
        <v>-53</v>
      </c>
      <c r="Y63">
        <v>-58</v>
      </c>
      <c r="Z63">
        <v>-57</v>
      </c>
      <c r="AA63">
        <v>-55</v>
      </c>
      <c r="AB63">
        <v>-56</v>
      </c>
      <c r="AC63">
        <v>-54</v>
      </c>
      <c r="AD63">
        <v>-54</v>
      </c>
      <c r="AE63">
        <v>-54</v>
      </c>
      <c r="AF63">
        <v>-54</v>
      </c>
      <c r="AG63">
        <v>-56</v>
      </c>
      <c r="AH63">
        <v>-53</v>
      </c>
      <c r="AI63">
        <v>-55</v>
      </c>
      <c r="AJ63">
        <v>-56</v>
      </c>
      <c r="AM63">
        <v>10</v>
      </c>
      <c r="AN63">
        <v>5.4537801742000003</v>
      </c>
      <c r="AO63">
        <v>5.0768733024000001</v>
      </c>
      <c r="AP63">
        <v>5.0768733024000001</v>
      </c>
      <c r="AQ63">
        <v>5.8486924170999997</v>
      </c>
      <c r="AR63">
        <v>8.1059627532</v>
      </c>
      <c r="AS63">
        <v>7.6156282423999997</v>
      </c>
      <c r="AT63">
        <v>6.6939916610000001</v>
      </c>
      <c r="AU63">
        <v>7.1450967788000002</v>
      </c>
      <c r="AV63">
        <v>6.2619848250999999</v>
      </c>
      <c r="AW63">
        <v>6.2619848250999999</v>
      </c>
      <c r="AX63">
        <v>6.2619848250999999</v>
      </c>
      <c r="AY63">
        <v>6.2619848250999999</v>
      </c>
      <c r="AZ63">
        <v>7.1450967788000002</v>
      </c>
      <c r="BA63">
        <v>5.8486924170999997</v>
      </c>
      <c r="BB63">
        <v>6.6939916610000001</v>
      </c>
      <c r="BC63">
        <v>7.1450967788000002</v>
      </c>
    </row>
    <row r="64" spans="20:55" x14ac:dyDescent="0.25">
      <c r="T64" t="s">
        <v>25</v>
      </c>
      <c r="AM64" t="s">
        <v>25</v>
      </c>
    </row>
    <row r="65" spans="20:55" x14ac:dyDescent="0.25">
      <c r="T65" t="s">
        <v>19</v>
      </c>
      <c r="U65" t="s">
        <v>3</v>
      </c>
      <c r="V65" t="s">
        <v>4</v>
      </c>
      <c r="W65" t="s">
        <v>5</v>
      </c>
      <c r="X65" t="s">
        <v>6</v>
      </c>
      <c r="Y65" t="s">
        <v>7</v>
      </c>
      <c r="Z65" t="s">
        <v>8</v>
      </c>
      <c r="AA65" t="s">
        <v>18</v>
      </c>
      <c r="AB65" t="s">
        <v>17</v>
      </c>
      <c r="AC65" t="s">
        <v>16</v>
      </c>
      <c r="AD65" t="s">
        <v>15</v>
      </c>
      <c r="AE65" t="s">
        <v>14</v>
      </c>
      <c r="AF65" t="s">
        <v>13</v>
      </c>
      <c r="AG65" t="s">
        <v>12</v>
      </c>
      <c r="AH65" t="s">
        <v>11</v>
      </c>
      <c r="AI65" t="s">
        <v>10</v>
      </c>
      <c r="AJ65" t="s">
        <v>9</v>
      </c>
      <c r="AM65" t="s">
        <v>19</v>
      </c>
      <c r="AN65" t="s">
        <v>3</v>
      </c>
      <c r="AO65" t="s">
        <v>4</v>
      </c>
      <c r="AP65" t="s">
        <v>5</v>
      </c>
      <c r="AQ65" t="s">
        <v>6</v>
      </c>
      <c r="AR65" t="s">
        <v>7</v>
      </c>
      <c r="AS65" t="s">
        <v>8</v>
      </c>
      <c r="AT65" t="s">
        <v>18</v>
      </c>
      <c r="AU65" t="s">
        <v>17</v>
      </c>
      <c r="AV65" t="s">
        <v>16</v>
      </c>
      <c r="AW65" t="s">
        <v>15</v>
      </c>
      <c r="AX65" t="s">
        <v>14</v>
      </c>
      <c r="AY65" t="s">
        <v>13</v>
      </c>
      <c r="AZ65" t="s">
        <v>12</v>
      </c>
      <c r="BA65" t="s">
        <v>11</v>
      </c>
      <c r="BB65" t="s">
        <v>10</v>
      </c>
      <c r="BC65" t="s">
        <v>9</v>
      </c>
    </row>
    <row r="66" spans="20:55" x14ac:dyDescent="0.25">
      <c r="T66">
        <v>1</v>
      </c>
      <c r="AM66">
        <v>1</v>
      </c>
    </row>
    <row r="67" spans="20:55" x14ac:dyDescent="0.25">
      <c r="T67">
        <v>2</v>
      </c>
      <c r="AM67">
        <v>2</v>
      </c>
    </row>
    <row r="68" spans="20:55" x14ac:dyDescent="0.25">
      <c r="T68">
        <v>3</v>
      </c>
      <c r="AM68">
        <v>3</v>
      </c>
    </row>
    <row r="69" spans="20:55" x14ac:dyDescent="0.25">
      <c r="T69">
        <v>4</v>
      </c>
      <c r="AM69">
        <v>4</v>
      </c>
    </row>
    <row r="70" spans="20:55" x14ac:dyDescent="0.25">
      <c r="T70">
        <v>5</v>
      </c>
      <c r="AM70">
        <v>5</v>
      </c>
    </row>
    <row r="71" spans="20:55" x14ac:dyDescent="0.25">
      <c r="T71">
        <v>6</v>
      </c>
      <c r="AM71">
        <v>6</v>
      </c>
    </row>
    <row r="72" spans="20:55" x14ac:dyDescent="0.25">
      <c r="T72">
        <v>7</v>
      </c>
      <c r="AM72">
        <v>7</v>
      </c>
    </row>
    <row r="73" spans="20:55" x14ac:dyDescent="0.25">
      <c r="T73">
        <v>8</v>
      </c>
      <c r="AM73">
        <v>8</v>
      </c>
    </row>
    <row r="74" spans="20:55" x14ac:dyDescent="0.25">
      <c r="T74">
        <v>9</v>
      </c>
      <c r="AM74">
        <v>9</v>
      </c>
    </row>
    <row r="75" spans="20:55" x14ac:dyDescent="0.25">
      <c r="T75">
        <v>10</v>
      </c>
      <c r="AM75">
        <v>10</v>
      </c>
    </row>
    <row r="76" spans="20:55" x14ac:dyDescent="0.25">
      <c r="T76" t="s">
        <v>26</v>
      </c>
      <c r="AM76" t="s">
        <v>26</v>
      </c>
    </row>
    <row r="77" spans="20:55" x14ac:dyDescent="0.25">
      <c r="T77" t="s">
        <v>19</v>
      </c>
      <c r="U77" t="s">
        <v>3</v>
      </c>
      <c r="V77" t="s">
        <v>4</v>
      </c>
      <c r="W77" t="s">
        <v>5</v>
      </c>
      <c r="X77" t="s">
        <v>6</v>
      </c>
      <c r="Y77" t="s">
        <v>7</v>
      </c>
      <c r="Z77" t="s">
        <v>8</v>
      </c>
      <c r="AA77" t="s">
        <v>18</v>
      </c>
      <c r="AB77" t="s">
        <v>17</v>
      </c>
      <c r="AC77" t="s">
        <v>16</v>
      </c>
      <c r="AD77" t="s">
        <v>15</v>
      </c>
      <c r="AE77" t="s">
        <v>14</v>
      </c>
      <c r="AF77" t="s">
        <v>13</v>
      </c>
      <c r="AG77" t="s">
        <v>12</v>
      </c>
      <c r="AH77" t="s">
        <v>11</v>
      </c>
      <c r="AI77" t="s">
        <v>10</v>
      </c>
      <c r="AJ77" t="s">
        <v>9</v>
      </c>
      <c r="AM77" t="s">
        <v>19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18</v>
      </c>
      <c r="AU77" t="s">
        <v>17</v>
      </c>
      <c r="AV77" t="s">
        <v>16</v>
      </c>
      <c r="AW77" t="s">
        <v>15</v>
      </c>
      <c r="AX77" t="s">
        <v>14</v>
      </c>
      <c r="AY77" t="s">
        <v>13</v>
      </c>
      <c r="AZ77" t="s">
        <v>12</v>
      </c>
      <c r="BA77" t="s">
        <v>11</v>
      </c>
      <c r="BB77" t="s">
        <v>10</v>
      </c>
      <c r="BC77" t="s">
        <v>9</v>
      </c>
    </row>
    <row r="78" spans="20:55" x14ac:dyDescent="0.25">
      <c r="T78">
        <v>1</v>
      </c>
      <c r="AM78">
        <v>1</v>
      </c>
    </row>
    <row r="79" spans="20:55" x14ac:dyDescent="0.25">
      <c r="T79">
        <v>2</v>
      </c>
      <c r="AM79">
        <v>2</v>
      </c>
    </row>
    <row r="80" spans="20:55" x14ac:dyDescent="0.25">
      <c r="T80">
        <v>3</v>
      </c>
      <c r="AM80">
        <v>3</v>
      </c>
    </row>
    <row r="81" spans="20:55" x14ac:dyDescent="0.25">
      <c r="T81">
        <v>4</v>
      </c>
      <c r="AM81">
        <v>4</v>
      </c>
    </row>
    <row r="82" spans="20:55" x14ac:dyDescent="0.25">
      <c r="T82">
        <v>5</v>
      </c>
      <c r="AM82">
        <v>5</v>
      </c>
    </row>
    <row r="83" spans="20:55" x14ac:dyDescent="0.25">
      <c r="T83">
        <v>6</v>
      </c>
      <c r="AM83">
        <v>6</v>
      </c>
    </row>
    <row r="84" spans="20:55" x14ac:dyDescent="0.25">
      <c r="T84">
        <v>7</v>
      </c>
      <c r="AM84">
        <v>7</v>
      </c>
    </row>
    <row r="85" spans="20:55" x14ac:dyDescent="0.25">
      <c r="T85">
        <v>8</v>
      </c>
      <c r="AM85">
        <v>8</v>
      </c>
    </row>
    <row r="86" spans="20:55" x14ac:dyDescent="0.25">
      <c r="T86">
        <v>9</v>
      </c>
      <c r="AM86">
        <v>9</v>
      </c>
    </row>
    <row r="87" spans="20:55" x14ac:dyDescent="0.25">
      <c r="T87">
        <v>10</v>
      </c>
      <c r="AM87">
        <v>10</v>
      </c>
    </row>
    <row r="88" spans="20:55" x14ac:dyDescent="0.25">
      <c r="T88" t="s">
        <v>27</v>
      </c>
      <c r="AM88" t="s">
        <v>27</v>
      </c>
    </row>
    <row r="89" spans="20:55" x14ac:dyDescent="0.25">
      <c r="T89" t="s">
        <v>19</v>
      </c>
      <c r="U89" t="s">
        <v>3</v>
      </c>
      <c r="V89" t="s">
        <v>4</v>
      </c>
      <c r="W89" t="s">
        <v>5</v>
      </c>
      <c r="X89" t="s">
        <v>6</v>
      </c>
      <c r="Y89" t="s">
        <v>7</v>
      </c>
      <c r="Z89" t="s">
        <v>8</v>
      </c>
      <c r="AA89" t="s">
        <v>18</v>
      </c>
      <c r="AB89" t="s">
        <v>17</v>
      </c>
      <c r="AC89" t="s">
        <v>16</v>
      </c>
      <c r="AD89" t="s">
        <v>15</v>
      </c>
      <c r="AE89" t="s">
        <v>14</v>
      </c>
      <c r="AF89" t="s">
        <v>13</v>
      </c>
      <c r="AG89" t="s">
        <v>12</v>
      </c>
      <c r="AH89" t="s">
        <v>11</v>
      </c>
      <c r="AI89" t="s">
        <v>10</v>
      </c>
      <c r="AJ89" t="s">
        <v>9</v>
      </c>
      <c r="AM89" t="s">
        <v>19</v>
      </c>
      <c r="AN89" t="s">
        <v>3</v>
      </c>
      <c r="AO89" t="s">
        <v>4</v>
      </c>
      <c r="AP89" t="s">
        <v>5</v>
      </c>
      <c r="AQ89" t="s">
        <v>6</v>
      </c>
      <c r="AR89" t="s">
        <v>7</v>
      </c>
      <c r="AS89" t="s">
        <v>8</v>
      </c>
      <c r="AT89" t="s">
        <v>18</v>
      </c>
      <c r="AU89" t="s">
        <v>17</v>
      </c>
      <c r="AV89" t="s">
        <v>16</v>
      </c>
      <c r="AW89" t="s">
        <v>15</v>
      </c>
      <c r="AX89" t="s">
        <v>14</v>
      </c>
      <c r="AY89" t="s">
        <v>13</v>
      </c>
      <c r="AZ89" t="s">
        <v>12</v>
      </c>
      <c r="BA89" t="s">
        <v>11</v>
      </c>
      <c r="BB89" t="s">
        <v>10</v>
      </c>
      <c r="BC89" t="s">
        <v>9</v>
      </c>
    </row>
    <row r="90" spans="20:55" x14ac:dyDescent="0.25">
      <c r="T90">
        <v>1</v>
      </c>
      <c r="AM90">
        <v>1</v>
      </c>
    </row>
    <row r="91" spans="20:55" x14ac:dyDescent="0.25">
      <c r="T91">
        <v>2</v>
      </c>
      <c r="AM91">
        <v>2</v>
      </c>
    </row>
    <row r="92" spans="20:55" x14ac:dyDescent="0.25">
      <c r="T92">
        <v>3</v>
      </c>
      <c r="AM92">
        <v>3</v>
      </c>
    </row>
    <row r="93" spans="20:55" x14ac:dyDescent="0.25">
      <c r="T93">
        <v>4</v>
      </c>
      <c r="AM93">
        <v>4</v>
      </c>
    </row>
    <row r="94" spans="20:55" x14ac:dyDescent="0.25">
      <c r="T94">
        <v>5</v>
      </c>
      <c r="AM94">
        <v>5</v>
      </c>
    </row>
    <row r="95" spans="20:55" x14ac:dyDescent="0.25">
      <c r="T95">
        <v>6</v>
      </c>
      <c r="AM95">
        <v>6</v>
      </c>
    </row>
    <row r="96" spans="20:55" x14ac:dyDescent="0.25">
      <c r="T96">
        <v>7</v>
      </c>
      <c r="AM96">
        <v>7</v>
      </c>
    </row>
    <row r="97" spans="20:55" x14ac:dyDescent="0.25">
      <c r="T97">
        <v>8</v>
      </c>
      <c r="AM97">
        <v>8</v>
      </c>
    </row>
    <row r="98" spans="20:55" x14ac:dyDescent="0.25">
      <c r="T98">
        <v>9</v>
      </c>
      <c r="AM98">
        <v>9</v>
      </c>
    </row>
    <row r="99" spans="20:55" x14ac:dyDescent="0.25">
      <c r="T99">
        <v>10</v>
      </c>
      <c r="AM99">
        <v>10</v>
      </c>
    </row>
    <row r="100" spans="20:55" x14ac:dyDescent="0.25">
      <c r="T100" t="s">
        <v>28</v>
      </c>
      <c r="AM100" t="s">
        <v>28</v>
      </c>
    </row>
    <row r="101" spans="20:55" x14ac:dyDescent="0.25">
      <c r="T101" t="s">
        <v>19</v>
      </c>
      <c r="U101" t="s">
        <v>3</v>
      </c>
      <c r="V101" t="s">
        <v>4</v>
      </c>
      <c r="W101" t="s">
        <v>5</v>
      </c>
      <c r="X101" t="s">
        <v>6</v>
      </c>
      <c r="Y101" t="s">
        <v>7</v>
      </c>
      <c r="Z101" t="s">
        <v>8</v>
      </c>
      <c r="AA101" t="s">
        <v>18</v>
      </c>
      <c r="AB101" t="s">
        <v>17</v>
      </c>
      <c r="AC101" t="s">
        <v>16</v>
      </c>
      <c r="AD101" t="s">
        <v>15</v>
      </c>
      <c r="AE101" t="s">
        <v>14</v>
      </c>
      <c r="AF101" t="s">
        <v>13</v>
      </c>
      <c r="AG101" t="s">
        <v>12</v>
      </c>
      <c r="AH101" t="s">
        <v>11</v>
      </c>
      <c r="AI101" t="s">
        <v>10</v>
      </c>
      <c r="AJ101" t="s">
        <v>9</v>
      </c>
      <c r="AM101" t="s">
        <v>19</v>
      </c>
      <c r="AN101" t="s">
        <v>3</v>
      </c>
      <c r="AO101" t="s">
        <v>4</v>
      </c>
      <c r="AP101" t="s">
        <v>5</v>
      </c>
      <c r="AQ101" t="s">
        <v>6</v>
      </c>
      <c r="AR101" t="s">
        <v>7</v>
      </c>
      <c r="AS101" t="s">
        <v>8</v>
      </c>
      <c r="AT101" t="s">
        <v>18</v>
      </c>
      <c r="AU101" t="s">
        <v>17</v>
      </c>
      <c r="AV101" t="s">
        <v>16</v>
      </c>
      <c r="AW101" t="s">
        <v>15</v>
      </c>
      <c r="AX101" t="s">
        <v>14</v>
      </c>
      <c r="AY101" t="s">
        <v>13</v>
      </c>
      <c r="AZ101" t="s">
        <v>12</v>
      </c>
      <c r="BA101" t="s">
        <v>11</v>
      </c>
      <c r="BB101" t="s">
        <v>10</v>
      </c>
      <c r="BC101" t="s">
        <v>9</v>
      </c>
    </row>
    <row r="102" spans="20:55" x14ac:dyDescent="0.25">
      <c r="T102">
        <v>1</v>
      </c>
      <c r="AM102">
        <v>1</v>
      </c>
    </row>
    <row r="103" spans="20:55" x14ac:dyDescent="0.25">
      <c r="T103">
        <v>2</v>
      </c>
      <c r="AM103">
        <v>2</v>
      </c>
    </row>
    <row r="104" spans="20:55" x14ac:dyDescent="0.25">
      <c r="T104">
        <v>3</v>
      </c>
      <c r="AM104">
        <v>3</v>
      </c>
    </row>
    <row r="105" spans="20:55" x14ac:dyDescent="0.25">
      <c r="T105">
        <v>4</v>
      </c>
      <c r="AM105">
        <v>4</v>
      </c>
    </row>
    <row r="106" spans="20:55" x14ac:dyDescent="0.25">
      <c r="T106">
        <v>5</v>
      </c>
      <c r="AM106">
        <v>5</v>
      </c>
    </row>
    <row r="107" spans="20:55" x14ac:dyDescent="0.25">
      <c r="T107">
        <v>6</v>
      </c>
      <c r="AM107">
        <v>6</v>
      </c>
    </row>
    <row r="108" spans="20:55" x14ac:dyDescent="0.25">
      <c r="T108">
        <v>7</v>
      </c>
      <c r="AM108">
        <v>7</v>
      </c>
    </row>
    <row r="109" spans="20:55" x14ac:dyDescent="0.25">
      <c r="T109">
        <v>8</v>
      </c>
      <c r="AM109">
        <v>8</v>
      </c>
    </row>
    <row r="110" spans="20:55" x14ac:dyDescent="0.25">
      <c r="T110">
        <v>9</v>
      </c>
      <c r="AM110">
        <v>9</v>
      </c>
    </row>
    <row r="111" spans="20:55" x14ac:dyDescent="0.25">
      <c r="T111">
        <v>10</v>
      </c>
      <c r="AM111">
        <v>10</v>
      </c>
    </row>
  </sheetData>
  <mergeCells count="3">
    <mergeCell ref="C4:R4"/>
    <mergeCell ref="C18:R18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opLeftCell="A19" zoomScale="70" zoomScaleNormal="70" workbookViewId="0">
      <selection activeCell="G64" sqref="G64"/>
    </sheetView>
  </sheetViews>
  <sheetFormatPr defaultRowHeight="15" x14ac:dyDescent="0.25"/>
  <cols>
    <col min="2" max="2" width="24" bestFit="1" customWidth="1"/>
    <col min="20" max="20" width="11.28515625" bestFit="1" customWidth="1"/>
  </cols>
  <sheetData>
    <row r="1" spans="2:18" ht="15.75" thickBot="1" x14ac:dyDescent="0.3">
      <c r="B1" t="s">
        <v>37</v>
      </c>
    </row>
    <row r="2" spans="2:18" ht="15.75" thickBot="1" x14ac:dyDescent="0.3">
      <c r="C2" s="11" t="s">
        <v>33</v>
      </c>
      <c r="D2" s="12" t="s">
        <v>30</v>
      </c>
    </row>
    <row r="3" spans="2:18" x14ac:dyDescent="0.25">
      <c r="B3" s="6" t="s">
        <v>35</v>
      </c>
      <c r="C3" s="13">
        <v>4</v>
      </c>
      <c r="D3" s="10">
        <v>0</v>
      </c>
    </row>
    <row r="4" spans="2:18" ht="15.75" thickBot="1" x14ac:dyDescent="0.3">
      <c r="B4" s="7" t="s">
        <v>36</v>
      </c>
      <c r="C4" s="14">
        <v>1</v>
      </c>
      <c r="D4" s="2">
        <v>2</v>
      </c>
    </row>
    <row r="6" spans="2:18" ht="15.75" thickBot="1" x14ac:dyDescent="0.3"/>
    <row r="7" spans="2:18" x14ac:dyDescent="0.25">
      <c r="B7" s="3" t="s">
        <v>31</v>
      </c>
    </row>
    <row r="8" spans="2:18" ht="15.75" thickBot="1" x14ac:dyDescent="0.3">
      <c r="B8" s="4" t="s">
        <v>38</v>
      </c>
    </row>
    <row r="9" spans="2:18" x14ac:dyDescent="0.25">
      <c r="C9" s="25" t="s">
        <v>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2:18" x14ac:dyDescent="0.25">
      <c r="B10" s="1" t="s">
        <v>1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</row>
    <row r="11" spans="2:18" x14ac:dyDescent="0.25">
      <c r="B11">
        <v>1</v>
      </c>
      <c r="C11" s="2">
        <v>-35</v>
      </c>
      <c r="D11" s="2">
        <v>-34</v>
      </c>
      <c r="E11" s="2">
        <v>-32</v>
      </c>
      <c r="F11" s="2">
        <v>-32</v>
      </c>
      <c r="G11" s="2">
        <v>-40</v>
      </c>
      <c r="H11" s="2">
        <v>-38</v>
      </c>
      <c r="I11" s="2">
        <v>-37</v>
      </c>
      <c r="J11" s="2">
        <v>-37</v>
      </c>
      <c r="K11" s="2">
        <v>-36</v>
      </c>
      <c r="L11" s="2">
        <v>-35</v>
      </c>
      <c r="M11" s="2">
        <v>-34</v>
      </c>
      <c r="N11" s="2">
        <v>-36</v>
      </c>
      <c r="O11" s="2">
        <v>-38</v>
      </c>
      <c r="P11" s="2">
        <v>-37</v>
      </c>
      <c r="Q11" s="2">
        <v>-37</v>
      </c>
      <c r="R11" s="2">
        <v>-37</v>
      </c>
    </row>
    <row r="12" spans="2:18" x14ac:dyDescent="0.25">
      <c r="B12">
        <v>3</v>
      </c>
      <c r="C12" s="2">
        <v>-46</v>
      </c>
      <c r="D12" s="2">
        <v>-44</v>
      </c>
      <c r="E12" s="2">
        <v>-45</v>
      </c>
      <c r="F12" s="2">
        <v>-45</v>
      </c>
      <c r="G12" s="2">
        <v>-51</v>
      </c>
      <c r="H12" s="2">
        <v>-50</v>
      </c>
      <c r="I12" s="2">
        <v>-51</v>
      </c>
      <c r="J12" s="2">
        <v>-51</v>
      </c>
      <c r="K12" s="2">
        <v>-47</v>
      </c>
      <c r="L12" s="2">
        <v>-45</v>
      </c>
      <c r="M12" s="2">
        <v>-45</v>
      </c>
      <c r="N12" s="2">
        <v>-46</v>
      </c>
      <c r="O12" s="2">
        <v>-50</v>
      </c>
      <c r="P12" s="2">
        <v>-48</v>
      </c>
      <c r="Q12" s="2">
        <v>-49</v>
      </c>
      <c r="R12" s="2">
        <v>-50</v>
      </c>
    </row>
    <row r="13" spans="2:18" x14ac:dyDescent="0.25">
      <c r="B13">
        <v>5</v>
      </c>
      <c r="C13" s="2">
        <v>-51</v>
      </c>
      <c r="D13" s="2">
        <v>-50</v>
      </c>
      <c r="E13" s="2">
        <v>-50</v>
      </c>
      <c r="F13" s="2">
        <v>-50</v>
      </c>
      <c r="G13" s="2">
        <v>-57</v>
      </c>
      <c r="H13" s="2">
        <v>-55</v>
      </c>
      <c r="I13" s="2">
        <v>-56</v>
      </c>
      <c r="J13" s="2">
        <v>-56</v>
      </c>
      <c r="K13" s="2">
        <v>-51</v>
      </c>
      <c r="L13" s="2">
        <v>-52</v>
      </c>
      <c r="M13" s="2">
        <v>-52</v>
      </c>
      <c r="N13" s="2">
        <v>-52</v>
      </c>
      <c r="O13" s="2">
        <v>-52</v>
      </c>
      <c r="P13" s="2">
        <v>-51</v>
      </c>
      <c r="Q13" s="2">
        <v>-51</v>
      </c>
      <c r="R13" s="2">
        <v>-52</v>
      </c>
    </row>
    <row r="14" spans="2:18" x14ac:dyDescent="0.2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ht="15.75" thickBot="1" x14ac:dyDescent="0.3"/>
    <row r="16" spans="2:18" x14ac:dyDescent="0.25">
      <c r="B16" s="3" t="s">
        <v>32</v>
      </c>
    </row>
    <row r="17" spans="2:18" ht="15.75" thickBot="1" x14ac:dyDescent="0.3">
      <c r="B17" s="4" t="s">
        <v>34</v>
      </c>
    </row>
    <row r="18" spans="2:18" x14ac:dyDescent="0.25">
      <c r="C18" s="25" t="s"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2:18" x14ac:dyDescent="0.25">
      <c r="B19" s="1" t="s">
        <v>1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</row>
    <row r="20" spans="2:18" x14ac:dyDescent="0.25">
      <c r="B20">
        <v>1</v>
      </c>
      <c r="C20" s="9">
        <v>-33.4</v>
      </c>
      <c r="D20" s="9">
        <v>-33</v>
      </c>
      <c r="E20" s="9">
        <v>-32</v>
      </c>
      <c r="F20" s="9">
        <v>-34.6</v>
      </c>
      <c r="G20" s="9">
        <v>-40</v>
      </c>
      <c r="H20" s="9">
        <v>-38</v>
      </c>
      <c r="I20" s="9">
        <v>-39</v>
      </c>
      <c r="J20" s="9">
        <v>-40</v>
      </c>
      <c r="K20" s="9">
        <v>-35</v>
      </c>
      <c r="L20" s="9">
        <v>-32</v>
      </c>
      <c r="M20" s="9">
        <v>-32.1</v>
      </c>
      <c r="N20" s="9">
        <v>-34</v>
      </c>
      <c r="O20" s="9">
        <v>-37</v>
      </c>
      <c r="P20" s="9">
        <v>-35</v>
      </c>
      <c r="Q20" s="9">
        <v>-36</v>
      </c>
      <c r="R20" s="9">
        <v>-38</v>
      </c>
    </row>
    <row r="21" spans="2:18" x14ac:dyDescent="0.25">
      <c r="B21">
        <v>3</v>
      </c>
      <c r="C21" s="9">
        <v>-43</v>
      </c>
      <c r="D21" s="9">
        <v>-45</v>
      </c>
      <c r="E21" s="9">
        <v>-46</v>
      </c>
      <c r="F21" s="9">
        <v>-46.1</v>
      </c>
      <c r="G21" s="9">
        <v>-51</v>
      </c>
      <c r="H21" s="9">
        <v>-51</v>
      </c>
      <c r="I21" s="9">
        <v>-51</v>
      </c>
      <c r="J21" s="9">
        <v>-52</v>
      </c>
      <c r="K21" s="9">
        <v>-47.4</v>
      </c>
      <c r="L21" s="9">
        <v>-48.2</v>
      </c>
      <c r="M21" s="9">
        <v>-47.2</v>
      </c>
      <c r="N21" s="9">
        <v>-50</v>
      </c>
      <c r="O21" s="9">
        <v>-47</v>
      </c>
      <c r="P21" s="9">
        <v>-46</v>
      </c>
      <c r="Q21" s="9">
        <v>-46</v>
      </c>
      <c r="R21" s="9">
        <v>-47</v>
      </c>
    </row>
    <row r="22" spans="2:18" x14ac:dyDescent="0.25">
      <c r="B22">
        <v>5</v>
      </c>
      <c r="C22" s="9">
        <v>-52.1</v>
      </c>
      <c r="D22" s="9">
        <v>-51</v>
      </c>
      <c r="E22" s="9">
        <v>-51</v>
      </c>
      <c r="F22" s="9">
        <v>-53</v>
      </c>
      <c r="G22" s="9">
        <v>-58</v>
      </c>
      <c r="H22" s="9">
        <v>-57</v>
      </c>
      <c r="I22" s="9">
        <v>-54.8</v>
      </c>
      <c r="J22" s="9">
        <v>-56</v>
      </c>
      <c r="K22" s="9">
        <v>-54.2</v>
      </c>
      <c r="L22" s="9">
        <v>-54</v>
      </c>
      <c r="M22" s="9">
        <v>-54</v>
      </c>
      <c r="N22" s="9">
        <v>-54.6</v>
      </c>
      <c r="O22" s="9">
        <v>-55.7</v>
      </c>
      <c r="P22" s="9">
        <v>-53.2</v>
      </c>
      <c r="Q22" s="9">
        <v>-54.9</v>
      </c>
      <c r="R22" s="9">
        <v>-56.1</v>
      </c>
    </row>
    <row r="24" spans="2:18" ht="15.75" thickBot="1" x14ac:dyDescent="0.3"/>
    <row r="25" spans="2:18" x14ac:dyDescent="0.25">
      <c r="B25" s="3" t="s">
        <v>31</v>
      </c>
    </row>
    <row r="26" spans="2:18" ht="15.75" thickBot="1" x14ac:dyDescent="0.3">
      <c r="B26" s="4" t="s">
        <v>33</v>
      </c>
    </row>
    <row r="27" spans="2:18" x14ac:dyDescent="0.25">
      <c r="C27" s="25" t="s"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2:18" x14ac:dyDescent="0.25">
      <c r="B28" s="1" t="s">
        <v>1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</row>
    <row r="29" spans="2:18" x14ac:dyDescent="0.25">
      <c r="B29">
        <v>1</v>
      </c>
      <c r="C29" s="2">
        <v>-29</v>
      </c>
      <c r="D29" s="2">
        <v>-27</v>
      </c>
      <c r="E29" s="2">
        <v>-30</v>
      </c>
      <c r="F29" s="2">
        <v>-33</v>
      </c>
      <c r="G29" s="2">
        <v>-37</v>
      </c>
      <c r="H29" s="2">
        <v>-34</v>
      </c>
      <c r="I29" s="2">
        <v>-36</v>
      </c>
      <c r="J29" s="2">
        <v>-38</v>
      </c>
      <c r="K29" s="2">
        <v>-32</v>
      </c>
      <c r="L29" s="2">
        <v>-30</v>
      </c>
      <c r="M29" s="2">
        <v>-31</v>
      </c>
      <c r="N29" s="2">
        <v>-34</v>
      </c>
      <c r="O29" s="2">
        <v>-35</v>
      </c>
      <c r="P29" s="2">
        <v>-32</v>
      </c>
      <c r="Q29" s="2">
        <v>-32</v>
      </c>
      <c r="R29" s="2">
        <v>-38</v>
      </c>
    </row>
    <row r="30" spans="2:18" x14ac:dyDescent="0.25">
      <c r="B30">
        <v>3</v>
      </c>
      <c r="C30" s="2">
        <v>-42</v>
      </c>
      <c r="D30" s="2">
        <v>-39</v>
      </c>
      <c r="E30" s="2">
        <v>-43</v>
      </c>
      <c r="F30" s="2">
        <v>-44</v>
      </c>
      <c r="G30" s="2">
        <v>-49</v>
      </c>
      <c r="H30" s="2">
        <v>-46</v>
      </c>
      <c r="I30" s="2">
        <v>-50</v>
      </c>
      <c r="J30" s="2">
        <v>-50</v>
      </c>
      <c r="K30" s="2">
        <v>-43</v>
      </c>
      <c r="L30" s="2">
        <v>-40</v>
      </c>
      <c r="M30" s="2">
        <v>-44</v>
      </c>
      <c r="N30" s="2">
        <v>-45</v>
      </c>
      <c r="O30" s="2">
        <v>-45</v>
      </c>
      <c r="P30" s="2">
        <v>-42</v>
      </c>
      <c r="Q30" s="2">
        <v>-45</v>
      </c>
      <c r="R30" s="2">
        <v>-47</v>
      </c>
    </row>
    <row r="31" spans="2:18" x14ac:dyDescent="0.25">
      <c r="B31">
        <v>5</v>
      </c>
      <c r="C31" s="2">
        <v>-47</v>
      </c>
      <c r="D31" s="2">
        <v>-45</v>
      </c>
      <c r="E31" s="2">
        <v>-49</v>
      </c>
      <c r="F31" s="2">
        <v>-50</v>
      </c>
      <c r="G31" s="2">
        <v>-54</v>
      </c>
      <c r="H31" s="2">
        <v>-52</v>
      </c>
      <c r="I31" s="2">
        <v>-53</v>
      </c>
      <c r="J31" s="2">
        <v>-56</v>
      </c>
      <c r="K31" s="2">
        <v>-49</v>
      </c>
      <c r="L31" s="2">
        <v>-48</v>
      </c>
      <c r="M31" s="2">
        <v>-50</v>
      </c>
      <c r="N31" s="2">
        <v>-53</v>
      </c>
      <c r="O31" s="2">
        <v>-51</v>
      </c>
      <c r="P31" s="2">
        <v>-49</v>
      </c>
      <c r="Q31" s="2">
        <v>-51</v>
      </c>
      <c r="R31" s="2">
        <v>-52</v>
      </c>
    </row>
  </sheetData>
  <mergeCells count="3">
    <mergeCell ref="C9:R9"/>
    <mergeCell ref="C18:R18"/>
    <mergeCell ref="C27:R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95"/>
  <sheetViews>
    <sheetView topLeftCell="A31" zoomScale="70" zoomScaleNormal="70" workbookViewId="0">
      <selection activeCell="S71" sqref="S71:S75"/>
    </sheetView>
  </sheetViews>
  <sheetFormatPr defaultRowHeight="15" x14ac:dyDescent="0.25"/>
  <cols>
    <col min="2" max="2" width="14" bestFit="1" customWidth="1"/>
    <col min="9" max="9" width="8.5703125" customWidth="1"/>
  </cols>
  <sheetData>
    <row r="4" spans="2:18" x14ac:dyDescent="0.25">
      <c r="B4" t="s">
        <v>39</v>
      </c>
    </row>
    <row r="7" spans="2:18" x14ac:dyDescent="0.25">
      <c r="C7" s="29" t="s">
        <v>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2:18" x14ac:dyDescent="0.25">
      <c r="B8" t="s">
        <v>1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2">
        <v>11</v>
      </c>
      <c r="N8" s="2">
        <v>12</v>
      </c>
      <c r="O8" s="2">
        <v>13</v>
      </c>
      <c r="P8" s="2">
        <v>14</v>
      </c>
      <c r="Q8" s="2">
        <v>15</v>
      </c>
      <c r="R8" s="2">
        <v>16</v>
      </c>
    </row>
    <row r="9" spans="2:18" x14ac:dyDescent="0.25">
      <c r="B9">
        <v>1</v>
      </c>
      <c r="C9">
        <v>-33.4</v>
      </c>
      <c r="D9">
        <v>-33</v>
      </c>
      <c r="E9">
        <v>-32</v>
      </c>
      <c r="F9">
        <v>-34.6</v>
      </c>
      <c r="G9">
        <v>-40</v>
      </c>
      <c r="H9">
        <v>-38</v>
      </c>
      <c r="I9">
        <v>-39</v>
      </c>
      <c r="J9">
        <v>-40</v>
      </c>
      <c r="K9">
        <v>-35</v>
      </c>
      <c r="L9">
        <v>-32</v>
      </c>
      <c r="M9">
        <v>-32.1</v>
      </c>
      <c r="N9">
        <v>-34</v>
      </c>
      <c r="O9">
        <v>-37</v>
      </c>
      <c r="P9">
        <v>-35</v>
      </c>
      <c r="Q9">
        <v>-36</v>
      </c>
      <c r="R9">
        <v>-38</v>
      </c>
    </row>
    <row r="10" spans="2:18" x14ac:dyDescent="0.25">
      <c r="B10">
        <v>2</v>
      </c>
      <c r="C10">
        <v>-44</v>
      </c>
      <c r="D10">
        <v>-42</v>
      </c>
      <c r="E10">
        <v>-42.6</v>
      </c>
      <c r="F10">
        <v>-43</v>
      </c>
      <c r="G10">
        <v>-47</v>
      </c>
      <c r="H10">
        <v>-45</v>
      </c>
      <c r="I10">
        <v>-47</v>
      </c>
      <c r="J10">
        <v>-47</v>
      </c>
      <c r="K10">
        <v>-43</v>
      </c>
      <c r="L10">
        <v>-41</v>
      </c>
      <c r="M10">
        <v>-41.5</v>
      </c>
      <c r="N10">
        <v>-41.9</v>
      </c>
      <c r="O10">
        <v>-44</v>
      </c>
      <c r="P10">
        <v>-43</v>
      </c>
      <c r="Q10">
        <v>-43.2</v>
      </c>
      <c r="R10">
        <v>-44</v>
      </c>
    </row>
    <row r="11" spans="2:18" x14ac:dyDescent="0.25">
      <c r="B11">
        <v>3</v>
      </c>
      <c r="C11">
        <v>-43</v>
      </c>
      <c r="D11">
        <v>-45</v>
      </c>
      <c r="E11">
        <v>-46</v>
      </c>
      <c r="F11">
        <v>-46.1</v>
      </c>
      <c r="G11">
        <v>-51</v>
      </c>
      <c r="H11">
        <v>-51</v>
      </c>
      <c r="I11">
        <v>-51</v>
      </c>
      <c r="J11">
        <v>-52</v>
      </c>
      <c r="K11">
        <v>-47.4</v>
      </c>
      <c r="L11">
        <v>-48.2</v>
      </c>
      <c r="M11">
        <v>-47.2</v>
      </c>
      <c r="N11">
        <v>-50</v>
      </c>
      <c r="O11">
        <v>-47</v>
      </c>
      <c r="P11">
        <v>-46</v>
      </c>
      <c r="Q11">
        <v>-46</v>
      </c>
      <c r="R11">
        <v>-47</v>
      </c>
    </row>
    <row r="12" spans="2:18" x14ac:dyDescent="0.25">
      <c r="B12">
        <v>4</v>
      </c>
      <c r="C12">
        <v>-50</v>
      </c>
      <c r="D12">
        <v>-50</v>
      </c>
      <c r="E12">
        <v>-49</v>
      </c>
      <c r="F12">
        <v>-50</v>
      </c>
      <c r="G12">
        <v>-43.7</v>
      </c>
      <c r="H12">
        <v>-55.3</v>
      </c>
      <c r="I12">
        <v>-55</v>
      </c>
      <c r="J12">
        <v>-53</v>
      </c>
      <c r="K12">
        <v>-52</v>
      </c>
      <c r="L12">
        <v>-51</v>
      </c>
      <c r="M12">
        <v>-51</v>
      </c>
      <c r="N12">
        <v>-51.4</v>
      </c>
      <c r="O12">
        <v>-51</v>
      </c>
      <c r="P12">
        <v>-51</v>
      </c>
      <c r="Q12">
        <v>-51</v>
      </c>
      <c r="R12">
        <v>-49.2</v>
      </c>
    </row>
    <row r="13" spans="2:18" x14ac:dyDescent="0.25">
      <c r="B13">
        <v>5</v>
      </c>
      <c r="C13">
        <v>-52.1</v>
      </c>
      <c r="D13">
        <v>-51</v>
      </c>
      <c r="E13">
        <v>-51</v>
      </c>
      <c r="F13">
        <v>-53</v>
      </c>
      <c r="G13">
        <v>-58</v>
      </c>
      <c r="H13">
        <v>-57</v>
      </c>
      <c r="I13">
        <v>-54.8</v>
      </c>
      <c r="J13">
        <v>-56</v>
      </c>
      <c r="K13">
        <v>-54.2</v>
      </c>
      <c r="L13">
        <v>-54</v>
      </c>
      <c r="M13">
        <v>-54</v>
      </c>
      <c r="N13">
        <v>-54.6</v>
      </c>
      <c r="O13">
        <v>-55.7</v>
      </c>
      <c r="P13">
        <v>-53.2</v>
      </c>
      <c r="Q13">
        <v>-54.9</v>
      </c>
      <c r="R13">
        <v>-56.1</v>
      </c>
    </row>
    <row r="17" spans="2:18" x14ac:dyDescent="0.25">
      <c r="C17" s="29" t="s">
        <v>40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2:18" x14ac:dyDescent="0.25">
      <c r="B18" t="s">
        <v>1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</row>
    <row r="19" spans="2:18" x14ac:dyDescent="0.25">
      <c r="B19">
        <f>LOG10(B9)</f>
        <v>0</v>
      </c>
      <c r="C19" s="18">
        <f>LOG10(-1*C9)</f>
        <v>1.5237464668115646</v>
      </c>
      <c r="D19" s="18">
        <f t="shared" ref="D19:R19" si="0">LOG10(-1*D9)</f>
        <v>1.5185139398778875</v>
      </c>
      <c r="E19" s="18">
        <f t="shared" si="0"/>
        <v>1.505149978319906</v>
      </c>
      <c r="F19" s="18">
        <f t="shared" si="0"/>
        <v>1.5390760987927767</v>
      </c>
      <c r="G19" s="18">
        <f t="shared" si="0"/>
        <v>1.6020599913279623</v>
      </c>
      <c r="H19" s="18">
        <f t="shared" si="0"/>
        <v>1.5797835966168101</v>
      </c>
      <c r="I19" s="18">
        <f t="shared" si="0"/>
        <v>1.5910646070264991</v>
      </c>
      <c r="J19" s="18">
        <f t="shared" si="0"/>
        <v>1.6020599913279623</v>
      </c>
      <c r="K19" s="18">
        <f t="shared" si="0"/>
        <v>1.5440680443502757</v>
      </c>
      <c r="L19" s="18">
        <f t="shared" si="0"/>
        <v>1.505149978319906</v>
      </c>
      <c r="M19" s="18">
        <f t="shared" si="0"/>
        <v>1.5065050324048721</v>
      </c>
      <c r="N19" s="18">
        <f t="shared" si="0"/>
        <v>1.5314789170422551</v>
      </c>
      <c r="O19" s="18">
        <f t="shared" si="0"/>
        <v>1.568201724066995</v>
      </c>
      <c r="P19" s="18">
        <f t="shared" si="0"/>
        <v>1.5440680443502757</v>
      </c>
      <c r="Q19" s="18">
        <f t="shared" si="0"/>
        <v>1.5563025007672873</v>
      </c>
      <c r="R19" s="18">
        <f t="shared" si="0"/>
        <v>1.5797835966168101</v>
      </c>
    </row>
    <row r="20" spans="2:18" x14ac:dyDescent="0.25">
      <c r="B20" s="18">
        <f>LOG10(B10)</f>
        <v>0.3010299956639812</v>
      </c>
      <c r="C20" s="18">
        <f t="shared" ref="C20:R23" si="1">LOG10(-1*C10)</f>
        <v>1.6434526764861874</v>
      </c>
      <c r="D20" s="18">
        <f t="shared" si="1"/>
        <v>1.6232492903979006</v>
      </c>
      <c r="E20" s="18">
        <f t="shared" si="1"/>
        <v>1.6294095991027189</v>
      </c>
      <c r="F20" s="18">
        <f t="shared" si="1"/>
        <v>1.6334684555795864</v>
      </c>
      <c r="G20" s="18">
        <f t="shared" si="1"/>
        <v>1.6720978579357175</v>
      </c>
      <c r="H20" s="18">
        <f t="shared" si="1"/>
        <v>1.6532125137753437</v>
      </c>
      <c r="I20" s="18">
        <f t="shared" si="1"/>
        <v>1.6720978579357175</v>
      </c>
      <c r="J20" s="18">
        <f t="shared" si="1"/>
        <v>1.6720978579357175</v>
      </c>
      <c r="K20" s="18">
        <f t="shared" si="1"/>
        <v>1.6334684555795864</v>
      </c>
      <c r="L20" s="18">
        <f t="shared" si="1"/>
        <v>1.6127838567197355</v>
      </c>
      <c r="M20" s="18">
        <f t="shared" si="1"/>
        <v>1.6180480967120927</v>
      </c>
      <c r="N20" s="18">
        <f t="shared" si="1"/>
        <v>1.6222140229662954</v>
      </c>
      <c r="O20" s="18">
        <f t="shared" si="1"/>
        <v>1.6434526764861874</v>
      </c>
      <c r="P20" s="18">
        <f t="shared" si="1"/>
        <v>1.6334684555795864</v>
      </c>
      <c r="Q20" s="18">
        <f t="shared" si="1"/>
        <v>1.6354837468149122</v>
      </c>
      <c r="R20" s="18">
        <f t="shared" si="1"/>
        <v>1.6434526764861874</v>
      </c>
    </row>
    <row r="21" spans="2:18" x14ac:dyDescent="0.25">
      <c r="B21" s="18">
        <f>LOG10(B11)</f>
        <v>0.47712125471966244</v>
      </c>
      <c r="C21" s="18">
        <f t="shared" si="1"/>
        <v>1.6334684555795864</v>
      </c>
      <c r="D21" s="18">
        <f t="shared" si="1"/>
        <v>1.6532125137753437</v>
      </c>
      <c r="E21" s="18">
        <f t="shared" si="1"/>
        <v>1.6627578316815741</v>
      </c>
      <c r="F21" s="18">
        <f t="shared" si="1"/>
        <v>1.6637009253896482</v>
      </c>
      <c r="G21" s="18">
        <f t="shared" si="1"/>
        <v>1.7075701760979363</v>
      </c>
      <c r="H21" s="18">
        <f t="shared" si="1"/>
        <v>1.7075701760979363</v>
      </c>
      <c r="I21" s="18">
        <f t="shared" si="1"/>
        <v>1.7075701760979363</v>
      </c>
      <c r="J21" s="18">
        <f t="shared" si="1"/>
        <v>1.7160033436347992</v>
      </c>
      <c r="K21" s="18">
        <f t="shared" si="1"/>
        <v>1.675778341674085</v>
      </c>
      <c r="L21" s="18">
        <f t="shared" si="1"/>
        <v>1.6830470382388496</v>
      </c>
      <c r="M21" s="18">
        <f t="shared" si="1"/>
        <v>1.6739419986340878</v>
      </c>
      <c r="N21" s="18">
        <f t="shared" si="1"/>
        <v>1.6989700043360187</v>
      </c>
      <c r="O21" s="18">
        <f t="shared" si="1"/>
        <v>1.6720978579357175</v>
      </c>
      <c r="P21" s="18">
        <f t="shared" si="1"/>
        <v>1.6627578316815741</v>
      </c>
      <c r="Q21" s="18">
        <f t="shared" si="1"/>
        <v>1.6627578316815741</v>
      </c>
      <c r="R21" s="18">
        <f t="shared" si="1"/>
        <v>1.6720978579357175</v>
      </c>
    </row>
    <row r="22" spans="2:18" x14ac:dyDescent="0.25">
      <c r="B22" s="18">
        <f>LOG10(B12)</f>
        <v>0.6020599913279624</v>
      </c>
      <c r="C22" s="18">
        <f t="shared" si="1"/>
        <v>1.6989700043360187</v>
      </c>
      <c r="D22" s="18">
        <f t="shared" si="1"/>
        <v>1.6989700043360187</v>
      </c>
      <c r="E22" s="18">
        <f t="shared" si="1"/>
        <v>1.6901960800285136</v>
      </c>
      <c r="F22" s="18">
        <f t="shared" si="1"/>
        <v>1.6989700043360187</v>
      </c>
      <c r="G22" s="18">
        <f t="shared" si="1"/>
        <v>1.6404814369704219</v>
      </c>
      <c r="H22" s="18">
        <f t="shared" si="1"/>
        <v>1.7427251313046983</v>
      </c>
      <c r="I22" s="18">
        <f t="shared" si="1"/>
        <v>1.7403626894942439</v>
      </c>
      <c r="J22" s="18">
        <f t="shared" si="1"/>
        <v>1.7242758696007889</v>
      </c>
      <c r="K22" s="18">
        <f t="shared" si="1"/>
        <v>1.7160033436347992</v>
      </c>
      <c r="L22" s="18">
        <f t="shared" si="1"/>
        <v>1.7075701760979363</v>
      </c>
      <c r="M22" s="18">
        <f t="shared" si="1"/>
        <v>1.7075701760979363</v>
      </c>
      <c r="N22" s="18">
        <f t="shared" si="1"/>
        <v>1.7109631189952756</v>
      </c>
      <c r="O22" s="18">
        <f t="shared" si="1"/>
        <v>1.7075701760979363</v>
      </c>
      <c r="P22" s="18">
        <f t="shared" si="1"/>
        <v>1.7075701760979363</v>
      </c>
      <c r="Q22" s="18">
        <f t="shared" si="1"/>
        <v>1.7075701760979363</v>
      </c>
      <c r="R22" s="18">
        <f t="shared" si="1"/>
        <v>1.6919651027673603</v>
      </c>
    </row>
    <row r="23" spans="2:18" x14ac:dyDescent="0.25">
      <c r="B23" s="18">
        <f>LOG10(B13)</f>
        <v>0.69897000433601886</v>
      </c>
      <c r="C23" s="18">
        <f t="shared" si="1"/>
        <v>1.7168377232995244</v>
      </c>
      <c r="D23" s="18">
        <f t="shared" si="1"/>
        <v>1.7075701760979363</v>
      </c>
      <c r="E23" s="18">
        <f t="shared" si="1"/>
        <v>1.7075701760979363</v>
      </c>
      <c r="F23" s="18">
        <f t="shared" si="1"/>
        <v>1.7242758696007889</v>
      </c>
      <c r="G23" s="18">
        <f t="shared" si="1"/>
        <v>1.7634279935629373</v>
      </c>
      <c r="H23" s="18">
        <f t="shared" si="1"/>
        <v>1.7558748556724915</v>
      </c>
      <c r="I23" s="18">
        <f t="shared" si="1"/>
        <v>1.7387805584843692</v>
      </c>
      <c r="J23" s="18">
        <f t="shared" si="1"/>
        <v>1.7481880270062005</v>
      </c>
      <c r="K23" s="18">
        <f t="shared" si="1"/>
        <v>1.7339992865383869</v>
      </c>
      <c r="L23" s="18">
        <f t="shared" si="1"/>
        <v>1.7323937598229686</v>
      </c>
      <c r="M23" s="18">
        <f t="shared" si="1"/>
        <v>1.7323937598229686</v>
      </c>
      <c r="N23" s="18">
        <f t="shared" si="1"/>
        <v>1.7371926427047373</v>
      </c>
      <c r="O23" s="18">
        <f t="shared" si="1"/>
        <v>1.7458551951737289</v>
      </c>
      <c r="P23" s="18">
        <f t="shared" si="1"/>
        <v>1.7259116322950483</v>
      </c>
      <c r="Q23" s="18">
        <f t="shared" si="1"/>
        <v>1.7395723444500919</v>
      </c>
      <c r="R23" s="18">
        <f t="shared" si="1"/>
        <v>1.7489628612561614</v>
      </c>
    </row>
    <row r="30" spans="2:18" x14ac:dyDescent="0.25">
      <c r="L30" t="s">
        <v>41</v>
      </c>
      <c r="M30" t="s">
        <v>42</v>
      </c>
    </row>
    <row r="31" spans="2:18" x14ac:dyDescent="0.25">
      <c r="B31" s="26" t="s">
        <v>48</v>
      </c>
      <c r="C31" s="26"/>
      <c r="D31" s="26"/>
      <c r="E31" s="26"/>
      <c r="F31" s="26"/>
      <c r="G31" s="26"/>
      <c r="H31" s="26"/>
      <c r="I31" s="28"/>
      <c r="J31" s="28"/>
      <c r="K31" t="s">
        <v>43</v>
      </c>
      <c r="L31">
        <v>1.5714874999999999</v>
      </c>
      <c r="M31">
        <v>0.13913124999999998</v>
      </c>
    </row>
    <row r="33" spans="2:18" ht="15.75" thickBot="1" x14ac:dyDescent="0.3">
      <c r="C33" s="27" t="s">
        <v>50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2:18" ht="15.75" thickBot="1" x14ac:dyDescent="0.3">
      <c r="B34" s="16" t="s">
        <v>44</v>
      </c>
      <c r="C34" s="24">
        <v>1</v>
      </c>
      <c r="D34" s="22">
        <v>2</v>
      </c>
      <c r="E34" s="22">
        <v>3</v>
      </c>
      <c r="F34" s="22">
        <v>4</v>
      </c>
      <c r="G34" s="22">
        <v>5</v>
      </c>
      <c r="H34" s="22">
        <v>6</v>
      </c>
      <c r="I34" s="22">
        <v>7</v>
      </c>
      <c r="J34" s="22">
        <v>8</v>
      </c>
      <c r="K34" s="22">
        <v>9</v>
      </c>
      <c r="L34" s="22">
        <v>10</v>
      </c>
      <c r="M34" s="22">
        <v>11</v>
      </c>
      <c r="N34" s="22">
        <v>12</v>
      </c>
      <c r="O34" s="22">
        <v>13</v>
      </c>
      <c r="P34" s="22">
        <v>14</v>
      </c>
      <c r="Q34" s="22">
        <v>15</v>
      </c>
      <c r="R34" s="23">
        <v>16</v>
      </c>
    </row>
    <row r="35" spans="2:18" x14ac:dyDescent="0.25">
      <c r="B35" s="10">
        <v>1</v>
      </c>
      <c r="C35" s="19">
        <f>10^(LN(LOG10(-1*C9)/1.527)/0.1391)</f>
        <v>0.96530846953317717</v>
      </c>
      <c r="D35" s="19">
        <f t="shared" ref="D35:R35" si="2">10^(LN(LOG10(-1*D9)/1.527)/0.1391)</f>
        <v>0.91187738106231575</v>
      </c>
      <c r="E35" s="19">
        <f t="shared" si="2"/>
        <v>0.78774859533708452</v>
      </c>
      <c r="F35" s="19">
        <f t="shared" si="2"/>
        <v>1.1392795370596647</v>
      </c>
      <c r="G35" s="19">
        <f t="shared" si="2"/>
        <v>2.2129397326129325</v>
      </c>
      <c r="H35" s="19">
        <f t="shared" si="2"/>
        <v>1.7551132965451617</v>
      </c>
      <c r="I35" s="19">
        <f t="shared" si="2"/>
        <v>1.9745079162485024</v>
      </c>
      <c r="J35" s="19">
        <f t="shared" si="2"/>
        <v>2.2129397326129325</v>
      </c>
      <c r="K35" s="19">
        <f t="shared" si="2"/>
        <v>1.2020155819872824</v>
      </c>
      <c r="L35" s="19">
        <f t="shared" si="2"/>
        <v>0.78774859533708452</v>
      </c>
      <c r="M35" s="19">
        <f t="shared" si="2"/>
        <v>0.79957074008741991</v>
      </c>
      <c r="N35" s="19">
        <f t="shared" si="2"/>
        <v>1.0496771647432896</v>
      </c>
      <c r="O35" s="19">
        <f t="shared" si="2"/>
        <v>1.5538379946354997</v>
      </c>
      <c r="P35" s="19">
        <f t="shared" si="2"/>
        <v>1.2020155819872824</v>
      </c>
      <c r="Q35" s="19">
        <f t="shared" si="2"/>
        <v>1.3697723060763431</v>
      </c>
      <c r="R35" s="19">
        <f t="shared" si="2"/>
        <v>1.7551132965451617</v>
      </c>
    </row>
    <row r="36" spans="2:18" x14ac:dyDescent="0.25">
      <c r="B36" s="2">
        <v>2</v>
      </c>
      <c r="C36" s="19">
        <f>10^(LN(LOG10(-1*C10)/1.527)/0.1391)</f>
        <v>3.3756375530124321</v>
      </c>
      <c r="D36" s="19">
        <f t="shared" ref="D36:R36" si="3">10^(LN(LOG10(-1*D10)/1.527)/0.1391)</f>
        <v>2.7506224156408798</v>
      </c>
      <c r="E36" s="19">
        <f t="shared" si="3"/>
        <v>2.9286145317278942</v>
      </c>
      <c r="F36" s="19">
        <f t="shared" si="3"/>
        <v>3.0517426901845339</v>
      </c>
      <c r="G36" s="19">
        <f t="shared" si="3"/>
        <v>4.4934610245943247</v>
      </c>
      <c r="H36" s="19">
        <f t="shared" si="3"/>
        <v>3.7232542557311521</v>
      </c>
      <c r="I36" s="19">
        <f t="shared" si="3"/>
        <v>4.4934610245943247</v>
      </c>
      <c r="J36" s="19">
        <f t="shared" si="3"/>
        <v>4.4934610245943247</v>
      </c>
      <c r="K36" s="19">
        <f t="shared" si="3"/>
        <v>3.0517426901845339</v>
      </c>
      <c r="L36" s="19">
        <f t="shared" si="3"/>
        <v>2.4713339695469569</v>
      </c>
      <c r="M36" s="19">
        <f t="shared" si="3"/>
        <v>2.608307943604669</v>
      </c>
      <c r="N36" s="19">
        <f t="shared" si="3"/>
        <v>2.7217266519628365</v>
      </c>
      <c r="O36" s="19">
        <f t="shared" si="3"/>
        <v>3.3756375530124321</v>
      </c>
      <c r="P36" s="19">
        <f t="shared" si="3"/>
        <v>3.0517426901845339</v>
      </c>
      <c r="Q36" s="19">
        <f t="shared" si="3"/>
        <v>3.1146694443418821</v>
      </c>
      <c r="R36" s="19">
        <f t="shared" si="3"/>
        <v>3.3756375530124321</v>
      </c>
    </row>
    <row r="37" spans="2:18" x14ac:dyDescent="0.25">
      <c r="B37" s="2">
        <v>3</v>
      </c>
      <c r="C37" s="19">
        <f t="shared" ref="C37:R39" si="4">10^(LN(LOG10(-1*C11)/1.527)/0.1391)</f>
        <v>3.0517426901845339</v>
      </c>
      <c r="D37" s="19">
        <f t="shared" si="4"/>
        <v>3.7232542557311521</v>
      </c>
      <c r="E37" s="19">
        <f t="shared" si="4"/>
        <v>4.0955439319934142</v>
      </c>
      <c r="F37" s="19">
        <f t="shared" si="4"/>
        <v>4.1341666334942158</v>
      </c>
      <c r="G37" s="19">
        <f t="shared" si="4"/>
        <v>6.360578996044544</v>
      </c>
      <c r="H37" s="19">
        <f t="shared" si="4"/>
        <v>6.360578996044544</v>
      </c>
      <c r="I37" s="19">
        <f t="shared" si="4"/>
        <v>6.360578996044544</v>
      </c>
      <c r="J37" s="19">
        <f t="shared" si="4"/>
        <v>6.9010297378528573</v>
      </c>
      <c r="K37" s="19">
        <f t="shared" si="4"/>
        <v>4.6600178727253159</v>
      </c>
      <c r="L37" s="19">
        <f t="shared" si="4"/>
        <v>5.0061376471674173</v>
      </c>
      <c r="M37" s="19">
        <f t="shared" si="4"/>
        <v>4.5762039249162436</v>
      </c>
      <c r="N37" s="19">
        <f t="shared" si="4"/>
        <v>5.850559790464958</v>
      </c>
      <c r="O37" s="19">
        <f t="shared" si="4"/>
        <v>4.4934610245943247</v>
      </c>
      <c r="P37" s="19">
        <f t="shared" si="4"/>
        <v>4.0955439319934142</v>
      </c>
      <c r="Q37" s="19">
        <f t="shared" si="4"/>
        <v>4.0955439319934142</v>
      </c>
      <c r="R37" s="19">
        <f t="shared" si="4"/>
        <v>4.4934610245943247</v>
      </c>
    </row>
    <row r="38" spans="2:18" x14ac:dyDescent="0.25">
      <c r="B38" s="2">
        <v>4</v>
      </c>
      <c r="C38" s="19">
        <f t="shared" si="4"/>
        <v>5.850559790464958</v>
      </c>
      <c r="D38" s="19">
        <f t="shared" si="4"/>
        <v>5.850559790464958</v>
      </c>
      <c r="E38" s="19">
        <f t="shared" si="4"/>
        <v>5.3700085792403973</v>
      </c>
      <c r="F38" s="19">
        <f t="shared" si="4"/>
        <v>5.850559790464958</v>
      </c>
      <c r="G38" s="19">
        <f t="shared" si="4"/>
        <v>3.2760214812648676</v>
      </c>
      <c r="H38" s="19">
        <f t="shared" si="4"/>
        <v>8.9125136959771165</v>
      </c>
      <c r="I38" s="19">
        <f t="shared" si="4"/>
        <v>8.7146124245273313</v>
      </c>
      <c r="J38" s="19">
        <f t="shared" si="4"/>
        <v>7.4728760919369321</v>
      </c>
      <c r="K38" s="19">
        <f t="shared" si="4"/>
        <v>6.9010297378528573</v>
      </c>
      <c r="L38" s="19">
        <f t="shared" si="4"/>
        <v>6.360578996044544</v>
      </c>
      <c r="M38" s="19">
        <f t="shared" si="4"/>
        <v>6.360578996044544</v>
      </c>
      <c r="N38" s="19">
        <f t="shared" si="4"/>
        <v>6.57305352805687</v>
      </c>
      <c r="O38" s="19">
        <f t="shared" si="4"/>
        <v>6.360578996044544</v>
      </c>
      <c r="P38" s="19">
        <f t="shared" si="4"/>
        <v>6.360578996044544</v>
      </c>
      <c r="Q38" s="19">
        <f t="shared" si="4"/>
        <v>6.360578996044544</v>
      </c>
      <c r="R38" s="19">
        <f t="shared" si="4"/>
        <v>5.4638076041019588</v>
      </c>
    </row>
    <row r="39" spans="2:18" x14ac:dyDescent="0.25">
      <c r="B39" s="2">
        <v>5</v>
      </c>
      <c r="C39" s="19">
        <f t="shared" si="4"/>
        <v>6.9567856608450445</v>
      </c>
      <c r="D39" s="19">
        <f t="shared" si="4"/>
        <v>6.360578996044544</v>
      </c>
      <c r="E39" s="19">
        <f t="shared" si="4"/>
        <v>6.360578996044544</v>
      </c>
      <c r="F39" s="19">
        <f t="shared" si="4"/>
        <v>7.4728760919369321</v>
      </c>
      <c r="G39" s="19">
        <f t="shared" si="4"/>
        <v>10.836777553457349</v>
      </c>
      <c r="H39" s="19">
        <f t="shared" si="4"/>
        <v>10.093497846975177</v>
      </c>
      <c r="I39" s="19">
        <f t="shared" si="4"/>
        <v>8.5843942257968049</v>
      </c>
      <c r="J39" s="19">
        <f t="shared" si="4"/>
        <v>9.3864300233116573</v>
      </c>
      <c r="K39" s="19">
        <f t="shared" si="4"/>
        <v>8.2018915686196774</v>
      </c>
      <c r="L39" s="19">
        <f t="shared" si="4"/>
        <v>8.0770823001386098</v>
      </c>
      <c r="M39" s="19">
        <f t="shared" si="4"/>
        <v>8.0770823001386098</v>
      </c>
      <c r="N39" s="19">
        <f t="shared" si="4"/>
        <v>8.4555398221868376</v>
      </c>
      <c r="O39" s="19">
        <f t="shared" si="4"/>
        <v>9.1812272565436874</v>
      </c>
      <c r="P39" s="19">
        <f t="shared" si="4"/>
        <v>7.5910976905577332</v>
      </c>
      <c r="Q39" s="19">
        <f t="shared" si="4"/>
        <v>8.6493323690897004</v>
      </c>
      <c r="R39" s="19">
        <f t="shared" si="4"/>
        <v>9.4555346687333461</v>
      </c>
    </row>
    <row r="40" spans="2:18" ht="15.75" thickBot="1" x14ac:dyDescent="0.3">
      <c r="B40" s="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5.75" thickBot="1" x14ac:dyDescent="0.3">
      <c r="B41" s="21" t="s">
        <v>45</v>
      </c>
    </row>
    <row r="42" spans="2:18" ht="15.75" thickBot="1" x14ac:dyDescent="0.3">
      <c r="B42" s="16" t="s">
        <v>1</v>
      </c>
    </row>
    <row r="43" spans="2:18" x14ac:dyDescent="0.25">
      <c r="B43" s="31">
        <v>1</v>
      </c>
      <c r="C43" s="19">
        <f t="shared" ref="C43:R43" si="5">ABS(foot1-C35)</f>
        <v>3.4691530466822829E-2</v>
      </c>
      <c r="D43" s="19">
        <f t="shared" si="5"/>
        <v>8.8122618937684249E-2</v>
      </c>
      <c r="E43" s="19">
        <f t="shared" si="5"/>
        <v>0.21225140466291548</v>
      </c>
      <c r="F43" s="19">
        <f t="shared" si="5"/>
        <v>0.13927953705966467</v>
      </c>
      <c r="G43" s="19">
        <f t="shared" si="5"/>
        <v>1.2129397326129325</v>
      </c>
      <c r="H43" s="19">
        <f t="shared" si="5"/>
        <v>0.75511329654516168</v>
      </c>
      <c r="I43" s="19">
        <f t="shared" si="5"/>
        <v>0.97450791624850241</v>
      </c>
      <c r="J43" s="19">
        <f t="shared" si="5"/>
        <v>1.2129397326129325</v>
      </c>
      <c r="K43" s="19">
        <f t="shared" si="5"/>
        <v>0.20201558198728242</v>
      </c>
      <c r="L43" s="19">
        <f t="shared" si="5"/>
        <v>0.21225140466291548</v>
      </c>
      <c r="M43" s="19">
        <f t="shared" si="5"/>
        <v>0.20042925991258009</v>
      </c>
      <c r="N43" s="19">
        <f t="shared" si="5"/>
        <v>4.9677164743289648E-2</v>
      </c>
      <c r="O43" s="19">
        <f t="shared" si="5"/>
        <v>0.55383799463549965</v>
      </c>
      <c r="P43" s="19">
        <f t="shared" si="5"/>
        <v>0.20201558198728242</v>
      </c>
      <c r="Q43" s="19">
        <f t="shared" si="5"/>
        <v>0.36977230607634315</v>
      </c>
      <c r="R43" s="19">
        <f t="shared" si="5"/>
        <v>0.75511329654516168</v>
      </c>
    </row>
    <row r="44" spans="2:18" x14ac:dyDescent="0.25">
      <c r="B44" s="30">
        <v>2</v>
      </c>
      <c r="C44" s="19">
        <f t="shared" ref="C44:R44" si="6">ABS(foot2-C36)</f>
        <v>1.3756375530124321</v>
      </c>
      <c r="D44" s="19">
        <f t="shared" si="6"/>
        <v>0.75062241564087984</v>
      </c>
      <c r="E44" s="19">
        <f t="shared" si="6"/>
        <v>0.92861453172789421</v>
      </c>
      <c r="F44" s="19">
        <f t="shared" si="6"/>
        <v>1.0517426901845339</v>
      </c>
      <c r="G44" s="19">
        <f t="shared" si="6"/>
        <v>2.4934610245943247</v>
      </c>
      <c r="H44" s="19">
        <f t="shared" si="6"/>
        <v>1.7232542557311521</v>
      </c>
      <c r="I44" s="19">
        <f t="shared" si="6"/>
        <v>2.4934610245943247</v>
      </c>
      <c r="J44" s="19">
        <f t="shared" si="6"/>
        <v>2.4934610245943247</v>
      </c>
      <c r="K44" s="19">
        <f t="shared" si="6"/>
        <v>1.0517426901845339</v>
      </c>
      <c r="L44" s="19">
        <f t="shared" si="6"/>
        <v>0.47133396954695694</v>
      </c>
      <c r="M44" s="19">
        <f t="shared" si="6"/>
        <v>0.608307943604669</v>
      </c>
      <c r="N44" s="19">
        <f t="shared" si="6"/>
        <v>0.72172665196283647</v>
      </c>
      <c r="O44" s="19">
        <f t="shared" si="6"/>
        <v>1.3756375530124321</v>
      </c>
      <c r="P44" s="19">
        <f t="shared" si="6"/>
        <v>1.0517426901845339</v>
      </c>
      <c r="Q44" s="19">
        <f t="shared" si="6"/>
        <v>1.1146694443418821</v>
      </c>
      <c r="R44" s="19">
        <f t="shared" si="6"/>
        <v>1.3756375530124321</v>
      </c>
    </row>
    <row r="45" spans="2:18" x14ac:dyDescent="0.25">
      <c r="B45" s="30">
        <v>3</v>
      </c>
      <c r="C45" s="19">
        <f t="shared" ref="C45:R45" si="7">ABS(foot3-C37)</f>
        <v>5.1742690184533924E-2</v>
      </c>
      <c r="D45" s="19">
        <f t="shared" si="7"/>
        <v>0.7232542557311521</v>
      </c>
      <c r="E45" s="19">
        <f t="shared" si="7"/>
        <v>1.0955439319934142</v>
      </c>
      <c r="F45" s="19">
        <f t="shared" si="7"/>
        <v>1.1341666334942158</v>
      </c>
      <c r="G45" s="19">
        <f t="shared" si="7"/>
        <v>3.360578996044544</v>
      </c>
      <c r="H45" s="19">
        <f t="shared" si="7"/>
        <v>3.360578996044544</v>
      </c>
      <c r="I45" s="19">
        <f t="shared" si="7"/>
        <v>3.360578996044544</v>
      </c>
      <c r="J45" s="19">
        <f t="shared" si="7"/>
        <v>3.9010297378528573</v>
      </c>
      <c r="K45" s="19">
        <f t="shared" si="7"/>
        <v>1.6600178727253159</v>
      </c>
      <c r="L45" s="19">
        <f t="shared" si="7"/>
        <v>2.0061376471674173</v>
      </c>
      <c r="M45" s="19">
        <f t="shared" si="7"/>
        <v>1.5762039249162436</v>
      </c>
      <c r="N45" s="19">
        <f t="shared" si="7"/>
        <v>2.850559790464958</v>
      </c>
      <c r="O45" s="19">
        <f t="shared" si="7"/>
        <v>1.4934610245943247</v>
      </c>
      <c r="P45" s="19">
        <f t="shared" si="7"/>
        <v>1.0955439319934142</v>
      </c>
      <c r="Q45" s="19">
        <f t="shared" si="7"/>
        <v>1.0955439319934142</v>
      </c>
      <c r="R45" s="19">
        <f t="shared" si="7"/>
        <v>1.4934610245943247</v>
      </c>
    </row>
    <row r="46" spans="2:18" x14ac:dyDescent="0.25">
      <c r="B46" s="30">
        <v>4</v>
      </c>
      <c r="C46" s="19">
        <f t="shared" ref="C46:R46" si="8">ABS(foot4-C38)</f>
        <v>1.850559790464958</v>
      </c>
      <c r="D46" s="19">
        <f t="shared" si="8"/>
        <v>1.850559790464958</v>
      </c>
      <c r="E46" s="19">
        <f t="shared" si="8"/>
        <v>1.3700085792403973</v>
      </c>
      <c r="F46" s="19">
        <f t="shared" si="8"/>
        <v>1.850559790464958</v>
      </c>
      <c r="G46" s="19">
        <f t="shared" si="8"/>
        <v>0.72397851873513241</v>
      </c>
      <c r="H46" s="19">
        <f t="shared" si="8"/>
        <v>4.9125136959771165</v>
      </c>
      <c r="I46" s="19">
        <f t="shared" si="8"/>
        <v>4.7146124245273313</v>
      </c>
      <c r="J46" s="19">
        <f t="shared" si="8"/>
        <v>3.4728760919369321</v>
      </c>
      <c r="K46" s="19">
        <f t="shared" si="8"/>
        <v>2.9010297378528573</v>
      </c>
      <c r="L46" s="19">
        <f t="shared" si="8"/>
        <v>2.360578996044544</v>
      </c>
      <c r="M46" s="19">
        <f t="shared" si="8"/>
        <v>2.360578996044544</v>
      </c>
      <c r="N46" s="19">
        <f t="shared" si="8"/>
        <v>2.57305352805687</v>
      </c>
      <c r="O46" s="19">
        <f t="shared" si="8"/>
        <v>2.360578996044544</v>
      </c>
      <c r="P46" s="19">
        <f t="shared" si="8"/>
        <v>2.360578996044544</v>
      </c>
      <c r="Q46" s="19">
        <f t="shared" si="8"/>
        <v>2.360578996044544</v>
      </c>
      <c r="R46" s="19">
        <f t="shared" si="8"/>
        <v>1.4638076041019588</v>
      </c>
    </row>
    <row r="47" spans="2:18" x14ac:dyDescent="0.25">
      <c r="B47" s="30">
        <v>5</v>
      </c>
      <c r="C47" s="19">
        <f t="shared" ref="C47:R47" si="9">ABS(foot5-C39)</f>
        <v>1.9567856608450445</v>
      </c>
      <c r="D47" s="19">
        <f t="shared" si="9"/>
        <v>1.360578996044544</v>
      </c>
      <c r="E47" s="19">
        <f t="shared" si="9"/>
        <v>1.360578996044544</v>
      </c>
      <c r="F47" s="19">
        <f t="shared" si="9"/>
        <v>2.4728760919369321</v>
      </c>
      <c r="G47" s="19">
        <f t="shared" si="9"/>
        <v>5.8367775534573489</v>
      </c>
      <c r="H47" s="19">
        <f t="shared" si="9"/>
        <v>5.0934978469751773</v>
      </c>
      <c r="I47" s="19">
        <f t="shared" si="9"/>
        <v>3.5843942257968049</v>
      </c>
      <c r="J47" s="19">
        <f t="shared" si="9"/>
        <v>4.3864300233116573</v>
      </c>
      <c r="K47" s="19">
        <f t="shared" si="9"/>
        <v>3.2018915686196774</v>
      </c>
      <c r="L47" s="19">
        <f t="shared" si="9"/>
        <v>3.0770823001386098</v>
      </c>
      <c r="M47" s="19">
        <f t="shared" si="9"/>
        <v>3.0770823001386098</v>
      </c>
      <c r="N47" s="19">
        <f t="shared" si="9"/>
        <v>3.4555398221868376</v>
      </c>
      <c r="O47" s="19">
        <f t="shared" si="9"/>
        <v>4.1812272565436874</v>
      </c>
      <c r="P47" s="19">
        <f t="shared" si="9"/>
        <v>2.5910976905577332</v>
      </c>
      <c r="Q47" s="19">
        <f t="shared" si="9"/>
        <v>3.6493323690897004</v>
      </c>
      <c r="R47" s="19">
        <f t="shared" si="9"/>
        <v>4.4555346687333461</v>
      </c>
    </row>
    <row r="48" spans="2:18" ht="15.75" thickBot="1" x14ac:dyDescent="0.3"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5.75" thickBot="1" x14ac:dyDescent="0.3">
      <c r="B49" s="21" t="s">
        <v>46</v>
      </c>
    </row>
    <row r="50" spans="2:18" x14ac:dyDescent="0.25">
      <c r="B50" s="31">
        <v>1</v>
      </c>
      <c r="C50" s="19">
        <f t="shared" ref="C50:R50" si="10">C43/foot1</f>
        <v>3.4691530466822829E-2</v>
      </c>
      <c r="D50" s="19">
        <f t="shared" si="10"/>
        <v>8.8122618937684249E-2</v>
      </c>
      <c r="E50" s="19">
        <f t="shared" si="10"/>
        <v>0.21225140466291548</v>
      </c>
      <c r="F50" s="19">
        <f t="shared" si="10"/>
        <v>0.13927953705966467</v>
      </c>
      <c r="G50" s="19">
        <f t="shared" si="10"/>
        <v>1.2129397326129325</v>
      </c>
      <c r="H50" s="19">
        <f t="shared" si="10"/>
        <v>0.75511329654516168</v>
      </c>
      <c r="I50" s="19">
        <f t="shared" si="10"/>
        <v>0.97450791624850241</v>
      </c>
      <c r="J50" s="19">
        <f t="shared" si="10"/>
        <v>1.2129397326129325</v>
      </c>
      <c r="K50" s="19">
        <f t="shared" si="10"/>
        <v>0.20201558198728242</v>
      </c>
      <c r="L50" s="19">
        <f t="shared" si="10"/>
        <v>0.21225140466291548</v>
      </c>
      <c r="M50" s="19">
        <f t="shared" si="10"/>
        <v>0.20042925991258009</v>
      </c>
      <c r="N50" s="19">
        <f t="shared" si="10"/>
        <v>4.9677164743289648E-2</v>
      </c>
      <c r="O50" s="19">
        <f t="shared" si="10"/>
        <v>0.55383799463549965</v>
      </c>
      <c r="P50" s="19">
        <f t="shared" si="10"/>
        <v>0.20201558198728242</v>
      </c>
      <c r="Q50" s="19">
        <f t="shared" si="10"/>
        <v>0.36977230607634315</v>
      </c>
      <c r="R50" s="19">
        <f t="shared" si="10"/>
        <v>0.75511329654516168</v>
      </c>
    </row>
    <row r="51" spans="2:18" x14ac:dyDescent="0.25">
      <c r="B51" s="30">
        <v>2</v>
      </c>
      <c r="C51" s="19">
        <f t="shared" ref="C51:R51" si="11">C44/foot2</f>
        <v>0.68781877650621603</v>
      </c>
      <c r="D51" s="19">
        <f t="shared" si="11"/>
        <v>0.37531120782043992</v>
      </c>
      <c r="E51" s="19">
        <f t="shared" si="11"/>
        <v>0.46430726586394711</v>
      </c>
      <c r="F51" s="19">
        <f t="shared" si="11"/>
        <v>0.52587134509226696</v>
      </c>
      <c r="G51" s="19">
        <f t="shared" si="11"/>
        <v>1.2467305122971624</v>
      </c>
      <c r="H51" s="19">
        <f t="shared" si="11"/>
        <v>0.86162712786557605</v>
      </c>
      <c r="I51" s="19">
        <f t="shared" si="11"/>
        <v>1.2467305122971624</v>
      </c>
      <c r="J51" s="19">
        <f t="shared" si="11"/>
        <v>1.2467305122971624</v>
      </c>
      <c r="K51" s="19">
        <f t="shared" si="11"/>
        <v>0.52587134509226696</v>
      </c>
      <c r="L51" s="19">
        <f t="shared" si="11"/>
        <v>0.23566698477347847</v>
      </c>
      <c r="M51" s="19">
        <f t="shared" si="11"/>
        <v>0.3041539718023345</v>
      </c>
      <c r="N51" s="19">
        <f t="shared" si="11"/>
        <v>0.36086332598141824</v>
      </c>
      <c r="O51" s="19">
        <f t="shared" si="11"/>
        <v>0.68781877650621603</v>
      </c>
      <c r="P51" s="19">
        <f t="shared" si="11"/>
        <v>0.52587134509226696</v>
      </c>
      <c r="Q51" s="19">
        <f t="shared" si="11"/>
        <v>0.55733472217094104</v>
      </c>
      <c r="R51" s="19">
        <f t="shared" si="11"/>
        <v>0.68781877650621603</v>
      </c>
    </row>
    <row r="52" spans="2:18" x14ac:dyDescent="0.25">
      <c r="B52" s="30">
        <v>3</v>
      </c>
      <c r="C52" s="19">
        <f t="shared" ref="C52:R52" si="12">C45/foot3</f>
        <v>1.724756339484464E-2</v>
      </c>
      <c r="D52" s="19">
        <f t="shared" si="12"/>
        <v>0.24108475191038403</v>
      </c>
      <c r="E52" s="19">
        <f t="shared" si="12"/>
        <v>0.3651813106644714</v>
      </c>
      <c r="F52" s="19">
        <f t="shared" si="12"/>
        <v>0.37805554449807194</v>
      </c>
      <c r="G52" s="19">
        <f t="shared" si="12"/>
        <v>1.1201929986815147</v>
      </c>
      <c r="H52" s="19">
        <f t="shared" si="12"/>
        <v>1.1201929986815147</v>
      </c>
      <c r="I52" s="19">
        <f t="shared" si="12"/>
        <v>1.1201929986815147</v>
      </c>
      <c r="J52" s="19">
        <f t="shared" si="12"/>
        <v>1.3003432459509525</v>
      </c>
      <c r="K52" s="19">
        <f t="shared" si="12"/>
        <v>0.55333929090843859</v>
      </c>
      <c r="L52" s="19">
        <f t="shared" si="12"/>
        <v>0.66871254905580579</v>
      </c>
      <c r="M52" s="19">
        <f t="shared" si="12"/>
        <v>0.52540130830541454</v>
      </c>
      <c r="N52" s="19">
        <f t="shared" si="12"/>
        <v>0.95018659682165263</v>
      </c>
      <c r="O52" s="19">
        <f t="shared" si="12"/>
        <v>0.49782034153144156</v>
      </c>
      <c r="P52" s="19">
        <f t="shared" si="12"/>
        <v>0.3651813106644714</v>
      </c>
      <c r="Q52" s="19">
        <f t="shared" si="12"/>
        <v>0.3651813106644714</v>
      </c>
      <c r="R52" s="19">
        <f t="shared" si="12"/>
        <v>0.49782034153144156</v>
      </c>
    </row>
    <row r="53" spans="2:18" x14ac:dyDescent="0.25">
      <c r="B53" s="30">
        <v>4</v>
      </c>
      <c r="C53" s="19">
        <f t="shared" ref="C53:R53" si="13">C46/foot4</f>
        <v>0.4626399476162395</v>
      </c>
      <c r="D53" s="19">
        <f t="shared" si="13"/>
        <v>0.4626399476162395</v>
      </c>
      <c r="E53" s="19">
        <f t="shared" si="13"/>
        <v>0.34250214481009933</v>
      </c>
      <c r="F53" s="19">
        <f t="shared" si="13"/>
        <v>0.4626399476162395</v>
      </c>
      <c r="G53" s="19">
        <f t="shared" si="13"/>
        <v>0.1809946296837831</v>
      </c>
      <c r="H53" s="19">
        <f t="shared" si="13"/>
        <v>1.2281284239942791</v>
      </c>
      <c r="I53" s="19">
        <f t="shared" si="13"/>
        <v>1.1786531061318328</v>
      </c>
      <c r="J53" s="19">
        <f t="shared" si="13"/>
        <v>0.86821902298423304</v>
      </c>
      <c r="K53" s="19">
        <f t="shared" si="13"/>
        <v>0.72525743446321433</v>
      </c>
      <c r="L53" s="19">
        <f t="shared" si="13"/>
        <v>0.59014474901113601</v>
      </c>
      <c r="M53" s="19">
        <f t="shared" si="13"/>
        <v>0.59014474901113601</v>
      </c>
      <c r="N53" s="19">
        <f t="shared" si="13"/>
        <v>0.64326338201421751</v>
      </c>
      <c r="O53" s="19">
        <f t="shared" si="13"/>
        <v>0.59014474901113601</v>
      </c>
      <c r="P53" s="19">
        <f t="shared" si="13"/>
        <v>0.59014474901113601</v>
      </c>
      <c r="Q53" s="19">
        <f t="shared" si="13"/>
        <v>0.59014474901113601</v>
      </c>
      <c r="R53" s="19">
        <f t="shared" si="13"/>
        <v>0.36595190102548969</v>
      </c>
    </row>
    <row r="54" spans="2:18" x14ac:dyDescent="0.25">
      <c r="B54" s="30">
        <v>5</v>
      </c>
      <c r="C54" s="19">
        <f t="shared" ref="C54:R54" si="14">C47/foot5</f>
        <v>0.39135713216900891</v>
      </c>
      <c r="D54" s="19">
        <f t="shared" si="14"/>
        <v>0.27211579920890883</v>
      </c>
      <c r="E54" s="19">
        <f t="shared" si="14"/>
        <v>0.27211579920890883</v>
      </c>
      <c r="F54" s="19">
        <f t="shared" si="14"/>
        <v>0.49457521838738644</v>
      </c>
      <c r="G54" s="19">
        <f t="shared" si="14"/>
        <v>1.1673555106914697</v>
      </c>
      <c r="H54" s="19">
        <f t="shared" si="14"/>
        <v>1.0186995693950354</v>
      </c>
      <c r="I54" s="19">
        <f t="shared" si="14"/>
        <v>0.71687884515936096</v>
      </c>
      <c r="J54" s="19">
        <f t="shared" si="14"/>
        <v>0.87728600466233142</v>
      </c>
      <c r="K54" s="19">
        <f t="shared" si="14"/>
        <v>0.6403783137239355</v>
      </c>
      <c r="L54" s="19">
        <f t="shared" si="14"/>
        <v>0.61541646002772199</v>
      </c>
      <c r="M54" s="19">
        <f t="shared" si="14"/>
        <v>0.61541646002772199</v>
      </c>
      <c r="N54" s="19">
        <f t="shared" si="14"/>
        <v>0.69110796443736755</v>
      </c>
      <c r="O54" s="19">
        <f t="shared" si="14"/>
        <v>0.83624545130873751</v>
      </c>
      <c r="P54" s="19">
        <f t="shared" si="14"/>
        <v>0.51821953811154664</v>
      </c>
      <c r="Q54" s="19">
        <f t="shared" si="14"/>
        <v>0.72986647381794012</v>
      </c>
      <c r="R54" s="19">
        <f t="shared" si="14"/>
        <v>0.89110693374666927</v>
      </c>
    </row>
    <row r="55" spans="2:18" x14ac:dyDescent="0.25">
      <c r="B55" s="1" t="s">
        <v>51</v>
      </c>
      <c r="C55" s="19">
        <f>AVERAGE(C50:C54)</f>
        <v>0.31875099003062635</v>
      </c>
      <c r="D55" s="19">
        <f t="shared" ref="D55:R55" si="15">AVERAGE(D50:D54)</f>
        <v>0.28785486509873132</v>
      </c>
      <c r="E55" s="19">
        <f t="shared" si="15"/>
        <v>0.33127158504206838</v>
      </c>
      <c r="F55" s="19">
        <f t="shared" si="15"/>
        <v>0.4000843185307259</v>
      </c>
      <c r="G55" s="19">
        <f t="shared" si="15"/>
        <v>0.98564267679337247</v>
      </c>
      <c r="H55" s="19">
        <f t="shared" si="15"/>
        <v>0.99675228329631338</v>
      </c>
      <c r="I55" s="19">
        <f t="shared" si="15"/>
        <v>1.0473926757036747</v>
      </c>
      <c r="J55" s="19">
        <f t="shared" si="15"/>
        <v>1.1011037037015226</v>
      </c>
      <c r="K55" s="19">
        <f t="shared" si="15"/>
        <v>0.52937239323502749</v>
      </c>
      <c r="L55" s="19">
        <f t="shared" si="15"/>
        <v>0.46443842950621156</v>
      </c>
      <c r="M55" s="19">
        <f t="shared" si="15"/>
        <v>0.44710914981183747</v>
      </c>
      <c r="N55" s="19">
        <f t="shared" si="15"/>
        <v>0.53901968679958912</v>
      </c>
      <c r="O55" s="19">
        <f t="shared" si="15"/>
        <v>0.63317346259860607</v>
      </c>
      <c r="P55" s="19">
        <f t="shared" si="15"/>
        <v>0.44028650497334071</v>
      </c>
      <c r="Q55" s="19">
        <f t="shared" si="15"/>
        <v>0.52245991234816636</v>
      </c>
      <c r="R55" s="19">
        <f t="shared" si="15"/>
        <v>0.63956224987099564</v>
      </c>
    </row>
    <row r="57" spans="2:18" x14ac:dyDescent="0.25">
      <c r="K57" t="s">
        <v>41</v>
      </c>
      <c r="L57" t="s">
        <v>42</v>
      </c>
    </row>
    <row r="58" spans="2:18" x14ac:dyDescent="0.25">
      <c r="B58" s="26" t="s">
        <v>47</v>
      </c>
      <c r="C58" s="26"/>
      <c r="D58" s="26"/>
      <c r="E58" s="26"/>
      <c r="F58" s="26"/>
      <c r="G58" s="26"/>
      <c r="H58" s="15"/>
      <c r="J58" t="s">
        <v>43</v>
      </c>
      <c r="K58" s="17">
        <v>1.5269999999999999</v>
      </c>
      <c r="L58" s="17">
        <v>0.15840000000000001</v>
      </c>
    </row>
    <row r="61" spans="2:18" ht="15.75" thickBot="1" x14ac:dyDescent="0.3">
      <c r="C61" s="27" t="s">
        <v>49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2:18" ht="15.75" thickBot="1" x14ac:dyDescent="0.3">
      <c r="B62" s="11" t="s">
        <v>1</v>
      </c>
      <c r="C62" s="22">
        <v>1</v>
      </c>
      <c r="D62" s="22">
        <v>2</v>
      </c>
      <c r="E62" s="22">
        <v>3</v>
      </c>
      <c r="F62" s="22">
        <v>4</v>
      </c>
      <c r="G62" s="22">
        <v>5</v>
      </c>
      <c r="H62" s="22">
        <v>6</v>
      </c>
      <c r="I62" s="22">
        <v>7</v>
      </c>
      <c r="J62" s="22">
        <v>8</v>
      </c>
      <c r="K62" s="22">
        <v>9</v>
      </c>
      <c r="L62" s="22">
        <v>10</v>
      </c>
      <c r="M62" s="22">
        <v>11</v>
      </c>
      <c r="N62" s="22">
        <v>12</v>
      </c>
      <c r="O62" s="22">
        <v>13</v>
      </c>
      <c r="P62" s="22">
        <v>14</v>
      </c>
      <c r="Q62" s="22">
        <v>15</v>
      </c>
      <c r="R62" s="23">
        <v>16</v>
      </c>
    </row>
    <row r="63" spans="2:18" x14ac:dyDescent="0.25">
      <c r="B63" s="10">
        <v>1</v>
      </c>
      <c r="C63" s="19">
        <v>0.97071000000000007</v>
      </c>
      <c r="D63" s="19">
        <v>0.92218599999999995</v>
      </c>
      <c r="E63" s="19">
        <v>0.81098400000000015</v>
      </c>
      <c r="F63" s="19">
        <v>1.1226204</v>
      </c>
      <c r="G63" s="19">
        <v>2.0088035999999998</v>
      </c>
      <c r="H63" s="19">
        <v>1.6388463999999998</v>
      </c>
      <c r="I63" s="19">
        <v>1.8174351691999999</v>
      </c>
      <c r="J63" s="19">
        <v>2.0088035999999998</v>
      </c>
      <c r="K63" s="19">
        <v>1.1753700000000002</v>
      </c>
      <c r="L63" s="19">
        <v>0.81098400000000015</v>
      </c>
      <c r="M63" s="19">
        <v>0.82210420000000006</v>
      </c>
      <c r="N63" s="19">
        <v>1.0434959999999998</v>
      </c>
      <c r="O63" s="19">
        <v>1.4725990000000002</v>
      </c>
      <c r="P63" s="19">
        <v>1.1753680000000002</v>
      </c>
      <c r="Q63" s="19">
        <v>1.3182529000000003</v>
      </c>
      <c r="R63" s="19">
        <v>1.9388464999999999</v>
      </c>
    </row>
    <row r="64" spans="2:18" x14ac:dyDescent="0.25">
      <c r="B64" s="2">
        <v>2</v>
      </c>
      <c r="C64" s="19">
        <v>2.9105804000000002</v>
      </c>
      <c r="D64" s="19">
        <v>2.43158889</v>
      </c>
      <c r="E64" s="19">
        <v>2.5709430360000001</v>
      </c>
      <c r="F64" s="19">
        <v>2.6638458000000003</v>
      </c>
      <c r="G64" s="19">
        <v>3.7416980000000004</v>
      </c>
      <c r="H64" s="19">
        <v>3.1721961000000003</v>
      </c>
      <c r="I64" s="19">
        <v>3.7416980200000003</v>
      </c>
      <c r="J64" s="19">
        <v>3.7416980200000003</v>
      </c>
      <c r="K64" s="19">
        <v>2.6638457779999998</v>
      </c>
      <c r="L64" s="19">
        <v>2.2133783999999999</v>
      </c>
      <c r="M64" s="19">
        <v>2.3224836597000005</v>
      </c>
      <c r="N64" s="19">
        <v>2.4097678349999998</v>
      </c>
      <c r="O64" s="19">
        <v>2.9105804440000003</v>
      </c>
      <c r="P64" s="19">
        <v>2.6638457700000004</v>
      </c>
      <c r="Q64" s="19">
        <v>2.7131927112599996</v>
      </c>
      <c r="R64" s="19">
        <v>2.9105804442999994</v>
      </c>
    </row>
    <row r="65" spans="2:22" x14ac:dyDescent="0.25">
      <c r="B65" s="2">
        <v>3</v>
      </c>
      <c r="C65" s="19">
        <v>2.6638457779999998</v>
      </c>
      <c r="D65" s="19">
        <v>3.1721961498000004</v>
      </c>
      <c r="E65" s="19">
        <v>3.4490990600000009</v>
      </c>
      <c r="F65" s="19">
        <v>3.4783589600799991</v>
      </c>
      <c r="G65" s="19">
        <v>5.076873302400001</v>
      </c>
      <c r="H65" s="19">
        <v>5.076873302400001</v>
      </c>
      <c r="I65" s="19">
        <v>5.076873302400001</v>
      </c>
      <c r="J65" s="19">
        <v>5.4537801741999994</v>
      </c>
      <c r="K65" s="19">
        <v>3.8651714801199994</v>
      </c>
      <c r="L65" s="19">
        <v>4.1154141425399997</v>
      </c>
      <c r="M65" s="19">
        <v>3.803434753359999</v>
      </c>
      <c r="N65" s="19">
        <v>4.7175889015000001</v>
      </c>
      <c r="O65" s="19">
        <v>3.7416980265999991</v>
      </c>
      <c r="P65" s="19">
        <v>3.4490990637999994</v>
      </c>
      <c r="Q65" s="19">
        <v>3.4490990637999994</v>
      </c>
      <c r="R65" s="19">
        <v>3.7146980265999998</v>
      </c>
    </row>
    <row r="66" spans="2:22" x14ac:dyDescent="0.25">
      <c r="B66" s="2">
        <v>4</v>
      </c>
      <c r="C66" s="19">
        <v>4.7175889015000001</v>
      </c>
      <c r="D66" s="19">
        <v>4.7175889015000001</v>
      </c>
      <c r="E66" s="19">
        <v>4.3755440711000011</v>
      </c>
      <c r="F66" s="19">
        <v>4.7175889015000001</v>
      </c>
      <c r="G66" s="19">
        <v>6.4779882430499995</v>
      </c>
      <c r="H66" s="19">
        <v>6.8293231963400007</v>
      </c>
      <c r="I66" s="19">
        <v>6.6939916610000001</v>
      </c>
      <c r="J66" s="19">
        <v>5.8486924170999988</v>
      </c>
      <c r="K66" s="19">
        <v>5.4537801741999994</v>
      </c>
      <c r="L66" s="19">
        <v>5.076873302400001</v>
      </c>
      <c r="M66" s="19">
        <v>5.076873302400001</v>
      </c>
      <c r="N66" s="19">
        <v>5.2276360511200011</v>
      </c>
      <c r="O66" s="19">
        <v>5.076873302400001</v>
      </c>
      <c r="P66" s="19">
        <v>5.076873302400001</v>
      </c>
      <c r="Q66" s="19">
        <v>5.076873302400001</v>
      </c>
      <c r="R66" s="19">
        <v>4.4439530371800009</v>
      </c>
    </row>
    <row r="67" spans="2:22" x14ac:dyDescent="0.25">
      <c r="B67" s="2">
        <v>5</v>
      </c>
      <c r="C67" s="19">
        <v>5.4932713984899992</v>
      </c>
      <c r="D67" s="19">
        <v>5.076873302400001</v>
      </c>
      <c r="E67" s="19">
        <v>5.076873302400001</v>
      </c>
      <c r="F67" s="19">
        <v>5.8486924170999988</v>
      </c>
      <c r="G67" s="19">
        <v>8.1059627532000018</v>
      </c>
      <c r="H67" s="19">
        <v>7.6156282423999979</v>
      </c>
      <c r="I67" s="19">
        <v>6.6075902938199986</v>
      </c>
      <c r="J67" s="19">
        <v>7.1450967788000002</v>
      </c>
      <c r="K67" s="19">
        <v>6.3483861923000005</v>
      </c>
      <c r="L67" s="19">
        <v>6.2619848250999999</v>
      </c>
      <c r="M67" s="19">
        <v>6.2619848250999999</v>
      </c>
      <c r="N67" s="19">
        <v>6.5211889266399989</v>
      </c>
      <c r="O67" s="19">
        <v>7.0097652434599995</v>
      </c>
      <c r="P67" s="19">
        <v>5.931350898699999</v>
      </c>
      <c r="Q67" s="19">
        <v>6.6527008056000003</v>
      </c>
      <c r="R67" s="19">
        <v>7.1921499251599998</v>
      </c>
    </row>
    <row r="68" spans="2:22" ht="15.75" thickBot="1" x14ac:dyDescent="0.3"/>
    <row r="69" spans="2:22" ht="15.75" thickBot="1" x14ac:dyDescent="0.3">
      <c r="B69" s="21" t="s">
        <v>45</v>
      </c>
    </row>
    <row r="70" spans="2:22" ht="15.75" thickBot="1" x14ac:dyDescent="0.3">
      <c r="B70" s="16" t="s">
        <v>1</v>
      </c>
    </row>
    <row r="71" spans="2:22" x14ac:dyDescent="0.25">
      <c r="B71" s="31">
        <v>1</v>
      </c>
      <c r="C71" s="19">
        <f t="shared" ref="C71:R71" si="16">ABS(foot1-C63)</f>
        <v>2.9289999999999927E-2</v>
      </c>
      <c r="D71" s="19">
        <f t="shared" si="16"/>
        <v>7.781400000000005E-2</v>
      </c>
      <c r="E71" s="19">
        <f t="shared" si="16"/>
        <v>0.18901599999999985</v>
      </c>
      <c r="F71" s="19">
        <f t="shared" si="16"/>
        <v>0.12262039999999996</v>
      </c>
      <c r="G71" s="19">
        <f t="shared" si="16"/>
        <v>1.0088035999999998</v>
      </c>
      <c r="H71" s="19">
        <f t="shared" si="16"/>
        <v>0.63884639999999981</v>
      </c>
      <c r="I71" s="19">
        <f t="shared" si="16"/>
        <v>0.81743516919999992</v>
      </c>
      <c r="J71" s="19">
        <f t="shared" si="16"/>
        <v>1.0088035999999998</v>
      </c>
      <c r="K71" s="19">
        <f t="shared" si="16"/>
        <v>0.17537000000000025</v>
      </c>
      <c r="L71" s="19">
        <f t="shared" si="16"/>
        <v>0.18901599999999985</v>
      </c>
      <c r="M71" s="19">
        <f t="shared" si="16"/>
        <v>0.17789579999999994</v>
      </c>
      <c r="N71" s="19">
        <f t="shared" si="16"/>
        <v>4.3495999999999757E-2</v>
      </c>
      <c r="O71" s="19">
        <f t="shared" si="16"/>
        <v>0.47259900000000021</v>
      </c>
      <c r="P71" s="19">
        <f t="shared" si="16"/>
        <v>0.17536800000000019</v>
      </c>
      <c r="Q71" s="19">
        <f t="shared" si="16"/>
        <v>0.31825290000000028</v>
      </c>
      <c r="R71" s="19">
        <f t="shared" si="16"/>
        <v>0.93884649999999992</v>
      </c>
      <c r="S71" s="19">
        <f>AVERAGE(C71:R71)</f>
        <v>0.39896708557499994</v>
      </c>
    </row>
    <row r="72" spans="2:22" x14ac:dyDescent="0.25">
      <c r="B72" s="30">
        <v>2</v>
      </c>
      <c r="C72" s="19">
        <f t="shared" ref="C72:R72" si="17">ABS(foot2-C64)</f>
        <v>0.91058040000000018</v>
      </c>
      <c r="D72" s="19">
        <f t="shared" si="17"/>
        <v>0.43158889</v>
      </c>
      <c r="E72" s="19">
        <f t="shared" si="17"/>
        <v>0.57094303600000007</v>
      </c>
      <c r="F72" s="19">
        <f t="shared" si="17"/>
        <v>0.66384580000000026</v>
      </c>
      <c r="G72" s="19">
        <f t="shared" si="17"/>
        <v>1.7416980000000004</v>
      </c>
      <c r="H72" s="19">
        <f t="shared" si="17"/>
        <v>1.1721961000000003</v>
      </c>
      <c r="I72" s="19">
        <f t="shared" si="17"/>
        <v>1.7416980200000003</v>
      </c>
      <c r="J72" s="19">
        <f t="shared" si="17"/>
        <v>1.7416980200000003</v>
      </c>
      <c r="K72" s="19">
        <f t="shared" si="17"/>
        <v>0.66384577799999978</v>
      </c>
      <c r="L72" s="19">
        <f t="shared" si="17"/>
        <v>0.21337839999999986</v>
      </c>
      <c r="M72" s="19">
        <f t="shared" si="17"/>
        <v>0.32248365970000048</v>
      </c>
      <c r="N72" s="19">
        <f t="shared" si="17"/>
        <v>0.4097678349999998</v>
      </c>
      <c r="O72" s="19">
        <f t="shared" si="17"/>
        <v>0.91058044400000027</v>
      </c>
      <c r="P72" s="19">
        <f t="shared" si="17"/>
        <v>0.66384577000000045</v>
      </c>
      <c r="Q72" s="19">
        <f t="shared" si="17"/>
        <v>0.71319271125999961</v>
      </c>
      <c r="R72" s="19">
        <f t="shared" si="17"/>
        <v>0.9105804442999994</v>
      </c>
      <c r="S72" s="19">
        <f t="shared" ref="S72:S75" si="18">AVERAGE(C72:R72)</f>
        <v>0.8613702067662502</v>
      </c>
    </row>
    <row r="73" spans="2:22" x14ac:dyDescent="0.25">
      <c r="B73" s="30">
        <v>3</v>
      </c>
      <c r="C73" s="19">
        <f t="shared" ref="C73:R73" si="19">ABS(foot3-C65)</f>
        <v>0.33615422200000022</v>
      </c>
      <c r="D73" s="19">
        <f t="shared" si="19"/>
        <v>0.17219614980000042</v>
      </c>
      <c r="E73" s="19">
        <f t="shared" si="19"/>
        <v>0.44909906000000088</v>
      </c>
      <c r="F73" s="19">
        <f t="shared" si="19"/>
        <v>0.47835896007999912</v>
      </c>
      <c r="G73" s="19">
        <f t="shared" si="19"/>
        <v>2.076873302400001</v>
      </c>
      <c r="H73" s="19">
        <f t="shared" si="19"/>
        <v>2.076873302400001</v>
      </c>
      <c r="I73" s="19">
        <f t="shared" si="19"/>
        <v>2.076873302400001</v>
      </c>
      <c r="J73" s="19">
        <f t="shared" si="19"/>
        <v>2.4537801741999994</v>
      </c>
      <c r="K73" s="19">
        <f t="shared" si="19"/>
        <v>0.86517148011999945</v>
      </c>
      <c r="L73" s="19">
        <f t="shared" si="19"/>
        <v>1.1154141425399997</v>
      </c>
      <c r="M73" s="19">
        <f t="shared" si="19"/>
        <v>0.80343475335999903</v>
      </c>
      <c r="N73" s="19">
        <f t="shared" si="19"/>
        <v>1.7175889015000001</v>
      </c>
      <c r="O73" s="19">
        <f t="shared" si="19"/>
        <v>0.74169802659999906</v>
      </c>
      <c r="P73" s="19">
        <f t="shared" si="19"/>
        <v>0.44909906379999942</v>
      </c>
      <c r="Q73" s="19">
        <f t="shared" si="19"/>
        <v>0.44909906379999942</v>
      </c>
      <c r="R73" s="19">
        <f t="shared" si="19"/>
        <v>0.71469802659999981</v>
      </c>
      <c r="S73" s="19">
        <f t="shared" si="18"/>
        <v>1.0610257457249996</v>
      </c>
    </row>
    <row r="74" spans="2:22" x14ac:dyDescent="0.25">
      <c r="B74" s="30">
        <v>4</v>
      </c>
      <c r="C74" s="19">
        <f t="shared" ref="C74:R74" si="20">ABS(foot4-C66)</f>
        <v>0.7175889015000001</v>
      </c>
      <c r="D74" s="19">
        <f t="shared" si="20"/>
        <v>0.7175889015000001</v>
      </c>
      <c r="E74" s="19">
        <f t="shared" si="20"/>
        <v>0.3755440711000011</v>
      </c>
      <c r="F74" s="19">
        <f t="shared" si="20"/>
        <v>0.7175889015000001</v>
      </c>
      <c r="G74" s="19">
        <f t="shared" si="20"/>
        <v>2.4779882430499995</v>
      </c>
      <c r="H74" s="19">
        <f t="shared" si="20"/>
        <v>2.8293231963400007</v>
      </c>
      <c r="I74" s="19">
        <f t="shared" si="20"/>
        <v>2.6939916610000001</v>
      </c>
      <c r="J74" s="19">
        <f t="shared" si="20"/>
        <v>1.8486924170999988</v>
      </c>
      <c r="K74" s="19">
        <f t="shared" si="20"/>
        <v>1.4537801741999994</v>
      </c>
      <c r="L74" s="19">
        <f t="shared" si="20"/>
        <v>1.076873302400001</v>
      </c>
      <c r="M74" s="19">
        <f t="shared" si="20"/>
        <v>1.076873302400001</v>
      </c>
      <c r="N74" s="19">
        <f t="shared" si="20"/>
        <v>1.2276360511200011</v>
      </c>
      <c r="O74" s="19">
        <f t="shared" si="20"/>
        <v>1.076873302400001</v>
      </c>
      <c r="P74" s="19">
        <f t="shared" si="20"/>
        <v>1.076873302400001</v>
      </c>
      <c r="Q74" s="19">
        <f t="shared" si="20"/>
        <v>1.076873302400001</v>
      </c>
      <c r="R74" s="19">
        <f t="shared" si="20"/>
        <v>0.4439530371800009</v>
      </c>
      <c r="S74" s="19">
        <f t="shared" si="18"/>
        <v>1.3055026292243759</v>
      </c>
    </row>
    <row r="75" spans="2:22" x14ac:dyDescent="0.25">
      <c r="B75" s="30">
        <v>5</v>
      </c>
      <c r="C75" s="19">
        <f t="shared" ref="C75:R75" si="21">ABS(foot5-C67)</f>
        <v>0.49327139848999924</v>
      </c>
      <c r="D75" s="19">
        <f t="shared" si="21"/>
        <v>7.6873302400001009E-2</v>
      </c>
      <c r="E75" s="19">
        <f t="shared" si="21"/>
        <v>7.6873302400001009E-2</v>
      </c>
      <c r="F75" s="19">
        <f t="shared" si="21"/>
        <v>0.84869241709999876</v>
      </c>
      <c r="G75" s="19">
        <f t="shared" si="21"/>
        <v>3.1059627532000018</v>
      </c>
      <c r="H75" s="19">
        <f t="shared" si="21"/>
        <v>2.6156282423999979</v>
      </c>
      <c r="I75" s="19">
        <f t="shared" si="21"/>
        <v>1.6075902938199986</v>
      </c>
      <c r="J75" s="19">
        <f t="shared" si="21"/>
        <v>2.1450967788000002</v>
      </c>
      <c r="K75" s="19">
        <f t="shared" si="21"/>
        <v>1.3483861923000005</v>
      </c>
      <c r="L75" s="19">
        <f t="shared" si="21"/>
        <v>1.2619848250999999</v>
      </c>
      <c r="M75" s="19">
        <f t="shared" si="21"/>
        <v>1.2619848250999999</v>
      </c>
      <c r="N75" s="19">
        <f t="shared" si="21"/>
        <v>1.5211889266399989</v>
      </c>
      <c r="O75" s="19">
        <f t="shared" si="21"/>
        <v>2.0097652434599995</v>
      </c>
      <c r="P75" s="19">
        <f t="shared" si="21"/>
        <v>0.93135089869999899</v>
      </c>
      <c r="Q75" s="19">
        <f t="shared" si="21"/>
        <v>1.6527008056000003</v>
      </c>
      <c r="R75" s="19">
        <f t="shared" si="21"/>
        <v>2.1921499251599998</v>
      </c>
      <c r="S75" s="19">
        <f t="shared" si="18"/>
        <v>1.4468437581668747</v>
      </c>
    </row>
    <row r="76" spans="2:22" ht="15.75" thickBot="1" x14ac:dyDescent="0.3"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2:22" ht="15.75" thickBot="1" x14ac:dyDescent="0.3">
      <c r="B77" s="21" t="s">
        <v>46</v>
      </c>
    </row>
    <row r="78" spans="2:22" x14ac:dyDescent="0.25">
      <c r="B78" s="31">
        <v>1</v>
      </c>
      <c r="C78" s="19">
        <f t="shared" ref="C78:R78" si="22">C71/foot1</f>
        <v>2.9289999999999927E-2</v>
      </c>
      <c r="D78" s="19">
        <f t="shared" si="22"/>
        <v>7.781400000000005E-2</v>
      </c>
      <c r="E78" s="19">
        <f t="shared" si="22"/>
        <v>0.18901599999999985</v>
      </c>
      <c r="F78" s="19">
        <f t="shared" si="22"/>
        <v>0.12262039999999996</v>
      </c>
      <c r="G78" s="19">
        <f t="shared" si="22"/>
        <v>1.0088035999999998</v>
      </c>
      <c r="H78" s="19">
        <f t="shared" si="22"/>
        <v>0.63884639999999981</v>
      </c>
      <c r="I78" s="19">
        <f t="shared" si="22"/>
        <v>0.81743516919999992</v>
      </c>
      <c r="J78" s="19">
        <f t="shared" si="22"/>
        <v>1.0088035999999998</v>
      </c>
      <c r="K78" s="19">
        <f t="shared" si="22"/>
        <v>0.17537000000000025</v>
      </c>
      <c r="L78" s="19">
        <f t="shared" si="22"/>
        <v>0.18901599999999985</v>
      </c>
      <c r="M78" s="19">
        <f t="shared" si="22"/>
        <v>0.17789579999999994</v>
      </c>
      <c r="N78" s="19">
        <f t="shared" si="22"/>
        <v>4.3495999999999757E-2</v>
      </c>
      <c r="O78" s="19">
        <f t="shared" si="22"/>
        <v>0.47259900000000021</v>
      </c>
      <c r="P78" s="19">
        <f t="shared" si="22"/>
        <v>0.17536800000000019</v>
      </c>
      <c r="Q78" s="19">
        <f t="shared" si="22"/>
        <v>0.31825290000000028</v>
      </c>
      <c r="R78" s="19">
        <f t="shared" si="22"/>
        <v>0.93884649999999992</v>
      </c>
      <c r="S78" s="19">
        <f>AVERAGE(C78:R78)</f>
        <v>0.39896708557499994</v>
      </c>
      <c r="U78" t="s">
        <v>41</v>
      </c>
      <c r="V78" t="s">
        <v>42</v>
      </c>
    </row>
    <row r="79" spans="2:22" x14ac:dyDescent="0.25">
      <c r="B79" s="30">
        <v>2</v>
      </c>
      <c r="C79" s="19">
        <f t="shared" ref="C79:R79" si="23">C72/foot2</f>
        <v>0.45529020000000009</v>
      </c>
      <c r="D79" s="19">
        <f t="shared" si="23"/>
        <v>0.215794445</v>
      </c>
      <c r="E79" s="19">
        <f t="shared" si="23"/>
        <v>0.28547151800000004</v>
      </c>
      <c r="F79" s="19">
        <f t="shared" si="23"/>
        <v>0.33192290000000013</v>
      </c>
      <c r="G79" s="19">
        <f t="shared" si="23"/>
        <v>0.87084900000000021</v>
      </c>
      <c r="H79" s="19">
        <f t="shared" si="23"/>
        <v>0.58609805000000015</v>
      </c>
      <c r="I79" s="19">
        <f t="shared" si="23"/>
        <v>0.87084901000000015</v>
      </c>
      <c r="J79" s="19">
        <f t="shared" si="23"/>
        <v>0.87084901000000015</v>
      </c>
      <c r="K79" s="19">
        <f t="shared" si="23"/>
        <v>0.33192288899999989</v>
      </c>
      <c r="L79" s="19">
        <f t="shared" si="23"/>
        <v>0.10668919999999993</v>
      </c>
      <c r="M79" s="19">
        <f t="shared" si="23"/>
        <v>0.16124182985000024</v>
      </c>
      <c r="N79" s="19">
        <f t="shared" si="23"/>
        <v>0.2048839174999999</v>
      </c>
      <c r="O79" s="19">
        <f t="shared" si="23"/>
        <v>0.45529022200000013</v>
      </c>
      <c r="P79" s="19">
        <f t="shared" si="23"/>
        <v>0.33192288500000022</v>
      </c>
      <c r="Q79" s="19">
        <f t="shared" si="23"/>
        <v>0.35659635562999981</v>
      </c>
      <c r="R79" s="19">
        <f t="shared" si="23"/>
        <v>0.4552902221499997</v>
      </c>
      <c r="S79" s="19">
        <f t="shared" ref="S79:S83" si="24">AVERAGE(C79:R79)</f>
        <v>0.4306851033831251</v>
      </c>
      <c r="U79">
        <v>1.5669</v>
      </c>
      <c r="V79">
        <v>0.1222</v>
      </c>
    </row>
    <row r="80" spans="2:22" x14ac:dyDescent="0.25">
      <c r="B80" s="30">
        <v>3</v>
      </c>
      <c r="C80" s="19">
        <f t="shared" ref="C80:R80" si="25">C73/foot3</f>
        <v>0.11205140733333341</v>
      </c>
      <c r="D80" s="19">
        <f t="shared" si="25"/>
        <v>5.7398716600000142E-2</v>
      </c>
      <c r="E80" s="19">
        <f t="shared" si="25"/>
        <v>0.14969968666666697</v>
      </c>
      <c r="F80" s="19">
        <f t="shared" si="25"/>
        <v>0.15945298669333305</v>
      </c>
      <c r="G80" s="19">
        <f t="shared" si="25"/>
        <v>0.69229110080000034</v>
      </c>
      <c r="H80" s="19">
        <f t="shared" si="25"/>
        <v>0.69229110080000034</v>
      </c>
      <c r="I80" s="19">
        <f t="shared" si="25"/>
        <v>0.69229110080000034</v>
      </c>
      <c r="J80" s="19">
        <f t="shared" si="25"/>
        <v>0.81792672473333317</v>
      </c>
      <c r="K80" s="19">
        <f t="shared" si="25"/>
        <v>0.28839049337333317</v>
      </c>
      <c r="L80" s="19">
        <f t="shared" si="25"/>
        <v>0.37180471417999988</v>
      </c>
      <c r="M80" s="19">
        <f t="shared" si="25"/>
        <v>0.26781158445333303</v>
      </c>
      <c r="N80" s="19">
        <f t="shared" si="25"/>
        <v>0.57252963383333333</v>
      </c>
      <c r="O80" s="19">
        <f t="shared" si="25"/>
        <v>0.24723267553333303</v>
      </c>
      <c r="P80" s="19">
        <f t="shared" si="25"/>
        <v>0.14969968793333313</v>
      </c>
      <c r="Q80" s="19">
        <f t="shared" si="25"/>
        <v>0.14969968793333313</v>
      </c>
      <c r="R80" s="19">
        <f t="shared" si="25"/>
        <v>0.23823267553333327</v>
      </c>
      <c r="S80" s="19">
        <f t="shared" si="24"/>
        <v>0.35367524857499999</v>
      </c>
      <c r="U80">
        <v>1.5564</v>
      </c>
      <c r="V80">
        <v>0.13600000000000001</v>
      </c>
    </row>
    <row r="81" spans="2:22" x14ac:dyDescent="0.25">
      <c r="B81" s="30">
        <v>4</v>
      </c>
      <c r="C81" s="19">
        <f t="shared" ref="C81:R81" si="26">C74/foot4</f>
        <v>0.17939722537500002</v>
      </c>
      <c r="D81" s="19">
        <f t="shared" si="26"/>
        <v>0.17939722537500002</v>
      </c>
      <c r="E81" s="19">
        <f t="shared" si="26"/>
        <v>9.3886017775000274E-2</v>
      </c>
      <c r="F81" s="19">
        <f t="shared" si="26"/>
        <v>0.17939722537500002</v>
      </c>
      <c r="G81" s="19">
        <f t="shared" si="26"/>
        <v>0.61949706076249988</v>
      </c>
      <c r="H81" s="19">
        <f t="shared" si="26"/>
        <v>0.70733079908500018</v>
      </c>
      <c r="I81" s="19">
        <f t="shared" si="26"/>
        <v>0.67349791525000002</v>
      </c>
      <c r="J81" s="19">
        <f t="shared" si="26"/>
        <v>0.46217310427499969</v>
      </c>
      <c r="K81" s="19">
        <f t="shared" si="26"/>
        <v>0.36344504354999985</v>
      </c>
      <c r="L81" s="19">
        <f t="shared" si="26"/>
        <v>0.26921832560000025</v>
      </c>
      <c r="M81" s="19">
        <f t="shared" si="26"/>
        <v>0.26921832560000025</v>
      </c>
      <c r="N81" s="19">
        <f t="shared" si="26"/>
        <v>0.30690901278000027</v>
      </c>
      <c r="O81" s="19">
        <f t="shared" si="26"/>
        <v>0.26921832560000025</v>
      </c>
      <c r="P81" s="19">
        <f t="shared" si="26"/>
        <v>0.26921832560000025</v>
      </c>
      <c r="Q81" s="19">
        <f t="shared" si="26"/>
        <v>0.26921832560000025</v>
      </c>
      <c r="R81" s="19">
        <f t="shared" si="26"/>
        <v>0.11098825929500022</v>
      </c>
      <c r="S81" s="19">
        <f t="shared" si="24"/>
        <v>0.32637565730609397</v>
      </c>
      <c r="U81">
        <v>1.5719000000000001</v>
      </c>
      <c r="V81">
        <v>0.1191</v>
      </c>
    </row>
    <row r="82" spans="2:22" x14ac:dyDescent="0.25">
      <c r="B82" s="30">
        <v>5</v>
      </c>
      <c r="C82" s="19">
        <f t="shared" ref="C82:R82" si="27">C75/foot5</f>
        <v>9.865427969799985E-2</v>
      </c>
      <c r="D82" s="19">
        <f t="shared" si="27"/>
        <v>1.5374660480000201E-2</v>
      </c>
      <c r="E82" s="19">
        <f t="shared" si="27"/>
        <v>1.5374660480000201E-2</v>
      </c>
      <c r="F82" s="19">
        <f t="shared" si="27"/>
        <v>0.16973848341999975</v>
      </c>
      <c r="G82" s="19">
        <f t="shared" si="27"/>
        <v>0.62119255064000034</v>
      </c>
      <c r="H82" s="19">
        <f t="shared" si="27"/>
        <v>0.52312564847999954</v>
      </c>
      <c r="I82" s="19">
        <f t="shared" si="27"/>
        <v>0.32151805876399975</v>
      </c>
      <c r="J82" s="19">
        <f t="shared" si="27"/>
        <v>0.42901935576000005</v>
      </c>
      <c r="K82" s="19">
        <f t="shared" si="27"/>
        <v>0.26967723846000008</v>
      </c>
      <c r="L82" s="19">
        <f t="shared" si="27"/>
        <v>0.25239696501999997</v>
      </c>
      <c r="M82" s="19">
        <f t="shared" si="27"/>
        <v>0.25239696501999997</v>
      </c>
      <c r="N82" s="19">
        <f t="shared" si="27"/>
        <v>0.30423778532799978</v>
      </c>
      <c r="O82" s="19">
        <f t="shared" si="27"/>
        <v>0.40195304869199988</v>
      </c>
      <c r="P82" s="19">
        <f t="shared" si="27"/>
        <v>0.18627017973999979</v>
      </c>
      <c r="Q82" s="19">
        <f t="shared" si="27"/>
        <v>0.33054016112000006</v>
      </c>
      <c r="R82" s="19">
        <f t="shared" si="27"/>
        <v>0.43842998503199998</v>
      </c>
      <c r="S82" s="19">
        <f t="shared" si="24"/>
        <v>0.28936875163337494</v>
      </c>
      <c r="U82">
        <v>1.5642</v>
      </c>
      <c r="V82">
        <v>0.13719999999999999</v>
      </c>
    </row>
    <row r="83" spans="2:22" x14ac:dyDescent="0.25">
      <c r="B83" s="1" t="s">
        <v>51</v>
      </c>
      <c r="C83" s="19">
        <f>AVERAGE(C78:C82)</f>
        <v>0.17493662248126668</v>
      </c>
      <c r="D83" s="19">
        <f t="shared" ref="D83:R83" si="28">AVERAGE(D78:D82)</f>
        <v>0.10915580949100008</v>
      </c>
      <c r="E83" s="19">
        <f t="shared" si="28"/>
        <v>0.14668957658433349</v>
      </c>
      <c r="F83" s="19">
        <f t="shared" si="28"/>
        <v>0.1926263990976666</v>
      </c>
      <c r="G83" s="19">
        <f t="shared" si="28"/>
        <v>0.76252666244050016</v>
      </c>
      <c r="H83" s="19">
        <f t="shared" si="28"/>
        <v>0.62953839967300007</v>
      </c>
      <c r="I83" s="19">
        <f t="shared" si="28"/>
        <v>0.67511825080279997</v>
      </c>
      <c r="J83" s="19">
        <f t="shared" si="28"/>
        <v>0.71775435895366657</v>
      </c>
      <c r="K83" s="19">
        <f t="shared" si="28"/>
        <v>0.28576113287666666</v>
      </c>
      <c r="L83" s="19">
        <f t="shared" si="28"/>
        <v>0.23782504095999996</v>
      </c>
      <c r="M83" s="19">
        <f t="shared" si="28"/>
        <v>0.2257129009846667</v>
      </c>
      <c r="N83" s="19">
        <f t="shared" si="28"/>
        <v>0.28641126988826665</v>
      </c>
      <c r="O83" s="19">
        <f t="shared" si="28"/>
        <v>0.36925865436506672</v>
      </c>
      <c r="P83" s="19">
        <f t="shared" si="28"/>
        <v>0.22249581565466672</v>
      </c>
      <c r="Q83" s="19">
        <f t="shared" si="28"/>
        <v>0.28486148605666672</v>
      </c>
      <c r="R83" s="19">
        <f t="shared" si="28"/>
        <v>0.43635752840206665</v>
      </c>
      <c r="S83" s="19">
        <f t="shared" si="24"/>
        <v>0.35981436929451871</v>
      </c>
      <c r="U83">
        <v>1.6264000000000001</v>
      </c>
      <c r="V83">
        <v>7.9799999999999996E-2</v>
      </c>
    </row>
    <row r="84" spans="2:22" x14ac:dyDescent="0.25">
      <c r="U84">
        <v>1.5813999999999999</v>
      </c>
      <c r="V84">
        <v>0.15529999999999999</v>
      </c>
    </row>
    <row r="85" spans="2:22" x14ac:dyDescent="0.25">
      <c r="U85">
        <v>1.6224000000000001</v>
      </c>
      <c r="V85">
        <v>0.1062</v>
      </c>
    </row>
    <row r="86" spans="2:22" x14ac:dyDescent="0.25">
      <c r="U86">
        <v>1.6229</v>
      </c>
      <c r="V86">
        <v>0.1061</v>
      </c>
    </row>
    <row r="87" spans="2:22" x14ac:dyDescent="0.25">
      <c r="U87">
        <v>1.5590999999999999</v>
      </c>
      <c r="V87">
        <v>0.15429999999999999</v>
      </c>
    </row>
    <row r="88" spans="2:22" x14ac:dyDescent="0.25">
      <c r="U88">
        <v>1.5351999999999999</v>
      </c>
      <c r="V88">
        <v>0.17730000000000001</v>
      </c>
    </row>
    <row r="89" spans="2:22" x14ac:dyDescent="0.25">
      <c r="U89">
        <v>1.5387</v>
      </c>
      <c r="V89">
        <v>0.17180000000000001</v>
      </c>
    </row>
    <row r="90" spans="2:22" x14ac:dyDescent="0.25">
      <c r="U90">
        <v>1.5521</v>
      </c>
      <c r="V90">
        <v>0.1658</v>
      </c>
    </row>
    <row r="91" spans="2:22" x14ac:dyDescent="0.25">
      <c r="U91">
        <v>1.5652999999999999</v>
      </c>
      <c r="V91">
        <v>0.14949999999999999</v>
      </c>
    </row>
    <row r="92" spans="2:22" x14ac:dyDescent="0.25">
      <c r="U92">
        <v>1.5607</v>
      </c>
      <c r="V92">
        <v>0.14399999999999999</v>
      </c>
    </row>
    <row r="93" spans="2:22" x14ac:dyDescent="0.25">
      <c r="U93">
        <v>1.5538000000000001</v>
      </c>
      <c r="V93">
        <v>0.15690000000000001</v>
      </c>
    </row>
    <row r="94" spans="2:22" x14ac:dyDescent="0.25">
      <c r="U94">
        <v>1.5664</v>
      </c>
      <c r="V94">
        <v>0.14460000000000001</v>
      </c>
    </row>
    <row r="95" spans="2:22" x14ac:dyDescent="0.25">
      <c r="T95" t="s">
        <v>43</v>
      </c>
      <c r="U95">
        <f>AVERAGE(U79:U94)</f>
        <v>1.5714874999999999</v>
      </c>
      <c r="V95">
        <f>AVERAGE(V79:V94)</f>
        <v>0.13913124999999998</v>
      </c>
    </row>
  </sheetData>
  <mergeCells count="6">
    <mergeCell ref="C61:R61"/>
    <mergeCell ref="B58:G58"/>
    <mergeCell ref="B31:J31"/>
    <mergeCell ref="C7:R7"/>
    <mergeCell ref="C17:R17"/>
    <mergeCell ref="C33:R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foot1</vt:lpstr>
      <vt:lpstr>foot2</vt:lpstr>
      <vt:lpstr>foot3</vt:lpstr>
      <vt:lpstr>foot4</vt:lpstr>
      <vt:lpstr>foot5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2014-08-26T19:34:13Z</dcterms:created>
  <dcterms:modified xsi:type="dcterms:W3CDTF">2014-08-28T22:09:48Z</dcterms:modified>
</cp:coreProperties>
</file>