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GOR\Desktop\"/>
    </mc:Choice>
  </mc:AlternateContent>
  <bookViews>
    <workbookView xWindow="0" yWindow="0" windowWidth="15345" windowHeight="5835"/>
  </bookViews>
  <sheets>
    <sheet name="Gráfico de Gantt" sheetId="1" r:id="rId1"/>
    <sheet name="Referência de Custos" sheetId="2" r:id="rId2"/>
    <sheet name="EAP" sheetId="3" r:id="rId3"/>
    <sheet name="TAP" sheetId="4" r:id="rId4"/>
  </sheets>
  <definedNames>
    <definedName name="_Toc33944053" localSheetId="3">TAP!$A$2</definedName>
    <definedName name="_Toc33944054" localSheetId="3">TAP!$A$23</definedName>
    <definedName name="_Toc33944055" localSheetId="3">TAP!$A$25</definedName>
    <definedName name="_Toc33944056" localSheetId="3">TAP!$A$27</definedName>
    <definedName name="_Toc33944057" localSheetId="3">TAP!$A$29</definedName>
    <definedName name="_Toc33944058" localSheetId="3">TAP!$A$38</definedName>
    <definedName name="_Toc33944059" localSheetId="3">TAP!$A$41</definedName>
    <definedName name="_Toc33944060" localSheetId="3">TAP!$A$45</definedName>
    <definedName name="_Toc33944061" localSheetId="3">TAP!$A$52</definedName>
    <definedName name="_Toc33944062" localSheetId="3">TAP!$A$55</definedName>
    <definedName name="_Toc33944063" localSheetId="3">TAP!$A$68</definedName>
    <definedName name="_Toc33944064" localSheetId="3">TAP!$A$70</definedName>
    <definedName name="_Toc33944065" localSheetId="3">TAP!$A$75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9" i="1" l="1"/>
  <c r="D42" i="1"/>
  <c r="D36" i="1"/>
  <c r="D37" i="1"/>
  <c r="N21" i="1"/>
  <c r="C3" i="2"/>
  <c r="D3" i="2" s="1"/>
  <c r="C2" i="2"/>
  <c r="D2" i="2" s="1"/>
  <c r="P43" i="1"/>
  <c r="P41" i="1" s="1"/>
  <c r="O43" i="1"/>
  <c r="N43" i="1"/>
  <c r="G43" i="1"/>
  <c r="D43" i="1"/>
  <c r="P42" i="1"/>
  <c r="O42" i="1"/>
  <c r="N42" i="1"/>
  <c r="G42" i="1"/>
  <c r="F41" i="1"/>
  <c r="E41" i="1"/>
  <c r="P40" i="1"/>
  <c r="O40" i="1"/>
  <c r="N40" i="1"/>
  <c r="G40" i="1"/>
  <c r="D40" i="1"/>
  <c r="P39" i="1"/>
  <c r="O39" i="1"/>
  <c r="N39" i="1"/>
  <c r="G39" i="1"/>
  <c r="F38" i="1"/>
  <c r="E38" i="1"/>
  <c r="P37" i="1"/>
  <c r="O37" i="1"/>
  <c r="N37" i="1"/>
  <c r="G37" i="1"/>
  <c r="P36" i="1"/>
  <c r="O36" i="1"/>
  <c r="N36" i="1"/>
  <c r="G36" i="1"/>
  <c r="P35" i="1"/>
  <c r="O35" i="1"/>
  <c r="N35" i="1"/>
  <c r="G35" i="1"/>
  <c r="D35" i="1"/>
  <c r="F34" i="1"/>
  <c r="E34" i="1"/>
  <c r="P33" i="1"/>
  <c r="Q33" i="1" s="1"/>
  <c r="O33" i="1"/>
  <c r="N33" i="1"/>
  <c r="P32" i="1"/>
  <c r="Q32" i="1" s="1"/>
  <c r="O32" i="1"/>
  <c r="N32" i="1"/>
  <c r="G32" i="1"/>
  <c r="P31" i="1"/>
  <c r="Q31" i="1" s="1"/>
  <c r="O31" i="1"/>
  <c r="N31" i="1"/>
  <c r="G31" i="1"/>
  <c r="P30" i="1"/>
  <c r="Q30" i="1" s="1"/>
  <c r="O30" i="1"/>
  <c r="N30" i="1"/>
  <c r="G30" i="1"/>
  <c r="P29" i="1"/>
  <c r="Q29" i="1" s="1"/>
  <c r="O29" i="1"/>
  <c r="N29" i="1"/>
  <c r="G29" i="1"/>
  <c r="P28" i="1"/>
  <c r="O28" i="1"/>
  <c r="P27" i="1"/>
  <c r="O27" i="1"/>
  <c r="N27" i="1"/>
  <c r="G27" i="1"/>
  <c r="P26" i="1"/>
  <c r="Q26" i="1" s="1"/>
  <c r="O26" i="1"/>
  <c r="N26" i="1"/>
  <c r="G26" i="1"/>
  <c r="Q25" i="1"/>
  <c r="N25" i="1"/>
  <c r="G25" i="1"/>
  <c r="P24" i="1"/>
  <c r="Q24" i="1" s="1"/>
  <c r="O24" i="1"/>
  <c r="N24" i="1"/>
  <c r="G24" i="1"/>
  <c r="P23" i="1"/>
  <c r="Q23" i="1" s="1"/>
  <c r="O23" i="1"/>
  <c r="N23" i="1"/>
  <c r="P22" i="1"/>
  <c r="Q22" i="1" s="1"/>
  <c r="O22" i="1"/>
  <c r="N22" i="1"/>
  <c r="G22" i="1"/>
  <c r="P21" i="1"/>
  <c r="Q21" i="1" s="1"/>
  <c r="O21" i="1"/>
  <c r="G21" i="1"/>
  <c r="P20" i="1"/>
  <c r="Q20" i="1" s="1"/>
  <c r="O20" i="1"/>
  <c r="N20" i="1"/>
  <c r="G20" i="1"/>
  <c r="P19" i="1"/>
  <c r="O19" i="1"/>
  <c r="N19" i="1"/>
  <c r="G19" i="1"/>
  <c r="R18" i="1"/>
  <c r="F17" i="1"/>
  <c r="E17" i="1"/>
  <c r="Q19" i="1" l="1"/>
  <c r="P34" i="1"/>
  <c r="Q27" i="1"/>
  <c r="O17" i="1"/>
  <c r="P18" i="1"/>
  <c r="O18" i="1"/>
  <c r="O41" i="1"/>
  <c r="P38" i="1"/>
  <c r="O38" i="1"/>
  <c r="O34" i="1"/>
  <c r="N45" i="1"/>
  <c r="P17" i="1"/>
</calcChain>
</file>

<file path=xl/comments1.xml><?xml version="1.0" encoding="utf-8"?>
<comments xmlns="http://schemas.openxmlformats.org/spreadsheetml/2006/main">
  <authors>
    <author/>
  </authors>
  <commentList>
    <comment ref="H15" authorId="0" shapeId="0">
      <text>
        <r>
          <rPr>
            <sz val="10"/>
            <color rgb="FF000000"/>
            <rFont val="Arial"/>
          </rPr>
          <t>Quantidade de Horas do Gerente estimada para cada atividade</t>
        </r>
      </text>
    </comment>
    <comment ref="I15" authorId="0" shapeId="0">
      <text>
        <r>
          <rPr>
            <sz val="10"/>
            <color rgb="FF000000"/>
            <rFont val="Arial"/>
          </rPr>
          <t>Quantidade estimada do Profissional em cada atividade</t>
        </r>
      </text>
    </comment>
  </commentList>
</comments>
</file>

<file path=xl/sharedStrings.xml><?xml version="1.0" encoding="utf-8"?>
<sst xmlns="http://schemas.openxmlformats.org/spreadsheetml/2006/main" count="196" uniqueCount="119">
  <si>
    <t>Perfil do Profissional</t>
  </si>
  <si>
    <t>Salário mensal</t>
  </si>
  <si>
    <t>Custo mensal 
 1.8% do 
 salário mensal</t>
  </si>
  <si>
    <t>Custo HH para 176hs mensais 
 (22 dias uteis x 8hs) - Valor aproximado</t>
  </si>
  <si>
    <t>Qtd horas estimadas para o projeto</t>
  </si>
  <si>
    <t>Qtd de profissionais</t>
  </si>
  <si>
    <t>Qtd de horas por profissional</t>
  </si>
  <si>
    <t>Gerente de Projeto</t>
  </si>
  <si>
    <t>140hs
 (até 20h/semana)</t>
  </si>
  <si>
    <t>140hs
 (7 a 8 semanas)</t>
  </si>
  <si>
    <t>Analista de Sistemas</t>
  </si>
  <si>
    <t>420hs
 (até 20h/semana)</t>
  </si>
  <si>
    <t>Planilha de Cronograma e Orçamento do Projeto</t>
  </si>
  <si>
    <t>Dica do Smartsheet ➜</t>
  </si>
  <si>
    <t>O cronograma visual do gráfico de Gantt mostra os detalhes de cada tarefa e as necessidades do projeto.</t>
  </si>
  <si>
    <t>TÍTULO DO PROJETO</t>
  </si>
  <si>
    <t>Valor hora do Profissional</t>
  </si>
  <si>
    <t>NOME DA EMPRESA</t>
  </si>
  <si>
    <t>EDUC</t>
  </si>
  <si>
    <t>GERENTE DO PROJETO</t>
  </si>
  <si>
    <t>DATA</t>
  </si>
  <si>
    <t>Equipe do Projeto</t>
  </si>
  <si>
    <t>P1</t>
  </si>
  <si>
    <t>Profissional 1</t>
  </si>
  <si>
    <t>P2</t>
  </si>
  <si>
    <t>Profissional 2</t>
  </si>
  <si>
    <t>P3</t>
  </si>
  <si>
    <t>Profissional 3</t>
  </si>
  <si>
    <t>P4</t>
  </si>
  <si>
    <t>Profissional 4</t>
  </si>
  <si>
    <t>P5</t>
  </si>
  <si>
    <t>Profissional 5</t>
  </si>
  <si>
    <t>PLANEJADO</t>
  </si>
  <si>
    <t>REALIZADO</t>
  </si>
  <si>
    <t>NÚMERO 
DA EAP</t>
  </si>
  <si>
    <t>TÍTULO DA TAREFA</t>
  </si>
  <si>
    <t>PROPRIETÁRIO 
DA TAREFA</t>
  </si>
  <si>
    <t>DATA DE INÍCIO</t>
  </si>
  <si>
    <t>DATA DE CONCLUSÃO</t>
  </si>
  <si>
    <t>DIAS</t>
  </si>
  <si>
    <t>% DA TAREFA CONCLUÍDA</t>
  </si>
  <si>
    <t>FASE 1</t>
  </si>
  <si>
    <t>FASE 2</t>
  </si>
  <si>
    <t>FASE 3</t>
  </si>
  <si>
    <t>FASE 4</t>
  </si>
  <si>
    <t>QTD DE DIAS</t>
  </si>
  <si>
    <t>Qtd Hora GP</t>
  </si>
  <si>
    <t>Qtd Hora P1</t>
  </si>
  <si>
    <t>Qtd Hora P2</t>
  </si>
  <si>
    <t>Qtd Hora P3</t>
  </si>
  <si>
    <t>Qtd Hora P4</t>
  </si>
  <si>
    <t>Qtd Hora P5</t>
  </si>
  <si>
    <t>Custo Estimado da Atividade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</si>
  <si>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</si>
  <si>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</si>
  <si>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</si>
  <si>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</si>
  <si>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</si>
  <si>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</si>
  <si>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</si>
  <si>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</si>
  <si>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</si>
  <si>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</si>
  <si>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</si>
  <si>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</si>
  <si>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</t>
  </si>
  <si>
    <t>T</t>
  </si>
  <si>
    <t>Q</t>
  </si>
  <si>
    <t>1.1</t>
  </si>
  <si>
    <t>Elaborar Plano da Execução</t>
  </si>
  <si>
    <t>1.1.1</t>
  </si>
  <si>
    <t>Gerente do Projeto</t>
  </si>
  <si>
    <t>1.1.2</t>
  </si>
  <si>
    <t>1.1.3</t>
  </si>
  <si>
    <t>1.1.5</t>
  </si>
  <si>
    <t>Adiamento projeto - ajuste ao cenário e alinhamento com equipe</t>
  </si>
  <si>
    <t>1.1.4</t>
  </si>
  <si>
    <t>Reunião de Orientação e aprovar a EAP</t>
  </si>
  <si>
    <t>1.1.6</t>
  </si>
  <si>
    <t>1.1.7</t>
  </si>
  <si>
    <t>Reunião de APROVAÇÃO da EAP, Cronograma e Orçamento</t>
  </si>
  <si>
    <t>1.1.8</t>
  </si>
  <si>
    <t>Elaborar demais planos de gerenciamento</t>
  </si>
  <si>
    <t>1.1.9</t>
  </si>
  <si>
    <t>Reunião de APROVAÇÃO do Plano de Projeto</t>
  </si>
  <si>
    <t>1.2.</t>
  </si>
  <si>
    <t>Acompanhamento da Execução</t>
  </si>
  <si>
    <t>1.2.1.</t>
  </si>
  <si>
    <t>Planejamento da Sprint</t>
  </si>
  <si>
    <t>1.2.2.</t>
  </si>
  <si>
    <t>Sprint Review e Retrospectiva da Sprint</t>
  </si>
  <si>
    <t>1.2.3.</t>
  </si>
  <si>
    <t>1.2.4.</t>
  </si>
  <si>
    <t>Apresentação dos Resultados do Projeto</t>
  </si>
  <si>
    <t>Configurar - Sprint 1</t>
  </si>
  <si>
    <t>Piloto e Treinamento - Sprint 2</t>
  </si>
  <si>
    <t>3.1</t>
  </si>
  <si>
    <t>3.2</t>
  </si>
  <si>
    <t>Custo Total do Projeto</t>
  </si>
  <si>
    <r>
      <t xml:space="preserve">Custo HH </t>
    </r>
    <r>
      <rPr>
        <b/>
        <sz val="10"/>
        <color rgb="FFFF0000"/>
        <rFont val="Arial"/>
        <family val="2"/>
      </rPr>
      <t>(homem hora)</t>
    </r>
    <r>
      <rPr>
        <b/>
        <sz val="10"/>
        <rFont val="Arial"/>
      </rPr>
      <t xml:space="preserve"> para 176hs mensais 
 (22 dias uteis x 8hs)</t>
    </r>
  </si>
  <si>
    <t>Plataforma EAD</t>
  </si>
  <si>
    <t>Ygor Rocha</t>
  </si>
  <si>
    <t>Caio Cesar Pereira Cordeiro</t>
  </si>
  <si>
    <t>Marcus Moreira</t>
  </si>
  <si>
    <t>Efetuar Configurações</t>
  </si>
  <si>
    <t xml:space="preserve">Efetuar Instalações Necessárias </t>
  </si>
  <si>
    <t>Documentar Todo o Processo</t>
  </si>
  <si>
    <t>Curso Piloto</t>
  </si>
  <si>
    <t>Treinamento de Usuários</t>
  </si>
  <si>
    <t>Validar Todas as Instancias do Projeto</t>
  </si>
  <si>
    <t>Entregar Projeto e 
Apresentar</t>
  </si>
  <si>
    <t xml:space="preserve">Gerenciamento do Projeto </t>
  </si>
  <si>
    <t>1a reunião com a equipe que foi designada após a formalização do início do projeto</t>
  </si>
  <si>
    <t>Coletar Requisitos e definir o escopo</t>
  </si>
  <si>
    <t>Criar a EAP</t>
  </si>
  <si>
    <t>Elaborar Cronograma e Orçamento</t>
  </si>
  <si>
    <t>Felipe Roberto Borges</t>
  </si>
  <si>
    <t>Andre Leal</t>
  </si>
  <si>
    <t>Validar e Entregar -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</si>
</sst>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m/d/yyyy"/>
    <numFmt numFmtId="165" formatCode="[$R$ -416]#,##0.00"/>
    <numFmt numFmtId="166" formatCode="dd&quot;/&quot;mm&quot;/&quot;yy"/>
    <numFmt numFmtId="167" formatCode="dd/mm/yy"/>
    <numFmt numFmtId="168" formatCode="dd/mm"/>
    <numFmt numFmtId="169" formatCode="&quot;$&quot;#,##0.00"/>
    <numFmt numFmtId="170" formatCode="0\ %"/>
    <numFmt numFmtId="171" formatCode="d\.m"/>
  </numFmts>
  <fonts count="40">
    <font>
      <sz val="10"/>
      <color rgb="FF000000"/>
      <name val="Arial"/>
    </font>
    <font>
      <b/>
      <sz val="1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Arial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color rgb="FF434343"/>
      <name val="Roboto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000000"/>
      <name val="Roboto"/>
    </font>
    <font>
      <sz val="10"/>
      <color rgb="FF999999"/>
      <name val="Roboto"/>
    </font>
    <font>
      <b/>
      <sz val="10"/>
      <color rgb="FF000000"/>
      <name val="Roboto"/>
    </font>
    <font>
      <sz val="10"/>
      <color rgb="FF000000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b/>
      <sz val="10"/>
      <color rgb="FF434343"/>
      <name val="Roboto"/>
    </font>
    <font>
      <sz val="10"/>
      <color rgb="FF434343"/>
      <name val="Roboto"/>
    </font>
    <font>
      <sz val="10"/>
      <color rgb="FFFF0000"/>
      <name val="Roboto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1"/>
      <color rgb="FFFF0000"/>
      <name val="Roboto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73C79E"/>
        <bgColor rgb="FF73C79E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CCCCCC"/>
      </top>
      <bottom style="thin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1" fillId="0" borderId="1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1" fillId="0" borderId="2" xfId="0" applyFont="1" applyBorder="1" applyAlignment="1">
      <alignment vertical="top"/>
    </xf>
    <xf numFmtId="0" fontId="4" fillId="2" borderId="0" xfId="0" applyFont="1" applyFill="1" applyAlignment="1">
      <alignment vertical="center"/>
    </xf>
    <xf numFmtId="0" fontId="1" fillId="0" borderId="2" xfId="0" applyFont="1" applyBorder="1" applyAlignment="1">
      <alignment vertical="top" wrapText="1"/>
    </xf>
    <xf numFmtId="164" fontId="4" fillId="2" borderId="0" xfId="0" applyNumberFormat="1" applyFont="1" applyFill="1" applyAlignment="1">
      <alignment vertical="center"/>
    </xf>
    <xf numFmtId="0" fontId="5" fillId="0" borderId="3" xfId="0" applyFont="1" applyBorder="1" applyAlignment="1">
      <alignment vertical="top"/>
    </xf>
    <xf numFmtId="164" fontId="6" fillId="0" borderId="0" xfId="0" applyNumberFormat="1" applyFont="1" applyAlignment="1">
      <alignment vertical="center"/>
    </xf>
    <xf numFmtId="4" fontId="5" fillId="0" borderId="4" xfId="0" applyNumberFormat="1" applyFont="1" applyBorder="1" applyAlignment="1">
      <alignment vertical="top"/>
    </xf>
    <xf numFmtId="0" fontId="6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165" fontId="5" fillId="0" borderId="4" xfId="0" applyNumberFormat="1" applyFont="1" applyBorder="1" applyAlignment="1">
      <alignment vertical="top"/>
    </xf>
    <xf numFmtId="0" fontId="8" fillId="0" borderId="0" xfId="0" applyFont="1" applyAlignment="1">
      <alignment vertical="center"/>
    </xf>
    <xf numFmtId="0" fontId="5" fillId="0" borderId="4" xfId="0" applyFont="1" applyBorder="1" applyAlignment="1">
      <alignment vertical="top"/>
    </xf>
    <xf numFmtId="0" fontId="9" fillId="0" borderId="5" xfId="0" applyFont="1" applyBorder="1" applyAlignment="1">
      <alignment vertical="center" wrapText="1"/>
    </xf>
    <xf numFmtId="0" fontId="12" fillId="2" borderId="6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164" fontId="17" fillId="2" borderId="0" xfId="0" applyNumberFormat="1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/>
    <xf numFmtId="0" fontId="22" fillId="0" borderId="7" xfId="0" applyFont="1" applyBorder="1" applyAlignment="1">
      <alignment vertical="center"/>
    </xf>
    <xf numFmtId="0" fontId="2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0" borderId="0" xfId="0" applyFont="1"/>
    <xf numFmtId="0" fontId="22" fillId="0" borderId="0" xfId="0" applyFont="1" applyAlignment="1">
      <alignment vertical="center"/>
    </xf>
    <xf numFmtId="165" fontId="22" fillId="0" borderId="0" xfId="0" applyNumberFormat="1" applyFont="1" applyAlignment="1">
      <alignment vertical="center"/>
    </xf>
    <xf numFmtId="0" fontId="22" fillId="0" borderId="7" xfId="0" applyFont="1" applyBorder="1"/>
    <xf numFmtId="0" fontId="2" fillId="0" borderId="0" xfId="0" applyFont="1"/>
    <xf numFmtId="0" fontId="25" fillId="0" borderId="0" xfId="0" applyFont="1" applyAlignment="1">
      <alignment vertical="center"/>
    </xf>
    <xf numFmtId="0" fontId="26" fillId="2" borderId="0" xfId="0" applyFont="1" applyFill="1" applyAlignment="1">
      <alignment vertical="center"/>
    </xf>
    <xf numFmtId="0" fontId="26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14" fontId="26" fillId="2" borderId="0" xfId="0" applyNumberFormat="1" applyFont="1" applyFill="1" applyAlignment="1">
      <alignment vertical="center"/>
    </xf>
    <xf numFmtId="14" fontId="25" fillId="0" borderId="0" xfId="0" applyNumberFormat="1" applyFont="1" applyAlignment="1">
      <alignment vertical="center"/>
    </xf>
    <xf numFmtId="167" fontId="25" fillId="0" borderId="0" xfId="0" applyNumberFormat="1" applyFont="1" applyAlignment="1">
      <alignment vertical="center"/>
    </xf>
    <xf numFmtId="168" fontId="25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27" fillId="3" borderId="0" xfId="0" applyFont="1" applyFill="1" applyAlignment="1">
      <alignment horizontal="center" vertical="center" wrapText="1"/>
    </xf>
    <xf numFmtId="164" fontId="27" fillId="3" borderId="0" xfId="0" applyNumberFormat="1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8" fillId="5" borderId="0" xfId="0" applyFont="1" applyFill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28" fillId="7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12" borderId="13" xfId="0" applyFont="1" applyFill="1" applyBorder="1" applyAlignment="1">
      <alignment horizontal="center" vertical="center"/>
    </xf>
    <xf numFmtId="0" fontId="31" fillId="13" borderId="13" xfId="0" applyFont="1" applyFill="1" applyBorder="1" applyAlignment="1">
      <alignment horizontal="center" vertical="center"/>
    </xf>
    <xf numFmtId="0" fontId="31" fillId="14" borderId="13" xfId="0" applyFont="1" applyFill="1" applyBorder="1" applyAlignment="1">
      <alignment horizontal="center" vertical="center"/>
    </xf>
    <xf numFmtId="0" fontId="31" fillId="15" borderId="13" xfId="0" applyFont="1" applyFill="1" applyBorder="1" applyAlignment="1">
      <alignment horizontal="center" vertical="center"/>
    </xf>
    <xf numFmtId="0" fontId="32" fillId="16" borderId="14" xfId="0" applyFont="1" applyFill="1" applyBorder="1" applyAlignment="1">
      <alignment horizontal="left" vertical="center" wrapText="1"/>
    </xf>
    <xf numFmtId="0" fontId="32" fillId="16" borderId="14" xfId="0" applyFont="1" applyFill="1" applyBorder="1" applyAlignment="1">
      <alignment vertical="center"/>
    </xf>
    <xf numFmtId="0" fontId="32" fillId="16" borderId="14" xfId="0" applyFont="1" applyFill="1" applyBorder="1" applyAlignment="1">
      <alignment vertical="center" wrapText="1"/>
    </xf>
    <xf numFmtId="166" fontId="9" fillId="16" borderId="5" xfId="0" applyNumberFormat="1" applyFont="1" applyFill="1" applyBorder="1" applyAlignment="1">
      <alignment horizontal="left" vertical="center" wrapText="1"/>
    </xf>
    <xf numFmtId="164" fontId="32" fillId="16" borderId="14" xfId="0" applyNumberFormat="1" applyFont="1" applyFill="1" applyBorder="1" applyAlignment="1">
      <alignment vertical="center" wrapText="1"/>
    </xf>
    <xf numFmtId="0" fontId="32" fillId="16" borderId="0" xfId="0" applyFont="1" applyFill="1" applyAlignment="1">
      <alignment vertical="center" wrapText="1"/>
    </xf>
    <xf numFmtId="0" fontId="32" fillId="16" borderId="0" xfId="0" applyFont="1" applyFill="1" applyAlignment="1">
      <alignment horizontal="center" vertical="center"/>
    </xf>
    <xf numFmtId="169" fontId="32" fillId="16" borderId="0" xfId="0" applyNumberFormat="1" applyFont="1" applyFill="1" applyAlignment="1">
      <alignment horizontal="center" vertical="center"/>
    </xf>
    <xf numFmtId="3" fontId="32" fillId="16" borderId="0" xfId="0" applyNumberFormat="1" applyFont="1" applyFill="1" applyAlignment="1">
      <alignment horizontal="center" vertical="center"/>
    </xf>
    <xf numFmtId="0" fontId="32" fillId="16" borderId="0" xfId="0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49" fontId="9" fillId="0" borderId="5" xfId="0" applyNumberFormat="1" applyFont="1" applyBorder="1" applyAlignment="1">
      <alignment horizontal="left" vertical="center" wrapText="1"/>
    </xf>
    <xf numFmtId="0" fontId="34" fillId="0" borderId="5" xfId="0" applyFont="1" applyBorder="1" applyAlignment="1">
      <alignment vertical="center" wrapText="1"/>
    </xf>
    <xf numFmtId="166" fontId="9" fillId="0" borderId="5" xfId="0" applyNumberFormat="1" applyFont="1" applyBorder="1" applyAlignment="1">
      <alignment horizontal="left" vertical="center" wrapText="1"/>
    </xf>
    <xf numFmtId="166" fontId="9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70" fontId="9" fillId="0" borderId="5" xfId="0" applyNumberFormat="1" applyFont="1" applyBorder="1" applyAlignment="1">
      <alignment horizontal="center" vertical="center" wrapText="1"/>
    </xf>
    <xf numFmtId="170" fontId="9" fillId="0" borderId="0" xfId="0" applyNumberFormat="1" applyFont="1" applyAlignment="1">
      <alignment horizontal="center" vertical="center" wrapText="1"/>
    </xf>
    <xf numFmtId="0" fontId="23" fillId="17" borderId="15" xfId="0" applyFont="1" applyFill="1" applyBorder="1" applyAlignment="1">
      <alignment horizontal="center" vertical="center"/>
    </xf>
    <xf numFmtId="0" fontId="23" fillId="17" borderId="15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18" borderId="16" xfId="0" applyFont="1" applyFill="1" applyBorder="1" applyAlignment="1">
      <alignment horizontal="center" vertical="center"/>
    </xf>
    <xf numFmtId="0" fontId="23" fillId="18" borderId="15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 wrapText="1"/>
    </xf>
    <xf numFmtId="169" fontId="23" fillId="0" borderId="16" xfId="0" applyNumberFormat="1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19" borderId="16" xfId="0" applyFont="1" applyFill="1" applyBorder="1" applyAlignment="1">
      <alignment horizontal="center" vertical="center"/>
    </xf>
    <xf numFmtId="0" fontId="23" fillId="19" borderId="16" xfId="0" applyFont="1" applyFill="1" applyBorder="1" applyAlignment="1">
      <alignment horizontal="center" vertical="center"/>
    </xf>
    <xf numFmtId="0" fontId="23" fillId="20" borderId="16" xfId="0" applyFont="1" applyFill="1" applyBorder="1" applyAlignment="1">
      <alignment horizontal="center" vertical="center"/>
    </xf>
    <xf numFmtId="0" fontId="23" fillId="21" borderId="16" xfId="0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9" fontId="23" fillId="0" borderId="19" xfId="0" applyNumberFormat="1" applyFont="1" applyBorder="1" applyAlignment="1">
      <alignment horizontal="center" vertical="center"/>
    </xf>
    <xf numFmtId="169" fontId="23" fillId="17" borderId="16" xfId="0" applyNumberFormat="1" applyFont="1" applyFill="1" applyBorder="1" applyAlignment="1">
      <alignment horizontal="center" vertical="center"/>
    </xf>
    <xf numFmtId="0" fontId="23" fillId="17" borderId="16" xfId="0" applyFont="1" applyFill="1" applyBorder="1" applyAlignment="1">
      <alignment horizontal="center" vertical="center"/>
    </xf>
    <xf numFmtId="0" fontId="23" fillId="17" borderId="16" xfId="0" applyFont="1" applyFill="1" applyBorder="1" applyAlignment="1">
      <alignment horizontal="center" vertical="center"/>
    </xf>
    <xf numFmtId="0" fontId="23" fillId="22" borderId="16" xfId="0" applyFont="1" applyFill="1" applyBorder="1" applyAlignment="1">
      <alignment horizontal="center" vertical="center"/>
    </xf>
    <xf numFmtId="0" fontId="35" fillId="0" borderId="11" xfId="0" applyFont="1" applyBorder="1" applyAlignment="1">
      <alignment horizontal="center" wrapText="1"/>
    </xf>
    <xf numFmtId="170" fontId="35" fillId="23" borderId="11" xfId="0" applyNumberFormat="1" applyFont="1" applyFill="1" applyBorder="1" applyAlignment="1">
      <alignment horizontal="center" wrapText="1"/>
    </xf>
    <xf numFmtId="0" fontId="23" fillId="24" borderId="16" xfId="0" applyFont="1" applyFill="1" applyBorder="1" applyAlignment="1">
      <alignment horizontal="center" vertical="center"/>
    </xf>
    <xf numFmtId="166" fontId="9" fillId="25" borderId="5" xfId="0" applyNumberFormat="1" applyFont="1" applyFill="1" applyBorder="1" applyAlignment="1">
      <alignment horizontal="left" vertical="center" wrapText="1"/>
    </xf>
    <xf numFmtId="0" fontId="5" fillId="0" borderId="16" xfId="0" applyFont="1" applyBorder="1"/>
    <xf numFmtId="0" fontId="5" fillId="0" borderId="15" xfId="0" applyFont="1" applyBorder="1"/>
    <xf numFmtId="170" fontId="9" fillId="26" borderId="5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66" fontId="9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9" fontId="23" fillId="0" borderId="20" xfId="0" applyNumberFormat="1" applyFont="1" applyBorder="1" applyAlignment="1">
      <alignment horizontal="center" vertical="center"/>
    </xf>
    <xf numFmtId="169" fontId="23" fillId="0" borderId="21" xfId="0" applyNumberFormat="1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19" borderId="21" xfId="0" applyFont="1" applyFill="1" applyBorder="1" applyAlignment="1">
      <alignment horizontal="center" vertical="center"/>
    </xf>
    <xf numFmtId="0" fontId="23" fillId="20" borderId="21" xfId="0" applyFont="1" applyFill="1" applyBorder="1" applyAlignment="1">
      <alignment horizontal="center" vertical="center"/>
    </xf>
    <xf numFmtId="0" fontId="23" fillId="21" borderId="21" xfId="0" applyFont="1" applyFill="1" applyBorder="1" applyAlignment="1">
      <alignment horizontal="center" vertical="center"/>
    </xf>
    <xf numFmtId="0" fontId="23" fillId="18" borderId="21" xfId="0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171" fontId="9" fillId="0" borderId="5" xfId="0" applyNumberFormat="1" applyFont="1" applyBorder="1" applyAlignment="1">
      <alignment horizontal="left" vertical="center" wrapText="1"/>
    </xf>
    <xf numFmtId="9" fontId="23" fillId="0" borderId="23" xfId="0" applyNumberFormat="1" applyFont="1" applyBorder="1" applyAlignment="1">
      <alignment horizontal="center" vertical="center"/>
    </xf>
    <xf numFmtId="16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19" borderId="15" xfId="0" applyFont="1" applyFill="1" applyBorder="1" applyAlignment="1">
      <alignment horizontal="center" vertical="center"/>
    </xf>
    <xf numFmtId="0" fontId="23" fillId="20" borderId="15" xfId="0" applyFont="1" applyFill="1" applyBorder="1" applyAlignment="1">
      <alignment horizontal="center" vertical="center"/>
    </xf>
    <xf numFmtId="0" fontId="23" fillId="21" borderId="15" xfId="0" applyFont="1" applyFill="1" applyBorder="1" applyAlignment="1">
      <alignment horizontal="center" vertical="center"/>
    </xf>
    <xf numFmtId="0" fontId="35" fillId="0" borderId="24" xfId="0" applyFont="1" applyBorder="1" applyAlignment="1">
      <alignment vertical="center" wrapText="1"/>
    </xf>
    <xf numFmtId="0" fontId="35" fillId="0" borderId="5" xfId="0" applyFont="1" applyBorder="1" applyAlignment="1">
      <alignment vertical="center" wrapText="1"/>
    </xf>
    <xf numFmtId="165" fontId="32" fillId="16" borderId="14" xfId="0" applyNumberFormat="1" applyFont="1" applyFill="1" applyBorder="1" applyAlignment="1">
      <alignment vertical="center" wrapText="1"/>
    </xf>
    <xf numFmtId="164" fontId="25" fillId="0" borderId="0" xfId="0" applyNumberFormat="1" applyFont="1" applyAlignment="1">
      <alignment vertical="center"/>
    </xf>
    <xf numFmtId="0" fontId="25" fillId="0" borderId="0" xfId="0" applyFont="1" applyAlignment="1">
      <alignment horizontal="center" vertical="center"/>
    </xf>
    <xf numFmtId="165" fontId="23" fillId="16" borderId="14" xfId="0" applyNumberFormat="1" applyFont="1" applyFill="1" applyBorder="1" applyAlignment="1">
      <alignment vertical="center" wrapText="1"/>
    </xf>
    <xf numFmtId="0" fontId="38" fillId="0" borderId="2" xfId="0" applyFont="1" applyBorder="1" applyAlignment="1">
      <alignment vertical="top" wrapText="1"/>
    </xf>
    <xf numFmtId="0" fontId="36" fillId="0" borderId="5" xfId="0" applyFont="1" applyBorder="1" applyAlignment="1">
      <alignment vertical="center" wrapText="1"/>
    </xf>
    <xf numFmtId="0" fontId="39" fillId="16" borderId="14" xfId="0" applyFont="1" applyFill="1" applyBorder="1" applyAlignment="1">
      <alignment vertical="center" wrapText="1"/>
    </xf>
    <xf numFmtId="0" fontId="25" fillId="27" borderId="0" xfId="0" applyFont="1" applyFill="1" applyAlignment="1">
      <alignment horizontal="center" vertical="center"/>
    </xf>
    <xf numFmtId="0" fontId="39" fillId="27" borderId="0" xfId="0" applyFont="1" applyFill="1" applyAlignment="1">
      <alignment horizontal="center" vertical="center"/>
    </xf>
    <xf numFmtId="0" fontId="23" fillId="24" borderId="25" xfId="0" applyFont="1" applyFill="1" applyBorder="1" applyAlignment="1">
      <alignment horizontal="center" vertical="center"/>
    </xf>
    <xf numFmtId="0" fontId="23" fillId="24" borderId="26" xfId="0" applyFont="1" applyFill="1" applyBorder="1" applyAlignment="1">
      <alignment horizontal="center" vertical="center"/>
    </xf>
    <xf numFmtId="0" fontId="23" fillId="24" borderId="27" xfId="0" applyFont="1" applyFill="1" applyBorder="1" applyAlignment="1">
      <alignment horizontal="center" vertical="center"/>
    </xf>
    <xf numFmtId="164" fontId="27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/>
    <xf numFmtId="0" fontId="21" fillId="0" borderId="7" xfId="0" applyFont="1" applyBorder="1" applyAlignment="1">
      <alignment vertical="center"/>
    </xf>
    <xf numFmtId="0" fontId="11" fillId="0" borderId="7" xfId="0" applyFont="1" applyBorder="1"/>
    <xf numFmtId="0" fontId="23" fillId="3" borderId="0" xfId="0" applyFont="1" applyFill="1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20" fillId="0" borderId="7" xfId="0" applyFont="1" applyBorder="1" applyAlignment="1">
      <alignment horizontal="left" vertical="center"/>
    </xf>
    <xf numFmtId="166" fontId="22" fillId="0" borderId="7" xfId="0" applyNumberFormat="1" applyFont="1" applyBorder="1" applyAlignment="1">
      <alignment horizontal="left" vertical="center"/>
    </xf>
    <xf numFmtId="0" fontId="10" fillId="2" borderId="6" xfId="0" applyFont="1" applyFill="1" applyBorder="1" applyAlignment="1">
      <alignment vertical="center"/>
    </xf>
    <xf numFmtId="0" fontId="11" fillId="0" borderId="6" xfId="0" applyFont="1" applyBorder="1"/>
    <xf numFmtId="0" fontId="13" fillId="2" borderId="6" xfId="0" applyFont="1" applyFill="1" applyBorder="1" applyAlignment="1">
      <alignment vertical="center" wrapText="1"/>
    </xf>
    <xf numFmtId="0" fontId="14" fillId="2" borderId="6" xfId="0" applyFont="1" applyFill="1" applyBorder="1" applyAlignment="1">
      <alignment vertical="center" wrapText="1"/>
    </xf>
    <xf numFmtId="0" fontId="22" fillId="0" borderId="7" xfId="0" applyFont="1" applyBorder="1" applyAlignment="1">
      <alignment horizontal="left" vertical="center"/>
    </xf>
    <xf numFmtId="0" fontId="24" fillId="0" borderId="7" xfId="0" applyFont="1" applyBorder="1" applyAlignment="1">
      <alignment vertical="center"/>
    </xf>
    <xf numFmtId="0" fontId="28" fillId="11" borderId="10" xfId="0" applyFont="1" applyFill="1" applyBorder="1" applyAlignment="1">
      <alignment horizontal="center" vertical="center"/>
    </xf>
    <xf numFmtId="0" fontId="11" fillId="0" borderId="11" xfId="0" applyFont="1" applyBorder="1"/>
    <xf numFmtId="0" fontId="11" fillId="0" borderId="12" xfId="0" applyFont="1" applyBorder="1"/>
    <xf numFmtId="0" fontId="28" fillId="4" borderId="8" xfId="0" applyFont="1" applyFill="1" applyBorder="1" applyAlignment="1">
      <alignment horizontal="center" vertical="center"/>
    </xf>
    <xf numFmtId="0" fontId="28" fillId="5" borderId="8" xfId="0" applyFont="1" applyFill="1" applyBorder="1" applyAlignment="1">
      <alignment horizontal="center" vertical="center"/>
    </xf>
    <xf numFmtId="0" fontId="28" fillId="6" borderId="8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0" fontId="11" fillId="0" borderId="9" xfId="0" applyFont="1" applyBorder="1"/>
    <xf numFmtId="0" fontId="28" fillId="8" borderId="10" xfId="0" applyFont="1" applyFill="1" applyBorder="1" applyAlignment="1">
      <alignment horizontal="center" vertical="center"/>
    </xf>
    <xf numFmtId="0" fontId="28" fillId="9" borderId="10" xfId="0" applyFont="1" applyFill="1" applyBorder="1" applyAlignment="1">
      <alignment horizontal="center" vertical="center"/>
    </xf>
    <xf numFmtId="0" fontId="28" fillId="10" borderId="1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255543</xdr:colOff>
      <xdr:row>45</xdr:row>
      <xdr:rowOff>37184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815AA7-8819-4FCB-BC29-0A276976C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57143" cy="73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104000</xdr:colOff>
      <xdr:row>47</xdr:row>
      <xdr:rowOff>65715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D07907-B6D1-412C-B885-57C8EB3FC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00000" cy="767619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20</xdr:col>
      <xdr:colOff>399314</xdr:colOff>
      <xdr:row>47</xdr:row>
      <xdr:rowOff>56192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37AD10E-1A4B-436C-8513-A964352CF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0"/>
          <a:ext cx="5885714" cy="766666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30</xdr:col>
      <xdr:colOff>437486</xdr:colOff>
      <xdr:row>47</xdr:row>
      <xdr:rowOff>141906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E634113-A1E9-4937-8604-0849A0399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11200" y="0"/>
          <a:ext cx="5314286" cy="7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B46"/>
  <sheetViews>
    <sheetView showGridLines="0" tabSelected="1" topLeftCell="B5" workbookViewId="0">
      <selection activeCell="C41" sqref="C41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2.7109375" customWidth="1"/>
    <col min="4" max="4" width="129.5703125" customWidth="1"/>
    <col min="5" max="7" width="12" customWidth="1"/>
    <col min="8" max="8" width="4.85546875" customWidth="1"/>
    <col min="9" max="9" width="22.5703125" customWidth="1"/>
    <col min="10" max="13" width="5" customWidth="1"/>
    <col min="14" max="14" width="17.85546875" customWidth="1"/>
    <col min="15" max="16" width="12" customWidth="1"/>
    <col min="17" max="17" width="9.85546875" customWidth="1"/>
    <col min="19" max="19" width="24.42578125" customWidth="1"/>
    <col min="20" max="79" width="3.42578125" customWidth="1"/>
    <col min="80" max="80" width="3.85546875" customWidth="1"/>
  </cols>
  <sheetData>
    <row r="1" spans="1:80" ht="21" customHeight="1">
      <c r="A1" s="2"/>
      <c r="B1" s="3"/>
      <c r="C1" s="5"/>
      <c r="D1" s="5"/>
      <c r="E1" s="7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1"/>
      <c r="R1" s="5"/>
      <c r="S1" s="5"/>
      <c r="T1" s="12"/>
      <c r="U1" s="13"/>
      <c r="V1" s="14"/>
      <c r="W1" s="15"/>
      <c r="X1" s="14"/>
      <c r="Y1" s="16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18"/>
      <c r="AP1" s="18"/>
      <c r="AQ1" s="18"/>
      <c r="AR1" s="18"/>
      <c r="AS1" s="18"/>
      <c r="AT1" s="18"/>
      <c r="AU1" s="18"/>
      <c r="AV1" s="18"/>
      <c r="AW1" s="18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80" ht="61.5" customHeight="1">
      <c r="A2" s="2"/>
      <c r="B2" s="144" t="s">
        <v>12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21"/>
      <c r="S2" s="21"/>
      <c r="T2" s="146" t="s">
        <v>13</v>
      </c>
      <c r="U2" s="145"/>
      <c r="V2" s="145"/>
      <c r="W2" s="145"/>
      <c r="X2" s="145"/>
      <c r="Y2" s="145"/>
      <c r="Z2" s="147" t="s">
        <v>14</v>
      </c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22"/>
      <c r="AR2" s="22"/>
      <c r="AS2" s="22"/>
      <c r="AT2" s="22"/>
      <c r="AU2" s="22"/>
      <c r="AV2" s="22"/>
      <c r="AW2" s="2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ht="21" customHeight="1">
      <c r="A3" s="2"/>
      <c r="B3" s="23"/>
      <c r="C3" s="23"/>
      <c r="D3" s="24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4"/>
      <c r="R3" s="24"/>
      <c r="S3" s="24"/>
      <c r="T3" s="26"/>
      <c r="U3" s="26"/>
      <c r="V3" s="26"/>
      <c r="W3" s="26"/>
      <c r="X3" s="27"/>
      <c r="Y3" s="27"/>
      <c r="Z3" s="2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18"/>
      <c r="AP3" s="18"/>
      <c r="AQ3" s="18"/>
      <c r="AR3" s="18"/>
      <c r="AS3" s="18"/>
      <c r="AT3" s="18"/>
      <c r="AU3" s="18"/>
      <c r="AV3" s="18"/>
      <c r="AW3" s="18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ht="21" customHeight="1">
      <c r="A4" s="2"/>
      <c r="B4" s="142" t="s">
        <v>15</v>
      </c>
      <c r="C4" s="139"/>
      <c r="D4" s="28" t="s">
        <v>100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30"/>
      <c r="S4" s="31" t="s">
        <v>16</v>
      </c>
      <c r="T4" s="142" t="s">
        <v>17</v>
      </c>
      <c r="U4" s="139"/>
      <c r="V4" s="139"/>
      <c r="W4" s="139"/>
      <c r="X4" s="139"/>
      <c r="Y4" s="139"/>
      <c r="Z4" s="139"/>
      <c r="AA4" s="148" t="s">
        <v>18</v>
      </c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32"/>
      <c r="AO4" s="18"/>
      <c r="AP4" s="18"/>
      <c r="AQ4" s="18"/>
      <c r="AR4" s="18"/>
      <c r="AS4" s="18"/>
      <c r="AT4" s="18"/>
      <c r="AU4" s="18"/>
      <c r="AV4" s="18"/>
      <c r="AW4" s="18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ht="21" customHeight="1">
      <c r="A5" s="2"/>
      <c r="B5" s="142" t="s">
        <v>19</v>
      </c>
      <c r="C5" s="139"/>
      <c r="D5" s="138" t="s">
        <v>101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33"/>
      <c r="S5" s="34">
        <v>80</v>
      </c>
      <c r="T5" s="142" t="s">
        <v>20</v>
      </c>
      <c r="U5" s="139"/>
      <c r="V5" s="139"/>
      <c r="W5" s="139"/>
      <c r="X5" s="139"/>
      <c r="Y5" s="139"/>
      <c r="Z5" s="139"/>
      <c r="AA5" s="143">
        <v>43899</v>
      </c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35"/>
      <c r="AN5" s="32"/>
      <c r="AO5" s="2"/>
      <c r="AP5" s="2"/>
      <c r="AQ5" s="2"/>
      <c r="AR5" s="2"/>
      <c r="AS5" s="2"/>
      <c r="AT5" s="2"/>
      <c r="AU5" s="2"/>
      <c r="AV5" s="2"/>
      <c r="AW5" s="36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ht="21" customHeight="1">
      <c r="A6" s="2"/>
      <c r="B6" s="142" t="s">
        <v>21</v>
      </c>
      <c r="C6" s="139"/>
      <c r="D6" s="14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33"/>
      <c r="S6" s="33"/>
      <c r="T6" s="142"/>
      <c r="U6" s="139"/>
      <c r="V6" s="139"/>
      <c r="W6" s="139"/>
      <c r="X6" s="139"/>
      <c r="Y6" s="139"/>
      <c r="Z6" s="139"/>
      <c r="AA6" s="143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35"/>
      <c r="AN6" s="32"/>
      <c r="AO6" s="2"/>
      <c r="AP6" s="2"/>
      <c r="AQ6" s="2"/>
      <c r="AR6" s="2"/>
      <c r="AS6" s="2"/>
      <c r="AT6" s="2"/>
      <c r="AU6" s="2"/>
      <c r="AV6" s="2"/>
      <c r="AW6" s="36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ht="21" customHeight="1">
      <c r="A7" s="37"/>
      <c r="B7" s="38" t="s">
        <v>22</v>
      </c>
      <c r="C7" s="38" t="s">
        <v>23</v>
      </c>
      <c r="D7" s="138" t="s">
        <v>117</v>
      </c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39"/>
      <c r="S7" s="34">
        <v>40</v>
      </c>
      <c r="T7" s="40"/>
      <c r="U7" s="40"/>
      <c r="V7" s="40"/>
      <c r="W7" s="40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</row>
    <row r="8" spans="1:80" ht="21" customHeight="1">
      <c r="A8" s="37"/>
      <c r="B8" s="38" t="s">
        <v>24</v>
      </c>
      <c r="C8" s="38" t="s">
        <v>25</v>
      </c>
      <c r="D8" s="138" t="s">
        <v>102</v>
      </c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39"/>
      <c r="S8" s="34">
        <v>40</v>
      </c>
      <c r="T8" s="40"/>
      <c r="U8" s="40"/>
      <c r="V8" s="40"/>
      <c r="W8" s="40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</row>
    <row r="9" spans="1:80" ht="21" customHeight="1">
      <c r="A9" s="37"/>
      <c r="B9" s="38" t="s">
        <v>26</v>
      </c>
      <c r="C9" s="38" t="s">
        <v>27</v>
      </c>
      <c r="D9" s="138" t="s">
        <v>116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39"/>
      <c r="S9" s="34">
        <v>40</v>
      </c>
      <c r="T9" s="40"/>
      <c r="U9" s="40"/>
      <c r="V9" s="40"/>
      <c r="W9" s="40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</row>
    <row r="10" spans="1:80" ht="21" customHeight="1">
      <c r="A10" s="37"/>
      <c r="B10" s="38" t="s">
        <v>28</v>
      </c>
      <c r="C10" s="38" t="s">
        <v>29</v>
      </c>
      <c r="D10" s="138" t="s">
        <v>103</v>
      </c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39"/>
      <c r="S10" s="34">
        <v>40</v>
      </c>
      <c r="T10" s="40"/>
      <c r="U10" s="40"/>
      <c r="V10" s="40"/>
      <c r="W10" s="40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133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5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</row>
    <row r="11" spans="1:80" ht="21" customHeight="1">
      <c r="A11" s="37"/>
      <c r="B11" s="38" t="s">
        <v>30</v>
      </c>
      <c r="C11" s="38" t="s">
        <v>31</v>
      </c>
      <c r="D11" s="138" t="s">
        <v>101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39"/>
      <c r="S11" s="34">
        <v>40</v>
      </c>
      <c r="T11" s="40"/>
      <c r="U11" s="40"/>
      <c r="V11" s="40"/>
      <c r="W11" s="40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131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</row>
    <row r="12" spans="1:80" ht="21" customHeight="1">
      <c r="A12" s="37"/>
      <c r="B12" s="38"/>
      <c r="C12" s="38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39"/>
      <c r="S12" s="39"/>
      <c r="T12" s="42">
        <v>43899</v>
      </c>
      <c r="U12" s="40"/>
      <c r="V12" s="40"/>
      <c r="W12" s="40"/>
      <c r="X12" s="37"/>
      <c r="Y12" s="43">
        <v>43906</v>
      </c>
      <c r="Z12" s="37"/>
      <c r="AA12" s="37"/>
      <c r="AB12" s="37"/>
      <c r="AC12" s="37"/>
      <c r="AD12" s="43">
        <v>43913</v>
      </c>
      <c r="AE12" s="37"/>
      <c r="AF12" s="37"/>
      <c r="AG12" s="37"/>
      <c r="AH12" s="37"/>
      <c r="AI12" s="43">
        <v>43920</v>
      </c>
      <c r="AJ12" s="37"/>
      <c r="AK12" s="37"/>
      <c r="AL12" s="37"/>
      <c r="AM12" s="37"/>
      <c r="AN12" s="44">
        <v>43957</v>
      </c>
      <c r="AO12" s="37"/>
      <c r="AP12" s="37"/>
      <c r="AQ12" s="37"/>
      <c r="AR12" s="37"/>
      <c r="AS12" s="43">
        <v>43934</v>
      </c>
      <c r="AT12" s="37"/>
      <c r="AU12" s="37"/>
      <c r="AV12" s="37"/>
      <c r="AW12" s="37"/>
      <c r="AX12" s="43">
        <v>43941</v>
      </c>
      <c r="AY12" s="37"/>
      <c r="AZ12" s="37"/>
      <c r="BA12" s="37"/>
      <c r="BB12" s="37"/>
      <c r="BC12" s="43">
        <v>43948</v>
      </c>
      <c r="BD12" s="37"/>
      <c r="BE12" s="37"/>
      <c r="BF12" s="37"/>
      <c r="BG12" s="37"/>
      <c r="BH12" s="43">
        <v>43955</v>
      </c>
      <c r="BI12" s="37"/>
      <c r="BJ12" s="37"/>
      <c r="BK12" s="37"/>
      <c r="BL12" s="37"/>
      <c r="BM12" s="44">
        <v>43962</v>
      </c>
      <c r="BN12" s="37"/>
      <c r="BO12" s="37"/>
      <c r="BP12" s="37"/>
      <c r="BQ12" s="37"/>
      <c r="BR12" s="45">
        <v>43969</v>
      </c>
      <c r="BS12" s="37"/>
      <c r="BT12" s="37"/>
      <c r="BU12" s="37"/>
      <c r="BV12" s="37"/>
      <c r="BW12" s="37"/>
      <c r="BX12" s="37"/>
      <c r="BY12" s="37"/>
      <c r="BZ12" s="37"/>
      <c r="CA12" s="37"/>
      <c r="CB12" s="37"/>
    </row>
    <row r="13" spans="1:80" ht="17.25" customHeight="1">
      <c r="A13" s="46"/>
      <c r="B13" s="47"/>
      <c r="C13" s="47"/>
      <c r="D13" s="47"/>
      <c r="E13" s="140" t="s">
        <v>32</v>
      </c>
      <c r="F13" s="137"/>
      <c r="G13" s="48"/>
      <c r="H13" s="48"/>
      <c r="I13" s="48"/>
      <c r="J13" s="48"/>
      <c r="K13" s="48"/>
      <c r="L13" s="48"/>
      <c r="M13" s="48"/>
      <c r="N13" s="48"/>
      <c r="O13" s="140" t="s">
        <v>33</v>
      </c>
      <c r="P13" s="137"/>
      <c r="Q13" s="47"/>
      <c r="R13" s="47"/>
      <c r="S13" s="47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37"/>
    </row>
    <row r="14" spans="1:80" ht="17.25" customHeight="1">
      <c r="A14" s="46"/>
      <c r="B14" s="141" t="s">
        <v>34</v>
      </c>
      <c r="C14" s="141" t="s">
        <v>35</v>
      </c>
      <c r="D14" s="141" t="s">
        <v>36</v>
      </c>
      <c r="E14" s="136" t="s">
        <v>37</v>
      </c>
      <c r="F14" s="136" t="s">
        <v>38</v>
      </c>
      <c r="G14" s="48"/>
      <c r="H14" s="48"/>
      <c r="I14" s="48"/>
      <c r="J14" s="48"/>
      <c r="K14" s="48"/>
      <c r="L14" s="48"/>
      <c r="M14" s="48"/>
      <c r="N14" s="48"/>
      <c r="O14" s="136" t="s">
        <v>37</v>
      </c>
      <c r="P14" s="136" t="s">
        <v>38</v>
      </c>
      <c r="Q14" s="141" t="s">
        <v>39</v>
      </c>
      <c r="R14" s="141" t="s">
        <v>40</v>
      </c>
      <c r="S14" s="47"/>
      <c r="T14" s="153" t="s">
        <v>41</v>
      </c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54" t="s">
        <v>42</v>
      </c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55" t="s">
        <v>43</v>
      </c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56" t="s">
        <v>44</v>
      </c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57"/>
      <c r="CB14" s="37"/>
    </row>
    <row r="15" spans="1:80" ht="29.25" customHeight="1">
      <c r="A15" s="53"/>
      <c r="B15" s="137"/>
      <c r="C15" s="137"/>
      <c r="D15" s="137"/>
      <c r="E15" s="137"/>
      <c r="F15" s="137"/>
      <c r="G15" s="47" t="s">
        <v>45</v>
      </c>
      <c r="H15" s="47" t="s">
        <v>46</v>
      </c>
      <c r="I15" s="47" t="s">
        <v>47</v>
      </c>
      <c r="J15" s="47" t="s">
        <v>48</v>
      </c>
      <c r="K15" s="47" t="s">
        <v>49</v>
      </c>
      <c r="L15" s="47" t="s">
        <v>50</v>
      </c>
      <c r="M15" s="47" t="s">
        <v>51</v>
      </c>
      <c r="N15" s="47" t="s">
        <v>52</v>
      </c>
      <c r="O15" s="137"/>
      <c r="P15" s="137"/>
      <c r="Q15" s="137"/>
      <c r="R15" s="137"/>
      <c r="S15" s="47"/>
      <c r="T15" s="158" t="s">
        <v>53</v>
      </c>
      <c r="U15" s="151"/>
      <c r="V15" s="151"/>
      <c r="W15" s="151"/>
      <c r="X15" s="152"/>
      <c r="Y15" s="158" t="s">
        <v>54</v>
      </c>
      <c r="Z15" s="151"/>
      <c r="AA15" s="151"/>
      <c r="AB15" s="151"/>
      <c r="AC15" s="152"/>
      <c r="AD15" s="158" t="s">
        <v>55</v>
      </c>
      <c r="AE15" s="151"/>
      <c r="AF15" s="151"/>
      <c r="AG15" s="151"/>
      <c r="AH15" s="152"/>
      <c r="AI15" s="159" t="s">
        <v>56</v>
      </c>
      <c r="AJ15" s="151"/>
      <c r="AK15" s="151"/>
      <c r="AL15" s="151"/>
      <c r="AM15" s="152"/>
      <c r="AN15" s="159" t="s">
        <v>57</v>
      </c>
      <c r="AO15" s="151"/>
      <c r="AP15" s="151"/>
      <c r="AQ15" s="151"/>
      <c r="AR15" s="152"/>
      <c r="AS15" s="159" t="s">
        <v>58</v>
      </c>
      <c r="AT15" s="151"/>
      <c r="AU15" s="151"/>
      <c r="AV15" s="151"/>
      <c r="AW15" s="152"/>
      <c r="AX15" s="160" t="s">
        <v>59</v>
      </c>
      <c r="AY15" s="151"/>
      <c r="AZ15" s="151"/>
      <c r="BA15" s="151"/>
      <c r="BB15" s="152"/>
      <c r="BC15" s="160" t="s">
        <v>60</v>
      </c>
      <c r="BD15" s="151"/>
      <c r="BE15" s="151"/>
      <c r="BF15" s="151"/>
      <c r="BG15" s="152"/>
      <c r="BH15" s="160" t="s">
        <v>61</v>
      </c>
      <c r="BI15" s="151"/>
      <c r="BJ15" s="151"/>
      <c r="BK15" s="151"/>
      <c r="BL15" s="152"/>
      <c r="BM15" s="150" t="s">
        <v>62</v>
      </c>
      <c r="BN15" s="151"/>
      <c r="BO15" s="151"/>
      <c r="BP15" s="151"/>
      <c r="BQ15" s="152"/>
      <c r="BR15" s="150" t="s">
        <v>63</v>
      </c>
      <c r="BS15" s="151"/>
      <c r="BT15" s="151"/>
      <c r="BU15" s="151"/>
      <c r="BV15" s="152"/>
      <c r="BW15" s="150" t="s">
        <v>64</v>
      </c>
      <c r="BX15" s="151"/>
      <c r="BY15" s="151"/>
      <c r="BZ15" s="151"/>
      <c r="CA15" s="152"/>
      <c r="CB15" s="53"/>
    </row>
    <row r="16" spans="1:80" ht="17.25" customHeight="1">
      <c r="A16" s="54"/>
      <c r="B16" s="137"/>
      <c r="C16" s="137"/>
      <c r="D16" s="137"/>
      <c r="E16" s="137"/>
      <c r="F16" s="137"/>
      <c r="G16" s="48"/>
      <c r="H16" s="48"/>
      <c r="I16" s="48"/>
      <c r="J16" s="48"/>
      <c r="K16" s="48"/>
      <c r="L16" s="48"/>
      <c r="M16" s="48"/>
      <c r="N16" s="48"/>
      <c r="O16" s="137"/>
      <c r="P16" s="137"/>
      <c r="Q16" s="137"/>
      <c r="R16" s="137"/>
      <c r="S16" s="47"/>
      <c r="T16" s="55" t="s">
        <v>65</v>
      </c>
      <c r="U16" s="55" t="s">
        <v>66</v>
      </c>
      <c r="V16" s="55" t="s">
        <v>67</v>
      </c>
      <c r="W16" s="55" t="s">
        <v>67</v>
      </c>
      <c r="X16" s="55" t="s">
        <v>65</v>
      </c>
      <c r="Y16" s="55" t="s">
        <v>65</v>
      </c>
      <c r="Z16" s="55" t="s">
        <v>66</v>
      </c>
      <c r="AA16" s="55" t="s">
        <v>67</v>
      </c>
      <c r="AB16" s="55" t="s">
        <v>67</v>
      </c>
      <c r="AC16" s="55" t="s">
        <v>65</v>
      </c>
      <c r="AD16" s="55" t="s">
        <v>65</v>
      </c>
      <c r="AE16" s="55" t="s">
        <v>66</v>
      </c>
      <c r="AF16" s="55" t="s">
        <v>67</v>
      </c>
      <c r="AG16" s="55" t="s">
        <v>67</v>
      </c>
      <c r="AH16" s="55" t="s">
        <v>65</v>
      </c>
      <c r="AI16" s="56" t="s">
        <v>65</v>
      </c>
      <c r="AJ16" s="56" t="s">
        <v>66</v>
      </c>
      <c r="AK16" s="56" t="s">
        <v>67</v>
      </c>
      <c r="AL16" s="56" t="s">
        <v>67</v>
      </c>
      <c r="AM16" s="56" t="s">
        <v>65</v>
      </c>
      <c r="AN16" s="56" t="s">
        <v>65</v>
      </c>
      <c r="AO16" s="56" t="s">
        <v>66</v>
      </c>
      <c r="AP16" s="56" t="s">
        <v>67</v>
      </c>
      <c r="AQ16" s="56" t="s">
        <v>67</v>
      </c>
      <c r="AR16" s="56" t="s">
        <v>65</v>
      </c>
      <c r="AS16" s="56" t="s">
        <v>65</v>
      </c>
      <c r="AT16" s="56" t="s">
        <v>66</v>
      </c>
      <c r="AU16" s="56" t="s">
        <v>67</v>
      </c>
      <c r="AV16" s="56" t="s">
        <v>67</v>
      </c>
      <c r="AW16" s="56" t="s">
        <v>65</v>
      </c>
      <c r="AX16" s="57" t="s">
        <v>65</v>
      </c>
      <c r="AY16" s="57" t="s">
        <v>66</v>
      </c>
      <c r="AZ16" s="57" t="s">
        <v>67</v>
      </c>
      <c r="BA16" s="57" t="s">
        <v>67</v>
      </c>
      <c r="BB16" s="57" t="s">
        <v>65</v>
      </c>
      <c r="BC16" s="57" t="s">
        <v>65</v>
      </c>
      <c r="BD16" s="57" t="s">
        <v>66</v>
      </c>
      <c r="BE16" s="57" t="s">
        <v>67</v>
      </c>
      <c r="BF16" s="57" t="s">
        <v>67</v>
      </c>
      <c r="BG16" s="57" t="s">
        <v>65</v>
      </c>
      <c r="BH16" s="57" t="s">
        <v>65</v>
      </c>
      <c r="BI16" s="57" t="s">
        <v>66</v>
      </c>
      <c r="BJ16" s="57" t="s">
        <v>67</v>
      </c>
      <c r="BK16" s="57" t="s">
        <v>67</v>
      </c>
      <c r="BL16" s="57" t="s">
        <v>65</v>
      </c>
      <c r="BM16" s="58" t="s">
        <v>65</v>
      </c>
      <c r="BN16" s="58" t="s">
        <v>66</v>
      </c>
      <c r="BO16" s="58" t="s">
        <v>67</v>
      </c>
      <c r="BP16" s="58" t="s">
        <v>67</v>
      </c>
      <c r="BQ16" s="58" t="s">
        <v>65</v>
      </c>
      <c r="BR16" s="58" t="s">
        <v>65</v>
      </c>
      <c r="BS16" s="58" t="s">
        <v>66</v>
      </c>
      <c r="BT16" s="58" t="s">
        <v>67</v>
      </c>
      <c r="BU16" s="58" t="s">
        <v>67</v>
      </c>
      <c r="BV16" s="58" t="s">
        <v>65</v>
      </c>
      <c r="BW16" s="58" t="s">
        <v>65</v>
      </c>
      <c r="BX16" s="58" t="s">
        <v>66</v>
      </c>
      <c r="BY16" s="58" t="s">
        <v>67</v>
      </c>
      <c r="BZ16" s="58" t="s">
        <v>67</v>
      </c>
      <c r="CA16" s="58" t="s">
        <v>65</v>
      </c>
      <c r="CB16" s="54"/>
    </row>
    <row r="17" spans="1:80" ht="22.5" customHeight="1">
      <c r="A17" s="37"/>
      <c r="B17" s="59">
        <v>1</v>
      </c>
      <c r="C17" s="60" t="s">
        <v>111</v>
      </c>
      <c r="D17" s="61"/>
      <c r="E17" s="62">
        <f>MIN(E19:E33)</f>
        <v>43899</v>
      </c>
      <c r="F17" s="62">
        <f>MAX(F19:F33)</f>
        <v>43969</v>
      </c>
      <c r="G17" s="63"/>
      <c r="H17" s="63"/>
      <c r="I17" s="63"/>
      <c r="J17" s="63"/>
      <c r="K17" s="63"/>
      <c r="L17" s="63"/>
      <c r="M17" s="63"/>
      <c r="N17" s="63"/>
      <c r="O17" s="62">
        <f>MIN(O19:O33)</f>
        <v>0</v>
      </c>
      <c r="P17" s="62">
        <f>MAX(P19:P33)</f>
        <v>43969</v>
      </c>
      <c r="Q17" s="61"/>
      <c r="R17" s="61"/>
      <c r="S17" s="64"/>
      <c r="T17" s="65"/>
      <c r="U17" s="66"/>
      <c r="V17" s="67"/>
      <c r="W17" s="67"/>
      <c r="X17" s="68"/>
      <c r="Y17" s="65"/>
      <c r="Z17" s="68"/>
      <c r="AA17" s="65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37"/>
    </row>
    <row r="18" spans="1:80" ht="17.25" customHeight="1" outlineLevel="1">
      <c r="A18" s="69"/>
      <c r="B18" s="70" t="s">
        <v>68</v>
      </c>
      <c r="C18" s="71" t="s">
        <v>69</v>
      </c>
      <c r="D18" s="129"/>
      <c r="E18" s="72"/>
      <c r="F18" s="72"/>
      <c r="G18" s="73"/>
      <c r="H18" s="73"/>
      <c r="I18" s="73"/>
      <c r="J18" s="73"/>
      <c r="K18" s="73"/>
      <c r="L18" s="73"/>
      <c r="M18" s="73"/>
      <c r="N18" s="73"/>
      <c r="O18" s="72">
        <f>MIN(O20:O33)</f>
        <v>0</v>
      </c>
      <c r="P18" s="72">
        <f>MAX(P20:P33)</f>
        <v>43969</v>
      </c>
      <c r="Q18" s="74"/>
      <c r="R18" s="75">
        <f>SUM(R19:R27)/8</f>
        <v>0.5</v>
      </c>
      <c r="S18" s="76"/>
      <c r="T18" s="77"/>
      <c r="U18" s="77"/>
      <c r="V18" s="77"/>
      <c r="W18" s="77"/>
      <c r="X18" s="77"/>
      <c r="Y18" s="78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9"/>
      <c r="BK18" s="79"/>
      <c r="BL18" s="79"/>
      <c r="BM18" s="79"/>
      <c r="BN18" s="79"/>
      <c r="BO18" s="79"/>
      <c r="BP18" s="79"/>
      <c r="BQ18" s="79"/>
      <c r="BR18" s="80"/>
      <c r="BS18" s="81"/>
      <c r="BT18" s="81"/>
      <c r="BU18" s="81"/>
      <c r="BV18" s="81"/>
      <c r="BW18" s="82"/>
      <c r="BX18" s="82"/>
      <c r="BY18" s="82"/>
      <c r="BZ18" s="82"/>
      <c r="CA18" s="83"/>
      <c r="CB18" s="69"/>
    </row>
    <row r="19" spans="1:80" ht="38.25" outlineLevel="1">
      <c r="A19" s="69"/>
      <c r="B19" s="70" t="s">
        <v>70</v>
      </c>
      <c r="C19" s="20" t="s">
        <v>112</v>
      </c>
      <c r="D19" s="20" t="s">
        <v>71</v>
      </c>
      <c r="E19" s="72">
        <v>43899</v>
      </c>
      <c r="F19" s="72">
        <v>43899</v>
      </c>
      <c r="G19" s="74">
        <f t="shared" ref="G19:G22" si="0">DATEDIF(E19,F19,"D")+1</f>
        <v>1</v>
      </c>
      <c r="H19" s="74">
        <v>2</v>
      </c>
      <c r="I19" s="74">
        <v>2</v>
      </c>
      <c r="J19" s="74">
        <v>1</v>
      </c>
      <c r="K19" s="74">
        <v>1</v>
      </c>
      <c r="L19" s="74">
        <v>1</v>
      </c>
      <c r="M19" s="74">
        <v>1</v>
      </c>
      <c r="N19" s="84">
        <f t="shared" ref="N19:N27" si="1">(H19*$S$5)+(I19*$S$7)+(J19*$S$8)+(K19*$S$9)+(L19*$S$10)+(M19*$S$11)</f>
        <v>400</v>
      </c>
      <c r="O19" s="72">
        <f t="shared" ref="O19:P19" si="2">E19</f>
        <v>43899</v>
      </c>
      <c r="P19" s="72">
        <f t="shared" si="2"/>
        <v>43899</v>
      </c>
      <c r="Q19" s="74">
        <f>DATEDIF(O19,P19,"D")+1</f>
        <v>1</v>
      </c>
      <c r="R19" s="75">
        <v>1</v>
      </c>
      <c r="S19" s="76"/>
      <c r="T19" s="77"/>
      <c r="U19" s="85"/>
      <c r="V19" s="86"/>
      <c r="W19" s="86"/>
      <c r="X19" s="79"/>
      <c r="Y19" s="87"/>
      <c r="Z19" s="88"/>
      <c r="AA19" s="88"/>
      <c r="AB19" s="88"/>
      <c r="AC19" s="88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89"/>
      <c r="AO19" s="89"/>
      <c r="AP19" s="89"/>
      <c r="AQ19" s="89"/>
      <c r="AR19" s="8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90"/>
      <c r="BD19" s="90"/>
      <c r="BE19" s="90"/>
      <c r="BF19" s="90"/>
      <c r="BG19" s="90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80"/>
      <c r="BS19" s="80"/>
      <c r="BT19" s="80"/>
      <c r="BU19" s="80"/>
      <c r="BV19" s="80"/>
      <c r="BW19" s="79"/>
      <c r="BX19" s="79"/>
      <c r="BY19" s="79"/>
      <c r="BZ19" s="79"/>
      <c r="CA19" s="91"/>
      <c r="CB19" s="69"/>
    </row>
    <row r="20" spans="1:80" ht="12.75" outlineLevel="1">
      <c r="A20" s="69"/>
      <c r="B20" s="70" t="s">
        <v>72</v>
      </c>
      <c r="C20" s="20" t="s">
        <v>113</v>
      </c>
      <c r="D20" s="20" t="s">
        <v>71</v>
      </c>
      <c r="E20" s="72">
        <v>43900</v>
      </c>
      <c r="F20" s="72">
        <v>43903</v>
      </c>
      <c r="G20" s="74">
        <f t="shared" si="0"/>
        <v>4</v>
      </c>
      <c r="H20" s="74">
        <v>2</v>
      </c>
      <c r="I20" s="74">
        <v>5</v>
      </c>
      <c r="J20" s="74">
        <v>5</v>
      </c>
      <c r="K20" s="74">
        <v>5</v>
      </c>
      <c r="L20" s="74">
        <v>5</v>
      </c>
      <c r="M20" s="74">
        <v>5</v>
      </c>
      <c r="N20" s="84">
        <f t="shared" si="1"/>
        <v>1160</v>
      </c>
      <c r="O20" s="72">
        <f t="shared" ref="O20:P20" si="3">E20</f>
        <v>43900</v>
      </c>
      <c r="P20" s="72">
        <f t="shared" si="3"/>
        <v>43903</v>
      </c>
      <c r="Q20" s="74">
        <f t="shared" ref="Q20:Q26" si="4">DAYS360(E20,P20)</f>
        <v>3</v>
      </c>
      <c r="R20" s="75">
        <v>1</v>
      </c>
      <c r="S20" s="76"/>
      <c r="T20" s="92"/>
      <c r="U20" s="93"/>
      <c r="V20" s="94"/>
      <c r="W20" s="94"/>
      <c r="X20" s="95"/>
      <c r="Y20" s="87"/>
      <c r="Z20" s="88"/>
      <c r="AA20" s="88"/>
      <c r="AB20" s="88"/>
      <c r="AC20" s="88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89"/>
      <c r="AO20" s="89"/>
      <c r="AP20" s="89"/>
      <c r="AQ20" s="89"/>
      <c r="AR20" s="8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90"/>
      <c r="BD20" s="90"/>
      <c r="BE20" s="90"/>
      <c r="BF20" s="90"/>
      <c r="BG20" s="90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80"/>
      <c r="BS20" s="80"/>
      <c r="BT20" s="80"/>
      <c r="BU20" s="80"/>
      <c r="BV20" s="80"/>
      <c r="BW20" s="79"/>
      <c r="BX20" s="79"/>
      <c r="BY20" s="79"/>
      <c r="BZ20" s="79"/>
      <c r="CA20" s="91"/>
      <c r="CB20" s="69"/>
    </row>
    <row r="21" spans="1:80" ht="46.5" customHeight="1" outlineLevel="1">
      <c r="A21" s="69"/>
      <c r="B21" s="70" t="s">
        <v>73</v>
      </c>
      <c r="C21" s="20" t="s">
        <v>114</v>
      </c>
      <c r="D21" s="20" t="s">
        <v>71</v>
      </c>
      <c r="E21" s="72">
        <v>43906</v>
      </c>
      <c r="F21" s="72">
        <v>43906</v>
      </c>
      <c r="G21" s="74">
        <f t="shared" si="0"/>
        <v>1</v>
      </c>
      <c r="H21" s="74">
        <v>2</v>
      </c>
      <c r="I21" s="74">
        <v>4</v>
      </c>
      <c r="J21" s="74">
        <v>2</v>
      </c>
      <c r="K21" s="74">
        <v>2</v>
      </c>
      <c r="L21" s="74">
        <v>2</v>
      </c>
      <c r="M21" s="74">
        <v>2</v>
      </c>
      <c r="N21" s="84">
        <f>(H21*$S$5)+(I21*$S$7)+(J21*$S$8)+(K21*$S$9)+(L21*$S$10)+(M21*$S$11)</f>
        <v>640</v>
      </c>
      <c r="O21" s="72">
        <f t="shared" ref="O21:P21" si="5">E21</f>
        <v>43906</v>
      </c>
      <c r="P21" s="72">
        <f t="shared" si="5"/>
        <v>43906</v>
      </c>
      <c r="Q21" s="74">
        <f t="shared" si="4"/>
        <v>0</v>
      </c>
      <c r="R21" s="75">
        <v>1</v>
      </c>
      <c r="S21" s="76"/>
      <c r="T21" s="92"/>
      <c r="U21" s="85"/>
      <c r="V21" s="86"/>
      <c r="W21" s="86"/>
      <c r="X21" s="79"/>
      <c r="Y21" s="95"/>
      <c r="Z21" s="88"/>
      <c r="AA21" s="88"/>
      <c r="AB21" s="88"/>
      <c r="AC21" s="88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89"/>
      <c r="AO21" s="89"/>
      <c r="AP21" s="89"/>
      <c r="AQ21" s="89"/>
      <c r="AR21" s="8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90"/>
      <c r="BD21" s="90"/>
      <c r="BE21" s="90"/>
      <c r="BF21" s="90"/>
      <c r="BG21" s="90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80"/>
      <c r="BS21" s="80"/>
      <c r="BT21" s="80"/>
      <c r="BU21" s="80"/>
      <c r="BV21" s="80"/>
      <c r="BW21" s="79"/>
      <c r="BX21" s="79"/>
      <c r="BY21" s="79"/>
      <c r="BZ21" s="79"/>
      <c r="CA21" s="91"/>
      <c r="CB21" s="69"/>
    </row>
    <row r="22" spans="1:80" ht="25.5" customHeight="1" outlineLevel="1">
      <c r="A22" s="69"/>
      <c r="B22" s="70" t="s">
        <v>74</v>
      </c>
      <c r="C22" s="20" t="s">
        <v>75</v>
      </c>
      <c r="D22" s="20" t="s">
        <v>71</v>
      </c>
      <c r="E22" s="72">
        <v>43907</v>
      </c>
      <c r="F22" s="72">
        <v>43941</v>
      </c>
      <c r="G22" s="74">
        <f t="shared" si="0"/>
        <v>35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84">
        <f t="shared" si="1"/>
        <v>0</v>
      </c>
      <c r="O22" s="72">
        <f t="shared" ref="O22:P22" si="6">E22</f>
        <v>43907</v>
      </c>
      <c r="P22" s="72">
        <f t="shared" si="6"/>
        <v>43941</v>
      </c>
      <c r="Q22" s="74">
        <f t="shared" si="4"/>
        <v>33</v>
      </c>
      <c r="R22" s="75">
        <v>0</v>
      </c>
      <c r="S22" s="76"/>
      <c r="T22" s="92"/>
      <c r="U22" s="85"/>
      <c r="V22" s="86"/>
      <c r="W22" s="86"/>
      <c r="X22" s="79"/>
      <c r="Y22" s="87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79"/>
      <c r="AZ22" s="79"/>
      <c r="BA22" s="79"/>
      <c r="BB22" s="79"/>
      <c r="BC22" s="90"/>
      <c r="BD22" s="90"/>
      <c r="BE22" s="90"/>
      <c r="BF22" s="90"/>
      <c r="BG22" s="90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80"/>
      <c r="BS22" s="80"/>
      <c r="BT22" s="80"/>
      <c r="BU22" s="80"/>
      <c r="BV22" s="80"/>
      <c r="BW22" s="79"/>
      <c r="BX22" s="79"/>
      <c r="BY22" s="79"/>
      <c r="BZ22" s="79"/>
      <c r="CA22" s="91"/>
      <c r="CB22" s="69"/>
    </row>
    <row r="23" spans="1:80" ht="22.5" customHeight="1" outlineLevel="1">
      <c r="A23" s="69"/>
      <c r="B23" s="70" t="s">
        <v>76</v>
      </c>
      <c r="C23" s="20" t="s">
        <v>77</v>
      </c>
      <c r="D23" s="20" t="s">
        <v>71</v>
      </c>
      <c r="E23" s="72">
        <v>43941</v>
      </c>
      <c r="F23" s="72">
        <v>43941</v>
      </c>
      <c r="G23" s="74">
        <v>1</v>
      </c>
      <c r="H23" s="74">
        <v>1</v>
      </c>
      <c r="I23" s="74">
        <v>2</v>
      </c>
      <c r="J23" s="74">
        <v>1</v>
      </c>
      <c r="K23" s="74">
        <v>1</v>
      </c>
      <c r="L23" s="74">
        <v>1</v>
      </c>
      <c r="M23" s="74">
        <v>1</v>
      </c>
      <c r="N23" s="84">
        <f t="shared" si="1"/>
        <v>320</v>
      </c>
      <c r="O23" s="72">
        <f t="shared" ref="O23:P23" si="7">E23</f>
        <v>43941</v>
      </c>
      <c r="P23" s="72">
        <f t="shared" si="7"/>
        <v>43941</v>
      </c>
      <c r="Q23" s="97">
        <f t="shared" si="4"/>
        <v>0</v>
      </c>
      <c r="R23" s="98">
        <v>1</v>
      </c>
      <c r="S23" s="76"/>
      <c r="T23" s="92"/>
      <c r="U23" s="85"/>
      <c r="V23" s="86"/>
      <c r="W23" s="86"/>
      <c r="X23" s="79"/>
      <c r="Y23" s="87"/>
      <c r="Z23" s="88"/>
      <c r="AA23" s="88"/>
      <c r="AB23" s="88"/>
      <c r="AC23" s="88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89"/>
      <c r="AO23" s="89"/>
      <c r="AP23" s="89"/>
      <c r="AQ23" s="89"/>
      <c r="AR23" s="89"/>
      <c r="AS23" s="79"/>
      <c r="AT23" s="79"/>
      <c r="AU23" s="79"/>
      <c r="AV23" s="79"/>
      <c r="AW23" s="79"/>
      <c r="AX23" s="95"/>
      <c r="AY23" s="79"/>
      <c r="AZ23" s="79"/>
      <c r="BA23" s="79"/>
      <c r="BB23" s="79"/>
      <c r="BC23" s="90"/>
      <c r="BD23" s="90"/>
      <c r="BE23" s="90"/>
      <c r="BF23" s="90"/>
      <c r="BG23" s="90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80"/>
      <c r="BS23" s="80"/>
      <c r="BT23" s="80"/>
      <c r="BU23" s="80"/>
      <c r="BV23" s="80"/>
      <c r="BW23" s="79"/>
      <c r="BX23" s="79"/>
      <c r="BY23" s="79"/>
      <c r="BZ23" s="79"/>
      <c r="CA23" s="91"/>
      <c r="CB23" s="69"/>
    </row>
    <row r="24" spans="1:80" ht="27" customHeight="1" outlineLevel="1">
      <c r="A24" s="69"/>
      <c r="B24" s="70" t="s">
        <v>78</v>
      </c>
      <c r="C24" s="20" t="s">
        <v>115</v>
      </c>
      <c r="D24" s="20" t="s">
        <v>71</v>
      </c>
      <c r="E24" s="72">
        <v>43943</v>
      </c>
      <c r="F24" s="72">
        <v>43951</v>
      </c>
      <c r="G24" s="74">
        <f t="shared" ref="G24:G27" si="8">DATEDIF(E24,F24,"D")+1</f>
        <v>9</v>
      </c>
      <c r="H24" s="74">
        <v>6</v>
      </c>
      <c r="I24" s="74">
        <v>0</v>
      </c>
      <c r="J24" s="74">
        <v>0</v>
      </c>
      <c r="K24" s="74">
        <v>0</v>
      </c>
      <c r="L24" s="74">
        <v>0</v>
      </c>
      <c r="M24" s="74">
        <v>0</v>
      </c>
      <c r="N24" s="84">
        <f t="shared" si="1"/>
        <v>480</v>
      </c>
      <c r="O24" s="72">
        <f t="shared" ref="O24:P24" si="9">E24</f>
        <v>43943</v>
      </c>
      <c r="P24" s="72">
        <f t="shared" si="9"/>
        <v>43951</v>
      </c>
      <c r="Q24" s="74">
        <f t="shared" si="4"/>
        <v>8</v>
      </c>
      <c r="R24" s="75">
        <v>0</v>
      </c>
      <c r="S24" s="76"/>
      <c r="T24" s="92"/>
      <c r="U24" s="85"/>
      <c r="V24" s="86"/>
      <c r="W24" s="86"/>
      <c r="X24" s="79"/>
      <c r="Y24" s="87"/>
      <c r="Z24" s="88"/>
      <c r="AA24" s="88"/>
      <c r="AB24" s="88"/>
      <c r="AC24" s="88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89"/>
      <c r="AO24" s="89"/>
      <c r="AP24" s="89"/>
      <c r="AQ24" s="89"/>
      <c r="AR24" s="89"/>
      <c r="AS24" s="79"/>
      <c r="AT24" s="79"/>
      <c r="AU24" s="79"/>
      <c r="AV24" s="79"/>
      <c r="AW24" s="79"/>
      <c r="AX24" s="79"/>
      <c r="AY24" s="99"/>
      <c r="AZ24" s="96"/>
      <c r="BA24" s="96"/>
      <c r="BB24" s="96"/>
      <c r="BC24" s="96"/>
      <c r="BD24" s="96"/>
      <c r="BE24" s="96"/>
      <c r="BF24" s="96"/>
      <c r="BG24" s="9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80"/>
      <c r="BS24" s="80"/>
      <c r="BT24" s="80"/>
      <c r="BU24" s="80"/>
      <c r="BV24" s="80"/>
      <c r="BW24" s="79"/>
      <c r="BX24" s="79"/>
      <c r="BY24" s="79"/>
      <c r="BZ24" s="79"/>
      <c r="CA24" s="91"/>
      <c r="CB24" s="69"/>
    </row>
    <row r="25" spans="1:80" ht="25.5" outlineLevel="1">
      <c r="A25" s="69"/>
      <c r="B25" s="70" t="s">
        <v>79</v>
      </c>
      <c r="C25" s="20" t="s">
        <v>80</v>
      </c>
      <c r="D25" s="20" t="s">
        <v>71</v>
      </c>
      <c r="E25" s="100">
        <v>43955</v>
      </c>
      <c r="F25" s="100">
        <v>43955</v>
      </c>
      <c r="G25" s="74">
        <f t="shared" si="8"/>
        <v>1</v>
      </c>
      <c r="H25" s="74">
        <v>0</v>
      </c>
      <c r="I25" s="74">
        <v>2</v>
      </c>
      <c r="J25" s="74">
        <v>2</v>
      </c>
      <c r="K25" s="74">
        <v>2</v>
      </c>
      <c r="L25" s="74">
        <v>2</v>
      </c>
      <c r="M25" s="74">
        <v>2</v>
      </c>
      <c r="N25" s="84">
        <f t="shared" si="1"/>
        <v>400</v>
      </c>
      <c r="O25" s="72">
        <v>43955</v>
      </c>
      <c r="P25" s="72">
        <v>43955</v>
      </c>
      <c r="Q25" s="74">
        <f t="shared" si="4"/>
        <v>0</v>
      </c>
      <c r="R25" s="75">
        <v>0</v>
      </c>
      <c r="S25" s="76"/>
      <c r="T25" s="92"/>
      <c r="U25" s="85"/>
      <c r="V25" s="86"/>
      <c r="W25" s="86"/>
      <c r="X25" s="79"/>
      <c r="Y25" s="87"/>
      <c r="Z25" s="88"/>
      <c r="AA25" s="88"/>
      <c r="AB25" s="88"/>
      <c r="AC25" s="88"/>
      <c r="AD25" s="79"/>
      <c r="AE25" s="101"/>
      <c r="AF25" s="101"/>
      <c r="AG25" s="101"/>
      <c r="AH25" s="79"/>
      <c r="AI25" s="79"/>
      <c r="AJ25" s="79"/>
      <c r="AK25" s="79"/>
      <c r="AL25" s="79"/>
      <c r="AM25" s="79"/>
      <c r="AN25" s="89"/>
      <c r="AO25" s="89"/>
      <c r="AP25" s="89"/>
      <c r="AQ25" s="89"/>
      <c r="AR25" s="8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90"/>
      <c r="BD25" s="90"/>
      <c r="BE25" s="90"/>
      <c r="BF25" s="90"/>
      <c r="BG25" s="90"/>
      <c r="BH25" s="96"/>
      <c r="BI25" s="79"/>
      <c r="BJ25" s="79"/>
      <c r="BK25" s="79"/>
      <c r="BL25" s="79"/>
      <c r="BM25" s="79"/>
      <c r="BN25" s="79"/>
      <c r="BO25" s="79"/>
      <c r="BP25" s="79"/>
      <c r="BQ25" s="79"/>
      <c r="BR25" s="80"/>
      <c r="BS25" s="80"/>
      <c r="BT25" s="80"/>
      <c r="BU25" s="80"/>
      <c r="BV25" s="80"/>
      <c r="BW25" s="79"/>
      <c r="BX25" s="79"/>
      <c r="BY25" s="79"/>
      <c r="BZ25" s="79"/>
      <c r="CA25" s="91"/>
      <c r="CB25" s="69"/>
    </row>
    <row r="26" spans="1:80" ht="25.5" outlineLevel="1">
      <c r="A26" s="69"/>
      <c r="B26" s="70" t="s">
        <v>81</v>
      </c>
      <c r="C26" s="20" t="s">
        <v>82</v>
      </c>
      <c r="D26" s="20" t="s">
        <v>71</v>
      </c>
      <c r="E26" s="72">
        <v>43956</v>
      </c>
      <c r="F26" s="72">
        <v>43956</v>
      </c>
      <c r="G26" s="74">
        <f t="shared" si="8"/>
        <v>1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84">
        <f t="shared" si="1"/>
        <v>0</v>
      </c>
      <c r="O26" s="72">
        <f t="shared" ref="O26:P26" si="10">E26</f>
        <v>43956</v>
      </c>
      <c r="P26" s="72">
        <f t="shared" si="10"/>
        <v>43956</v>
      </c>
      <c r="Q26" s="74">
        <f t="shared" si="4"/>
        <v>0</v>
      </c>
      <c r="R26" s="75">
        <v>0</v>
      </c>
      <c r="S26" s="76"/>
      <c r="T26" s="92"/>
      <c r="U26" s="85"/>
      <c r="V26" s="86"/>
      <c r="W26" s="86"/>
      <c r="X26" s="79"/>
      <c r="Y26" s="87"/>
      <c r="Z26" s="88"/>
      <c r="AA26" s="88"/>
      <c r="AB26" s="88"/>
      <c r="AC26" s="88"/>
      <c r="AD26" s="79"/>
      <c r="AE26" s="102"/>
      <c r="AF26" s="102"/>
      <c r="AG26" s="102"/>
      <c r="AH26" s="101"/>
      <c r="AI26" s="79"/>
      <c r="AJ26" s="79"/>
      <c r="AK26" s="79"/>
      <c r="AL26" s="79"/>
      <c r="AM26" s="79"/>
      <c r="AN26" s="89"/>
      <c r="AO26" s="89"/>
      <c r="AP26" s="89"/>
      <c r="AQ26" s="89"/>
      <c r="AR26" s="8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90"/>
      <c r="BD26" s="90"/>
      <c r="BE26" s="90"/>
      <c r="BF26" s="90"/>
      <c r="BG26" s="90"/>
      <c r="BH26" s="79"/>
      <c r="BI26" s="96"/>
      <c r="BJ26" s="79"/>
      <c r="BK26" s="79"/>
      <c r="BL26" s="79"/>
      <c r="BM26" s="79"/>
      <c r="BN26" s="79"/>
      <c r="BO26" s="79"/>
      <c r="BP26" s="79"/>
      <c r="BQ26" s="79"/>
      <c r="BR26" s="80"/>
      <c r="BS26" s="80"/>
      <c r="BT26" s="80"/>
      <c r="BU26" s="80"/>
      <c r="BV26" s="80"/>
      <c r="BW26" s="79"/>
      <c r="BX26" s="79"/>
      <c r="BY26" s="79"/>
      <c r="BZ26" s="79"/>
      <c r="CA26" s="91"/>
      <c r="CB26" s="69"/>
    </row>
    <row r="27" spans="1:80" ht="25.5" outlineLevel="1">
      <c r="A27" s="69"/>
      <c r="B27" s="70" t="s">
        <v>83</v>
      </c>
      <c r="C27" s="20" t="s">
        <v>84</v>
      </c>
      <c r="D27" s="20" t="s">
        <v>71</v>
      </c>
      <c r="E27" s="72">
        <v>43956</v>
      </c>
      <c r="F27" s="72">
        <v>43956</v>
      </c>
      <c r="G27" s="74">
        <f t="shared" si="8"/>
        <v>1</v>
      </c>
      <c r="H27" s="74">
        <v>0</v>
      </c>
      <c r="I27" s="74">
        <v>2</v>
      </c>
      <c r="J27" s="74">
        <v>1</v>
      </c>
      <c r="K27" s="74">
        <v>1</v>
      </c>
      <c r="L27" s="74">
        <v>1</v>
      </c>
      <c r="M27" s="74">
        <v>1</v>
      </c>
      <c r="N27" s="84">
        <f t="shared" si="1"/>
        <v>240</v>
      </c>
      <c r="O27" s="72">
        <f t="shared" ref="O27:P27" si="11">E27</f>
        <v>43956</v>
      </c>
      <c r="P27" s="72">
        <f t="shared" si="11"/>
        <v>43956</v>
      </c>
      <c r="Q27" s="74">
        <f>DATEDIF(O27,P27,"D")+1</f>
        <v>1</v>
      </c>
      <c r="R27" s="75">
        <v>0</v>
      </c>
      <c r="S27" s="76"/>
      <c r="T27" s="92"/>
      <c r="U27" s="85"/>
      <c r="V27" s="86"/>
      <c r="W27" s="86"/>
      <c r="X27" s="79"/>
      <c r="Y27" s="88"/>
      <c r="Z27" s="88"/>
      <c r="AA27" s="88"/>
      <c r="AB27" s="88"/>
      <c r="AC27" s="88"/>
      <c r="AD27" s="79"/>
      <c r="AE27" s="102"/>
      <c r="AF27" s="102"/>
      <c r="AG27" s="102"/>
      <c r="AH27" s="102"/>
      <c r="AI27" s="79"/>
      <c r="AJ27" s="79"/>
      <c r="AK27" s="79"/>
      <c r="AL27" s="79"/>
      <c r="AM27" s="79"/>
      <c r="AN27" s="89"/>
      <c r="AO27" s="89"/>
      <c r="AP27" s="89"/>
      <c r="AQ27" s="89"/>
      <c r="AR27" s="8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90"/>
      <c r="BD27" s="90"/>
      <c r="BE27" s="90"/>
      <c r="BF27" s="90"/>
      <c r="BG27" s="90"/>
      <c r="BH27" s="79"/>
      <c r="BI27" s="96"/>
      <c r="BJ27" s="79"/>
      <c r="BK27" s="79"/>
      <c r="BL27" s="79"/>
      <c r="BM27" s="79"/>
      <c r="BN27" s="79"/>
      <c r="BO27" s="79"/>
      <c r="BP27" s="79"/>
      <c r="BQ27" s="79"/>
      <c r="BR27" s="80"/>
      <c r="BS27" s="80"/>
      <c r="BT27" s="80"/>
      <c r="BU27" s="80"/>
      <c r="BV27" s="80"/>
      <c r="BW27" s="79"/>
      <c r="BX27" s="79"/>
      <c r="BY27" s="79"/>
      <c r="BZ27" s="79"/>
      <c r="CA27" s="91"/>
      <c r="CB27" s="69"/>
    </row>
    <row r="28" spans="1:80" ht="17.25" customHeight="1" outlineLevel="1">
      <c r="A28" s="69"/>
      <c r="B28" s="70" t="s">
        <v>85</v>
      </c>
      <c r="C28" s="71" t="s">
        <v>86</v>
      </c>
      <c r="D28" s="129"/>
      <c r="E28" s="72"/>
      <c r="F28" s="72"/>
      <c r="G28" s="73"/>
      <c r="H28" s="73"/>
      <c r="I28" s="73"/>
      <c r="J28" s="73"/>
      <c r="K28" s="73"/>
      <c r="L28" s="73"/>
      <c r="M28" s="73"/>
      <c r="N28" s="73"/>
      <c r="O28" s="72">
        <f t="shared" ref="O28:P28" si="12">E28</f>
        <v>0</v>
      </c>
      <c r="P28" s="72">
        <f t="shared" si="12"/>
        <v>0</v>
      </c>
      <c r="Q28" s="74"/>
      <c r="R28" s="75">
        <v>0</v>
      </c>
      <c r="S28" s="76"/>
      <c r="T28" s="92"/>
      <c r="U28" s="85"/>
      <c r="V28" s="86"/>
      <c r="W28" s="86"/>
      <c r="X28" s="79"/>
      <c r="Y28" s="88"/>
      <c r="Z28" s="88"/>
      <c r="AA28" s="88"/>
      <c r="AB28" s="88"/>
      <c r="AC28" s="88"/>
      <c r="AD28" s="79"/>
      <c r="AE28" s="102"/>
      <c r="AF28" s="102"/>
      <c r="AG28" s="102"/>
      <c r="AH28" s="102"/>
      <c r="AI28" s="79"/>
      <c r="AJ28" s="79"/>
      <c r="AK28" s="79"/>
      <c r="AL28" s="79"/>
      <c r="AM28" s="79"/>
      <c r="AN28" s="89"/>
      <c r="AO28" s="89"/>
      <c r="AP28" s="89"/>
      <c r="AQ28" s="89"/>
      <c r="AR28" s="8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90"/>
      <c r="BD28" s="90"/>
      <c r="BE28" s="90"/>
      <c r="BF28" s="90"/>
      <c r="BG28" s="90"/>
      <c r="BH28" s="79"/>
      <c r="BI28" s="79"/>
      <c r="BJ28" s="77"/>
      <c r="BK28" s="77"/>
      <c r="BL28" s="77"/>
      <c r="BM28" s="77"/>
      <c r="BN28" s="77"/>
      <c r="BO28" s="77"/>
      <c r="BP28" s="77"/>
      <c r="BQ28" s="77"/>
      <c r="BR28" s="77"/>
      <c r="BS28" s="80"/>
      <c r="BT28" s="80"/>
      <c r="BU28" s="80"/>
      <c r="BV28" s="80"/>
      <c r="BW28" s="79"/>
      <c r="BX28" s="79"/>
      <c r="BY28" s="79"/>
      <c r="BZ28" s="79"/>
      <c r="CA28" s="91"/>
      <c r="CB28" s="69"/>
    </row>
    <row r="29" spans="1:80" ht="17.25" customHeight="1" outlineLevel="1">
      <c r="A29" s="69"/>
      <c r="B29" s="70" t="s">
        <v>87</v>
      </c>
      <c r="C29" s="20" t="s">
        <v>88</v>
      </c>
      <c r="D29" s="20" t="s">
        <v>71</v>
      </c>
      <c r="E29" s="72">
        <v>43957</v>
      </c>
      <c r="F29" s="72">
        <v>43957</v>
      </c>
      <c r="G29" s="74">
        <f t="shared" ref="G29:G32" si="13">DATEDIF(E29,F29,"D")+1</f>
        <v>1</v>
      </c>
      <c r="H29" s="74">
        <v>1</v>
      </c>
      <c r="I29" s="74">
        <v>7</v>
      </c>
      <c r="J29" s="74">
        <v>5</v>
      </c>
      <c r="K29" s="74">
        <v>5</v>
      </c>
      <c r="L29" s="74">
        <v>5</v>
      </c>
      <c r="M29" s="74">
        <v>5</v>
      </c>
      <c r="N29" s="84">
        <f t="shared" ref="N29:N33" si="14">(H29*$S$5)+(I29*$S$7)+(J29*$S$8)+(K29*$S$9)+(L29*$S$10)+(M29*$S$11)</f>
        <v>1160</v>
      </c>
      <c r="O29" s="72">
        <f t="shared" ref="O29:P29" si="15">E29</f>
        <v>43957</v>
      </c>
      <c r="P29" s="72">
        <f t="shared" si="15"/>
        <v>43957</v>
      </c>
      <c r="Q29" s="74">
        <f t="shared" ref="Q29:Q33" si="16">DAYS360(E29,P29)</f>
        <v>0</v>
      </c>
      <c r="R29" s="103">
        <v>0</v>
      </c>
      <c r="S29" s="76"/>
      <c r="T29" s="92"/>
      <c r="U29" s="85"/>
      <c r="V29" s="86"/>
      <c r="W29" s="86"/>
      <c r="X29" s="79"/>
      <c r="Y29" s="88"/>
      <c r="Z29" s="88"/>
      <c r="AA29" s="88"/>
      <c r="AB29" s="88"/>
      <c r="AC29" s="88"/>
      <c r="AD29" s="79"/>
      <c r="AE29" s="102"/>
      <c r="AF29" s="102"/>
      <c r="AG29" s="102"/>
      <c r="AH29" s="102"/>
      <c r="AI29" s="79"/>
      <c r="AJ29" s="79"/>
      <c r="AK29" s="79"/>
      <c r="AL29" s="79"/>
      <c r="AM29" s="79"/>
      <c r="AN29" s="89"/>
      <c r="AO29" s="89"/>
      <c r="AP29" s="89"/>
      <c r="AQ29" s="89"/>
      <c r="AR29" s="8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90"/>
      <c r="BD29" s="90"/>
      <c r="BE29" s="90"/>
      <c r="BF29" s="90"/>
      <c r="BG29" s="90"/>
      <c r="BH29" s="79"/>
      <c r="BI29" s="79"/>
      <c r="BJ29" s="96"/>
      <c r="BK29" s="79"/>
      <c r="BL29" s="79"/>
      <c r="BM29" s="79"/>
      <c r="BN29" s="79"/>
      <c r="BO29" s="79"/>
      <c r="BP29" s="79"/>
      <c r="BQ29" s="79"/>
      <c r="BR29" s="80"/>
      <c r="BS29" s="80"/>
      <c r="BT29" s="80"/>
      <c r="BU29" s="80"/>
      <c r="BV29" s="80"/>
      <c r="BW29" s="79"/>
      <c r="BX29" s="79"/>
      <c r="BY29" s="79"/>
      <c r="BZ29" s="79"/>
      <c r="CA29" s="91"/>
      <c r="CB29" s="69"/>
    </row>
    <row r="30" spans="1:80" ht="25.5" outlineLevel="1">
      <c r="A30" s="69"/>
      <c r="B30" s="70" t="s">
        <v>89</v>
      </c>
      <c r="C30" s="20" t="s">
        <v>90</v>
      </c>
      <c r="D30" s="20" t="s">
        <v>71</v>
      </c>
      <c r="E30" s="72">
        <v>43959</v>
      </c>
      <c r="F30" s="72">
        <v>43959</v>
      </c>
      <c r="G30" s="74">
        <f t="shared" si="13"/>
        <v>1</v>
      </c>
      <c r="H30" s="74">
        <v>1</v>
      </c>
      <c r="I30" s="74">
        <v>2</v>
      </c>
      <c r="J30" s="74">
        <v>1</v>
      </c>
      <c r="K30" s="74">
        <v>1</v>
      </c>
      <c r="L30" s="74">
        <v>1</v>
      </c>
      <c r="M30" s="74">
        <v>1</v>
      </c>
      <c r="N30" s="84">
        <f t="shared" si="14"/>
        <v>320</v>
      </c>
      <c r="O30" s="72">
        <f t="shared" ref="O30:P30" si="17">E30</f>
        <v>43959</v>
      </c>
      <c r="P30" s="72">
        <f t="shared" si="17"/>
        <v>43959</v>
      </c>
      <c r="Q30" s="74">
        <f t="shared" si="16"/>
        <v>0</v>
      </c>
      <c r="R30" s="75">
        <v>0</v>
      </c>
      <c r="S30" s="76"/>
      <c r="T30" s="92"/>
      <c r="U30" s="85"/>
      <c r="V30" s="86"/>
      <c r="W30" s="86"/>
      <c r="X30" s="79"/>
      <c r="Y30" s="88"/>
      <c r="Z30" s="88"/>
      <c r="AA30" s="88"/>
      <c r="AB30" s="88"/>
      <c r="AC30" s="88"/>
      <c r="AD30" s="79"/>
      <c r="AE30" s="102"/>
      <c r="AF30" s="102"/>
      <c r="AG30" s="102"/>
      <c r="AH30" s="102"/>
      <c r="AI30" s="79"/>
      <c r="AJ30" s="79"/>
      <c r="AK30" s="79"/>
      <c r="AL30" s="79"/>
      <c r="AM30" s="79"/>
      <c r="AN30" s="89"/>
      <c r="AO30" s="89"/>
      <c r="AP30" s="89"/>
      <c r="AQ30" s="89"/>
      <c r="AR30" s="8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90"/>
      <c r="BD30" s="90"/>
      <c r="BE30" s="90"/>
      <c r="BF30" s="90"/>
      <c r="BG30" s="90"/>
      <c r="BH30" s="79"/>
      <c r="BI30" s="79"/>
      <c r="BJ30" s="79"/>
      <c r="BK30" s="79"/>
      <c r="BL30" s="96"/>
      <c r="BM30" s="79"/>
      <c r="BN30" s="79"/>
      <c r="BO30" s="79"/>
      <c r="BP30" s="79"/>
      <c r="BQ30" s="79"/>
      <c r="BR30" s="80"/>
      <c r="BS30" s="80"/>
      <c r="BT30" s="80"/>
      <c r="BU30" s="80"/>
      <c r="BV30" s="80"/>
      <c r="BW30" s="79"/>
      <c r="BX30" s="79"/>
      <c r="BY30" s="79"/>
      <c r="BZ30" s="79"/>
      <c r="CA30" s="91"/>
      <c r="CB30" s="69"/>
    </row>
    <row r="31" spans="1:80" ht="12.75" outlineLevel="1">
      <c r="A31" s="69"/>
      <c r="B31" s="70" t="s">
        <v>91</v>
      </c>
      <c r="C31" s="20" t="s">
        <v>88</v>
      </c>
      <c r="D31" s="20" t="s">
        <v>71</v>
      </c>
      <c r="E31" s="72">
        <v>43962</v>
      </c>
      <c r="F31" s="72">
        <v>43962</v>
      </c>
      <c r="G31" s="74">
        <f t="shared" si="13"/>
        <v>1</v>
      </c>
      <c r="H31" s="74">
        <v>1</v>
      </c>
      <c r="I31" s="74">
        <v>5</v>
      </c>
      <c r="J31" s="74">
        <v>3</v>
      </c>
      <c r="K31" s="74">
        <v>3</v>
      </c>
      <c r="L31" s="74">
        <v>3</v>
      </c>
      <c r="M31" s="74">
        <v>3</v>
      </c>
      <c r="N31" s="84">
        <f t="shared" si="14"/>
        <v>760</v>
      </c>
      <c r="O31" s="72">
        <f t="shared" ref="O31:P31" si="18">E31</f>
        <v>43962</v>
      </c>
      <c r="P31" s="72">
        <f t="shared" si="18"/>
        <v>43962</v>
      </c>
      <c r="Q31" s="74">
        <f t="shared" si="16"/>
        <v>0</v>
      </c>
      <c r="R31" s="75">
        <v>0</v>
      </c>
      <c r="S31" s="76"/>
      <c r="T31" s="92"/>
      <c r="U31" s="85"/>
      <c r="V31" s="79"/>
      <c r="W31" s="79"/>
      <c r="X31" s="79"/>
      <c r="Y31" s="88"/>
      <c r="Z31" s="88"/>
      <c r="AA31" s="88"/>
      <c r="AB31" s="88"/>
      <c r="AC31" s="88"/>
      <c r="AD31" s="79"/>
      <c r="AE31" s="102"/>
      <c r="AF31" s="102"/>
      <c r="AG31" s="102"/>
      <c r="AH31" s="102"/>
      <c r="AI31" s="79"/>
      <c r="AJ31" s="79"/>
      <c r="AK31" s="79"/>
      <c r="AL31" s="79"/>
      <c r="AM31" s="79"/>
      <c r="AN31" s="89"/>
      <c r="AO31" s="89"/>
      <c r="AP31" s="89"/>
      <c r="AQ31" s="89"/>
      <c r="AR31" s="8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90"/>
      <c r="BD31" s="90"/>
      <c r="BE31" s="90"/>
      <c r="BF31" s="90"/>
      <c r="BG31" s="90"/>
      <c r="BH31" s="79"/>
      <c r="BI31" s="79"/>
      <c r="BJ31" s="79"/>
      <c r="BK31" s="79"/>
      <c r="BL31" s="79"/>
      <c r="BM31" s="96"/>
      <c r="BN31" s="79"/>
      <c r="BO31" s="79"/>
      <c r="BP31" s="79"/>
      <c r="BQ31" s="79"/>
      <c r="BR31" s="80"/>
      <c r="BS31" s="80"/>
      <c r="BT31" s="80"/>
      <c r="BU31" s="80"/>
      <c r="BV31" s="80"/>
      <c r="BW31" s="79"/>
      <c r="BX31" s="79"/>
      <c r="BY31" s="79"/>
      <c r="BZ31" s="79"/>
      <c r="CA31" s="91"/>
      <c r="CB31" s="69"/>
    </row>
    <row r="32" spans="1:80" ht="25.5" outlineLevel="1">
      <c r="A32" s="69"/>
      <c r="B32" s="70" t="s">
        <v>91</v>
      </c>
      <c r="C32" s="20" t="s">
        <v>90</v>
      </c>
      <c r="D32" s="20" t="s">
        <v>71</v>
      </c>
      <c r="E32" s="72">
        <v>43966</v>
      </c>
      <c r="F32" s="72">
        <v>43966</v>
      </c>
      <c r="G32" s="74">
        <f t="shared" si="13"/>
        <v>1</v>
      </c>
      <c r="H32" s="74">
        <v>1</v>
      </c>
      <c r="I32" s="74">
        <v>2</v>
      </c>
      <c r="J32" s="74">
        <v>1</v>
      </c>
      <c r="K32" s="74">
        <v>1</v>
      </c>
      <c r="L32" s="74">
        <v>1</v>
      </c>
      <c r="M32" s="74">
        <v>1</v>
      </c>
      <c r="N32" s="84">
        <f t="shared" si="14"/>
        <v>320</v>
      </c>
      <c r="O32" s="72">
        <f t="shared" ref="O32:P32" si="19">E32</f>
        <v>43966</v>
      </c>
      <c r="P32" s="72">
        <f t="shared" si="19"/>
        <v>43966</v>
      </c>
      <c r="Q32" s="74">
        <f t="shared" si="16"/>
        <v>0</v>
      </c>
      <c r="R32" s="75">
        <v>0</v>
      </c>
      <c r="S32" s="76"/>
      <c r="T32" s="92"/>
      <c r="U32" s="85"/>
      <c r="V32" s="79"/>
      <c r="W32" s="79"/>
      <c r="X32" s="79"/>
      <c r="Y32" s="88"/>
      <c r="Z32" s="88"/>
      <c r="AA32" s="88"/>
      <c r="AB32" s="88"/>
      <c r="AC32" s="88"/>
      <c r="AD32" s="79"/>
      <c r="AE32" s="102"/>
      <c r="AF32" s="102"/>
      <c r="AG32" s="102"/>
      <c r="AH32" s="102"/>
      <c r="AI32" s="79"/>
      <c r="AJ32" s="79"/>
      <c r="AK32" s="79"/>
      <c r="AL32" s="79"/>
      <c r="AM32" s="79"/>
      <c r="AN32" s="89"/>
      <c r="AO32" s="89"/>
      <c r="AP32" s="89"/>
      <c r="AQ32" s="89"/>
      <c r="AR32" s="8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90"/>
      <c r="BD32" s="90"/>
      <c r="BE32" s="90"/>
      <c r="BF32" s="90"/>
      <c r="BG32" s="90"/>
      <c r="BH32" s="79"/>
      <c r="BI32" s="79"/>
      <c r="BJ32" s="79"/>
      <c r="BK32" s="79"/>
      <c r="BL32" s="79"/>
      <c r="BM32" s="79"/>
      <c r="BN32" s="79"/>
      <c r="BO32" s="79"/>
      <c r="BP32" s="79"/>
      <c r="BQ32" s="96"/>
      <c r="BR32" s="80"/>
      <c r="BS32" s="80"/>
      <c r="BT32" s="80"/>
      <c r="BU32" s="80"/>
      <c r="BV32" s="80"/>
      <c r="BW32" s="79"/>
      <c r="BX32" s="79"/>
      <c r="BY32" s="79"/>
      <c r="BZ32" s="79"/>
      <c r="CA32" s="91"/>
      <c r="CB32" s="69"/>
    </row>
    <row r="33" spans="1:80" ht="25.5" outlineLevel="1">
      <c r="A33" s="69"/>
      <c r="B33" s="70" t="s">
        <v>92</v>
      </c>
      <c r="C33" s="104" t="s">
        <v>93</v>
      </c>
      <c r="D33" s="20" t="s">
        <v>71</v>
      </c>
      <c r="E33" s="105">
        <v>43969</v>
      </c>
      <c r="F33" s="105">
        <v>43969</v>
      </c>
      <c r="G33" s="74">
        <v>3</v>
      </c>
      <c r="H33" s="106">
        <v>3</v>
      </c>
      <c r="I33" s="106">
        <v>6</v>
      </c>
      <c r="J33" s="106">
        <v>4</v>
      </c>
      <c r="K33" s="106">
        <v>4</v>
      </c>
      <c r="L33" s="106">
        <v>4</v>
      </c>
      <c r="M33" s="106">
        <v>4</v>
      </c>
      <c r="N33" s="84">
        <f t="shared" si="14"/>
        <v>1120</v>
      </c>
      <c r="O33" s="72">
        <f t="shared" ref="O33:P33" si="20">E33</f>
        <v>43969</v>
      </c>
      <c r="P33" s="72">
        <f t="shared" si="20"/>
        <v>43969</v>
      </c>
      <c r="Q33" s="106">
        <f t="shared" si="16"/>
        <v>0</v>
      </c>
      <c r="R33" s="76">
        <v>0</v>
      </c>
      <c r="S33" s="76"/>
      <c r="T33" s="107"/>
      <c r="U33" s="108"/>
      <c r="V33" s="109"/>
      <c r="W33" s="109"/>
      <c r="X33" s="109"/>
      <c r="Y33" s="110"/>
      <c r="Z33" s="110"/>
      <c r="AA33" s="110"/>
      <c r="AB33" s="110"/>
      <c r="AC33" s="110"/>
      <c r="AD33" s="109"/>
      <c r="AE33" s="109"/>
      <c r="AF33" s="109"/>
      <c r="AG33" s="109"/>
      <c r="AH33" s="102"/>
      <c r="AI33" s="109"/>
      <c r="AJ33" s="109"/>
      <c r="AK33" s="109"/>
      <c r="AL33" s="109"/>
      <c r="AM33" s="109"/>
      <c r="AN33" s="111"/>
      <c r="AO33" s="111"/>
      <c r="AP33" s="111"/>
      <c r="AQ33" s="111"/>
      <c r="AR33" s="111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12"/>
      <c r="BD33" s="112"/>
      <c r="BE33" s="112"/>
      <c r="BF33" s="112"/>
      <c r="BG33" s="112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96"/>
      <c r="BS33" s="113"/>
      <c r="BT33" s="113"/>
      <c r="BU33" s="113"/>
      <c r="BV33" s="113"/>
      <c r="BW33" s="109"/>
      <c r="BX33" s="109"/>
      <c r="BY33" s="109"/>
      <c r="BZ33" s="109"/>
      <c r="CA33" s="114"/>
      <c r="CB33" s="69"/>
    </row>
    <row r="34" spans="1:80" ht="15">
      <c r="A34" s="37"/>
      <c r="B34" s="59">
        <v>2</v>
      </c>
      <c r="C34" s="60" t="s">
        <v>94</v>
      </c>
      <c r="D34" s="130"/>
      <c r="E34" s="62">
        <f>MIN(E35:E37)</f>
        <v>43957</v>
      </c>
      <c r="F34" s="62">
        <f>MAX(F35:F37)</f>
        <v>43959</v>
      </c>
      <c r="G34" s="63"/>
      <c r="H34" s="63"/>
      <c r="I34" s="63"/>
      <c r="J34" s="63"/>
      <c r="K34" s="63"/>
      <c r="L34" s="63"/>
      <c r="M34" s="63"/>
      <c r="N34" s="63"/>
      <c r="O34" s="62">
        <f>MIN(O35:O37)</f>
        <v>43957</v>
      </c>
      <c r="P34" s="62">
        <f>MAX(P35:P37)</f>
        <v>43959</v>
      </c>
      <c r="Q34" s="61"/>
      <c r="R34" s="61"/>
      <c r="S34" s="64"/>
      <c r="T34" s="65"/>
      <c r="U34" s="66"/>
      <c r="V34" s="67"/>
      <c r="W34" s="67"/>
      <c r="X34" s="68"/>
      <c r="Y34" s="65"/>
      <c r="Z34" s="68"/>
      <c r="AA34" s="65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37"/>
    </row>
    <row r="35" spans="1:80" ht="17.25" customHeight="1" outlineLevel="1">
      <c r="A35" s="69"/>
      <c r="B35" s="115">
        <v>43102</v>
      </c>
      <c r="C35" s="20" t="s">
        <v>104</v>
      </c>
      <c r="D35" s="20" t="str">
        <f t="shared" ref="D35" si="21">C7</f>
        <v>Profissional 1</v>
      </c>
      <c r="E35" s="72">
        <v>43957</v>
      </c>
      <c r="F35" s="72">
        <v>43959</v>
      </c>
      <c r="G35" s="74">
        <f t="shared" ref="G35:G37" si="22">DATEDIF(E35,F35,"D")+1</f>
        <v>3</v>
      </c>
      <c r="H35" s="74">
        <v>6</v>
      </c>
      <c r="I35" s="74">
        <v>12</v>
      </c>
      <c r="J35" s="74">
        <v>0</v>
      </c>
      <c r="K35" s="74">
        <v>0</v>
      </c>
      <c r="L35" s="74">
        <v>0</v>
      </c>
      <c r="M35" s="74">
        <v>0</v>
      </c>
      <c r="N35" s="84">
        <f t="shared" ref="N35:N37" si="23">(H35*$S$5)+(I35*$S$7)+(J35*$S$8)+(K35*$S$9)+(L35*$S$10)+(M35*$S$11)</f>
        <v>960</v>
      </c>
      <c r="O35" s="72">
        <f t="shared" ref="O35:P35" si="24">E35</f>
        <v>43957</v>
      </c>
      <c r="P35" s="72">
        <f t="shared" si="24"/>
        <v>43959</v>
      </c>
      <c r="Q35" s="74">
        <v>4</v>
      </c>
      <c r="R35" s="75">
        <v>0</v>
      </c>
      <c r="S35" s="76"/>
      <c r="T35" s="116"/>
      <c r="U35" s="117"/>
      <c r="V35" s="118"/>
      <c r="W35" s="118"/>
      <c r="X35" s="118"/>
      <c r="Y35" s="119"/>
      <c r="Z35" s="119"/>
      <c r="AA35" s="119"/>
      <c r="AB35" s="119"/>
      <c r="AC35" s="119"/>
      <c r="AD35" s="82"/>
      <c r="AE35" s="82"/>
      <c r="AF35" s="82"/>
      <c r="AG35" s="82"/>
      <c r="AH35" s="82"/>
      <c r="AI35" s="109"/>
      <c r="AJ35" s="109"/>
      <c r="AK35" s="109"/>
      <c r="AL35" s="109"/>
      <c r="AM35" s="82"/>
      <c r="AN35" s="120"/>
      <c r="AO35" s="120"/>
      <c r="AP35" s="120"/>
      <c r="AQ35" s="120"/>
      <c r="AR35" s="120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121"/>
      <c r="BD35" s="121"/>
      <c r="BE35" s="121"/>
      <c r="BF35" s="121"/>
      <c r="BG35" s="121"/>
      <c r="BH35" s="82"/>
      <c r="BI35" s="82"/>
      <c r="BJ35" s="96"/>
      <c r="BK35" s="96"/>
      <c r="BL35" s="96"/>
      <c r="BM35" s="82"/>
      <c r="BN35" s="82"/>
      <c r="BO35" s="82"/>
      <c r="BP35" s="82"/>
      <c r="BQ35" s="82"/>
      <c r="BR35" s="81"/>
      <c r="BS35" s="81"/>
      <c r="BT35" s="81"/>
      <c r="BU35" s="81"/>
      <c r="BV35" s="81"/>
      <c r="BW35" s="82"/>
      <c r="BX35" s="82"/>
      <c r="BY35" s="82"/>
      <c r="BZ35" s="82"/>
      <c r="CA35" s="83"/>
      <c r="CB35" s="69"/>
    </row>
    <row r="36" spans="1:80" ht="17.25" customHeight="1" outlineLevel="1">
      <c r="A36" s="69"/>
      <c r="B36" s="115">
        <v>43133</v>
      </c>
      <c r="C36" s="20" t="s">
        <v>105</v>
      </c>
      <c r="D36" s="20" t="str">
        <f>C9</f>
        <v>Profissional 3</v>
      </c>
      <c r="E36" s="72">
        <v>43957</v>
      </c>
      <c r="F36" s="72">
        <v>43959</v>
      </c>
      <c r="G36" s="74">
        <f t="shared" si="22"/>
        <v>3</v>
      </c>
      <c r="H36" s="74">
        <v>3</v>
      </c>
      <c r="I36" s="74">
        <v>0</v>
      </c>
      <c r="J36" s="74">
        <v>0</v>
      </c>
      <c r="K36" s="74">
        <v>14</v>
      </c>
      <c r="L36" s="74">
        <v>0</v>
      </c>
      <c r="M36" s="74">
        <v>0</v>
      </c>
      <c r="N36" s="84">
        <f t="shared" si="23"/>
        <v>800</v>
      </c>
      <c r="O36" s="72">
        <f t="shared" ref="O36:P36" si="25">E36</f>
        <v>43957</v>
      </c>
      <c r="P36" s="72">
        <f t="shared" si="25"/>
        <v>43959</v>
      </c>
      <c r="Q36" s="74">
        <v>3</v>
      </c>
      <c r="R36" s="75">
        <v>0</v>
      </c>
      <c r="S36" s="76"/>
      <c r="T36" s="92"/>
      <c r="U36" s="85"/>
      <c r="V36" s="86"/>
      <c r="W36" s="86"/>
      <c r="X36" s="79"/>
      <c r="Y36" s="87"/>
      <c r="Z36" s="88"/>
      <c r="AA36" s="88"/>
      <c r="AB36" s="88"/>
      <c r="AC36" s="88"/>
      <c r="AD36" s="79"/>
      <c r="AE36" s="79"/>
      <c r="AF36" s="79"/>
      <c r="AG36" s="79"/>
      <c r="AH36" s="79"/>
      <c r="AI36" s="79"/>
      <c r="AJ36" s="79"/>
      <c r="AK36" s="79"/>
      <c r="AL36" s="79"/>
      <c r="AM36" s="109"/>
      <c r="AN36" s="120"/>
      <c r="AO36" s="120"/>
      <c r="AP36" s="120"/>
      <c r="AQ36" s="120"/>
      <c r="AR36" s="120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90"/>
      <c r="BD36" s="90"/>
      <c r="BE36" s="90"/>
      <c r="BF36" s="90"/>
      <c r="BG36" s="90"/>
      <c r="BH36" s="79"/>
      <c r="BI36" s="79"/>
      <c r="BJ36" s="96"/>
      <c r="BK36" s="96"/>
      <c r="BL36" s="96"/>
      <c r="BM36" s="79"/>
      <c r="BN36" s="79"/>
      <c r="BO36" s="79"/>
      <c r="BP36" s="79"/>
      <c r="BQ36" s="79"/>
      <c r="BR36" s="80"/>
      <c r="BS36" s="80"/>
      <c r="BT36" s="80"/>
      <c r="BU36" s="80"/>
      <c r="BV36" s="80"/>
      <c r="BW36" s="79"/>
      <c r="BX36" s="79"/>
      <c r="BY36" s="79"/>
      <c r="BZ36" s="79"/>
      <c r="CA36" s="91"/>
      <c r="CB36" s="69"/>
    </row>
    <row r="37" spans="1:80" ht="17.25" customHeight="1" outlineLevel="1">
      <c r="A37" s="69"/>
      <c r="B37" s="115">
        <v>43161</v>
      </c>
      <c r="C37" s="20" t="s">
        <v>106</v>
      </c>
      <c r="D37" s="20" t="str">
        <f>C8</f>
        <v>Profissional 2</v>
      </c>
      <c r="E37" s="72">
        <v>43957</v>
      </c>
      <c r="F37" s="72">
        <v>43959</v>
      </c>
      <c r="G37" s="74">
        <f t="shared" si="22"/>
        <v>3</v>
      </c>
      <c r="H37" s="74">
        <v>2</v>
      </c>
      <c r="I37" s="74">
        <v>0</v>
      </c>
      <c r="J37" s="74">
        <v>6</v>
      </c>
      <c r="K37" s="74">
        <v>0</v>
      </c>
      <c r="L37" s="74">
        <v>0</v>
      </c>
      <c r="M37" s="74">
        <v>0</v>
      </c>
      <c r="N37" s="84">
        <f t="shared" si="23"/>
        <v>400</v>
      </c>
      <c r="O37" s="72">
        <f t="shared" ref="O37:P37" si="26">E37</f>
        <v>43957</v>
      </c>
      <c r="P37" s="72">
        <f t="shared" si="26"/>
        <v>43959</v>
      </c>
      <c r="Q37" s="74">
        <v>0</v>
      </c>
      <c r="R37" s="75">
        <v>0</v>
      </c>
      <c r="S37" s="76"/>
      <c r="T37" s="92"/>
      <c r="U37" s="85"/>
      <c r="V37" s="86"/>
      <c r="W37" s="86"/>
      <c r="X37" s="79"/>
      <c r="Y37" s="88"/>
      <c r="Z37" s="88"/>
      <c r="AA37" s="88"/>
      <c r="AB37" s="88"/>
      <c r="AC37" s="88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89"/>
      <c r="AO37" s="89"/>
      <c r="AP37" s="89"/>
      <c r="AQ37" s="89"/>
      <c r="AR37" s="8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90"/>
      <c r="BD37" s="90"/>
      <c r="BE37" s="90"/>
      <c r="BF37" s="90"/>
      <c r="BG37" s="90"/>
      <c r="BH37" s="79"/>
      <c r="BI37" s="79"/>
      <c r="BJ37" s="96"/>
      <c r="BK37" s="96"/>
      <c r="BL37" s="96"/>
      <c r="BM37" s="79"/>
      <c r="BN37" s="79"/>
      <c r="BO37" s="79"/>
      <c r="BP37" s="79"/>
      <c r="BQ37" s="79"/>
      <c r="BR37" s="80"/>
      <c r="BS37" s="80"/>
      <c r="BT37" s="80"/>
      <c r="BU37" s="80"/>
      <c r="BV37" s="80"/>
      <c r="BW37" s="79"/>
      <c r="BX37" s="79"/>
      <c r="BY37" s="79"/>
      <c r="BZ37" s="79"/>
      <c r="CA37" s="91"/>
      <c r="CB37" s="69"/>
    </row>
    <row r="38" spans="1:80" ht="21" customHeight="1">
      <c r="A38" s="37"/>
      <c r="B38" s="59">
        <v>3</v>
      </c>
      <c r="C38" s="60" t="s">
        <v>95</v>
      </c>
      <c r="D38" s="130"/>
      <c r="E38" s="62">
        <f>MIN(E39:E40)</f>
        <v>43962</v>
      </c>
      <c r="F38" s="62">
        <f>MAX(F39:F40)</f>
        <v>43965</v>
      </c>
      <c r="G38" s="63"/>
      <c r="H38" s="63"/>
      <c r="I38" s="63"/>
      <c r="J38" s="63"/>
      <c r="K38" s="63"/>
      <c r="L38" s="63"/>
      <c r="M38" s="63"/>
      <c r="N38" s="63"/>
      <c r="O38" s="62">
        <f>MIN(O39:O40)</f>
        <v>43962</v>
      </c>
      <c r="P38" s="62">
        <f>MAX(P39:P40)</f>
        <v>43965</v>
      </c>
      <c r="Q38" s="61"/>
      <c r="R38" s="61"/>
      <c r="S38" s="64"/>
      <c r="T38" s="65"/>
      <c r="U38" s="66"/>
      <c r="V38" s="67"/>
      <c r="W38" s="67"/>
      <c r="X38" s="68"/>
      <c r="Y38" s="65"/>
      <c r="Z38" s="68"/>
      <c r="AA38" s="65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37"/>
    </row>
    <row r="39" spans="1:80" ht="17.25" customHeight="1" outlineLevel="1">
      <c r="A39" s="69"/>
      <c r="B39" s="122" t="s">
        <v>96</v>
      </c>
      <c r="C39" s="20" t="s">
        <v>107</v>
      </c>
      <c r="D39" s="20" t="str">
        <f>C10</f>
        <v>Profissional 4</v>
      </c>
      <c r="E39" s="72">
        <v>43962</v>
      </c>
      <c r="F39" s="72">
        <v>43965</v>
      </c>
      <c r="G39" s="74">
        <f t="shared" ref="G39:G40" si="27">DATEDIF(E39,F39,"D")+1</f>
        <v>4</v>
      </c>
      <c r="H39" s="74">
        <v>2</v>
      </c>
      <c r="I39" s="74">
        <v>0</v>
      </c>
      <c r="J39" s="74">
        <v>0</v>
      </c>
      <c r="K39" s="74">
        <v>0</v>
      </c>
      <c r="L39" s="74">
        <v>12</v>
      </c>
      <c r="M39" s="74">
        <v>0</v>
      </c>
      <c r="N39" s="84">
        <f t="shared" ref="N39:N40" si="28">(H39*$S$5)+(I39*$S$7)+(J39*$S$8)+(K39*$S$9)+(L39*$S$10)+(M39*$S$11)</f>
        <v>640</v>
      </c>
      <c r="O39" s="72">
        <f t="shared" ref="O39:P39" si="29">E39</f>
        <v>43962</v>
      </c>
      <c r="P39" s="72">
        <f t="shared" si="29"/>
        <v>43965</v>
      </c>
      <c r="Q39" s="74">
        <v>0</v>
      </c>
      <c r="R39" s="75">
        <v>0</v>
      </c>
      <c r="S39" s="76"/>
      <c r="T39" s="116"/>
      <c r="U39" s="117"/>
      <c r="V39" s="118"/>
      <c r="W39" s="118"/>
      <c r="X39" s="118"/>
      <c r="Y39" s="88"/>
      <c r="Z39" s="88"/>
      <c r="AA39" s="88"/>
      <c r="AB39" s="88"/>
      <c r="AC39" s="88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120"/>
      <c r="AO39" s="120"/>
      <c r="AP39" s="120"/>
      <c r="AQ39" s="120"/>
      <c r="AR39" s="120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121"/>
      <c r="BD39" s="121"/>
      <c r="BE39" s="121"/>
      <c r="BF39" s="121"/>
      <c r="BG39" s="121"/>
      <c r="BH39" s="82"/>
      <c r="BI39" s="82"/>
      <c r="BJ39" s="82"/>
      <c r="BK39" s="82"/>
      <c r="BL39" s="82"/>
      <c r="BM39" s="96"/>
      <c r="BN39" s="96"/>
      <c r="BO39" s="96"/>
      <c r="BP39" s="96"/>
      <c r="BQ39" s="96"/>
      <c r="BR39" s="81"/>
      <c r="BS39" s="81"/>
      <c r="BT39" s="81"/>
      <c r="BU39" s="81"/>
      <c r="BV39" s="81"/>
      <c r="BW39" s="82"/>
      <c r="BX39" s="82"/>
      <c r="BY39" s="82"/>
      <c r="BZ39" s="82"/>
      <c r="CA39" s="83"/>
      <c r="CB39" s="69"/>
    </row>
    <row r="40" spans="1:80" ht="17.25" customHeight="1" outlineLevel="1">
      <c r="A40" s="69"/>
      <c r="B40" s="123" t="s">
        <v>97</v>
      </c>
      <c r="C40" s="20" t="s">
        <v>108</v>
      </c>
      <c r="D40" s="20" t="str">
        <f>C8</f>
        <v>Profissional 2</v>
      </c>
      <c r="E40" s="72">
        <v>43962</v>
      </c>
      <c r="F40" s="72">
        <v>43965</v>
      </c>
      <c r="G40" s="74">
        <f t="shared" si="27"/>
        <v>4</v>
      </c>
      <c r="H40" s="74">
        <v>2</v>
      </c>
      <c r="I40" s="74">
        <v>0</v>
      </c>
      <c r="J40" s="74">
        <v>16</v>
      </c>
      <c r="K40" s="74">
        <v>0</v>
      </c>
      <c r="L40" s="74">
        <v>0</v>
      </c>
      <c r="M40" s="74">
        <v>0</v>
      </c>
      <c r="N40" s="84">
        <f t="shared" si="28"/>
        <v>800</v>
      </c>
      <c r="O40" s="72">
        <f t="shared" ref="O40:P40" si="30">E40</f>
        <v>43962</v>
      </c>
      <c r="P40" s="72">
        <f t="shared" si="30"/>
        <v>43965</v>
      </c>
      <c r="Q40" s="74">
        <v>0</v>
      </c>
      <c r="R40" s="75">
        <v>0</v>
      </c>
      <c r="S40" s="76"/>
      <c r="T40" s="92"/>
      <c r="U40" s="85"/>
      <c r="V40" s="86"/>
      <c r="W40" s="86"/>
      <c r="X40" s="79"/>
      <c r="Y40" s="88"/>
      <c r="Z40" s="88"/>
      <c r="AA40" s="88"/>
      <c r="AB40" s="88"/>
      <c r="AC40" s="88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89"/>
      <c r="AO40" s="89"/>
      <c r="AP40" s="89"/>
      <c r="AQ40" s="89"/>
      <c r="AR40" s="8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90"/>
      <c r="BD40" s="90"/>
      <c r="BE40" s="90"/>
      <c r="BF40" s="90"/>
      <c r="BG40" s="90"/>
      <c r="BH40" s="79"/>
      <c r="BI40" s="79"/>
      <c r="BJ40" s="79"/>
      <c r="BK40" s="79"/>
      <c r="BL40" s="79"/>
      <c r="BM40" s="96"/>
      <c r="BN40" s="96"/>
      <c r="BO40" s="96"/>
      <c r="BP40" s="96"/>
      <c r="BQ40" s="96"/>
      <c r="BR40" s="80"/>
      <c r="BS40" s="80"/>
      <c r="BT40" s="80"/>
      <c r="BU40" s="80"/>
      <c r="BV40" s="80"/>
      <c r="BW40" s="79"/>
      <c r="BX40" s="79"/>
      <c r="BY40" s="79"/>
      <c r="BZ40" s="79"/>
      <c r="CA40" s="91"/>
      <c r="CB40" s="69"/>
    </row>
    <row r="41" spans="1:80" ht="21" customHeight="1">
      <c r="A41" s="37"/>
      <c r="B41" s="59">
        <v>4</v>
      </c>
      <c r="C41" s="60" t="s">
        <v>118</v>
      </c>
      <c r="D41" s="130"/>
      <c r="E41" s="62">
        <f>MIN(E42:E43)</f>
        <v>43957</v>
      </c>
      <c r="F41" s="62">
        <f>MAX(F42:F43)</f>
        <v>43959</v>
      </c>
      <c r="G41" s="63"/>
      <c r="H41" s="63"/>
      <c r="I41" s="63"/>
      <c r="J41" s="63"/>
      <c r="K41" s="63"/>
      <c r="L41" s="63"/>
      <c r="M41" s="63"/>
      <c r="N41" s="124"/>
      <c r="O41" s="62">
        <f>MIN(O42:O43)</f>
        <v>43957</v>
      </c>
      <c r="P41" s="62">
        <f>MAX(P42:P43)</f>
        <v>43959</v>
      </c>
      <c r="Q41" s="61"/>
      <c r="R41" s="61"/>
      <c r="S41" s="64"/>
      <c r="T41" s="65"/>
      <c r="U41" s="66"/>
      <c r="V41" s="67"/>
      <c r="W41" s="67"/>
      <c r="X41" s="68"/>
      <c r="Y41" s="65"/>
      <c r="Z41" s="68"/>
      <c r="AA41" s="65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37"/>
    </row>
    <row r="42" spans="1:80" ht="17.25" customHeight="1" outlineLevel="1">
      <c r="A42" s="69"/>
      <c r="B42" s="115">
        <v>43104</v>
      </c>
      <c r="C42" s="20" t="s">
        <v>109</v>
      </c>
      <c r="D42" s="20" t="str">
        <f>C10</f>
        <v>Profissional 4</v>
      </c>
      <c r="E42" s="72">
        <v>43957</v>
      </c>
      <c r="F42" s="72">
        <v>43957</v>
      </c>
      <c r="G42" s="74">
        <f t="shared" ref="G42:G43" si="31">DATEDIF(E42,F42,"D")+1</f>
        <v>1</v>
      </c>
      <c r="H42" s="74">
        <v>4</v>
      </c>
      <c r="I42" s="74">
        <v>0</v>
      </c>
      <c r="J42" s="74">
        <v>0</v>
      </c>
      <c r="K42" s="74">
        <v>0</v>
      </c>
      <c r="L42" s="74">
        <v>8</v>
      </c>
      <c r="M42" s="74">
        <v>0</v>
      </c>
      <c r="N42" s="84">
        <f t="shared" ref="N42:N43" si="32">(H42*$S$5)+(I42*$S$7)+(J42*$S$8)+(K42*$S$9)+(L42*$S$10)+(M42*$S$11)</f>
        <v>640</v>
      </c>
      <c r="O42" s="72">
        <f t="shared" ref="O42:P42" si="33">E42</f>
        <v>43957</v>
      </c>
      <c r="P42" s="72">
        <f t="shared" si="33"/>
        <v>43957</v>
      </c>
      <c r="Q42" s="74">
        <v>0</v>
      </c>
      <c r="R42" s="75">
        <v>0</v>
      </c>
      <c r="S42" s="76"/>
      <c r="T42" s="116"/>
      <c r="U42" s="117"/>
      <c r="V42" s="118"/>
      <c r="W42" s="118"/>
      <c r="X42" s="118"/>
      <c r="Y42" s="119"/>
      <c r="Z42" s="119"/>
      <c r="AA42" s="119"/>
      <c r="AB42" s="119"/>
      <c r="AC42" s="119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120"/>
      <c r="AO42" s="120"/>
      <c r="AP42" s="120"/>
      <c r="AQ42" s="120"/>
      <c r="AR42" s="120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121"/>
      <c r="BD42" s="121"/>
      <c r="BE42" s="121"/>
      <c r="BF42" s="121"/>
      <c r="BG42" s="121"/>
      <c r="BH42" s="82"/>
      <c r="BI42" s="82"/>
      <c r="BJ42" s="96"/>
      <c r="BK42" s="82"/>
      <c r="BL42" s="82"/>
      <c r="BM42" s="82"/>
      <c r="BN42" s="82"/>
      <c r="BO42" s="82"/>
      <c r="BP42" s="82"/>
      <c r="BQ42" s="82"/>
      <c r="BR42" s="81"/>
      <c r="BS42" s="81"/>
      <c r="BT42" s="81"/>
      <c r="BU42" s="81"/>
      <c r="BV42" s="81"/>
      <c r="BW42" s="82"/>
      <c r="BX42" s="82"/>
      <c r="BY42" s="82"/>
      <c r="BZ42" s="82"/>
      <c r="CA42" s="83"/>
      <c r="CB42" s="69"/>
    </row>
    <row r="43" spans="1:80" ht="28.5" customHeight="1" outlineLevel="1">
      <c r="A43" s="69"/>
      <c r="B43" s="115">
        <v>43135</v>
      </c>
      <c r="C43" s="20" t="s">
        <v>110</v>
      </c>
      <c r="D43" s="20" t="str">
        <f>C11</f>
        <v>Profissional 5</v>
      </c>
      <c r="E43" s="72">
        <v>43958</v>
      </c>
      <c r="F43" s="72">
        <v>43959</v>
      </c>
      <c r="G43" s="74">
        <f t="shared" si="31"/>
        <v>2</v>
      </c>
      <c r="H43" s="74">
        <v>2</v>
      </c>
      <c r="I43" s="74">
        <v>0</v>
      </c>
      <c r="J43" s="74">
        <v>0</v>
      </c>
      <c r="K43" s="74">
        <v>0</v>
      </c>
      <c r="L43" s="74">
        <v>0</v>
      </c>
      <c r="M43" s="74">
        <v>2</v>
      </c>
      <c r="N43" s="84">
        <f t="shared" si="32"/>
        <v>240</v>
      </c>
      <c r="O43" s="72">
        <f t="shared" ref="O43:P43" si="34">E43</f>
        <v>43958</v>
      </c>
      <c r="P43" s="72">
        <f t="shared" si="34"/>
        <v>43959</v>
      </c>
      <c r="Q43" s="74">
        <v>0</v>
      </c>
      <c r="R43" s="75">
        <v>0</v>
      </c>
      <c r="S43" s="76"/>
      <c r="T43" s="92"/>
      <c r="U43" s="85"/>
      <c r="V43" s="86"/>
      <c r="W43" s="86"/>
      <c r="X43" s="79"/>
      <c r="Y43" s="119"/>
      <c r="Z43" s="119"/>
      <c r="AA43" s="119"/>
      <c r="AB43" s="119"/>
      <c r="AC43" s="11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89"/>
      <c r="AO43" s="89"/>
      <c r="AP43" s="89"/>
      <c r="AQ43" s="89"/>
      <c r="AR43" s="8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90"/>
      <c r="BD43" s="90"/>
      <c r="BE43" s="90"/>
      <c r="BF43" s="90"/>
      <c r="BG43" s="90"/>
      <c r="BH43" s="79"/>
      <c r="BI43" s="79"/>
      <c r="BJ43" s="79"/>
      <c r="BK43" s="96"/>
      <c r="BL43" s="96"/>
      <c r="BM43" s="79"/>
      <c r="BN43" s="79"/>
      <c r="BO43" s="79"/>
      <c r="BP43" s="79"/>
      <c r="BQ43" s="79"/>
      <c r="BR43" s="80"/>
      <c r="BS43" s="80"/>
      <c r="BT43" s="80"/>
      <c r="BU43" s="80"/>
      <c r="BV43" s="80"/>
      <c r="BW43" s="79"/>
      <c r="BX43" s="79"/>
      <c r="BY43" s="79"/>
      <c r="BZ43" s="79"/>
      <c r="CA43" s="91"/>
      <c r="CB43" s="69"/>
    </row>
    <row r="44" spans="1:80" ht="21" customHeight="1">
      <c r="A44" s="37"/>
      <c r="B44" s="37"/>
      <c r="C44" s="37"/>
      <c r="D44" s="37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6"/>
      <c r="R44" s="126"/>
      <c r="S44" s="126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</row>
    <row r="45" spans="1:80" ht="21" customHeight="1">
      <c r="A45" s="37"/>
      <c r="B45" s="59"/>
      <c r="C45" s="60" t="s">
        <v>98</v>
      </c>
      <c r="D45" s="61"/>
      <c r="E45" s="63"/>
      <c r="F45" s="63"/>
      <c r="G45" s="63"/>
      <c r="H45" s="63"/>
      <c r="I45" s="63"/>
      <c r="J45" s="63"/>
      <c r="K45" s="63"/>
      <c r="L45" s="63"/>
      <c r="M45" s="63"/>
      <c r="N45" s="127">
        <f>SUM(N19:N43)</f>
        <v>11800</v>
      </c>
      <c r="O45" s="63"/>
      <c r="P45" s="63"/>
      <c r="Q45" s="61"/>
      <c r="R45" s="61"/>
      <c r="S45" s="64"/>
      <c r="T45" s="65"/>
      <c r="U45" s="66"/>
      <c r="V45" s="67"/>
      <c r="W45" s="67"/>
      <c r="X45" s="68"/>
      <c r="Y45" s="65"/>
      <c r="Z45" s="68"/>
      <c r="AA45" s="65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37"/>
    </row>
    <row r="46" spans="1:80" ht="21" customHeight="1">
      <c r="A46" s="37"/>
      <c r="B46" s="37"/>
      <c r="C46" s="37"/>
      <c r="D46" s="37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6"/>
      <c r="R46" s="126"/>
      <c r="S46" s="126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</row>
  </sheetData>
  <mergeCells count="48">
    <mergeCell ref="BM15:BQ15"/>
    <mergeCell ref="BR15:BV15"/>
    <mergeCell ref="Q14:Q16"/>
    <mergeCell ref="R14:R16"/>
    <mergeCell ref="T14:AH14"/>
    <mergeCell ref="AI14:AW14"/>
    <mergeCell ref="AX14:BL14"/>
    <mergeCell ref="BM14:CA14"/>
    <mergeCell ref="T15:X15"/>
    <mergeCell ref="BW15:CA15"/>
    <mergeCell ref="Y15:AC15"/>
    <mergeCell ref="AD15:AH15"/>
    <mergeCell ref="AI15:AM15"/>
    <mergeCell ref="AN15:AR15"/>
    <mergeCell ref="AS15:AW15"/>
    <mergeCell ref="AX15:BB15"/>
    <mergeCell ref="BC15:BG15"/>
    <mergeCell ref="T4:Z4"/>
    <mergeCell ref="T5:Z5"/>
    <mergeCell ref="T6:Z6"/>
    <mergeCell ref="AA6:AL6"/>
    <mergeCell ref="B2:Q2"/>
    <mergeCell ref="T2:Y2"/>
    <mergeCell ref="Z2:AP2"/>
    <mergeCell ref="B4:C4"/>
    <mergeCell ref="AA4:AM4"/>
    <mergeCell ref="D5:Q5"/>
    <mergeCell ref="AA5:AL5"/>
    <mergeCell ref="B5:C5"/>
    <mergeCell ref="B6:C6"/>
    <mergeCell ref="D6:Q6"/>
    <mergeCell ref="D7:Q7"/>
    <mergeCell ref="D8:Q8"/>
    <mergeCell ref="D9:Q9"/>
    <mergeCell ref="D10:Q10"/>
    <mergeCell ref="O13:P13"/>
    <mergeCell ref="B14:B16"/>
    <mergeCell ref="C14:C16"/>
    <mergeCell ref="D14:D16"/>
    <mergeCell ref="E14:E16"/>
    <mergeCell ref="F14:F16"/>
    <mergeCell ref="AR11:BH11"/>
    <mergeCell ref="AS10:BF10"/>
    <mergeCell ref="O14:O16"/>
    <mergeCell ref="P14:P16"/>
    <mergeCell ref="D11:Q11"/>
    <mergeCell ref="E13:F13"/>
    <mergeCell ref="BH15:BL15"/>
  </mergeCells>
  <conditionalFormatting sqref="R45:S45 R18:S33 R35:S43">
    <cfRule type="colorScale" priority="1">
      <colorScale>
        <cfvo type="min"/>
        <cfvo type="max"/>
        <color rgb="FFFFFFFF"/>
        <color rgb="FF57BB8A"/>
      </colorScale>
    </cfRule>
  </conditionalFormatting>
  <conditionalFormatting sqref="R45:S45 R18:S33 R35:S43">
    <cfRule type="colorScale" priority="2">
      <colorScale>
        <cfvo type="min"/>
        <cfvo type="max"/>
        <color rgb="FF57BB8A"/>
        <color rgb="FFFFFFFF"/>
      </colorScale>
    </cfRule>
  </conditionalFormatting>
  <conditionalFormatting sqref="T18:T19 U18:X18 AA18:AH18">
    <cfRule type="colorScale" priority="3">
      <colorScale>
        <cfvo type="min"/>
        <cfvo type="max"/>
        <color rgb="FF57BB8A"/>
        <color rgb="FFFFFFFF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1"/>
  <sheetViews>
    <sheetView workbookViewId="0">
      <selection activeCell="C18" sqref="C18"/>
    </sheetView>
  </sheetViews>
  <sheetFormatPr defaultColWidth="14.42578125" defaultRowHeight="15.75" customHeight="1"/>
  <cols>
    <col min="1" max="1" width="17.85546875" customWidth="1"/>
    <col min="3" max="3" width="35.85546875" customWidth="1"/>
    <col min="4" max="4" width="33.85546875" customWidth="1"/>
    <col min="5" max="5" width="25.140625" customWidth="1"/>
    <col min="6" max="6" width="29.28515625" customWidth="1"/>
    <col min="7" max="7" width="17" customWidth="1"/>
    <col min="8" max="8" width="24.42578125" customWidth="1"/>
  </cols>
  <sheetData>
    <row r="1" spans="1:27" ht="15.75" customHeight="1">
      <c r="A1" s="1" t="s">
        <v>0</v>
      </c>
      <c r="B1" s="4" t="s">
        <v>1</v>
      </c>
      <c r="C1" s="4" t="s">
        <v>2</v>
      </c>
      <c r="D1" s="128" t="s">
        <v>99</v>
      </c>
      <c r="E1" s="6" t="s">
        <v>3</v>
      </c>
      <c r="F1" s="4" t="s">
        <v>4</v>
      </c>
      <c r="G1" s="4" t="s">
        <v>5</v>
      </c>
      <c r="H1" s="4" t="s">
        <v>6</v>
      </c>
    </row>
    <row r="2" spans="1:27" ht="15.75" customHeight="1">
      <c r="A2" s="8" t="s">
        <v>7</v>
      </c>
      <c r="B2" s="10">
        <v>7867</v>
      </c>
      <c r="C2" s="10">
        <f t="shared" ref="C2:C3" si="0">B2*1.8</f>
        <v>14160.6</v>
      </c>
      <c r="D2" s="17">
        <f>C2/(22*8)</f>
        <v>80.457954545454541</v>
      </c>
      <c r="E2" s="17">
        <v>80</v>
      </c>
      <c r="F2" s="19" t="s">
        <v>8</v>
      </c>
      <c r="G2" s="19">
        <v>1</v>
      </c>
      <c r="H2" s="19" t="s">
        <v>9</v>
      </c>
    </row>
    <row r="3" spans="1:27" ht="15.75" customHeight="1">
      <c r="A3" s="8" t="s">
        <v>10</v>
      </c>
      <c r="B3" s="10">
        <v>3966</v>
      </c>
      <c r="C3" s="10">
        <f t="shared" si="0"/>
        <v>7138.8</v>
      </c>
      <c r="D3" s="17">
        <f t="shared" ref="D3" si="1">C3/(22*8)</f>
        <v>40.561363636363637</v>
      </c>
      <c r="E3" s="17">
        <v>40</v>
      </c>
      <c r="F3" s="19" t="s">
        <v>11</v>
      </c>
      <c r="G3" s="19">
        <v>3</v>
      </c>
      <c r="H3" s="19" t="s">
        <v>9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15.7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ht="15.75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ht="15.75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ht="15.7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ht="15.7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ht="15.7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15.7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ht="15.7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ht="15.75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15.75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5.7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15.7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ht="15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15.7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5.7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ht="15.7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15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22" sqref="Z22"/>
    </sheetView>
  </sheetViews>
  <sheetFormatPr defaultRowHeight="12.7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54" sqref="S54"/>
    </sheetView>
  </sheetViews>
  <sheetFormatPr defaultRowHeight="12.75"/>
  <cols>
    <col min="22" max="22" width="4" customWidth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13</vt:i4>
      </vt:variant>
    </vt:vector>
  </HeadingPairs>
  <TitlesOfParts>
    <vt:vector size="17" baseType="lpstr">
      <vt:lpstr>Gráfico de Gantt</vt:lpstr>
      <vt:lpstr>Referência de Custos</vt:lpstr>
      <vt:lpstr>EAP</vt:lpstr>
      <vt:lpstr>TAP</vt:lpstr>
      <vt:lpstr>TAP!_Toc33944053</vt:lpstr>
      <vt:lpstr>TAP!_Toc33944054</vt:lpstr>
      <vt:lpstr>TAP!_Toc33944055</vt:lpstr>
      <vt:lpstr>TAP!_Toc33944056</vt:lpstr>
      <vt:lpstr>TAP!_Toc33944057</vt:lpstr>
      <vt:lpstr>TAP!_Toc33944058</vt:lpstr>
      <vt:lpstr>TAP!_Toc33944059</vt:lpstr>
      <vt:lpstr>TAP!_Toc33944060</vt:lpstr>
      <vt:lpstr>TAP!_Toc33944061</vt:lpstr>
      <vt:lpstr>TAP!_Toc33944062</vt:lpstr>
      <vt:lpstr>TAP!_Toc33944063</vt:lpstr>
      <vt:lpstr>TAP!_Toc33944064</vt:lpstr>
      <vt:lpstr>TAP!_Toc33944065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Kaio</dc:creator>
  <cp:lastModifiedBy>YGOR</cp:lastModifiedBy>
  <dcterms:created xsi:type="dcterms:W3CDTF">2020-05-11T01:18:54Z</dcterms:created>
  <dcterms:modified xsi:type="dcterms:W3CDTF">2020-05-11T19:37:10Z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e3ad4fdc-d20b-4fbf-9c83-b5154f3e6317</vt:lpwstr>
  </property>
</Properties>
</file>