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18F4602F-924D-4348-86B4-39282B6F1CAE}" xr6:coauthVersionLast="47" xr6:coauthVersionMax="47" xr10:uidLastSave="{00000000-0000-0000-0000-000000000000}"/>
  <bookViews>
    <workbookView xWindow="690" yWindow="360" windowWidth="21180" windowHeight="16875" tabRatio="697" firstSheet="1" activeTab="2" xr2:uid="{00000000-000D-0000-FFFF-FFFF00000000}"/>
  </bookViews>
  <sheets>
    <sheet name="Übersicht erkannt_nicht erkannt" sheetId="7" r:id="rId1"/>
    <sheet name="Kategorie 0" sheetId="4" r:id="rId2"/>
    <sheet name="Kategorie 2-Liquids" sheetId="1" r:id="rId3"/>
    <sheet name="Kategorie 2-Solids" sheetId="2" r:id="rId4"/>
    <sheet name="Substanzen" sheetId="8" r:id="rId5"/>
    <sheet name="Kategorie 1" sheetId="5" r:id="rId6"/>
    <sheet name="Übersicht Kategorie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6" i="2" l="1"/>
  <c r="Y57" i="2"/>
  <c r="Y58" i="2"/>
  <c r="Y59" i="2"/>
  <c r="Y60" i="2"/>
  <c r="L134" i="8" l="1"/>
  <c r="L133" i="8"/>
  <c r="G95" i="8" l="1"/>
  <c r="F95" i="8"/>
  <c r="L94" i="8"/>
  <c r="B145" i="8" l="1"/>
  <c r="B144" i="8"/>
  <c r="B143" i="8"/>
  <c r="G134" i="8"/>
  <c r="F134" i="8"/>
  <c r="G110" i="8"/>
  <c r="L111" i="8"/>
  <c r="L110" i="8"/>
  <c r="F74" i="8"/>
  <c r="F73" i="8"/>
  <c r="J30" i="8"/>
  <c r="I30" i="8"/>
  <c r="G74" i="8"/>
  <c r="G73" i="8"/>
  <c r="C30" i="8"/>
  <c r="M30" i="8" s="1"/>
  <c r="M29" i="8"/>
  <c r="L73" i="8"/>
  <c r="L72" i="8"/>
  <c r="I31" i="8" l="1"/>
  <c r="J31" i="8"/>
  <c r="G30" i="7" l="1"/>
  <c r="Q15" i="7" l="1"/>
  <c r="I21" i="7"/>
  <c r="Q21" i="7"/>
  <c r="Q6" i="7"/>
  <c r="Q3" i="7"/>
  <c r="Q9" i="7"/>
  <c r="I15" i="7"/>
  <c r="I9" i="7"/>
  <c r="I6" i="7"/>
  <c r="I3" i="7"/>
  <c r="X125" i="4"/>
  <c r="X126" i="4"/>
  <c r="X127" i="4"/>
  <c r="X128" i="4"/>
  <c r="X124" i="4"/>
  <c r="Y443" i="5"/>
  <c r="Y440" i="5"/>
  <c r="Y441" i="5"/>
  <c r="Y442" i="5"/>
  <c r="Y439" i="5"/>
  <c r="Y148" i="5"/>
  <c r="Y149" i="5"/>
  <c r="Y150" i="5"/>
  <c r="Y147" i="5"/>
  <c r="Y60" i="5"/>
  <c r="Y61" i="5"/>
  <c r="Y62" i="5"/>
  <c r="Y59" i="5"/>
  <c r="Y30" i="5"/>
  <c r="Y31" i="5"/>
  <c r="Y32" i="5"/>
  <c r="Y29" i="5"/>
  <c r="Y20" i="5"/>
  <c r="Y21" i="5"/>
  <c r="Y22" i="5"/>
  <c r="Y19" i="5"/>
  <c r="Y184" i="2"/>
  <c r="Y185" i="2"/>
  <c r="Y186" i="2"/>
  <c r="Y187" i="2"/>
  <c r="Y183" i="2"/>
  <c r="Y163" i="2"/>
  <c r="Y164" i="2"/>
  <c r="Y165" i="2"/>
  <c r="Y166" i="2"/>
  <c r="Y162" i="2"/>
  <c r="Y131" i="2"/>
  <c r="Y132" i="2"/>
  <c r="Y133" i="2"/>
  <c r="Y134" i="2"/>
  <c r="Y130" i="2"/>
  <c r="Y110" i="2"/>
  <c r="Y111" i="2"/>
  <c r="Y112" i="2"/>
  <c r="Y113" i="2"/>
  <c r="Y109" i="2"/>
  <c r="Y90" i="2"/>
  <c r="Y91" i="2"/>
  <c r="Y92" i="2"/>
  <c r="Y93" i="2"/>
  <c r="Y89" i="2"/>
  <c r="Y83" i="2"/>
  <c r="Y80" i="2"/>
  <c r="Y81" i="2"/>
  <c r="Y82" i="2"/>
  <c r="Y79" i="2"/>
  <c r="Y71" i="2"/>
  <c r="Y68" i="2"/>
  <c r="Y69" i="2"/>
  <c r="Y70" i="2"/>
  <c r="Y67" i="2"/>
  <c r="Y7" i="2"/>
  <c r="Y8" i="2"/>
  <c r="Y9" i="2"/>
  <c r="Y10" i="2"/>
  <c r="Y6" i="2"/>
  <c r="X350" i="1"/>
  <c r="X351" i="1"/>
  <c r="X352" i="1"/>
  <c r="X353" i="1"/>
  <c r="X349" i="1"/>
  <c r="X340" i="1"/>
  <c r="X341" i="1"/>
  <c r="X342" i="1"/>
  <c r="X343" i="1"/>
  <c r="X339" i="1"/>
  <c r="X330" i="1"/>
  <c r="X331" i="1"/>
  <c r="X332" i="1"/>
  <c r="X333" i="1"/>
  <c r="X329" i="1"/>
  <c r="X312" i="1"/>
  <c r="X313" i="1"/>
  <c r="X314" i="1"/>
  <c r="X315" i="1"/>
  <c r="X311" i="1"/>
  <c r="X302" i="1"/>
  <c r="X303" i="1"/>
  <c r="X304" i="1"/>
  <c r="X305" i="1"/>
  <c r="X301" i="1"/>
  <c r="X290" i="1"/>
  <c r="X291" i="1"/>
  <c r="X292" i="1"/>
  <c r="X293" i="1"/>
  <c r="X289" i="1"/>
  <c r="X280" i="1"/>
  <c r="X281" i="1"/>
  <c r="X282" i="1"/>
  <c r="X283" i="1"/>
  <c r="X279" i="1"/>
  <c r="X270" i="1"/>
  <c r="X271" i="1"/>
  <c r="X272" i="1"/>
  <c r="X273" i="1"/>
  <c r="X269" i="1"/>
  <c r="X259" i="1"/>
  <c r="X260" i="1"/>
  <c r="X261" i="1"/>
  <c r="X262" i="1"/>
  <c r="X258" i="1"/>
  <c r="X241" i="1"/>
  <c r="X242" i="1"/>
  <c r="X243" i="1"/>
  <c r="X244" i="1"/>
  <c r="X240" i="1"/>
  <c r="X231" i="1"/>
  <c r="X232" i="1"/>
  <c r="X233" i="1"/>
  <c r="X234" i="1"/>
  <c r="X230" i="1"/>
  <c r="X221" i="1"/>
  <c r="X222" i="1"/>
  <c r="X223" i="1"/>
  <c r="X224" i="1"/>
  <c r="X220" i="1"/>
  <c r="X212" i="1"/>
  <c r="X213" i="1"/>
  <c r="X214" i="1"/>
  <c r="X215" i="1"/>
  <c r="X211" i="1"/>
  <c r="X202" i="1"/>
  <c r="X203" i="1"/>
  <c r="X204" i="1"/>
  <c r="X205" i="1"/>
  <c r="X201" i="1"/>
  <c r="X191" i="1"/>
  <c r="X192" i="1"/>
  <c r="X193" i="1"/>
  <c r="X194" i="1"/>
  <c r="X190" i="1"/>
  <c r="X129" i="1"/>
  <c r="X130" i="1"/>
  <c r="X131" i="1"/>
  <c r="X128" i="1"/>
  <c r="X117" i="1"/>
  <c r="X118" i="1"/>
  <c r="X119" i="1"/>
  <c r="X120" i="1"/>
  <c r="X116" i="1"/>
  <c r="X89" i="1"/>
  <c r="X90" i="1"/>
  <c r="X91" i="1"/>
  <c r="X92" i="1"/>
  <c r="X88" i="1"/>
  <c r="X78" i="1"/>
  <c r="X79" i="1"/>
  <c r="X80" i="1"/>
  <c r="X81" i="1"/>
  <c r="X77" i="1"/>
  <c r="X68" i="1"/>
  <c r="X69" i="1"/>
  <c r="X70" i="1"/>
  <c r="X71" i="1"/>
  <c r="X67" i="1"/>
  <c r="X17" i="1"/>
  <c r="X18" i="1"/>
  <c r="X19" i="1"/>
  <c r="X20" i="1"/>
  <c r="X16" i="1"/>
  <c r="X6" i="1"/>
  <c r="X7" i="1"/>
  <c r="X8" i="1"/>
  <c r="X9" i="1"/>
  <c r="X5" i="1"/>
  <c r="X738" i="4"/>
  <c r="X739" i="4"/>
  <c r="X740" i="4"/>
  <c r="X741" i="4"/>
  <c r="X737" i="4"/>
  <c r="X729" i="4"/>
  <c r="X730" i="4"/>
  <c r="X731" i="4"/>
  <c r="X732" i="4"/>
  <c r="X728" i="4"/>
  <c r="X709" i="4"/>
  <c r="X710" i="4"/>
  <c r="X711" i="4"/>
  <c r="X712" i="4"/>
  <c r="X708" i="4"/>
  <c r="X699" i="4"/>
  <c r="X700" i="4"/>
  <c r="X701" i="4"/>
  <c r="X702" i="4"/>
  <c r="X698" i="4"/>
  <c r="X690" i="4"/>
  <c r="X691" i="4"/>
  <c r="X692" i="4"/>
  <c r="X693" i="4"/>
  <c r="X689" i="4"/>
  <c r="X677" i="4"/>
  <c r="X678" i="4"/>
  <c r="X679" i="4"/>
  <c r="X680" i="4"/>
  <c r="X676" i="4"/>
  <c r="X668" i="4"/>
  <c r="X669" i="4"/>
  <c r="X670" i="4"/>
  <c r="X671" i="4"/>
  <c r="X667" i="4"/>
  <c r="X659" i="4"/>
  <c r="X660" i="4"/>
  <c r="X661" i="4"/>
  <c r="X662" i="4"/>
  <c r="X658" i="4"/>
  <c r="X648" i="4"/>
  <c r="X649" i="4"/>
  <c r="X650" i="4"/>
  <c r="X651" i="4"/>
  <c r="X647" i="4"/>
  <c r="X638" i="4"/>
  <c r="X639" i="4"/>
  <c r="X640" i="4"/>
  <c r="X641" i="4"/>
  <c r="X637" i="4"/>
  <c r="X628" i="4"/>
  <c r="X629" i="4"/>
  <c r="X630" i="4"/>
  <c r="X631" i="4"/>
  <c r="X627" i="4"/>
  <c r="X618" i="4"/>
  <c r="X619" i="4"/>
  <c r="X620" i="4"/>
  <c r="X621" i="4"/>
  <c r="X617" i="4"/>
  <c r="X609" i="4"/>
  <c r="X610" i="4"/>
  <c r="X611" i="4"/>
  <c r="X612" i="4"/>
  <c r="X608" i="4"/>
  <c r="X600" i="4"/>
  <c r="X601" i="4"/>
  <c r="X602" i="4"/>
  <c r="X603" i="4"/>
  <c r="X599" i="4"/>
  <c r="X588" i="4"/>
  <c r="X589" i="4"/>
  <c r="X590" i="4"/>
  <c r="X587" i="4"/>
  <c r="X578" i="4"/>
  <c r="X579" i="4"/>
  <c r="X580" i="4"/>
  <c r="X581" i="4"/>
  <c r="X577" i="4"/>
  <c r="X569" i="4"/>
  <c r="X570" i="4"/>
  <c r="X571" i="4"/>
  <c r="X572" i="4"/>
  <c r="X568" i="4"/>
  <c r="X558" i="4"/>
  <c r="X559" i="4"/>
  <c r="X560" i="4"/>
  <c r="X561" i="4"/>
  <c r="X557" i="4"/>
  <c r="X548" i="4"/>
  <c r="X549" i="4"/>
  <c r="X550" i="4"/>
  <c r="X551" i="4"/>
  <c r="X547" i="4"/>
  <c r="X539" i="4"/>
  <c r="X540" i="4"/>
  <c r="X541" i="4"/>
  <c r="X542" i="4"/>
  <c r="X538" i="4"/>
  <c r="X529" i="4"/>
  <c r="X530" i="4"/>
  <c r="X531" i="4"/>
  <c r="X532" i="4"/>
  <c r="X528" i="4"/>
  <c r="X517" i="4"/>
  <c r="X518" i="4"/>
  <c r="X519" i="4"/>
  <c r="X520" i="4"/>
  <c r="X516" i="4"/>
  <c r="X508" i="4"/>
  <c r="X509" i="4"/>
  <c r="X510" i="4"/>
  <c r="X511" i="4"/>
  <c r="X507" i="4"/>
  <c r="X499" i="4"/>
  <c r="X500" i="4"/>
  <c r="X501" i="4"/>
  <c r="X502" i="4"/>
  <c r="X498" i="4"/>
  <c r="X488" i="4"/>
  <c r="X489" i="4"/>
  <c r="X490" i="4"/>
  <c r="X491" i="4"/>
  <c r="X487" i="4"/>
  <c r="X479" i="4"/>
  <c r="X480" i="4"/>
  <c r="X481" i="4"/>
  <c r="X482" i="4"/>
  <c r="X478" i="4"/>
  <c r="X469" i="4"/>
  <c r="X470" i="4"/>
  <c r="X471" i="4"/>
  <c r="X472" i="4"/>
  <c r="X468" i="4"/>
  <c r="X462" i="4"/>
  <c r="X459" i="4"/>
  <c r="X460" i="4"/>
  <c r="X461" i="4"/>
  <c r="X458" i="4"/>
  <c r="X448" i="4"/>
  <c r="X449" i="4"/>
  <c r="X450" i="4"/>
  <c r="X451" i="4"/>
  <c r="X447" i="4"/>
  <c r="X437" i="4"/>
  <c r="X438" i="4"/>
  <c r="X439" i="4"/>
  <c r="X440" i="4"/>
  <c r="X436" i="4"/>
  <c r="X426" i="4"/>
  <c r="X427" i="4"/>
  <c r="X428" i="4"/>
  <c r="X429" i="4"/>
  <c r="X425" i="4"/>
  <c r="X416" i="4"/>
  <c r="X417" i="4"/>
  <c r="X418" i="4"/>
  <c r="X419" i="4"/>
  <c r="X415" i="4"/>
  <c r="X406" i="4"/>
  <c r="X407" i="4"/>
  <c r="X408" i="4"/>
  <c r="X409" i="4"/>
  <c r="X405" i="4"/>
  <c r="X395" i="4"/>
  <c r="X396" i="4"/>
  <c r="X397" i="4"/>
  <c r="X398" i="4"/>
  <c r="X394" i="4"/>
  <c r="X385" i="4"/>
  <c r="X386" i="4"/>
  <c r="X387" i="4"/>
  <c r="X388" i="4"/>
  <c r="X384" i="4"/>
  <c r="X375" i="4"/>
  <c r="X376" i="4"/>
  <c r="X377" i="4"/>
  <c r="X378" i="4"/>
  <c r="X374" i="4"/>
  <c r="X364" i="4"/>
  <c r="X365" i="4"/>
  <c r="X366" i="4"/>
  <c r="X367" i="4"/>
  <c r="X363" i="4"/>
  <c r="X354" i="4"/>
  <c r="X355" i="4"/>
  <c r="X356" i="4"/>
  <c r="X357" i="4"/>
  <c r="X353" i="4"/>
  <c r="X345" i="4"/>
  <c r="X346" i="4"/>
  <c r="X347" i="4"/>
  <c r="X348" i="4"/>
  <c r="X344" i="4"/>
  <c r="X326" i="4"/>
  <c r="X327" i="4"/>
  <c r="X328" i="4"/>
  <c r="X329" i="4"/>
  <c r="X325" i="4"/>
  <c r="X316" i="4"/>
  <c r="X317" i="4"/>
  <c r="X318" i="4"/>
  <c r="X319" i="4"/>
  <c r="X315" i="4"/>
  <c r="X306" i="4"/>
  <c r="X307" i="4"/>
  <c r="X308" i="4"/>
  <c r="X309" i="4"/>
  <c r="X305" i="4"/>
  <c r="X297" i="4"/>
  <c r="X298" i="4"/>
  <c r="X299" i="4"/>
  <c r="X300" i="4"/>
  <c r="X296" i="4"/>
  <c r="X287" i="4"/>
  <c r="X288" i="4"/>
  <c r="X289" i="4"/>
  <c r="X290" i="4"/>
  <c r="X286" i="4"/>
  <c r="X277" i="4"/>
  <c r="X278" i="4"/>
  <c r="X279" i="4"/>
  <c r="X280" i="4"/>
  <c r="X276" i="4"/>
  <c r="X267" i="4"/>
  <c r="X268" i="4"/>
  <c r="X269" i="4"/>
  <c r="X270" i="4"/>
  <c r="X266" i="4"/>
  <c r="X257" i="4"/>
  <c r="X258" i="4"/>
  <c r="X259" i="4"/>
  <c r="X260" i="4"/>
  <c r="X256" i="4"/>
  <c r="X87" i="4"/>
  <c r="X88" i="4"/>
  <c r="X89" i="4"/>
  <c r="X90" i="4"/>
  <c r="X86" i="4"/>
  <c r="X17" i="4"/>
  <c r="X18" i="4"/>
  <c r="X19" i="4"/>
  <c r="X20" i="4"/>
  <c r="X16" i="4"/>
  <c r="X247" i="4"/>
  <c r="X248" i="4"/>
  <c r="X249" i="4"/>
  <c r="X250" i="4"/>
  <c r="X246" i="4"/>
  <c r="X239" i="4"/>
  <c r="X236" i="4"/>
  <c r="X237" i="4"/>
  <c r="X238" i="4"/>
  <c r="X235" i="4"/>
  <c r="X226" i="4"/>
  <c r="X227" i="4"/>
  <c r="X228" i="4"/>
  <c r="X229" i="4"/>
  <c r="X225" i="4"/>
  <c r="X215" i="4"/>
  <c r="X216" i="4"/>
  <c r="X217" i="4"/>
  <c r="X218" i="4"/>
  <c r="X214" i="4"/>
  <c r="X206" i="4"/>
  <c r="X207" i="4"/>
  <c r="X208" i="4"/>
  <c r="X209" i="4"/>
  <c r="X205" i="4"/>
  <c r="X185" i="4"/>
  <c r="X186" i="4"/>
  <c r="X187" i="4"/>
  <c r="X188" i="4"/>
  <c r="X184" i="4"/>
  <c r="X175" i="4"/>
  <c r="X176" i="4"/>
  <c r="X177" i="4"/>
  <c r="X178" i="4"/>
  <c r="X174" i="4"/>
  <c r="X166" i="4"/>
  <c r="X167" i="4"/>
  <c r="X168" i="4"/>
  <c r="X169" i="4"/>
  <c r="X165" i="4"/>
  <c r="X155" i="4"/>
  <c r="X156" i="4"/>
  <c r="X157" i="4"/>
  <c r="X158" i="4"/>
  <c r="X154" i="4"/>
  <c r="X145" i="4"/>
  <c r="X146" i="4"/>
  <c r="X147" i="4"/>
  <c r="X148" i="4"/>
  <c r="X144" i="4"/>
  <c r="X136" i="4"/>
  <c r="X137" i="4"/>
  <c r="X138" i="4"/>
  <c r="X139" i="4"/>
  <c r="X135" i="4"/>
  <c r="X106" i="4"/>
  <c r="X107" i="4"/>
  <c r="X108" i="4"/>
  <c r="X109" i="4"/>
  <c r="X105" i="4"/>
  <c r="X37" i="4"/>
  <c r="X38" i="4"/>
  <c r="X39" i="4"/>
  <c r="X40" i="4"/>
  <c r="X36" i="4"/>
  <c r="X26" i="4"/>
  <c r="X30" i="4"/>
  <c r="X29" i="4"/>
  <c r="X28" i="4"/>
  <c r="X27" i="4"/>
  <c r="X6" i="4"/>
  <c r="X7" i="4"/>
  <c r="X8" i="4"/>
  <c r="X9" i="4"/>
  <c r="X5" i="4"/>
  <c r="E11" i="7" l="1"/>
  <c r="D10" i="6" l="1"/>
  <c r="X335" i="4" l="1"/>
  <c r="X336" i="4"/>
  <c r="X337" i="4"/>
  <c r="X338" i="4"/>
  <c r="X334" i="4"/>
  <c r="X116" i="4"/>
  <c r="X117" i="4"/>
  <c r="X118" i="4"/>
  <c r="X119" i="4"/>
  <c r="X115" i="4"/>
  <c r="X95" i="4"/>
  <c r="X96" i="4"/>
  <c r="X97" i="4"/>
  <c r="X98" i="4"/>
  <c r="X94" i="4"/>
  <c r="X58" i="4"/>
  <c r="X59" i="4"/>
  <c r="X60" i="4"/>
  <c r="X61" i="4"/>
  <c r="X57" i="4"/>
  <c r="X47" i="4"/>
  <c r="X48" i="4"/>
  <c r="X49" i="4"/>
  <c r="X50" i="4"/>
  <c r="X46" i="4"/>
  <c r="Y491" i="5" l="1"/>
  <c r="Y492" i="5"/>
  <c r="Y493" i="5"/>
  <c r="Y490" i="5"/>
  <c r="Y470" i="5"/>
  <c r="Y471" i="5"/>
  <c r="Y472" i="5"/>
  <c r="Y473" i="5"/>
  <c r="Y469" i="5"/>
  <c r="Y290" i="5" l="1"/>
  <c r="Y291" i="5"/>
  <c r="Y292" i="5"/>
  <c r="Y289" i="5"/>
  <c r="Y175" i="2"/>
  <c r="Y176" i="2"/>
  <c r="Y177" i="2"/>
  <c r="Y178" i="2"/>
  <c r="Y174" i="2"/>
  <c r="Y153" i="2"/>
  <c r="Y154" i="2"/>
  <c r="Y155" i="2"/>
  <c r="Y156" i="2"/>
  <c r="Y152" i="2"/>
  <c r="Y141" i="2"/>
  <c r="Y142" i="2"/>
  <c r="Y143" i="2"/>
  <c r="Y144" i="2"/>
  <c r="Y140" i="2"/>
  <c r="Y121" i="2"/>
  <c r="Y122" i="2"/>
  <c r="Y123" i="2"/>
  <c r="Y124" i="2"/>
  <c r="Y120" i="2"/>
  <c r="Y100" i="2"/>
  <c r="Y101" i="2"/>
  <c r="Y102" i="2"/>
  <c r="Y103" i="2"/>
  <c r="Y99" i="2"/>
  <c r="Y36" i="2"/>
  <c r="Y37" i="2"/>
  <c r="Y38" i="2"/>
  <c r="Y39" i="2"/>
  <c r="Y35" i="2"/>
  <c r="X180" i="1"/>
  <c r="X181" i="1"/>
  <c r="X182" i="1"/>
  <c r="X183" i="1"/>
  <c r="X179" i="1"/>
  <c r="X169" i="1"/>
  <c r="X170" i="1"/>
  <c r="X171" i="1"/>
  <c r="X172" i="1"/>
  <c r="X168" i="1"/>
  <c r="X148" i="1"/>
  <c r="X149" i="1"/>
  <c r="X150" i="1"/>
  <c r="X151" i="1"/>
  <c r="X147" i="1"/>
  <c r="X159" i="1"/>
  <c r="X160" i="1"/>
  <c r="X161" i="1"/>
  <c r="X162" i="1"/>
  <c r="X158" i="1"/>
  <c r="X101" i="1"/>
  <c r="X321" i="1" l="1"/>
  <c r="X322" i="1"/>
  <c r="X323" i="1"/>
  <c r="X324" i="1"/>
  <c r="X320" i="1"/>
  <c r="X248" i="1"/>
  <c r="X252" i="1"/>
  <c r="X249" i="1"/>
  <c r="X250" i="1"/>
  <c r="X251" i="1"/>
  <c r="X138" i="1"/>
  <c r="X139" i="1"/>
  <c r="X140" i="1"/>
  <c r="X141" i="1"/>
  <c r="X137" i="1"/>
  <c r="X108" i="1"/>
  <c r="X109" i="1"/>
  <c r="X110" i="1"/>
  <c r="X111" i="1"/>
  <c r="X107" i="1"/>
  <c r="X99" i="1"/>
  <c r="X100" i="1"/>
  <c r="X102" i="1"/>
  <c r="X98" i="1"/>
  <c r="X47" i="1"/>
  <c r="X48" i="1"/>
  <c r="X49" i="1"/>
  <c r="X50" i="1"/>
  <c r="X46" i="1"/>
  <c r="X37" i="1"/>
  <c r="X38" i="1"/>
  <c r="X39" i="1"/>
  <c r="X40" i="1"/>
  <c r="X36" i="1"/>
  <c r="X27" i="1"/>
  <c r="X28" i="1"/>
  <c r="X29" i="1"/>
  <c r="X30" i="1"/>
  <c r="X26" i="1"/>
  <c r="P178" i="2" l="1"/>
</calcChain>
</file>

<file path=xl/sharedStrings.xml><?xml version="1.0" encoding="utf-8"?>
<sst xmlns="http://schemas.openxmlformats.org/spreadsheetml/2006/main" count="6098" uniqueCount="633">
  <si>
    <t>Nr.</t>
  </si>
  <si>
    <t>TS</t>
  </si>
  <si>
    <t>CAS NR</t>
  </si>
  <si>
    <t>UN GHS classifikation</t>
  </si>
  <si>
    <t>Inkubationszeiten</t>
  </si>
  <si>
    <t>Bemerkung</t>
  </si>
  <si>
    <t>2-Ethyl-1-hexanol</t>
  </si>
  <si>
    <t>104-76-7</t>
  </si>
  <si>
    <t>Acetone</t>
  </si>
  <si>
    <t>67-64-1</t>
  </si>
  <si>
    <t>Cyclopentanol</t>
  </si>
  <si>
    <t>96-41-3</t>
  </si>
  <si>
    <t>Methyl ethyl ketone</t>
  </si>
  <si>
    <t>78-93-3</t>
  </si>
  <si>
    <t>n-Hexanol</t>
  </si>
  <si>
    <t>111-27-3</t>
  </si>
  <si>
    <t>2A</t>
  </si>
  <si>
    <t>Propasol Solvent P</t>
  </si>
  <si>
    <t>1569-01-3</t>
  </si>
  <si>
    <t>Cetyl pyridinium bromide (1%)</t>
  </si>
  <si>
    <t>140-72-7</t>
  </si>
  <si>
    <t>Deoxycholic acid Na salt (10%)</t>
  </si>
  <si>
    <t>302-95-4</t>
  </si>
  <si>
    <t>Lauryl sulphobetaine (10%)</t>
  </si>
  <si>
    <t>14933-08-5</t>
  </si>
  <si>
    <t>3,3'-Dithiopropionic acid</t>
  </si>
  <si>
    <t>1119-62-6</t>
  </si>
  <si>
    <t>4-Carboxybenzaldehyde</t>
  </si>
  <si>
    <t>619-66-9</t>
  </si>
  <si>
    <t>Allyl alcohol</t>
  </si>
  <si>
    <t>107-18-6</t>
  </si>
  <si>
    <t>Furfural</t>
  </si>
  <si>
    <t>98-01-1</t>
  </si>
  <si>
    <t>iso-Propanol</t>
  </si>
  <si>
    <t>67-63-0</t>
  </si>
  <si>
    <t>Methyl cyanoacetate</t>
  </si>
  <si>
    <t>105-34-0</t>
  </si>
  <si>
    <t>2-Amino-3-hydroxy pyridine</t>
  </si>
  <si>
    <t>16867-03-1</t>
  </si>
  <si>
    <t>4-Amino-3-nitrophenol</t>
  </si>
  <si>
    <t>610-81-1</t>
  </si>
  <si>
    <t>Ammonium nitrate</t>
  </si>
  <si>
    <t>6484-52-2</t>
  </si>
  <si>
    <t>Sodium benzoate</t>
  </si>
  <si>
    <t>532-32-1</t>
  </si>
  <si>
    <t>2-Methyl-1-pentanol</t>
  </si>
  <si>
    <t>105-30-6</t>
  </si>
  <si>
    <t>3-Chloropropionitrile</t>
  </si>
  <si>
    <t>542-76-7</t>
  </si>
  <si>
    <t>Butyl Dipropasol Solvent</t>
  </si>
  <si>
    <t>29911-27-1</t>
  </si>
  <si>
    <t>Diethyl toluamide</t>
  </si>
  <si>
    <t>134-62-3</t>
  </si>
  <si>
    <t>Ethyl-2-methyl acetoacetate</t>
  </si>
  <si>
    <t>609-14-3</t>
  </si>
  <si>
    <t>iso-Butanal (Butyraldehyd)</t>
  </si>
  <si>
    <t>78-84-2</t>
  </si>
  <si>
    <t>n-Butanal</t>
  </si>
  <si>
    <t>123-72-8</t>
  </si>
  <si>
    <t>2B</t>
  </si>
  <si>
    <t>2,6-Dichloro-5-fluoro-beta-oxo-3-pyridinepropanoate</t>
  </si>
  <si>
    <t>96568-04-6</t>
  </si>
  <si>
    <t>iso-Propyl acetoacetate</t>
  </si>
  <si>
    <t>542-08-5</t>
  </si>
  <si>
    <t>Lupranol 3402 (Chemical name: Ethylenediamine, propoxylated)</t>
  </si>
  <si>
    <t>25214-63-5</t>
  </si>
  <si>
    <t>1,4-Dibutoxybenzene</t>
  </si>
  <si>
    <t>104-36-9</t>
  </si>
  <si>
    <t>2-Hydroxy-1,4-naphthoquinone</t>
  </si>
  <si>
    <t>83-72-7</t>
  </si>
  <si>
    <t>Camphene</t>
  </si>
  <si>
    <t>79-92-5</t>
  </si>
  <si>
    <t>m-Dinitrobenzene</t>
  </si>
  <si>
    <t>99-65-0</t>
  </si>
  <si>
    <t>Sodium monochloroacetate</t>
  </si>
  <si>
    <t>3926-62-3</t>
  </si>
  <si>
    <t>6h</t>
  </si>
  <si>
    <t>1h</t>
  </si>
  <si>
    <t>2h</t>
  </si>
  <si>
    <t>TEER 1000Hz</t>
  </si>
  <si>
    <t>Mittelwert</t>
  </si>
  <si>
    <t>STABW</t>
  </si>
  <si>
    <t>d0 v.T</t>
  </si>
  <si>
    <t>d0 n.T.</t>
  </si>
  <si>
    <t>d1</t>
  </si>
  <si>
    <t>d3</t>
  </si>
  <si>
    <t>d7</t>
  </si>
  <si>
    <t>normalisiert auf NC</t>
  </si>
  <si>
    <t>d11</t>
  </si>
  <si>
    <t>MW</t>
  </si>
  <si>
    <t>nicht getestet</t>
  </si>
  <si>
    <t>30 min</t>
  </si>
  <si>
    <t>15 min</t>
  </si>
  <si>
    <t>10 min</t>
  </si>
  <si>
    <t>gamma-Butyrolactone (1 of 2)</t>
  </si>
  <si>
    <t>96-48-0</t>
  </si>
  <si>
    <t>Chlorhexidine gluconate (20%, aqueous)</t>
  </si>
  <si>
    <t>18472-51-0</t>
  </si>
  <si>
    <t>12 min</t>
  </si>
  <si>
    <t>Cellosolve acetate</t>
  </si>
  <si>
    <t>111-15-9</t>
  </si>
  <si>
    <t>Ethyltrimethyl acetate</t>
  </si>
  <si>
    <t>3938-95-2</t>
  </si>
  <si>
    <t>Methyl amyl ketone (1 of 2)</t>
  </si>
  <si>
    <t>110-43-0</t>
  </si>
  <si>
    <t>Dimethyl carbonate</t>
  </si>
  <si>
    <t>616-38-6</t>
  </si>
  <si>
    <t xml:space="preserve">Furan </t>
  </si>
  <si>
    <t>110-00-9</t>
  </si>
  <si>
    <t>Methyl amyl ketone (2 of 2)</t>
  </si>
  <si>
    <t>Triethanolamine (neat) (1 of 2)</t>
  </si>
  <si>
    <t>102-71-6</t>
  </si>
  <si>
    <t>Piperonyl butoxide</t>
  </si>
  <si>
    <t>51-03-6</t>
  </si>
  <si>
    <t>1,2,6-Hexanetriol</t>
  </si>
  <si>
    <t>106-69-4</t>
  </si>
  <si>
    <t>1,3-Dibromopropane</t>
  </si>
  <si>
    <t>109-64-8</t>
  </si>
  <si>
    <t>1,6-Dibromohexane</t>
  </si>
  <si>
    <t>629-03-8</t>
  </si>
  <si>
    <t>1-Ethyl-3-methylimidazolium ethyl sulphate</t>
  </si>
  <si>
    <t>342573-75-5</t>
  </si>
  <si>
    <t>1-Methylpropylbenzene</t>
  </si>
  <si>
    <t>135-98-8</t>
  </si>
  <si>
    <t>3-Phenoxy benzaldehyde (neat) (1 of 2)</t>
  </si>
  <si>
    <t xml:space="preserve">39515-51-0 </t>
  </si>
  <si>
    <t>Amyl acetate (neat)</t>
  </si>
  <si>
    <t xml:space="preserve">628-63-7 </t>
  </si>
  <si>
    <t>bis-(3-Triethoxisilylpropyl)-tetrasulphide</t>
  </si>
  <si>
    <t>40372-72-3</t>
  </si>
  <si>
    <t>cis-Cyclooctene</t>
  </si>
  <si>
    <t>931-87-3 (931-88-4 reported in  ECETOC, which corresponds to  Cyclooctene)</t>
  </si>
  <si>
    <t>Di-iso-butyl ketone</t>
  </si>
  <si>
    <t>108-83-8</t>
  </si>
  <si>
    <t>Triethanolamine (neat) (2 of 2)</t>
  </si>
  <si>
    <t xml:space="preserve">Iodosulphuron-methyl-sodium </t>
  </si>
  <si>
    <t>144550-36-7</t>
  </si>
  <si>
    <t>Sodium bisulphite</t>
  </si>
  <si>
    <t>7631-90-5</t>
  </si>
  <si>
    <t>1,3,5-Trioxane</t>
  </si>
  <si>
    <t>110-88-3</t>
  </si>
  <si>
    <t>1-Phenyl-3-pyrazolidone</t>
  </si>
  <si>
    <t>92-43-3</t>
  </si>
  <si>
    <t>Betaine monohydrate</t>
  </si>
  <si>
    <t>590-47-6</t>
  </si>
  <si>
    <t>DL-Glutamic acid</t>
  </si>
  <si>
    <t>19285-83-7</t>
  </si>
  <si>
    <t>Magnesium carbonate</t>
  </si>
  <si>
    <t>56378-72-4</t>
  </si>
  <si>
    <t>Polyethylene glycol (PEG-40) hydrogenated castor oil  (Polyoxyethylene hydrogenated castor oil reported in NICEATM ALTTOX) (1 of 2)</t>
  </si>
  <si>
    <t>61788-85-0</t>
  </si>
  <si>
    <t xml:space="preserve">2,2'-Methylene-bis-(6-(2H-benzotriazol-2-yl)-4-(1,1,3,3tetramethylbutyl)phenol) </t>
  </si>
  <si>
    <t>103597-45-1</t>
  </si>
  <si>
    <t>4,4'-Methylene bis-(2,6-di-tert-butylphenol)</t>
  </si>
  <si>
    <t xml:space="preserve">118-82-1 (118-82-3 reported in  ECETOC, which is wrong) </t>
  </si>
  <si>
    <t>Trisodium mono-(5-(1,2-dihydroxyethyl)-4-oxido-2-oxo-2,5dihydro-furan-3-yl) phosphate</t>
  </si>
  <si>
    <t>66170-10-3</t>
  </si>
  <si>
    <t>Benzensulphonylchloride</t>
  </si>
  <si>
    <t>98-09-9</t>
  </si>
  <si>
    <t>bis-(3-Aminopropyl)-tetramethyldisiloxane</t>
  </si>
  <si>
    <t>2469-55-8</t>
  </si>
  <si>
    <t>Diethylethanolamine (neat)</t>
  </si>
  <si>
    <t>100-37-8</t>
  </si>
  <si>
    <t>Ethylhexyl acid phosphate ester</t>
  </si>
  <si>
    <t>12645-31-7</t>
  </si>
  <si>
    <t>4-tert-Butylcatechol  (85%, probably in methanol)</t>
  </si>
  <si>
    <t>98-29-3</t>
  </si>
  <si>
    <t>Benzalkonium chloride (10%)</t>
  </si>
  <si>
    <t>63449-41-2</t>
  </si>
  <si>
    <t>Benzethonium chloride (10%)</t>
  </si>
  <si>
    <t>121-54-0</t>
  </si>
  <si>
    <t>Acetic acid (10%)</t>
  </si>
  <si>
    <t>64-19-7</t>
  </si>
  <si>
    <t>Cetyltrimethyl ammonium bromide (CTAB) (10%) (1 of 2)</t>
  </si>
  <si>
    <t>57-09-0</t>
  </si>
  <si>
    <t>Stearyltrimethylammonium chloride (10%)</t>
  </si>
  <si>
    <t>112-03-8</t>
  </si>
  <si>
    <t>(3-Aminopropyl)triethoxy silane (2 of 2)</t>
  </si>
  <si>
    <t>919-30-2</t>
  </si>
  <si>
    <t>Methyl thioglycolate</t>
  </si>
  <si>
    <t>2365-48-2</t>
  </si>
  <si>
    <t xml:space="preserve">n-Octylamine </t>
  </si>
  <si>
    <t>111-86-4</t>
  </si>
  <si>
    <t xml:space="preserve">Trichloroacetyl chloride </t>
  </si>
  <si>
    <t>76-02-8</t>
  </si>
  <si>
    <t>2-Benzyl-4-chlorophenol (1 of 2)</t>
  </si>
  <si>
    <t>120-32-1</t>
  </si>
  <si>
    <t>2-Hydroxy iso-butyric acid</t>
  </si>
  <si>
    <t>594-61-6</t>
  </si>
  <si>
    <t>4,4'-(4,5,6,7-Tetrabromo-3H-2,1-benzoxathiol-3-ylidene)bis[2,6dibromophenol] S,S-dioxide</t>
  </si>
  <si>
    <t>4430-25-5</t>
  </si>
  <si>
    <t xml:space="preserve">4-(1,1,3,3-Tetramethylbutyl)phenol </t>
  </si>
  <si>
    <t xml:space="preserve">140-66-9 </t>
  </si>
  <si>
    <t>alpha-Ketoglutaric acid</t>
  </si>
  <si>
    <t>328-50-7</t>
  </si>
  <si>
    <t>Distearyldimethylammonium chloride (neat)</t>
  </si>
  <si>
    <t>107-64-2</t>
  </si>
  <si>
    <t>Imidazole (1 of 2)</t>
  </si>
  <si>
    <t>288-32-4</t>
  </si>
  <si>
    <t>Lauric acid</t>
  </si>
  <si>
    <t>143-07-7</t>
  </si>
  <si>
    <t>p-tert-Butylphenol (neat) (10 mg)</t>
  </si>
  <si>
    <t>98-54-4</t>
  </si>
  <si>
    <t>94.95</t>
  </si>
  <si>
    <t>Sodium perborate tetrahydrate</t>
  </si>
  <si>
    <t>10486-00-7</t>
  </si>
  <si>
    <t>3,4-Dimethyl-1H-pyrazole</t>
  </si>
  <si>
    <t>2820-37-3</t>
  </si>
  <si>
    <t>Benzoic acid</t>
  </si>
  <si>
    <t>65-85-0</t>
  </si>
  <si>
    <t xml:space="preserve">1,2-Benzisothiazol-3(2H)-one </t>
  </si>
  <si>
    <t>2634-33-5</t>
  </si>
  <si>
    <t>N-(2-Methylphenyl)-iminodicarbonimidic diamide (1-(o- Tolyl)biguanide)</t>
  </si>
  <si>
    <t>93-69-6</t>
  </si>
  <si>
    <t xml:space="preserve">6h </t>
  </si>
  <si>
    <t>1-(4-Chlorophenyl)-3-(3,4-dichlorophenyl) urea</t>
  </si>
  <si>
    <t>101-20-2</t>
  </si>
  <si>
    <t>3h</t>
  </si>
  <si>
    <t>unverdünnt</t>
  </si>
  <si>
    <t>Cellulose,2-(2-hydroxy-3-(trimethylammonium)propoxy)ethyl ether chloride(91%)</t>
  </si>
  <si>
    <t>68610-92-4</t>
  </si>
  <si>
    <t>Potassium tetrafluoroborate</t>
  </si>
  <si>
    <t>14075-53-7</t>
  </si>
  <si>
    <t>Disodium 2,2'-([1,1'-biphenyl]-4,4'-diyldivinylene) bis(benzene sulphonate)</t>
  </si>
  <si>
    <t>27344-41-8</t>
  </si>
  <si>
    <t>301 mod</t>
  </si>
  <si>
    <t xml:space="preserve">3h </t>
  </si>
  <si>
    <t>200 mod</t>
  </si>
  <si>
    <t>3-Phenoxybenzyl alcohol</t>
  </si>
  <si>
    <t>13826-35-2</t>
  </si>
  <si>
    <t xml:space="preserve">247 mod </t>
  </si>
  <si>
    <t>solid</t>
  </si>
  <si>
    <t>0d vt</t>
  </si>
  <si>
    <t>0d nt</t>
  </si>
  <si>
    <t xml:space="preserve">1d </t>
  </si>
  <si>
    <t>3d</t>
  </si>
  <si>
    <t>7d</t>
  </si>
  <si>
    <t>11d</t>
  </si>
  <si>
    <t>unverdünnt, als FS</t>
  </si>
  <si>
    <t>340 (15min)</t>
  </si>
  <si>
    <t>284/257</t>
  </si>
  <si>
    <t>2-Ethoxyethyl methacrylate</t>
  </si>
  <si>
    <t>2370-63-0</t>
  </si>
  <si>
    <t>verdünnt</t>
  </si>
  <si>
    <t>186 10%</t>
  </si>
  <si>
    <t>187 10%</t>
  </si>
  <si>
    <t>77 10%</t>
  </si>
  <si>
    <t>48 10%</t>
  </si>
  <si>
    <t>17 10%</t>
  </si>
  <si>
    <t>12  min</t>
  </si>
  <si>
    <t xml:space="preserve">1h </t>
  </si>
  <si>
    <t>nicht normalisierte Daten</t>
  </si>
  <si>
    <t xml:space="preserve">0d nt </t>
  </si>
  <si>
    <t>1d</t>
  </si>
  <si>
    <t xml:space="preserve">Impedanz Daten </t>
  </si>
  <si>
    <t>Kat 0</t>
  </si>
  <si>
    <t xml:space="preserve">nicht getestet </t>
  </si>
  <si>
    <t>Kat 1</t>
  </si>
  <si>
    <t xml:space="preserve">nicht normalisierte Daten </t>
  </si>
  <si>
    <t>d10</t>
  </si>
  <si>
    <t>Ethyl thioglycolate</t>
  </si>
  <si>
    <t>623-51-8</t>
  </si>
  <si>
    <t>p-Methyl thiobenzaldehyde</t>
  </si>
  <si>
    <t>3446-89-7</t>
  </si>
  <si>
    <t>Di-n-propyl disulphide</t>
  </si>
  <si>
    <t>629-19-6</t>
  </si>
  <si>
    <t xml:space="preserve">10 min </t>
  </si>
  <si>
    <t>Spender 17011</t>
  </si>
  <si>
    <t>Spender 15017</t>
  </si>
  <si>
    <t>Spender 14010</t>
  </si>
  <si>
    <t xml:space="preserve">30 min </t>
  </si>
  <si>
    <t xml:space="preserve">12 min </t>
  </si>
  <si>
    <t>PC</t>
  </si>
  <si>
    <t xml:space="preserve">5 min </t>
  </si>
  <si>
    <t>Spender 14013</t>
  </si>
  <si>
    <t>Spender 15018</t>
  </si>
  <si>
    <t>Spender 20012</t>
  </si>
  <si>
    <t>186 (100%)</t>
  </si>
  <si>
    <t>501 mod</t>
  </si>
  <si>
    <t>215 mod</t>
  </si>
  <si>
    <t>279 mod</t>
  </si>
  <si>
    <t xml:space="preserve">170 mod </t>
  </si>
  <si>
    <t xml:space="preserve">167 mod </t>
  </si>
  <si>
    <t xml:space="preserve">15 min </t>
  </si>
  <si>
    <t>222 mod</t>
  </si>
  <si>
    <t>Spender 14006</t>
  </si>
  <si>
    <t>Spender 16024</t>
  </si>
  <si>
    <t>Spender 15015</t>
  </si>
  <si>
    <t>0d vT</t>
  </si>
  <si>
    <t>0d nT</t>
  </si>
  <si>
    <t>1h (solid)</t>
  </si>
  <si>
    <t>als solid 100% getestet</t>
  </si>
  <si>
    <t xml:space="preserve">10 min  </t>
  </si>
  <si>
    <t>10 min (solid)</t>
  </si>
  <si>
    <t>nicht testbar! Gefährlicher Dampf</t>
  </si>
  <si>
    <t>5 min</t>
  </si>
  <si>
    <t>48 (10%)</t>
  </si>
  <si>
    <t>DRD TS nicht geeignet</t>
  </si>
  <si>
    <t>2,5-Dimethylhexanediol</t>
  </si>
  <si>
    <t>110-03-2</t>
  </si>
  <si>
    <t>253 (15min)</t>
  </si>
  <si>
    <t xml:space="preserve">2h </t>
  </si>
  <si>
    <t xml:space="preserve">Solids </t>
  </si>
  <si>
    <t>Solids</t>
  </si>
  <si>
    <t>Liquids</t>
  </si>
  <si>
    <t>x</t>
  </si>
  <si>
    <t>Kategorie 2 Liquids</t>
  </si>
  <si>
    <t xml:space="preserve">Nr. </t>
  </si>
  <si>
    <t xml:space="preserve">0d </t>
  </si>
  <si>
    <t>&gt;60 / &gt; 50</t>
  </si>
  <si>
    <t>erkannt</t>
  </si>
  <si>
    <t>nicht erkannt</t>
  </si>
  <si>
    <t>n</t>
  </si>
  <si>
    <t xml:space="preserve"> keine Schädigung? Zu viel Hornschicht?</t>
  </si>
  <si>
    <t>Bemerkungen</t>
  </si>
  <si>
    <t>Schädigung nach Test</t>
  </si>
  <si>
    <t>Fehler</t>
  </si>
  <si>
    <t>erkannt bis Tag 7</t>
  </si>
  <si>
    <t>kaputt</t>
  </si>
  <si>
    <t>Reizung zu schwach</t>
  </si>
  <si>
    <t>nich getestet</t>
  </si>
  <si>
    <t>keine Reizung</t>
  </si>
  <si>
    <t xml:space="preserve">vital </t>
  </si>
  <si>
    <t>evtl Fehler (in dem Versuch an Tag 7)</t>
  </si>
  <si>
    <t xml:space="preserve">Regeneration sichtbar </t>
  </si>
  <si>
    <t>steigt</t>
  </si>
  <si>
    <t>Bewertung nach 0d/7d</t>
  </si>
  <si>
    <t>Perform.St</t>
  </si>
  <si>
    <t>keine Reizung &lt; 60%</t>
  </si>
  <si>
    <t xml:space="preserve">dauerhaft vital </t>
  </si>
  <si>
    <t>vital</t>
  </si>
  <si>
    <t>Kategorie 2 Solids</t>
  </si>
  <si>
    <t>keine Reizung nach Test</t>
  </si>
  <si>
    <t>Reizung &lt; 60% nach Test</t>
  </si>
  <si>
    <t>Fehler in Kultur?</t>
  </si>
  <si>
    <t xml:space="preserve">erkannt bis Tag 7 </t>
  </si>
  <si>
    <t>&lt; 40 %</t>
  </si>
  <si>
    <t>nicht interpretierbar…</t>
  </si>
  <si>
    <t xml:space="preserve">keine Reizung nach dem Test </t>
  </si>
  <si>
    <t>Abnahme der Impedanz bis Tag 11</t>
  </si>
  <si>
    <t>nicht vital</t>
  </si>
  <si>
    <t>Reizung&lt;60</t>
  </si>
  <si>
    <t>Kategorie 1 Liquids</t>
  </si>
  <si>
    <t>Schädigung &lt; 60%</t>
  </si>
  <si>
    <t>keine Reizung; &gt; 60%</t>
  </si>
  <si>
    <t>keine Reizun;  &lt;  60% nach Test</t>
  </si>
  <si>
    <t xml:space="preserve">Bemerkungen </t>
  </si>
  <si>
    <t xml:space="preserve">Keine Reizung direkt nach Test </t>
  </si>
  <si>
    <t>alles unverdünnt</t>
  </si>
  <si>
    <t>Keine Reizung, durchgehend vital</t>
  </si>
  <si>
    <t>Modelle vor Test nicht vital?</t>
  </si>
  <si>
    <t xml:space="preserve">TS unverdünnt </t>
  </si>
  <si>
    <t xml:space="preserve">TS verdünnt </t>
  </si>
  <si>
    <t>1h nicht bewertbar</t>
  </si>
  <si>
    <t xml:space="preserve">5 min: 3d vital </t>
  </si>
  <si>
    <t xml:space="preserve">5 Minuten Inkubation sind nicht eindeutig schädigend von 0d-7d </t>
  </si>
  <si>
    <t xml:space="preserve">Keine Reizung </t>
  </si>
  <si>
    <t xml:space="preserve">verdünnt </t>
  </si>
  <si>
    <t>TS unverdünnt</t>
  </si>
  <si>
    <t xml:space="preserve">Reizung &lt; 60 % nach Test </t>
  </si>
  <si>
    <t>&lt; 60%</t>
  </si>
  <si>
    <t xml:space="preserve">TS nicht in wasser löslich </t>
  </si>
  <si>
    <t>Kategorie 1 Solids</t>
  </si>
  <si>
    <t>Kategorie 0 Liquids</t>
  </si>
  <si>
    <t>ähnelt Kategorie 2 Substang´z</t>
  </si>
  <si>
    <t xml:space="preserve">hohe Standardabweichung od nach test </t>
  </si>
  <si>
    <t>vital bis Tag 7</t>
  </si>
  <si>
    <t>Vitalität ab Tag 7 schlecht -&gt; Kulturbeding.?</t>
  </si>
  <si>
    <t>Kategorie 0 Solids</t>
  </si>
  <si>
    <t>&lt; 60 %</t>
  </si>
  <si>
    <t>13 geteste Substanzen</t>
  </si>
  <si>
    <t>34 Testsubstanzen insgesamt getestet</t>
  </si>
  <si>
    <t>getestet</t>
  </si>
  <si>
    <t>13 TS</t>
  </si>
  <si>
    <t xml:space="preserve">getestet </t>
  </si>
  <si>
    <t>9 TS</t>
  </si>
  <si>
    <t>8 TS</t>
  </si>
  <si>
    <t>gestetet</t>
  </si>
  <si>
    <t>15 TS</t>
  </si>
  <si>
    <t>21 TS</t>
  </si>
  <si>
    <t xml:space="preserve">gestestet </t>
  </si>
  <si>
    <t xml:space="preserve">Insg. Getestet </t>
  </si>
  <si>
    <t>kat 0</t>
  </si>
  <si>
    <t>kat 1</t>
  </si>
  <si>
    <t>kat 2</t>
  </si>
  <si>
    <t>Kat.</t>
  </si>
  <si>
    <t>Summe</t>
  </si>
  <si>
    <t>8_15</t>
  </si>
  <si>
    <t>21_13</t>
  </si>
  <si>
    <t>13_9</t>
  </si>
  <si>
    <t>Liquids_Solids</t>
  </si>
  <si>
    <t>Übersicht - getestete Substanzen</t>
  </si>
  <si>
    <t>unlöslich in Wasser (gestis)</t>
  </si>
  <si>
    <t xml:space="preserve">sehr schwer löslich in Wasser </t>
  </si>
  <si>
    <t>GESTIS-Stoffdatenbank (dguv.de)</t>
  </si>
  <si>
    <t>Draize-Methode (24 h Okklusion) leicht reizend,</t>
  </si>
  <si>
    <t>nach der EEC-Methode (4 h Okklusion) nicht reizend</t>
  </si>
  <si>
    <t>EEC Mehtode -&gt; als praxisrelevant angesehen,so daß die Substanz als 
"gut hautverträglich" angesehen wird</t>
  </si>
  <si>
    <t>Cat 1</t>
  </si>
  <si>
    <t>Cat 0</t>
  </si>
  <si>
    <t>Cat 2</t>
  </si>
  <si>
    <t>IST</t>
  </si>
  <si>
    <t>5_2</t>
  </si>
  <si>
    <t xml:space="preserve">Summe </t>
  </si>
  <si>
    <t>8_10</t>
  </si>
  <si>
    <t>6_13</t>
  </si>
  <si>
    <t>tox.</t>
  </si>
  <si>
    <t>3_4</t>
  </si>
  <si>
    <t>4_3</t>
  </si>
  <si>
    <t>nicht erkannt -&gt; Warum?</t>
  </si>
  <si>
    <t>_</t>
  </si>
  <si>
    <t>14_0</t>
  </si>
  <si>
    <t>5 TS Solids bei 6 h nicht erkannt; bei &lt; 6h erkannt</t>
  </si>
  <si>
    <t>3 TS nicht erkannt bei 30 min, es gibt keine Testung mit verkürzter Ink.zeit</t>
  </si>
  <si>
    <t>0__5</t>
  </si>
  <si>
    <t>15_0</t>
  </si>
  <si>
    <t>%</t>
  </si>
  <si>
    <t>cat 0</t>
  </si>
  <si>
    <t xml:space="preserve">erkannt </t>
  </si>
  <si>
    <t>nicht erkannt:</t>
  </si>
  <si>
    <t>Toxisch</t>
  </si>
  <si>
    <t>Vital</t>
  </si>
  <si>
    <t>Reversibel</t>
  </si>
  <si>
    <t>Kategorie</t>
  </si>
  <si>
    <t xml:space="preserve">10 min / 1h </t>
  </si>
  <si>
    <t>im Schnitt</t>
  </si>
  <si>
    <t>revers.</t>
  </si>
  <si>
    <t xml:space="preserve">Normalisierung auf 0d vt von TS </t>
  </si>
  <si>
    <t xml:space="preserve">Normalisierung auf 0d vt NC </t>
  </si>
  <si>
    <t>reversibel?</t>
  </si>
  <si>
    <t>steiggend</t>
  </si>
  <si>
    <t>Schwer löslich in Wasser,Löslichkeit: 4,3 g/l</t>
  </si>
  <si>
    <t>ausgangswert tief</t>
  </si>
  <si>
    <t>sehr knapp nicht erkannt</t>
  </si>
  <si>
    <t xml:space="preserve">sehr hoer anfangswert </t>
  </si>
  <si>
    <t>wasserlöslich?</t>
  </si>
  <si>
    <t xml:space="preserve">sehr knapp nicht erkannt </t>
  </si>
  <si>
    <t xml:space="preserve">reversibel </t>
  </si>
  <si>
    <t>sehr knapp nicht</t>
  </si>
  <si>
    <t xml:space="preserve">normalisierung auf 0d vt von TS </t>
  </si>
  <si>
    <t>reversibel</t>
  </si>
  <si>
    <t>normalsierung auf 0d vt von TS</t>
  </si>
  <si>
    <t>normalisierung von 0d vt von TS</t>
  </si>
  <si>
    <t>Kat 2</t>
  </si>
  <si>
    <t>6_10</t>
  </si>
  <si>
    <t>5_3</t>
  </si>
  <si>
    <t>2_4</t>
  </si>
  <si>
    <t>1_0</t>
  </si>
  <si>
    <t>0__4</t>
  </si>
  <si>
    <t>0_1</t>
  </si>
  <si>
    <t>erkannt insg.</t>
  </si>
  <si>
    <t>L 28,6_ S 100</t>
  </si>
  <si>
    <t>L 100_ S 66.6</t>
  </si>
  <si>
    <t>L 38.5_S 22.2</t>
  </si>
  <si>
    <t>L 0_ S 26.7</t>
  </si>
  <si>
    <t>L 0_S 6.6</t>
  </si>
  <si>
    <t>L 4.76_ S 0</t>
  </si>
  <si>
    <t>L 66.7_ S 0</t>
  </si>
  <si>
    <t>L 23.1_ S 44.4</t>
  </si>
  <si>
    <t xml:space="preserve">L 30.8_ S 33.3 </t>
  </si>
  <si>
    <t>Warum nicht erkannt?</t>
  </si>
  <si>
    <t>erkannt
Liquids_Solids</t>
  </si>
  <si>
    <t xml:space="preserve">nicht erkannt  insg. 
</t>
  </si>
  <si>
    <t>mehr erkannt</t>
  </si>
  <si>
    <t>L 66.6_ S 0</t>
  </si>
  <si>
    <t xml:space="preserve">L 14.3_ S 30.8 </t>
  </si>
  <si>
    <t>L 15.4_ S 44.4</t>
  </si>
  <si>
    <t>L 38.5_ S 33.3</t>
  </si>
  <si>
    <t>6_2</t>
  </si>
  <si>
    <t>L 46.2_ S 22.2</t>
  </si>
  <si>
    <t>L 28.57_ S 76.92</t>
  </si>
  <si>
    <t xml:space="preserve">UN GHS Kategorie </t>
  </si>
  <si>
    <t>Normalisierung auf NC</t>
  </si>
  <si>
    <t>Total</t>
  </si>
  <si>
    <t>66.6</t>
  </si>
  <si>
    <t>nicht 
erkannt</t>
  </si>
  <si>
    <t>TEER</t>
  </si>
  <si>
    <t>zu wenig chemikalie aufgetragen</t>
  </si>
  <si>
    <t>Kategorie 0</t>
  </si>
  <si>
    <t xml:space="preserve">Liquids </t>
  </si>
  <si>
    <t>warum nicht erkannt</t>
  </si>
  <si>
    <t>klebrig</t>
  </si>
  <si>
    <t>schon erkannt</t>
  </si>
  <si>
    <t xml:space="preserve">Imp fällt ab </t>
  </si>
  <si>
    <t>geruch</t>
  </si>
  <si>
    <t>schwer löslich in Wasser</t>
  </si>
  <si>
    <t>kat 2 ähnlich</t>
  </si>
  <si>
    <t>Imp fällt ab</t>
  </si>
  <si>
    <t>unlöslich in Wasser</t>
  </si>
  <si>
    <t xml:space="preserve">teilweise auch nicht erkannt </t>
  </si>
  <si>
    <t>nur vital bis 7d, insert trüb</t>
  </si>
  <si>
    <t xml:space="preserve">insert unten trüb, Modell wellt sich </t>
  </si>
  <si>
    <t>Weißer Ausfall nach Waschen, insert trüb</t>
  </si>
  <si>
    <t>erkannt: wann</t>
  </si>
  <si>
    <t>30, 10 min</t>
  </si>
  <si>
    <t>30 min, 15 min nicht?</t>
  </si>
  <si>
    <t>nicht erkannt bis:</t>
  </si>
  <si>
    <t>30 min, 12 min nicht?</t>
  </si>
  <si>
    <t xml:space="preserve">nur bei 1h </t>
  </si>
  <si>
    <t>Kategorie 2</t>
  </si>
  <si>
    <t>bis 10 min</t>
  </si>
  <si>
    <t xml:space="preserve">Imp fällt direkt ab </t>
  </si>
  <si>
    <t>10 min nicht?</t>
  </si>
  <si>
    <t xml:space="preserve">keine Reizung </t>
  </si>
  <si>
    <t>Imp fällt direk ab</t>
  </si>
  <si>
    <t>Regeneration sichtbar</t>
  </si>
  <si>
    <t>10 min knapp nicht erkannt, Reizung gering</t>
  </si>
  <si>
    <t>toxisch</t>
  </si>
  <si>
    <t>Abzug Verdünnung</t>
  </si>
  <si>
    <t>169 20%</t>
  </si>
  <si>
    <t>Erkannt in %</t>
  </si>
  <si>
    <t>erkannt in %</t>
  </si>
  <si>
    <t>unlöslich in wasser</t>
  </si>
  <si>
    <t>Abzug Problemsubstanzen</t>
  </si>
  <si>
    <t xml:space="preserve">1, 2h </t>
  </si>
  <si>
    <t xml:space="preserve">6, 2, 1 h </t>
  </si>
  <si>
    <t>10 min, 12min</t>
  </si>
  <si>
    <t xml:space="preserve">30, 12 min </t>
  </si>
  <si>
    <t>insert trüb, Imp fällt ab 1d</t>
  </si>
  <si>
    <t>10, 12 min</t>
  </si>
  <si>
    <t xml:space="preserve">insert trüb, weiß, Imp fällt unter 50 % an 7d </t>
  </si>
  <si>
    <t xml:space="preserve">insert nur unten trüb, Imp fällt &lt; 50% an 7d </t>
  </si>
  <si>
    <t>12min</t>
  </si>
  <si>
    <t>Imp fällt ab, bei 12 min sichtbare regeneration</t>
  </si>
  <si>
    <t>*</t>
  </si>
  <si>
    <t>Reizung bei 62 % bei 12 min</t>
  </si>
  <si>
    <t>(186=183)</t>
  </si>
  <si>
    <t>komische Messung?</t>
  </si>
  <si>
    <t>?</t>
  </si>
  <si>
    <t>als feststoff gemessen?</t>
  </si>
  <si>
    <t>15, 12, 10 min</t>
  </si>
  <si>
    <t>* Test Spender 14010 --&gt; TEER Werte vor Test zwischen 4000-6000</t>
  </si>
  <si>
    <t>Imp fällt direkt nach EIT, Insert trüb</t>
  </si>
  <si>
    <t>erkannt obwohl insert trüb</t>
  </si>
  <si>
    <t>Problem TS</t>
  </si>
  <si>
    <t>(Problem TS)</t>
  </si>
  <si>
    <t>7 Problemsubstanzen</t>
  </si>
  <si>
    <t xml:space="preserve">Imp fällt ab bei allen Tests </t>
  </si>
  <si>
    <t xml:space="preserve">Imp fällt ab, nicht Testen wegen Geruch! </t>
  </si>
  <si>
    <t>Alle TS inkl.</t>
  </si>
  <si>
    <t>Abzug Problem TS</t>
  </si>
  <si>
    <t>17.65
3 TS</t>
  </si>
  <si>
    <t>Abzug Verdünnungen (2 TS)</t>
  </si>
  <si>
    <t>20.0
3 TS</t>
  </si>
  <si>
    <t>4.76 
1 TS</t>
  </si>
  <si>
    <t>52.38
11 TS</t>
  </si>
  <si>
    <t>42.9
9 TS</t>
  </si>
  <si>
    <t>Cat 2
17 TS</t>
  </si>
  <si>
    <t>Cat 0
21 TS</t>
  </si>
  <si>
    <t>64.7
11 TS</t>
  </si>
  <si>
    <t>6.67
1 TS</t>
  </si>
  <si>
    <t>73.3
11 TS</t>
  </si>
  <si>
    <t xml:space="preserve">64.3
9 TS </t>
  </si>
  <si>
    <t>7.14
1 TS</t>
  </si>
  <si>
    <t>28.57
4 TS</t>
  </si>
  <si>
    <t>Kategorie 1</t>
  </si>
  <si>
    <t xml:space="preserve">Direkt nach Test vital, Imp fällt bis 3d </t>
  </si>
  <si>
    <t>1h, 10 min</t>
  </si>
  <si>
    <t>gleicher Test wie bei TS 10 (30 min)</t>
  </si>
  <si>
    <t>16 10%</t>
  </si>
  <si>
    <t>5, 12 min</t>
  </si>
  <si>
    <t xml:space="preserve">Positivkontrolle </t>
  </si>
  <si>
    <t>12, 30 min</t>
  </si>
  <si>
    <t xml:space="preserve">als solid </t>
  </si>
  <si>
    <t>5, 12, 30 min</t>
  </si>
  <si>
    <t>25
2 TS</t>
  </si>
  <si>
    <t>75.0
6 TS</t>
  </si>
  <si>
    <t>Cat 1
8 TS</t>
  </si>
  <si>
    <t>100
6 TS</t>
  </si>
  <si>
    <t>10 min, 1,6 h</t>
  </si>
  <si>
    <t>Vital bis 3d</t>
  </si>
  <si>
    <t>5, 10 min</t>
  </si>
  <si>
    <t>vital bei 5-10 min</t>
  </si>
  <si>
    <t>1, 6h</t>
  </si>
  <si>
    <t xml:space="preserve">94 / 95 </t>
  </si>
  <si>
    <t xml:space="preserve">bei 6h </t>
  </si>
  <si>
    <t xml:space="preserve">10 min, 1h </t>
  </si>
  <si>
    <t xml:space="preserve">10 min, 1h, 6h </t>
  </si>
  <si>
    <t xml:space="preserve">X-markiert in DRD Liste, </t>
  </si>
  <si>
    <t>bei 6h vital bis 1d, bei 1h vital bis 3d, X-markiert in DRD Liste</t>
  </si>
  <si>
    <t>12 min, 6h</t>
  </si>
  <si>
    <t>getestet als Solid (in DRD- 10% verdünnt als liquid)</t>
  </si>
  <si>
    <t xml:space="preserve">Bemerkung: Substanz nicht ausreichend vorhanden mögl. Zu wenig aufgetragen </t>
  </si>
  <si>
    <t>Abzug X-markierter TS</t>
  </si>
  <si>
    <t>alles</t>
  </si>
  <si>
    <t>Cat 1
14 TS</t>
  </si>
  <si>
    <t xml:space="preserve">10 min, 1h  </t>
  </si>
  <si>
    <t>bei 1h vital bis 1d, bei 10 min vital</t>
  </si>
  <si>
    <t>Cat 0
13 TS</t>
  </si>
  <si>
    <t xml:space="preserve">100
bei 1 h </t>
  </si>
  <si>
    <t>22.2
2 TS</t>
  </si>
  <si>
    <t>Cat 2
9 TS</t>
  </si>
  <si>
    <t>44.4
4 TS</t>
  </si>
  <si>
    <t>33.3
3 TS</t>
  </si>
  <si>
    <t>prewet auf 100 ul</t>
  </si>
  <si>
    <t xml:space="preserve">erneuerung: 
prewet erhöhen auf 100 ul </t>
  </si>
  <si>
    <t xml:space="preserve">Substanzen mörsern </t>
  </si>
  <si>
    <t>gesamt erkannt</t>
  </si>
  <si>
    <t>Kat 1
6 TS</t>
  </si>
  <si>
    <t>Kat 0
14 TS</t>
  </si>
  <si>
    <t>Kat 2
15 TS</t>
  </si>
  <si>
    <t>Kat 1
12 TS</t>
  </si>
  <si>
    <t>Kat 0
13 TS</t>
  </si>
  <si>
    <t xml:space="preserve">Cat 2
9 TS </t>
  </si>
  <si>
    <t xml:space="preserve">regeration langsam </t>
  </si>
  <si>
    <t xml:space="preserve">regneriert langsam </t>
  </si>
  <si>
    <t xml:space="preserve">5, 10 min, 1h, 2h  </t>
  </si>
  <si>
    <t>getestet unverdünnt</t>
  </si>
  <si>
    <t xml:space="preserve">3, 2, 1h </t>
  </si>
  <si>
    <t xml:space="preserve">2, 6h </t>
  </si>
  <si>
    <t xml:space="preserve">Waschprotokoll Multistepper bei 2h </t>
  </si>
  <si>
    <t xml:space="preserve">1, 2, 3h </t>
  </si>
  <si>
    <t>keine Reizung, unvital an Tag 7</t>
  </si>
  <si>
    <t xml:space="preserve">keine Reizung, durchgängig vital </t>
  </si>
  <si>
    <t xml:space="preserve">durchgängig vital </t>
  </si>
  <si>
    <t xml:space="preserve"> 1, 3h </t>
  </si>
  <si>
    <t xml:space="preserve">toxisch ab 0d nt bis 7d </t>
  </si>
  <si>
    <t xml:space="preserve">Impedanz nimmt ab </t>
  </si>
  <si>
    <t>10 min, 1,3, 6 h</t>
  </si>
  <si>
    <t xml:space="preserve">3, 6h </t>
  </si>
  <si>
    <t>12, 15 min</t>
  </si>
  <si>
    <t xml:space="preserve">keine Reizung, Impedanz nimmt ab bis 7d </t>
  </si>
  <si>
    <t>direkt rausgeworfen</t>
  </si>
  <si>
    <t>83.3
10 TS</t>
  </si>
  <si>
    <t xml:space="preserve">Abzug x-markierter TS bereits abgezogen </t>
  </si>
  <si>
    <t>x markierte direkt abgezogen hier für bewertung</t>
  </si>
  <si>
    <t>83.3 
10 TS</t>
  </si>
  <si>
    <t xml:space="preserve">
1 TS</t>
  </si>
  <si>
    <t xml:space="preserve">wenn Grenze bei 45 % --&gt; erkannt </t>
  </si>
  <si>
    <t xml:space="preserve">erkannt wenn Tag 1 gemessen wird als Barriere grenze </t>
  </si>
  <si>
    <t>nicht als Feststoff in DRD Liste</t>
  </si>
  <si>
    <t xml:space="preserve">4h, </t>
  </si>
  <si>
    <t xml:space="preserve">6, 4, 3h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</si>
</sst>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DGUVMeta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1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1" fillId="0" borderId="0" xfId="0" applyNumberFormat="1" applyFont="1" applyBorder="1"/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/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 applyFont="1"/>
    <xf numFmtId="1" fontId="1" fillId="0" borderId="0" xfId="0" applyNumberFormat="1" applyFont="1" applyBorder="1" applyAlignment="1">
      <alignment horizontal="left" vertical="center" wrapText="1"/>
    </xf>
    <xf numFmtId="1" fontId="2" fillId="0" borderId="0" xfId="0" applyNumberFormat="1" applyFont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2" fontId="3" fillId="0" borderId="0" xfId="0" applyNumberFormat="1" applyFont="1" applyBorder="1"/>
    <xf numFmtId="49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0" fillId="0" borderId="2" xfId="0" applyFont="1" applyBorder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left" wrapText="1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3" fillId="0" borderId="0" xfId="0" applyNumberFormat="1" applyFont="1" applyBorder="1" applyAlignment="1">
      <alignment horizontal="center" vertical="center"/>
    </xf>
    <xf numFmtId="0" fontId="1" fillId="0" borderId="0" xfId="0" applyFont="1"/>
    <xf numFmtId="2" fontId="0" fillId="0" borderId="0" xfId="0" applyNumberFormat="1" applyFont="1" applyBorder="1" applyAlignment="1"/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0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2" fontId="0" fillId="0" borderId="0" xfId="0" applyNumberFormat="1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2" fontId="0" fillId="2" borderId="0" xfId="0" applyNumberFormat="1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horizontal="lef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8" fontId="3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0" fillId="0" borderId="1" xfId="0" applyFont="1" applyFill="1" applyBorder="1"/>
    <xf numFmtId="49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1" fontId="1" fillId="0" borderId="0" xfId="0" applyNumberFormat="1" applyFont="1" applyFill="1" applyBorder="1" applyAlignment="1">
      <alignment horizont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 vertical="center"/>
    </xf>
    <xf numFmtId="1" fontId="1" fillId="3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1" fillId="3" borderId="0" xfId="0" applyFont="1" applyFill="1" applyBorder="1" applyAlignment="1">
      <alignment horizontal="left"/>
    </xf>
    <xf numFmtId="1" fontId="1" fillId="4" borderId="0" xfId="0" applyNumberFormat="1" applyFont="1" applyFill="1" applyBorder="1" applyAlignment="1">
      <alignment horizontal="center" vertical="center" wrapText="1"/>
    </xf>
    <xf numFmtId="49" fontId="0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1" fillId="0" borderId="2" xfId="0" applyFont="1" applyBorder="1" applyAlignment="1"/>
    <xf numFmtId="1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/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/>
    <xf numFmtId="0" fontId="0" fillId="5" borderId="0" xfId="0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0" fillId="4" borderId="1" xfId="0" applyFont="1" applyFill="1" applyBorder="1"/>
    <xf numFmtId="0" fontId="1" fillId="4" borderId="0" xfId="0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6" borderId="0" xfId="0" applyFill="1"/>
    <xf numFmtId="0" fontId="0" fillId="0" borderId="3" xfId="0" applyBorder="1"/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2" fontId="0" fillId="6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3" xfId="0" applyFill="1" applyBorder="1"/>
    <xf numFmtId="0" fontId="0" fillId="11" borderId="3" xfId="0" applyFill="1" applyBorder="1"/>
    <xf numFmtId="0" fontId="0" fillId="0" borderId="12" xfId="0" applyBorder="1"/>
    <xf numFmtId="0" fontId="0" fillId="0" borderId="8" xfId="0" applyBorder="1"/>
    <xf numFmtId="0" fontId="0" fillId="0" borderId="1" xfId="0" applyBorder="1"/>
    <xf numFmtId="2" fontId="5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0" fontId="0" fillId="0" borderId="14" xfId="0" applyFill="1" applyBorder="1"/>
    <xf numFmtId="0" fontId="0" fillId="0" borderId="0" xfId="0" applyFill="1" applyBorder="1"/>
    <xf numFmtId="0" fontId="0" fillId="0" borderId="13" xfId="0" applyFill="1" applyBorder="1"/>
    <xf numFmtId="0" fontId="0" fillId="3" borderId="3" xfId="0" applyFill="1" applyBorder="1"/>
    <xf numFmtId="2" fontId="0" fillId="5" borderId="0" xfId="0" applyNumberFormat="1" applyFont="1" applyFill="1" applyBorder="1"/>
    <xf numFmtId="2" fontId="0" fillId="4" borderId="0" xfId="0" applyNumberFormat="1" applyFont="1" applyFill="1" applyBorder="1" applyAlignment="1">
      <alignment horizontal="center"/>
    </xf>
    <xf numFmtId="9" fontId="0" fillId="4" borderId="3" xfId="0" applyNumberFormat="1" applyFill="1" applyBorder="1"/>
    <xf numFmtId="0" fontId="0" fillId="10" borderId="0" xfId="0" applyFill="1"/>
    <xf numFmtId="0" fontId="0" fillId="10" borderId="14" xfId="0" applyFill="1" applyBorder="1"/>
    <xf numFmtId="0" fontId="0" fillId="10" borderId="13" xfId="0" applyFill="1" applyBorder="1"/>
    <xf numFmtId="0" fontId="0" fillId="10" borderId="12" xfId="0" applyFill="1" applyBorder="1"/>
    <xf numFmtId="0" fontId="0" fillId="9" borderId="0" xfId="0" applyFill="1"/>
    <xf numFmtId="0" fontId="1" fillId="9" borderId="2" xfId="0" applyFont="1" applyFill="1" applyBorder="1"/>
    <xf numFmtId="0" fontId="0" fillId="0" borderId="8" xfId="0" applyFill="1" applyBorder="1"/>
    <xf numFmtId="0" fontId="0" fillId="10" borderId="0" xfId="0" applyFill="1" applyBorder="1"/>
    <xf numFmtId="0" fontId="0" fillId="0" borderId="9" xfId="0" applyFill="1" applyBorder="1"/>
    <xf numFmtId="0" fontId="0" fillId="6" borderId="5" xfId="0" applyFill="1" applyBorder="1"/>
    <xf numFmtId="1" fontId="1" fillId="10" borderId="0" xfId="0" applyNumberFormat="1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left" wrapText="1"/>
    </xf>
    <xf numFmtId="9" fontId="0" fillId="10" borderId="0" xfId="0" applyNumberFormat="1" applyFill="1" applyBorder="1"/>
    <xf numFmtId="1" fontId="1" fillId="10" borderId="0" xfId="0" applyNumberFormat="1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10" borderId="13" xfId="0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0" fillId="12" borderId="0" xfId="0" applyNumberFormat="1" applyFont="1" applyFill="1" applyBorder="1" applyAlignment="1">
      <alignment horizontal="center"/>
    </xf>
    <xf numFmtId="0" fontId="0" fillId="0" borderId="12" xfId="0" applyFill="1" applyBorder="1"/>
    <xf numFmtId="1" fontId="1" fillId="10" borderId="13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0" fontId="3" fillId="6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left" vertical="center" wrapText="1"/>
    </xf>
    <xf numFmtId="2" fontId="0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0" fillId="13" borderId="0" xfId="0" applyNumberFormat="1" applyFont="1" applyFill="1" applyBorder="1" applyAlignment="1">
      <alignment horizontal="center"/>
    </xf>
    <xf numFmtId="2" fontId="0" fillId="14" borderId="0" xfId="0" applyNumberFormat="1" applyFont="1" applyFill="1" applyBorder="1" applyAlignment="1">
      <alignment horizontal="center"/>
    </xf>
    <xf numFmtId="2" fontId="0" fillId="15" borderId="0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wrapText="1"/>
    </xf>
    <xf numFmtId="1" fontId="1" fillId="0" borderId="13" xfId="0" applyNumberFormat="1" applyFont="1" applyBorder="1" applyAlignment="1">
      <alignment horizontal="left" vertical="center" wrapText="1"/>
    </xf>
    <xf numFmtId="0" fontId="1" fillId="0" borderId="13" xfId="0" applyFont="1" applyBorder="1"/>
    <xf numFmtId="0" fontId="0" fillId="5" borderId="0" xfId="0" applyFont="1" applyFill="1" applyBorder="1"/>
    <xf numFmtId="1" fontId="2" fillId="10" borderId="0" xfId="0" applyNumberFormat="1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left" vertical="center" wrapText="1"/>
    </xf>
    <xf numFmtId="0" fontId="0" fillId="0" borderId="0" xfId="0" applyNumberFormat="1" applyBorder="1"/>
    <xf numFmtId="2" fontId="1" fillId="0" borderId="0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Border="1" applyAlignment="1" applyProtection="1">
      <alignment horizontal="center" vertical="center"/>
      <protection locked="0"/>
    </xf>
    <xf numFmtId="2" fontId="0" fillId="6" borderId="0" xfId="0" applyNumberFormat="1" applyFont="1" applyFill="1" applyBorder="1" applyAlignment="1" applyProtection="1">
      <alignment horizontal="center" vertical="center"/>
      <protection locked="0"/>
    </xf>
    <xf numFmtId="2" fontId="0" fillId="3" borderId="0" xfId="0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Border="1" applyAlignment="1" applyProtection="1">
      <alignment horizontal="center" vertical="center"/>
      <protection locked="0"/>
    </xf>
    <xf numFmtId="2" fontId="5" fillId="6" borderId="0" xfId="0" applyNumberFormat="1" applyFont="1" applyFill="1" applyBorder="1" applyAlignment="1" applyProtection="1">
      <alignment horizontal="center" vertical="center"/>
      <protection locked="0"/>
    </xf>
    <xf numFmtId="2" fontId="0" fillId="4" borderId="0" xfId="0" applyNumberFormat="1" applyFont="1" applyFill="1" applyBorder="1" applyAlignment="1" applyProtection="1">
      <alignment horizontal="center" vertical="center"/>
      <protection locked="0"/>
    </xf>
    <xf numFmtId="2" fontId="0" fillId="8" borderId="0" xfId="0" applyNumberFormat="1" applyFont="1" applyFill="1" applyBorder="1" applyAlignment="1" applyProtection="1">
      <alignment horizontal="center" vertical="center"/>
      <protection locked="0"/>
    </xf>
    <xf numFmtId="2" fontId="0" fillId="13" borderId="0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Fill="1" applyBorder="1" applyAlignment="1" applyProtection="1">
      <alignment horizontal="center" vertical="center"/>
      <protection locked="0"/>
    </xf>
    <xf numFmtId="2" fontId="1" fillId="3" borderId="0" xfId="0" applyNumberFormat="1" applyFont="1" applyFill="1" applyBorder="1" applyAlignment="1" applyProtection="1">
      <alignment horizontal="center" vertical="center"/>
      <protection locked="0"/>
    </xf>
    <xf numFmtId="2" fontId="0" fillId="12" borderId="0" xfId="0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Alignment="1" applyProtection="1">
      <alignment horizontal="center" vertical="center"/>
      <protection locked="0"/>
    </xf>
    <xf numFmtId="2" fontId="0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10" xfId="0" applyFill="1" applyBorder="1"/>
    <xf numFmtId="0" fontId="1" fillId="0" borderId="10" xfId="0" applyFont="1" applyFill="1" applyBorder="1"/>
    <xf numFmtId="0" fontId="1" fillId="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0" borderId="13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" fontId="1" fillId="0" borderId="12" xfId="0" applyNumberFormat="1" applyFont="1" applyFill="1" applyBorder="1" applyAlignment="1">
      <alignment horizontal="center" vertical="center"/>
    </xf>
    <xf numFmtId="0" fontId="0" fillId="0" borderId="15" xfId="0" applyFill="1" applyBorder="1"/>
    <xf numFmtId="0" fontId="1" fillId="0" borderId="15" xfId="0" applyFont="1" applyFill="1" applyBorder="1"/>
    <xf numFmtId="0" fontId="1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" fillId="0" borderId="12" xfId="0" applyFont="1" applyFill="1" applyBorder="1"/>
    <xf numFmtId="0" fontId="1" fillId="0" borderId="0" xfId="0" applyFont="1" applyFill="1"/>
    <xf numFmtId="0" fontId="0" fillId="0" borderId="0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right" vertical="center"/>
    </xf>
    <xf numFmtId="0" fontId="9" fillId="0" borderId="0" xfId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NumberFormat="1"/>
    <xf numFmtId="0" fontId="3" fillId="6" borderId="0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right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5" borderId="0" xfId="0" applyFill="1"/>
    <xf numFmtId="0" fontId="0" fillId="6" borderId="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/>
    <xf numFmtId="10" fontId="0" fillId="13" borderId="5" xfId="0" applyNumberForma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10" fontId="0" fillId="15" borderId="5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3" fillId="19" borderId="0" xfId="0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 vertical="center"/>
    </xf>
    <xf numFmtId="2" fontId="3" fillId="8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4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2" fontId="3" fillId="6" borderId="0" xfId="0" applyNumberFormat="1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4" borderId="0" xfId="0" applyFont="1" applyFill="1" applyAlignment="1">
      <alignment horizontal="center" vertical="center" wrapText="1"/>
    </xf>
    <xf numFmtId="2" fontId="0" fillId="4" borderId="0" xfId="0" applyNumberFormat="1" applyFont="1" applyFill="1" applyBorder="1" applyAlignment="1">
      <alignment horizontal="center" vertical="center"/>
    </xf>
    <xf numFmtId="2" fontId="0" fillId="6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4" fillId="0" borderId="0" xfId="0" applyNumberFormat="1" applyFont="1" applyFill="1" applyBorder="1"/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6" fillId="0" borderId="0" xfId="0" applyNumberFormat="1" applyFont="1" applyBorder="1"/>
    <xf numFmtId="0" fontId="0" fillId="0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3" fillId="0" borderId="0" xfId="0" applyNumberFormat="1" applyFont="1" applyBorder="1"/>
    <xf numFmtId="0" fontId="3" fillId="0" borderId="0" xfId="0" applyNumberFormat="1" applyFont="1" applyFill="1" applyBorder="1"/>
    <xf numFmtId="0" fontId="1" fillId="0" borderId="0" xfId="0" applyNumberFormat="1" applyFont="1" applyBorder="1" applyAlignment="1"/>
    <xf numFmtId="0" fontId="1" fillId="0" borderId="0" xfId="0" applyNumberFormat="1" applyFont="1" applyFill="1" applyBorder="1" applyAlignment="1"/>
    <xf numFmtId="0" fontId="3" fillId="0" borderId="0" xfId="0" applyNumberFormat="1" applyFont="1" applyFill="1"/>
    <xf numFmtId="2" fontId="3" fillId="6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right" vertical="center"/>
    </xf>
    <xf numFmtId="0" fontId="0" fillId="4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0" fontId="0" fillId="19" borderId="3" xfId="0" applyFont="1" applyFill="1" applyBorder="1" applyAlignment="1">
      <alignment horizontal="center" vertical="center"/>
    </xf>
    <xf numFmtId="2" fontId="1" fillId="6" borderId="13" xfId="0" applyNumberFormat="1" applyFont="1" applyFill="1" applyBorder="1" applyAlignment="1">
      <alignment horizontal="center" vertical="center"/>
    </xf>
    <xf numFmtId="2" fontId="0" fillId="6" borderId="13" xfId="0" applyNumberFormat="1" applyFont="1" applyFill="1" applyBorder="1" applyAlignment="1">
      <alignment horizontal="center" vertical="center"/>
    </xf>
    <xf numFmtId="17" fontId="0" fillId="0" borderId="14" xfId="0" applyNumberForma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2" fontId="0" fillId="19" borderId="11" xfId="0" applyNumberFormat="1" applyFill="1" applyBorder="1" applyAlignment="1">
      <alignment horizontal="center" vertical="center"/>
    </xf>
    <xf numFmtId="2" fontId="0" fillId="19" borderId="12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6" borderId="25" xfId="0" applyFill="1" applyBorder="1" applyAlignment="1">
      <alignment horizontal="center" vertical="center"/>
    </xf>
    <xf numFmtId="0" fontId="0" fillId="0" borderId="21" xfId="0" applyBorder="1"/>
    <xf numFmtId="0" fontId="0" fillId="6" borderId="2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 wrapText="1"/>
    </xf>
    <xf numFmtId="0" fontId="0" fillId="0" borderId="21" xfId="0" applyFill="1" applyBorder="1"/>
    <xf numFmtId="2" fontId="0" fillId="0" borderId="12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5" fontId="0" fillId="13" borderId="3" xfId="0" applyNumberFormat="1" applyFill="1" applyBorder="1" applyAlignment="1">
      <alignment horizontal="center" vertical="center"/>
    </xf>
    <xf numFmtId="165" fontId="0" fillId="15" borderId="3" xfId="0" applyNumberForma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65" fontId="0" fillId="19" borderId="3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 wrapText="1"/>
    </xf>
    <xf numFmtId="0" fontId="0" fillId="0" borderId="2" xfId="0" applyBorder="1"/>
    <xf numFmtId="0" fontId="0" fillId="0" borderId="10" xfId="0" applyBorder="1"/>
    <xf numFmtId="0" fontId="0" fillId="19" borderId="0" xfId="0" applyFill="1"/>
    <xf numFmtId="0" fontId="0" fillId="8" borderId="0" xfId="0" applyFill="1"/>
    <xf numFmtId="1" fontId="1" fillId="15" borderId="0" xfId="0" applyNumberFormat="1" applyFont="1" applyFill="1" applyBorder="1" applyAlignment="1">
      <alignment horizontal="center" vertical="center" wrapText="1"/>
    </xf>
    <xf numFmtId="1" fontId="1" fillId="6" borderId="0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" xfId="0" applyFill="1" applyBorder="1"/>
    <xf numFmtId="0" fontId="0" fillId="15" borderId="2" xfId="0" applyFill="1" applyBorder="1"/>
    <xf numFmtId="0" fontId="0" fillId="19" borderId="2" xfId="0" applyFill="1" applyBorder="1"/>
    <xf numFmtId="1" fontId="4" fillId="0" borderId="13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4" fillId="8" borderId="8" xfId="0" applyNumberFormat="1" applyFont="1" applyFill="1" applyBorder="1" applyAlignment="1">
      <alignment horizontal="center" vertical="center" wrapText="1"/>
    </xf>
    <xf numFmtId="1" fontId="4" fillId="8" borderId="13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5" borderId="2" xfId="0" applyFill="1" applyBorder="1"/>
    <xf numFmtId="1" fontId="1" fillId="5" borderId="0" xfId="0" applyNumberFormat="1" applyFont="1" applyFill="1" applyBorder="1" applyAlignment="1">
      <alignment horizontal="center" vertical="center" wrapText="1"/>
    </xf>
    <xf numFmtId="1" fontId="4" fillId="6" borderId="13" xfId="0" applyNumberFormat="1" applyFont="1" applyFill="1" applyBorder="1" applyAlignment="1">
      <alignment horizontal="center" vertical="center" wrapText="1"/>
    </xf>
    <xf numFmtId="165" fontId="0" fillId="7" borderId="0" xfId="0" applyNumberFormat="1" applyFill="1"/>
    <xf numFmtId="0" fontId="0" fillId="4" borderId="0" xfId="0" applyFill="1"/>
    <xf numFmtId="0" fontId="11" fillId="0" borderId="0" xfId="0" applyFont="1" applyAlignment="1">
      <alignment horizontal="left"/>
    </xf>
    <xf numFmtId="1" fontId="1" fillId="22" borderId="0" xfId="0" applyNumberFormat="1" applyFont="1" applyFill="1" applyBorder="1" applyAlignment="1">
      <alignment horizontal="center" vertical="center" wrapText="1"/>
    </xf>
    <xf numFmtId="0" fontId="0" fillId="13" borderId="2" xfId="0" applyFill="1" applyBorder="1"/>
    <xf numFmtId="0" fontId="0" fillId="7" borderId="2" xfId="0" applyFill="1" applyBorder="1"/>
    <xf numFmtId="0" fontId="0" fillId="13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 wrapText="1"/>
    </xf>
    <xf numFmtId="2" fontId="0" fillId="0" borderId="0" xfId="0" applyNumberFormat="1" applyFill="1"/>
    <xf numFmtId="165" fontId="0" fillId="13" borderId="3" xfId="0" applyNumberFormat="1" applyFill="1" applyBorder="1" applyAlignment="1">
      <alignment horizontal="center" vertical="center" wrapText="1"/>
    </xf>
    <xf numFmtId="165" fontId="0" fillId="15" borderId="3" xfId="0" applyNumberFormat="1" applyFill="1" applyBorder="1" applyAlignment="1">
      <alignment horizontal="center" vertical="center" wrapText="1"/>
    </xf>
    <xf numFmtId="0" fontId="0" fillId="19" borderId="3" xfId="0" applyFont="1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15" borderId="3" xfId="0" applyFill="1" applyBorder="1" applyAlignment="1">
      <alignment horizontal="center" vertical="center" wrapText="1"/>
    </xf>
    <xf numFmtId="0" fontId="0" fillId="0" borderId="0" xfId="0" quotePrefix="1" applyFill="1"/>
    <xf numFmtId="165" fontId="0" fillId="19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8" borderId="0" xfId="0" applyFont="1" applyFill="1"/>
    <xf numFmtId="0" fontId="3" fillId="0" borderId="10" xfId="0" applyFont="1" applyBorder="1"/>
    <xf numFmtId="1" fontId="4" fillId="0" borderId="8" xfId="0" applyNumberFormat="1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3" xfId="0" applyFont="1" applyFill="1" applyBorder="1"/>
    <xf numFmtId="1" fontId="4" fillId="6" borderId="8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0" xfId="0" applyFont="1" applyFill="1" applyBorder="1"/>
    <xf numFmtId="1" fontId="4" fillId="0" borderId="13" xfId="0" applyNumberFormat="1" applyFont="1" applyBorder="1" applyAlignment="1">
      <alignment horizontal="center" wrapText="1"/>
    </xf>
    <xf numFmtId="1" fontId="4" fillId="0" borderId="13" xfId="0" applyNumberFormat="1" applyFont="1" applyFill="1" applyBorder="1" applyAlignment="1">
      <alignment horizontal="center" wrapText="1"/>
    </xf>
    <xf numFmtId="1" fontId="4" fillId="7" borderId="13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16" borderId="0" xfId="0" applyFill="1"/>
    <xf numFmtId="1" fontId="4" fillId="16" borderId="13" xfId="0" applyNumberFormat="1" applyFont="1" applyFill="1" applyBorder="1" applyAlignment="1">
      <alignment horizontal="center" vertical="center" wrapText="1"/>
    </xf>
    <xf numFmtId="1" fontId="1" fillId="16" borderId="0" xfId="0" applyNumberFormat="1" applyFont="1" applyFill="1" applyBorder="1" applyAlignment="1">
      <alignment horizontal="center" vertical="center" wrapText="1"/>
    </xf>
    <xf numFmtId="1" fontId="0" fillId="16" borderId="0" xfId="0" applyNumberFormat="1" applyFont="1" applyFill="1" applyBorder="1" applyAlignment="1">
      <alignment horizontal="center" vertical="center" wrapText="1"/>
    </xf>
    <xf numFmtId="0" fontId="0" fillId="16" borderId="13" xfId="0" applyFill="1" applyBorder="1"/>
    <xf numFmtId="9" fontId="3" fillId="16" borderId="0" xfId="0" applyNumberFormat="1" applyFont="1" applyFill="1" applyBorder="1" applyAlignment="1">
      <alignment horizontal="center" vertical="center"/>
    </xf>
    <xf numFmtId="2" fontId="0" fillId="16" borderId="0" xfId="0" applyNumberFormat="1" applyFont="1" applyFill="1" applyBorder="1" applyAlignment="1">
      <alignment horizontal="center"/>
    </xf>
    <xf numFmtId="0" fontId="3" fillId="16" borderId="0" xfId="0" applyFont="1" applyFill="1" applyBorder="1" applyAlignment="1">
      <alignment horizontal="left"/>
    </xf>
    <xf numFmtId="1" fontId="4" fillId="13" borderId="8" xfId="0" applyNumberFormat="1" applyFont="1" applyFill="1" applyBorder="1" applyAlignment="1">
      <alignment horizontal="center" vertical="center" wrapText="1"/>
    </xf>
    <xf numFmtId="1" fontId="4" fillId="13" borderId="13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7" fontId="1" fillId="0" borderId="14" xfId="0" applyNumberFormat="1" applyFont="1" applyFill="1" applyBorder="1" applyAlignment="1">
      <alignment horizontal="center" vertical="center"/>
    </xf>
    <xf numFmtId="17" fontId="1" fillId="0" borderId="13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 vertical="center"/>
    </xf>
    <xf numFmtId="0" fontId="1" fillId="16" borderId="29" xfId="0" applyFont="1" applyFill="1" applyBorder="1" applyAlignment="1">
      <alignment horizontal="center" vertical="center"/>
    </xf>
    <xf numFmtId="0" fontId="1" fillId="16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6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wrapText="1"/>
    </xf>
    <xf numFmtId="0" fontId="0" fillId="4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1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jpeg"/><Relationship Id="rId61" Type="http://schemas.openxmlformats.org/officeDocument/2006/relationships/image" Target="../media/image61.png"/><Relationship Id="rId19" Type="http://schemas.openxmlformats.org/officeDocument/2006/relationships/image" Target="../media/image19.emf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3.png"/><Relationship Id="rId18" Type="http://schemas.openxmlformats.org/officeDocument/2006/relationships/image" Target="../media/image88.png"/><Relationship Id="rId26" Type="http://schemas.openxmlformats.org/officeDocument/2006/relationships/image" Target="../media/image96.png"/><Relationship Id="rId3" Type="http://schemas.openxmlformats.org/officeDocument/2006/relationships/image" Target="../media/image73.png"/><Relationship Id="rId21" Type="http://schemas.openxmlformats.org/officeDocument/2006/relationships/image" Target="../media/image91.png"/><Relationship Id="rId34" Type="http://schemas.openxmlformats.org/officeDocument/2006/relationships/image" Target="../media/image104.png"/><Relationship Id="rId7" Type="http://schemas.openxmlformats.org/officeDocument/2006/relationships/image" Target="../media/image77.png"/><Relationship Id="rId12" Type="http://schemas.openxmlformats.org/officeDocument/2006/relationships/image" Target="../media/image82.png"/><Relationship Id="rId17" Type="http://schemas.openxmlformats.org/officeDocument/2006/relationships/image" Target="../media/image87.png"/><Relationship Id="rId25" Type="http://schemas.openxmlformats.org/officeDocument/2006/relationships/image" Target="../media/image95.png"/><Relationship Id="rId33" Type="http://schemas.openxmlformats.org/officeDocument/2006/relationships/image" Target="../media/image103.png"/><Relationship Id="rId2" Type="http://schemas.openxmlformats.org/officeDocument/2006/relationships/image" Target="../media/image72.png"/><Relationship Id="rId16" Type="http://schemas.openxmlformats.org/officeDocument/2006/relationships/image" Target="../media/image86.png"/><Relationship Id="rId20" Type="http://schemas.openxmlformats.org/officeDocument/2006/relationships/image" Target="../media/image90.png"/><Relationship Id="rId29" Type="http://schemas.openxmlformats.org/officeDocument/2006/relationships/image" Target="../media/image99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11" Type="http://schemas.openxmlformats.org/officeDocument/2006/relationships/image" Target="../media/image81.png"/><Relationship Id="rId24" Type="http://schemas.openxmlformats.org/officeDocument/2006/relationships/image" Target="../media/image94.png"/><Relationship Id="rId32" Type="http://schemas.openxmlformats.org/officeDocument/2006/relationships/image" Target="../media/image102.png"/><Relationship Id="rId5" Type="http://schemas.openxmlformats.org/officeDocument/2006/relationships/image" Target="../media/image75.png"/><Relationship Id="rId15" Type="http://schemas.openxmlformats.org/officeDocument/2006/relationships/image" Target="../media/image85.png"/><Relationship Id="rId23" Type="http://schemas.openxmlformats.org/officeDocument/2006/relationships/image" Target="../media/image93.png"/><Relationship Id="rId28" Type="http://schemas.openxmlformats.org/officeDocument/2006/relationships/image" Target="../media/image98.png"/><Relationship Id="rId10" Type="http://schemas.openxmlformats.org/officeDocument/2006/relationships/image" Target="../media/image80.png"/><Relationship Id="rId19" Type="http://schemas.openxmlformats.org/officeDocument/2006/relationships/image" Target="../media/image89.png"/><Relationship Id="rId31" Type="http://schemas.openxmlformats.org/officeDocument/2006/relationships/image" Target="../media/image101.png"/><Relationship Id="rId4" Type="http://schemas.openxmlformats.org/officeDocument/2006/relationships/image" Target="../media/image74.png"/><Relationship Id="rId9" Type="http://schemas.openxmlformats.org/officeDocument/2006/relationships/image" Target="../media/image79.jpeg"/><Relationship Id="rId14" Type="http://schemas.openxmlformats.org/officeDocument/2006/relationships/image" Target="../media/image84.png"/><Relationship Id="rId22" Type="http://schemas.openxmlformats.org/officeDocument/2006/relationships/image" Target="../media/image92.png"/><Relationship Id="rId27" Type="http://schemas.openxmlformats.org/officeDocument/2006/relationships/image" Target="../media/image97.png"/><Relationship Id="rId30" Type="http://schemas.openxmlformats.org/officeDocument/2006/relationships/image" Target="../media/image100.png"/><Relationship Id="rId8" Type="http://schemas.openxmlformats.org/officeDocument/2006/relationships/image" Target="../media/image7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2.png"/><Relationship Id="rId13" Type="http://schemas.openxmlformats.org/officeDocument/2006/relationships/image" Target="../media/image117.png"/><Relationship Id="rId3" Type="http://schemas.openxmlformats.org/officeDocument/2006/relationships/image" Target="../media/image107.jpeg"/><Relationship Id="rId7" Type="http://schemas.openxmlformats.org/officeDocument/2006/relationships/image" Target="../media/image111.png"/><Relationship Id="rId12" Type="http://schemas.openxmlformats.org/officeDocument/2006/relationships/image" Target="../media/image116.png"/><Relationship Id="rId17" Type="http://schemas.openxmlformats.org/officeDocument/2006/relationships/image" Target="../media/image121.png"/><Relationship Id="rId2" Type="http://schemas.openxmlformats.org/officeDocument/2006/relationships/image" Target="../media/image106.jpeg"/><Relationship Id="rId16" Type="http://schemas.openxmlformats.org/officeDocument/2006/relationships/image" Target="../media/image120.png"/><Relationship Id="rId1" Type="http://schemas.openxmlformats.org/officeDocument/2006/relationships/image" Target="../media/image105.png"/><Relationship Id="rId6" Type="http://schemas.openxmlformats.org/officeDocument/2006/relationships/image" Target="../media/image110.png"/><Relationship Id="rId11" Type="http://schemas.openxmlformats.org/officeDocument/2006/relationships/image" Target="../media/image115.png"/><Relationship Id="rId5" Type="http://schemas.openxmlformats.org/officeDocument/2006/relationships/image" Target="../media/image109.png"/><Relationship Id="rId15" Type="http://schemas.openxmlformats.org/officeDocument/2006/relationships/image" Target="../media/image119.png"/><Relationship Id="rId10" Type="http://schemas.openxmlformats.org/officeDocument/2006/relationships/image" Target="../media/image114.png"/><Relationship Id="rId4" Type="http://schemas.openxmlformats.org/officeDocument/2006/relationships/image" Target="../media/image108.png"/><Relationship Id="rId9" Type="http://schemas.openxmlformats.org/officeDocument/2006/relationships/image" Target="../media/image113.png"/><Relationship Id="rId14" Type="http://schemas.openxmlformats.org/officeDocument/2006/relationships/image" Target="../media/image118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4.png"/><Relationship Id="rId18" Type="http://schemas.openxmlformats.org/officeDocument/2006/relationships/image" Target="../media/image139.png"/><Relationship Id="rId26" Type="http://schemas.openxmlformats.org/officeDocument/2006/relationships/image" Target="../media/image147.png"/><Relationship Id="rId39" Type="http://schemas.openxmlformats.org/officeDocument/2006/relationships/image" Target="../media/image160.png"/><Relationship Id="rId21" Type="http://schemas.openxmlformats.org/officeDocument/2006/relationships/image" Target="../media/image142.png"/><Relationship Id="rId34" Type="http://schemas.openxmlformats.org/officeDocument/2006/relationships/image" Target="../media/image155.png"/><Relationship Id="rId42" Type="http://schemas.openxmlformats.org/officeDocument/2006/relationships/image" Target="../media/image163.png"/><Relationship Id="rId47" Type="http://schemas.openxmlformats.org/officeDocument/2006/relationships/image" Target="../media/image168.png"/><Relationship Id="rId50" Type="http://schemas.openxmlformats.org/officeDocument/2006/relationships/image" Target="../media/image171.png"/><Relationship Id="rId7" Type="http://schemas.openxmlformats.org/officeDocument/2006/relationships/image" Target="../media/image128.jpeg"/><Relationship Id="rId2" Type="http://schemas.openxmlformats.org/officeDocument/2006/relationships/image" Target="../media/image123.png"/><Relationship Id="rId16" Type="http://schemas.openxmlformats.org/officeDocument/2006/relationships/image" Target="../media/image137.png"/><Relationship Id="rId29" Type="http://schemas.openxmlformats.org/officeDocument/2006/relationships/image" Target="../media/image150.png"/><Relationship Id="rId11" Type="http://schemas.openxmlformats.org/officeDocument/2006/relationships/image" Target="../media/image132.png"/><Relationship Id="rId24" Type="http://schemas.openxmlformats.org/officeDocument/2006/relationships/image" Target="../media/image145.png"/><Relationship Id="rId32" Type="http://schemas.openxmlformats.org/officeDocument/2006/relationships/image" Target="../media/image153.png"/><Relationship Id="rId37" Type="http://schemas.openxmlformats.org/officeDocument/2006/relationships/image" Target="../media/image158.png"/><Relationship Id="rId40" Type="http://schemas.openxmlformats.org/officeDocument/2006/relationships/image" Target="../media/image161.png"/><Relationship Id="rId45" Type="http://schemas.openxmlformats.org/officeDocument/2006/relationships/image" Target="../media/image166.png"/><Relationship Id="rId53" Type="http://schemas.openxmlformats.org/officeDocument/2006/relationships/image" Target="../media/image174.png"/><Relationship Id="rId5" Type="http://schemas.openxmlformats.org/officeDocument/2006/relationships/image" Target="../media/image126.jpeg"/><Relationship Id="rId10" Type="http://schemas.openxmlformats.org/officeDocument/2006/relationships/image" Target="../media/image131.png"/><Relationship Id="rId19" Type="http://schemas.openxmlformats.org/officeDocument/2006/relationships/image" Target="../media/image140.png"/><Relationship Id="rId31" Type="http://schemas.openxmlformats.org/officeDocument/2006/relationships/image" Target="../media/image152.png"/><Relationship Id="rId44" Type="http://schemas.openxmlformats.org/officeDocument/2006/relationships/image" Target="../media/image165.png"/><Relationship Id="rId52" Type="http://schemas.openxmlformats.org/officeDocument/2006/relationships/image" Target="../media/image173.png"/><Relationship Id="rId4" Type="http://schemas.openxmlformats.org/officeDocument/2006/relationships/image" Target="../media/image125.jpeg"/><Relationship Id="rId9" Type="http://schemas.openxmlformats.org/officeDocument/2006/relationships/image" Target="../media/image130.png"/><Relationship Id="rId14" Type="http://schemas.openxmlformats.org/officeDocument/2006/relationships/image" Target="../media/image135.png"/><Relationship Id="rId22" Type="http://schemas.openxmlformats.org/officeDocument/2006/relationships/image" Target="../media/image143.png"/><Relationship Id="rId27" Type="http://schemas.openxmlformats.org/officeDocument/2006/relationships/image" Target="../media/image148.png"/><Relationship Id="rId30" Type="http://schemas.openxmlformats.org/officeDocument/2006/relationships/image" Target="../media/image151.png"/><Relationship Id="rId35" Type="http://schemas.openxmlformats.org/officeDocument/2006/relationships/image" Target="../media/image156.png"/><Relationship Id="rId43" Type="http://schemas.openxmlformats.org/officeDocument/2006/relationships/image" Target="../media/image164.png"/><Relationship Id="rId48" Type="http://schemas.openxmlformats.org/officeDocument/2006/relationships/image" Target="../media/image169.png"/><Relationship Id="rId8" Type="http://schemas.openxmlformats.org/officeDocument/2006/relationships/image" Target="../media/image129.png"/><Relationship Id="rId51" Type="http://schemas.openxmlformats.org/officeDocument/2006/relationships/image" Target="../media/image172.png"/><Relationship Id="rId3" Type="http://schemas.openxmlformats.org/officeDocument/2006/relationships/image" Target="../media/image124.jpeg"/><Relationship Id="rId12" Type="http://schemas.openxmlformats.org/officeDocument/2006/relationships/image" Target="../media/image133.png"/><Relationship Id="rId17" Type="http://schemas.openxmlformats.org/officeDocument/2006/relationships/image" Target="../media/image138.png"/><Relationship Id="rId25" Type="http://schemas.openxmlformats.org/officeDocument/2006/relationships/image" Target="../media/image146.png"/><Relationship Id="rId33" Type="http://schemas.openxmlformats.org/officeDocument/2006/relationships/image" Target="../media/image154.png"/><Relationship Id="rId38" Type="http://schemas.openxmlformats.org/officeDocument/2006/relationships/image" Target="../media/image159.png"/><Relationship Id="rId46" Type="http://schemas.openxmlformats.org/officeDocument/2006/relationships/image" Target="../media/image167.png"/><Relationship Id="rId20" Type="http://schemas.openxmlformats.org/officeDocument/2006/relationships/image" Target="../media/image141.png"/><Relationship Id="rId41" Type="http://schemas.openxmlformats.org/officeDocument/2006/relationships/image" Target="../media/image162.png"/><Relationship Id="rId54" Type="http://schemas.openxmlformats.org/officeDocument/2006/relationships/image" Target="../media/image175.emf"/><Relationship Id="rId1" Type="http://schemas.openxmlformats.org/officeDocument/2006/relationships/image" Target="../media/image122.png"/><Relationship Id="rId6" Type="http://schemas.openxmlformats.org/officeDocument/2006/relationships/image" Target="../media/image127.png"/><Relationship Id="rId15" Type="http://schemas.openxmlformats.org/officeDocument/2006/relationships/image" Target="../media/image136.png"/><Relationship Id="rId23" Type="http://schemas.openxmlformats.org/officeDocument/2006/relationships/image" Target="../media/image144.png"/><Relationship Id="rId28" Type="http://schemas.openxmlformats.org/officeDocument/2006/relationships/image" Target="../media/image149.png"/><Relationship Id="rId36" Type="http://schemas.openxmlformats.org/officeDocument/2006/relationships/image" Target="../media/image157.png"/><Relationship Id="rId49" Type="http://schemas.openxmlformats.org/officeDocument/2006/relationships/image" Target="../media/image1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13984</xdr:colOff>
      <xdr:row>5</xdr:row>
      <xdr:rowOff>11934</xdr:rowOff>
    </xdr:from>
    <xdr:to>
      <xdr:col>5</xdr:col>
      <xdr:colOff>1102732</xdr:colOff>
      <xdr:row>8</xdr:row>
      <xdr:rowOff>46890</xdr:rowOff>
    </xdr:to>
    <xdr:sp macro="" textlink="">
      <xdr:nvSpPr>
        <xdr:cNvPr id="2" name="Richtungspfei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66521" y="1690812"/>
          <a:ext cx="1088748" cy="592517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/>
              </a:solidFill>
            </a:rPr>
            <a:t>erkannt</a:t>
          </a:r>
        </a:p>
      </xdr:txBody>
    </xdr:sp>
    <xdr:clientData/>
  </xdr:twoCellAnchor>
  <xdr:twoCellAnchor>
    <xdr:from>
      <xdr:col>10</xdr:col>
      <xdr:colOff>12604</xdr:colOff>
      <xdr:row>4</xdr:row>
      <xdr:rowOff>183593</xdr:rowOff>
    </xdr:from>
    <xdr:to>
      <xdr:col>10</xdr:col>
      <xdr:colOff>1139903</xdr:colOff>
      <xdr:row>8</xdr:row>
      <xdr:rowOff>32695</xdr:rowOff>
    </xdr:to>
    <xdr:sp macro="" textlink="">
      <xdr:nvSpPr>
        <xdr:cNvPr id="3" name="Richtungspfei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119433" y="1496959"/>
          <a:ext cx="1127299" cy="592516"/>
        </a:xfrm>
        <a:prstGeom prst="homePlat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nicht</a:t>
          </a:r>
          <a:r>
            <a:rPr lang="de-DE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erkannt</a:t>
          </a:r>
          <a:endParaRPr lang="de-DE" sz="1100"/>
        </a:p>
      </xdr:txBody>
    </xdr:sp>
    <xdr:clientData/>
  </xdr:twoCellAnchor>
  <xdr:twoCellAnchor>
    <xdr:from>
      <xdr:col>0</xdr:col>
      <xdr:colOff>0</xdr:colOff>
      <xdr:row>5</xdr:row>
      <xdr:rowOff>6196</xdr:rowOff>
    </xdr:from>
    <xdr:to>
      <xdr:col>0</xdr:col>
      <xdr:colOff>1022195</xdr:colOff>
      <xdr:row>8</xdr:row>
      <xdr:rowOff>41152</xdr:rowOff>
    </xdr:to>
    <xdr:sp macro="" textlink="">
      <xdr:nvSpPr>
        <xdr:cNvPr id="4" name="Richtungspfei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57561" y="1505416"/>
          <a:ext cx="1040780" cy="592516"/>
        </a:xfrm>
        <a:prstGeom prst="homePlat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/>
              </a:solidFill>
            </a:rPr>
            <a:t>getestet</a:t>
          </a:r>
        </a:p>
      </xdr:txBody>
    </xdr:sp>
    <xdr:clientData/>
  </xdr:twoCellAnchor>
  <xdr:twoCellAnchor>
    <xdr:from>
      <xdr:col>5</xdr:col>
      <xdr:colOff>13985</xdr:colOff>
      <xdr:row>16</xdr:row>
      <xdr:rowOff>5739</xdr:rowOff>
    </xdr:from>
    <xdr:to>
      <xdr:col>5</xdr:col>
      <xdr:colOff>1102733</xdr:colOff>
      <xdr:row>19</xdr:row>
      <xdr:rowOff>40695</xdr:rowOff>
    </xdr:to>
    <xdr:sp macro="" textlink="">
      <xdr:nvSpPr>
        <xdr:cNvPr id="5" name="Richtungspfei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08131" y="3363495"/>
          <a:ext cx="1088748" cy="592517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/>
              </a:solidFill>
            </a:rPr>
            <a:t>erkannt</a:t>
          </a:r>
        </a:p>
      </xdr:txBody>
    </xdr:sp>
    <xdr:clientData/>
  </xdr:twoCellAnchor>
  <xdr:twoCellAnchor>
    <xdr:from>
      <xdr:col>0</xdr:col>
      <xdr:colOff>0</xdr:colOff>
      <xdr:row>16</xdr:row>
      <xdr:rowOff>1</xdr:rowOff>
    </xdr:from>
    <xdr:to>
      <xdr:col>0</xdr:col>
      <xdr:colOff>1022195</xdr:colOff>
      <xdr:row>19</xdr:row>
      <xdr:rowOff>34957</xdr:rowOff>
    </xdr:to>
    <xdr:sp macro="" textlink="">
      <xdr:nvSpPr>
        <xdr:cNvPr id="6" name="Richtungspfei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3357757"/>
          <a:ext cx="1022195" cy="592517"/>
        </a:xfrm>
        <a:prstGeom prst="homePlat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/>
              </a:solidFill>
            </a:rPr>
            <a:t>getestet</a:t>
          </a:r>
        </a:p>
      </xdr:txBody>
    </xdr:sp>
    <xdr:clientData/>
  </xdr:twoCellAnchor>
  <xdr:twoCellAnchor>
    <xdr:from>
      <xdr:col>10</xdr:col>
      <xdr:colOff>18798</xdr:colOff>
      <xdr:row>16</xdr:row>
      <xdr:rowOff>10130</xdr:rowOff>
    </xdr:from>
    <xdr:to>
      <xdr:col>10</xdr:col>
      <xdr:colOff>1146097</xdr:colOff>
      <xdr:row>19</xdr:row>
      <xdr:rowOff>45086</xdr:rowOff>
    </xdr:to>
    <xdr:sp macro="" textlink="">
      <xdr:nvSpPr>
        <xdr:cNvPr id="7" name="Richtungspfei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268115" y="3367886"/>
          <a:ext cx="1127299" cy="592517"/>
        </a:xfrm>
        <a:prstGeom prst="homePlat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nicht</a:t>
          </a:r>
          <a:r>
            <a:rPr lang="de-DE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erkannt</a:t>
          </a:r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307172</xdr:colOff>
      <xdr:row>312</xdr:row>
      <xdr:rowOff>35423</xdr:rowOff>
    </xdr:from>
    <xdr:to>
      <xdr:col>1</xdr:col>
      <xdr:colOff>2308330</xdr:colOff>
      <xdr:row>321</xdr:row>
      <xdr:rowOff>127254</xdr:rowOff>
    </xdr:to>
    <xdr:pic>
      <xdr:nvPicPr>
        <xdr:cNvPr id="17" name="Grafik 16" descr="C:\Users\knetzger\Downloads\MicrosoftTeams-image (2)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736"/>
        <a:stretch/>
      </xdr:blipFill>
      <xdr:spPr bwMode="auto">
        <a:xfrm>
          <a:off x="920730" y="56670826"/>
          <a:ext cx="2001158" cy="16949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77887</xdr:colOff>
      <xdr:row>371</xdr:row>
      <xdr:rowOff>41309</xdr:rowOff>
    </xdr:from>
    <xdr:to>
      <xdr:col>1</xdr:col>
      <xdr:colOff>2239310</xdr:colOff>
      <xdr:row>380</xdr:row>
      <xdr:rowOff>97356</xdr:rowOff>
    </xdr:to>
    <xdr:pic>
      <xdr:nvPicPr>
        <xdr:cNvPr id="19" name="Grafik 18" descr="C:\Users\knetzger\Downloads\MicrosoftTeams-image (2)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598"/>
        <a:stretch/>
      </xdr:blipFill>
      <xdr:spPr bwMode="auto">
        <a:xfrm>
          <a:off x="691445" y="67790036"/>
          <a:ext cx="2161423" cy="165921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313821</xdr:colOff>
      <xdr:row>525</xdr:row>
      <xdr:rowOff>80512</xdr:rowOff>
    </xdr:from>
    <xdr:to>
      <xdr:col>1</xdr:col>
      <xdr:colOff>2513611</xdr:colOff>
      <xdr:row>534</xdr:row>
      <xdr:rowOff>175972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854"/>
        <a:stretch/>
      </xdr:blipFill>
      <xdr:spPr>
        <a:xfrm>
          <a:off x="927379" y="98141006"/>
          <a:ext cx="2199790" cy="1698628"/>
        </a:xfrm>
        <a:prstGeom prst="rect">
          <a:avLst/>
        </a:prstGeom>
      </xdr:spPr>
    </xdr:pic>
    <xdr:clientData/>
  </xdr:twoCellAnchor>
  <xdr:twoCellAnchor>
    <xdr:from>
      <xdr:col>1</xdr:col>
      <xdr:colOff>223321</xdr:colOff>
      <xdr:row>554</xdr:row>
      <xdr:rowOff>130033</xdr:rowOff>
    </xdr:from>
    <xdr:to>
      <xdr:col>1</xdr:col>
      <xdr:colOff>2622468</xdr:colOff>
      <xdr:row>564</xdr:row>
      <xdr:rowOff>66840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6991"/>
        <a:stretch/>
      </xdr:blipFill>
      <xdr:spPr>
        <a:xfrm>
          <a:off x="836879" y="104474552"/>
          <a:ext cx="2399147" cy="1718106"/>
        </a:xfrm>
        <a:prstGeom prst="rect">
          <a:avLst/>
        </a:prstGeom>
      </xdr:spPr>
    </xdr:pic>
    <xdr:clientData/>
  </xdr:twoCellAnchor>
  <xdr:twoCellAnchor>
    <xdr:from>
      <xdr:col>1</xdr:col>
      <xdr:colOff>360345</xdr:colOff>
      <xdr:row>634</xdr:row>
      <xdr:rowOff>68386</xdr:rowOff>
    </xdr:from>
    <xdr:to>
      <xdr:col>1</xdr:col>
      <xdr:colOff>2780806</xdr:colOff>
      <xdr:row>643</xdr:row>
      <xdr:rowOff>99324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4867" b="7970"/>
        <a:stretch/>
      </xdr:blipFill>
      <xdr:spPr>
        <a:xfrm>
          <a:off x="973903" y="120533659"/>
          <a:ext cx="2420461" cy="1634107"/>
        </a:xfrm>
        <a:prstGeom prst="rect">
          <a:avLst/>
        </a:prstGeom>
      </xdr:spPr>
    </xdr:pic>
    <xdr:clientData/>
  </xdr:twoCellAnchor>
  <xdr:twoCellAnchor>
    <xdr:from>
      <xdr:col>1</xdr:col>
      <xdr:colOff>312196</xdr:colOff>
      <xdr:row>605</xdr:row>
      <xdr:rowOff>55407</xdr:rowOff>
    </xdr:from>
    <xdr:to>
      <xdr:col>2</xdr:col>
      <xdr:colOff>58616</xdr:colOff>
      <xdr:row>613</xdr:row>
      <xdr:rowOff>127002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3198" b="6458"/>
        <a:stretch/>
      </xdr:blipFill>
      <xdr:spPr>
        <a:xfrm>
          <a:off x="917888" y="106061330"/>
          <a:ext cx="2325497" cy="1556518"/>
        </a:xfrm>
        <a:prstGeom prst="rect">
          <a:avLst/>
        </a:prstGeom>
      </xdr:spPr>
    </xdr:pic>
    <xdr:clientData/>
  </xdr:twoCellAnchor>
  <xdr:twoCellAnchor>
    <xdr:from>
      <xdr:col>1</xdr:col>
      <xdr:colOff>134256</xdr:colOff>
      <xdr:row>595</xdr:row>
      <xdr:rowOff>48985</xdr:rowOff>
    </xdr:from>
    <xdr:to>
      <xdr:col>1</xdr:col>
      <xdr:colOff>2879767</xdr:colOff>
      <xdr:row>604</xdr:row>
      <xdr:rowOff>127000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4808" b="4833"/>
        <a:stretch/>
      </xdr:blipFill>
      <xdr:spPr>
        <a:xfrm>
          <a:off x="747814" y="112686440"/>
          <a:ext cx="2745511" cy="1681183"/>
        </a:xfrm>
        <a:prstGeom prst="rect">
          <a:avLst/>
        </a:prstGeom>
      </xdr:spPr>
    </xdr:pic>
    <xdr:clientData/>
  </xdr:twoCellAnchor>
  <xdr:twoCellAnchor>
    <xdr:from>
      <xdr:col>1</xdr:col>
      <xdr:colOff>126303</xdr:colOff>
      <xdr:row>654</xdr:row>
      <xdr:rowOff>55265</xdr:rowOff>
    </xdr:from>
    <xdr:to>
      <xdr:col>1</xdr:col>
      <xdr:colOff>2671949</xdr:colOff>
      <xdr:row>663</xdr:row>
      <xdr:rowOff>114604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782" b="7754"/>
        <a:stretch/>
      </xdr:blipFill>
      <xdr:spPr>
        <a:xfrm>
          <a:off x="739861" y="124667005"/>
          <a:ext cx="2545646" cy="1672404"/>
        </a:xfrm>
        <a:prstGeom prst="rect">
          <a:avLst/>
        </a:prstGeom>
      </xdr:spPr>
    </xdr:pic>
    <xdr:clientData/>
  </xdr:twoCellAnchor>
  <xdr:twoCellAnchor>
    <xdr:from>
      <xdr:col>1</xdr:col>
      <xdr:colOff>197757</xdr:colOff>
      <xdr:row>685</xdr:row>
      <xdr:rowOff>72570</xdr:rowOff>
    </xdr:from>
    <xdr:to>
      <xdr:col>1</xdr:col>
      <xdr:colOff>2543299</xdr:colOff>
      <xdr:row>694</xdr:row>
      <xdr:rowOff>146539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12160" b="9576"/>
        <a:stretch/>
      </xdr:blipFill>
      <xdr:spPr>
        <a:xfrm>
          <a:off x="811315" y="130958440"/>
          <a:ext cx="2345542" cy="1677138"/>
        </a:xfrm>
        <a:prstGeom prst="rect">
          <a:avLst/>
        </a:prstGeom>
      </xdr:spPr>
    </xdr:pic>
    <xdr:clientData/>
  </xdr:twoCellAnchor>
  <xdr:twoCellAnchor>
    <xdr:from>
      <xdr:col>0</xdr:col>
      <xdr:colOff>591457</xdr:colOff>
      <xdr:row>476</xdr:row>
      <xdr:rowOff>1814</xdr:rowOff>
    </xdr:from>
    <xdr:to>
      <xdr:col>1</xdr:col>
      <xdr:colOff>2127663</xdr:colOff>
      <xdr:row>484</xdr:row>
      <xdr:rowOff>175653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1457" y="89363632"/>
          <a:ext cx="2149764" cy="1608774"/>
        </a:xfrm>
        <a:prstGeom prst="rect">
          <a:avLst/>
        </a:prstGeom>
      </xdr:spPr>
    </xdr:pic>
    <xdr:clientData/>
  </xdr:twoCellAnchor>
  <xdr:twoCellAnchor>
    <xdr:from>
      <xdr:col>1</xdr:col>
      <xdr:colOff>103273</xdr:colOff>
      <xdr:row>495</xdr:row>
      <xdr:rowOff>35029</xdr:rowOff>
    </xdr:from>
    <xdr:to>
      <xdr:col>1</xdr:col>
      <xdr:colOff>2830287</xdr:colOff>
      <xdr:row>503</xdr:row>
      <xdr:rowOff>224692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6831" y="92801107"/>
          <a:ext cx="2727014" cy="1614702"/>
        </a:xfrm>
        <a:prstGeom prst="rect">
          <a:avLst/>
        </a:prstGeom>
      </xdr:spPr>
    </xdr:pic>
    <xdr:clientData/>
  </xdr:twoCellAnchor>
  <xdr:twoCellAnchor>
    <xdr:from>
      <xdr:col>1</xdr:col>
      <xdr:colOff>220352</xdr:colOff>
      <xdr:row>565</xdr:row>
      <xdr:rowOff>52944</xdr:rowOff>
    </xdr:from>
    <xdr:to>
      <xdr:col>1</xdr:col>
      <xdr:colOff>2681845</xdr:colOff>
      <xdr:row>574</xdr:row>
      <xdr:rowOff>15499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3910" y="106366788"/>
          <a:ext cx="2461493" cy="1674581"/>
        </a:xfrm>
        <a:prstGeom prst="rect">
          <a:avLst/>
        </a:prstGeom>
      </xdr:spPr>
    </xdr:pic>
    <xdr:clientData/>
  </xdr:twoCellAnchor>
  <xdr:twoCellAnchor>
    <xdr:from>
      <xdr:col>0</xdr:col>
      <xdr:colOff>563913</xdr:colOff>
      <xdr:row>13</xdr:row>
      <xdr:rowOff>52616</xdr:rowOff>
    </xdr:from>
    <xdr:to>
      <xdr:col>1</xdr:col>
      <xdr:colOff>2424546</xdr:colOff>
      <xdr:row>22</xdr:row>
      <xdr:rowOff>178449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3913" y="3179785"/>
          <a:ext cx="2474191" cy="1729002"/>
        </a:xfrm>
        <a:prstGeom prst="rect">
          <a:avLst/>
        </a:prstGeom>
      </xdr:spPr>
    </xdr:pic>
    <xdr:clientData/>
  </xdr:twoCellAnchor>
  <xdr:twoCellAnchor editAs="oneCell">
    <xdr:from>
      <xdr:col>1</xdr:col>
      <xdr:colOff>78433</xdr:colOff>
      <xdr:row>23</xdr:row>
      <xdr:rowOff>59732</xdr:rowOff>
    </xdr:from>
    <xdr:to>
      <xdr:col>1</xdr:col>
      <xdr:colOff>2626899</xdr:colOff>
      <xdr:row>32</xdr:row>
      <xdr:rowOff>26067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4125" y="5051809"/>
          <a:ext cx="2554556" cy="1640114"/>
        </a:xfrm>
        <a:prstGeom prst="rect">
          <a:avLst/>
        </a:prstGeom>
      </xdr:spPr>
    </xdr:pic>
    <xdr:clientData/>
  </xdr:twoCellAnchor>
  <xdr:twoCellAnchor>
    <xdr:from>
      <xdr:col>1</xdr:col>
      <xdr:colOff>85449</xdr:colOff>
      <xdr:row>151</xdr:row>
      <xdr:rowOff>118588</xdr:rowOff>
    </xdr:from>
    <xdr:to>
      <xdr:col>1</xdr:col>
      <xdr:colOff>2561442</xdr:colOff>
      <xdr:row>160</xdr:row>
      <xdr:rowOff>97022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9007" y="27976120"/>
          <a:ext cx="2475993" cy="1581603"/>
        </a:xfrm>
        <a:prstGeom prst="rect">
          <a:avLst/>
        </a:prstGeom>
      </xdr:spPr>
    </xdr:pic>
    <xdr:clientData/>
  </xdr:twoCellAnchor>
  <xdr:twoCellAnchor>
    <xdr:from>
      <xdr:col>0</xdr:col>
      <xdr:colOff>603876</xdr:colOff>
      <xdr:row>485</xdr:row>
      <xdr:rowOff>9210</xdr:rowOff>
    </xdr:from>
    <xdr:to>
      <xdr:col>1</xdr:col>
      <xdr:colOff>2129600</xdr:colOff>
      <xdr:row>494</xdr:row>
      <xdr:rowOff>166076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3876" y="96587825"/>
          <a:ext cx="2131416" cy="1788328"/>
        </a:xfrm>
        <a:prstGeom prst="rect">
          <a:avLst/>
        </a:prstGeom>
      </xdr:spPr>
    </xdr:pic>
    <xdr:clientData/>
  </xdr:twoCellAnchor>
  <xdr:twoCellAnchor>
    <xdr:from>
      <xdr:col>1</xdr:col>
      <xdr:colOff>48148</xdr:colOff>
      <xdr:row>513</xdr:row>
      <xdr:rowOff>60566</xdr:rowOff>
    </xdr:from>
    <xdr:to>
      <xdr:col>1</xdr:col>
      <xdr:colOff>2147455</xdr:colOff>
      <xdr:row>524</xdr:row>
      <xdr:rowOff>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61706" y="96537683"/>
          <a:ext cx="2099307" cy="1898862"/>
        </a:xfrm>
        <a:prstGeom prst="rect">
          <a:avLst/>
        </a:prstGeom>
      </xdr:spPr>
    </xdr:pic>
    <xdr:clientData/>
  </xdr:twoCellAnchor>
  <xdr:twoCellAnchor>
    <xdr:from>
      <xdr:col>1</xdr:col>
      <xdr:colOff>72761</xdr:colOff>
      <xdr:row>584</xdr:row>
      <xdr:rowOff>74323</xdr:rowOff>
    </xdr:from>
    <xdr:to>
      <xdr:col>1</xdr:col>
      <xdr:colOff>2228273</xdr:colOff>
      <xdr:row>593</xdr:row>
      <xdr:rowOff>217546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6319" y="110415881"/>
          <a:ext cx="2155512" cy="1746392"/>
        </a:xfrm>
        <a:prstGeom prst="rect">
          <a:avLst/>
        </a:prstGeom>
      </xdr:spPr>
    </xdr:pic>
    <xdr:clientData/>
  </xdr:twoCellAnchor>
  <xdr:twoCellAnchor>
    <xdr:from>
      <xdr:col>1</xdr:col>
      <xdr:colOff>210877</xdr:colOff>
      <xdr:row>614</xdr:row>
      <xdr:rowOff>6560</xdr:rowOff>
    </xdr:from>
    <xdr:to>
      <xdr:col>1</xdr:col>
      <xdr:colOff>2540001</xdr:colOff>
      <xdr:row>624</xdr:row>
      <xdr:rowOff>19539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/>
      </xdr:nvPicPr>
      <xdr:blipFill rotWithShape="1">
        <a:blip xmlns:r="http://schemas.openxmlformats.org/officeDocument/2006/relationships" r:embed="rId19"/>
        <a:srcRect t="51741" r="67663"/>
        <a:stretch/>
      </xdr:blipFill>
      <xdr:spPr bwMode="auto">
        <a:xfrm>
          <a:off x="816569" y="107683022"/>
          <a:ext cx="2329124" cy="18984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244231</xdr:colOff>
      <xdr:row>674</xdr:row>
      <xdr:rowOff>20342</xdr:rowOff>
    </xdr:from>
    <xdr:to>
      <xdr:col>1</xdr:col>
      <xdr:colOff>2290188</xdr:colOff>
      <xdr:row>684</xdr:row>
      <xdr:rowOff>0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7243" b="7682"/>
        <a:stretch/>
      </xdr:blipFill>
      <xdr:spPr>
        <a:xfrm>
          <a:off x="849923" y="122038034"/>
          <a:ext cx="2045957" cy="1972583"/>
        </a:xfrm>
        <a:prstGeom prst="rect">
          <a:avLst/>
        </a:prstGeom>
      </xdr:spPr>
    </xdr:pic>
    <xdr:clientData/>
  </xdr:twoCellAnchor>
  <xdr:twoCellAnchor>
    <xdr:from>
      <xdr:col>1</xdr:col>
      <xdr:colOff>165798</xdr:colOff>
      <xdr:row>725</xdr:row>
      <xdr:rowOff>0</xdr:rowOff>
    </xdr:from>
    <xdr:to>
      <xdr:col>1</xdr:col>
      <xdr:colOff>2305794</xdr:colOff>
      <xdr:row>735</xdr:row>
      <xdr:rowOff>145269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79356" y="138535558"/>
          <a:ext cx="2139996" cy="1936464"/>
        </a:xfrm>
        <a:prstGeom prst="rect">
          <a:avLst/>
        </a:prstGeom>
      </xdr:spPr>
    </xdr:pic>
    <xdr:clientData/>
  </xdr:twoCellAnchor>
  <xdr:twoCellAnchor>
    <xdr:from>
      <xdr:col>1</xdr:col>
      <xdr:colOff>267878</xdr:colOff>
      <xdr:row>322</xdr:row>
      <xdr:rowOff>39912</xdr:rowOff>
    </xdr:from>
    <xdr:to>
      <xdr:col>1</xdr:col>
      <xdr:colOff>2375953</xdr:colOff>
      <xdr:row>331</xdr:row>
      <xdr:rowOff>101936</xdr:rowOff>
    </xdr:to>
    <xdr:pic>
      <xdr:nvPicPr>
        <xdr:cNvPr id="74" name="Grafik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81436" y="58466509"/>
          <a:ext cx="2108075" cy="1645401"/>
        </a:xfrm>
        <a:prstGeom prst="rect">
          <a:avLst/>
        </a:prstGeom>
      </xdr:spPr>
    </xdr:pic>
    <xdr:clientData/>
  </xdr:twoCellAnchor>
  <xdr:twoCellAnchor>
    <xdr:from>
      <xdr:col>1</xdr:col>
      <xdr:colOff>210228</xdr:colOff>
      <xdr:row>331</xdr:row>
      <xdr:rowOff>74500</xdr:rowOff>
    </xdr:from>
    <xdr:to>
      <xdr:col>1</xdr:col>
      <xdr:colOff>2621410</xdr:colOff>
      <xdr:row>340</xdr:row>
      <xdr:rowOff>99845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23786" y="60084474"/>
          <a:ext cx="2411182" cy="1757163"/>
        </a:xfrm>
        <a:prstGeom prst="rect">
          <a:avLst/>
        </a:prstGeom>
      </xdr:spPr>
    </xdr:pic>
    <xdr:clientData/>
  </xdr:twoCellAnchor>
  <xdr:twoCellAnchor>
    <xdr:from>
      <xdr:col>1</xdr:col>
      <xdr:colOff>367475</xdr:colOff>
      <xdr:row>92</xdr:row>
      <xdr:rowOff>27711</xdr:rowOff>
    </xdr:from>
    <xdr:to>
      <xdr:col>1</xdr:col>
      <xdr:colOff>2529331</xdr:colOff>
      <xdr:row>102</xdr:row>
      <xdr:rowOff>42682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81033" y="17335997"/>
          <a:ext cx="2161856" cy="1806166"/>
        </a:xfrm>
        <a:prstGeom prst="rect">
          <a:avLst/>
        </a:prstGeom>
      </xdr:spPr>
    </xdr:pic>
    <xdr:clientData/>
  </xdr:twoCellAnchor>
  <xdr:twoCellAnchor>
    <xdr:from>
      <xdr:col>1</xdr:col>
      <xdr:colOff>245423</xdr:colOff>
      <xdr:row>111</xdr:row>
      <xdr:rowOff>258289</xdr:rowOff>
    </xdr:from>
    <xdr:to>
      <xdr:col>1</xdr:col>
      <xdr:colOff>2672521</xdr:colOff>
      <xdr:row>122</xdr:row>
      <xdr:rowOff>21242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58981" y="20960938"/>
          <a:ext cx="2427098" cy="2019265"/>
        </a:xfrm>
        <a:prstGeom prst="rect">
          <a:avLst/>
        </a:prstGeom>
      </xdr:spPr>
    </xdr:pic>
    <xdr:clientData/>
  </xdr:twoCellAnchor>
  <xdr:twoCellAnchor>
    <xdr:from>
      <xdr:col>1</xdr:col>
      <xdr:colOff>84368</xdr:colOff>
      <xdr:row>122</xdr:row>
      <xdr:rowOff>140524</xdr:rowOff>
    </xdr:from>
    <xdr:to>
      <xdr:col>1</xdr:col>
      <xdr:colOff>2295897</xdr:colOff>
      <xdr:row>132</xdr:row>
      <xdr:rowOff>77880</xdr:rowOff>
    </xdr:to>
    <xdr:pic>
      <xdr:nvPicPr>
        <xdr:cNvPr id="84" name="Grafik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7926" y="23327095"/>
          <a:ext cx="2211529" cy="1728551"/>
        </a:xfrm>
        <a:prstGeom prst="rect">
          <a:avLst/>
        </a:prstGeom>
      </xdr:spPr>
    </xdr:pic>
    <xdr:clientData/>
  </xdr:twoCellAnchor>
  <xdr:twoCellAnchor>
    <xdr:from>
      <xdr:col>1</xdr:col>
      <xdr:colOff>248975</xdr:colOff>
      <xdr:row>341</xdr:row>
      <xdr:rowOff>71277</xdr:rowOff>
    </xdr:from>
    <xdr:to>
      <xdr:col>1</xdr:col>
      <xdr:colOff>2399824</xdr:colOff>
      <xdr:row>349</xdr:row>
      <xdr:rowOff>405740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62533" y="61981303"/>
          <a:ext cx="2150849" cy="1858463"/>
        </a:xfrm>
        <a:prstGeom prst="rect">
          <a:avLst/>
        </a:prstGeom>
      </xdr:spPr>
    </xdr:pic>
    <xdr:clientData/>
  </xdr:twoCellAnchor>
  <xdr:twoCellAnchor>
    <xdr:from>
      <xdr:col>1</xdr:col>
      <xdr:colOff>25121</xdr:colOff>
      <xdr:row>44</xdr:row>
      <xdr:rowOff>50801</xdr:rowOff>
    </xdr:from>
    <xdr:to>
      <xdr:col>1</xdr:col>
      <xdr:colOff>2378222</xdr:colOff>
      <xdr:row>53</xdr:row>
      <xdr:rowOff>97955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38679" y="8729684"/>
          <a:ext cx="2353101" cy="1650323"/>
        </a:xfrm>
        <a:prstGeom prst="rect">
          <a:avLst/>
        </a:prstGeom>
      </xdr:spPr>
    </xdr:pic>
    <xdr:clientData/>
  </xdr:twoCellAnchor>
  <xdr:twoCellAnchor>
    <xdr:from>
      <xdr:col>1</xdr:col>
      <xdr:colOff>196932</xdr:colOff>
      <xdr:row>102</xdr:row>
      <xdr:rowOff>76200</xdr:rowOff>
    </xdr:from>
    <xdr:to>
      <xdr:col>1</xdr:col>
      <xdr:colOff>2677821</xdr:colOff>
      <xdr:row>112</xdr:row>
      <xdr:rowOff>1146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10490" y="19175681"/>
          <a:ext cx="2480889" cy="1716140"/>
        </a:xfrm>
        <a:prstGeom prst="rect">
          <a:avLst/>
        </a:prstGeom>
      </xdr:spPr>
    </xdr:pic>
    <xdr:clientData/>
  </xdr:twoCellAnchor>
  <xdr:twoCellAnchor>
    <xdr:from>
      <xdr:col>1</xdr:col>
      <xdr:colOff>225351</xdr:colOff>
      <xdr:row>263</xdr:row>
      <xdr:rowOff>119719</xdr:rowOff>
    </xdr:from>
    <xdr:to>
      <xdr:col>1</xdr:col>
      <xdr:colOff>2709111</xdr:colOff>
      <xdr:row>273</xdr:row>
      <xdr:rowOff>17763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38909" y="47997070"/>
          <a:ext cx="2483760" cy="1689238"/>
        </a:xfrm>
        <a:prstGeom prst="rect">
          <a:avLst/>
        </a:prstGeom>
      </xdr:spPr>
    </xdr:pic>
    <xdr:clientData/>
  </xdr:twoCellAnchor>
  <xdr:twoCellAnchor>
    <xdr:from>
      <xdr:col>0</xdr:col>
      <xdr:colOff>608610</xdr:colOff>
      <xdr:row>181</xdr:row>
      <xdr:rowOff>119744</xdr:rowOff>
    </xdr:from>
    <xdr:to>
      <xdr:col>1</xdr:col>
      <xdr:colOff>2553195</xdr:colOff>
      <xdr:row>190</xdr:row>
      <xdr:rowOff>395845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8610" y="33340965"/>
          <a:ext cx="2558143" cy="1879270"/>
        </a:xfrm>
        <a:prstGeom prst="rect">
          <a:avLst/>
        </a:prstGeom>
      </xdr:spPr>
    </xdr:pic>
    <xdr:clientData/>
  </xdr:twoCellAnchor>
  <xdr:twoCellAnchor>
    <xdr:from>
      <xdr:col>1</xdr:col>
      <xdr:colOff>164807</xdr:colOff>
      <xdr:row>283</xdr:row>
      <xdr:rowOff>22681</xdr:rowOff>
    </xdr:from>
    <xdr:to>
      <xdr:col>1</xdr:col>
      <xdr:colOff>2758094</xdr:colOff>
      <xdr:row>292</xdr:row>
      <xdr:rowOff>172436</xdr:rowOff>
    </xdr:to>
    <xdr:pic>
      <xdr:nvPicPr>
        <xdr:cNvPr id="100" name="Grafik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8365" y="51472525"/>
          <a:ext cx="2593287" cy="1752924"/>
        </a:xfrm>
        <a:prstGeom prst="rect">
          <a:avLst/>
        </a:prstGeom>
      </xdr:spPr>
    </xdr:pic>
    <xdr:clientData/>
  </xdr:twoCellAnchor>
  <xdr:twoCellAnchor>
    <xdr:from>
      <xdr:col>1</xdr:col>
      <xdr:colOff>144255</xdr:colOff>
      <xdr:row>222</xdr:row>
      <xdr:rowOff>42526</xdr:rowOff>
    </xdr:from>
    <xdr:to>
      <xdr:col>1</xdr:col>
      <xdr:colOff>2562557</xdr:colOff>
      <xdr:row>231</xdr:row>
      <xdr:rowOff>146663</xdr:rowOff>
    </xdr:to>
    <xdr:pic>
      <xdr:nvPicPr>
        <xdr:cNvPr id="102" name="Grafik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57813" y="40567071"/>
          <a:ext cx="2418302" cy="1707306"/>
        </a:xfrm>
        <a:prstGeom prst="rect">
          <a:avLst/>
        </a:prstGeom>
      </xdr:spPr>
    </xdr:pic>
    <xdr:clientData/>
  </xdr:twoCellAnchor>
  <xdr:twoCellAnchor>
    <xdr:from>
      <xdr:col>1</xdr:col>
      <xdr:colOff>25729</xdr:colOff>
      <xdr:row>3</xdr:row>
      <xdr:rowOff>124032</xdr:rowOff>
    </xdr:from>
    <xdr:to>
      <xdr:col>1</xdr:col>
      <xdr:colOff>2464131</xdr:colOff>
      <xdr:row>13</xdr:row>
      <xdr:rowOff>59207</xdr:rowOff>
    </xdr:to>
    <xdr:pic>
      <xdr:nvPicPr>
        <xdr:cNvPr id="105" name="Grafik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39287" y="1460006"/>
          <a:ext cx="2438402" cy="1726370"/>
        </a:xfrm>
        <a:prstGeom prst="rect">
          <a:avLst/>
        </a:prstGeom>
      </xdr:spPr>
    </xdr:pic>
    <xdr:clientData/>
  </xdr:twoCellAnchor>
  <xdr:twoCellAnchor>
    <xdr:from>
      <xdr:col>1</xdr:col>
      <xdr:colOff>124691</xdr:colOff>
      <xdr:row>132</xdr:row>
      <xdr:rowOff>43543</xdr:rowOff>
    </xdr:from>
    <xdr:to>
      <xdr:col>1</xdr:col>
      <xdr:colOff>2360385</xdr:colOff>
      <xdr:row>141</xdr:row>
      <xdr:rowOff>0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38249" y="24506712"/>
          <a:ext cx="2235694" cy="1569522"/>
        </a:xfrm>
        <a:prstGeom prst="rect">
          <a:avLst/>
        </a:prstGeom>
      </xdr:spPr>
    </xdr:pic>
    <xdr:clientData/>
  </xdr:twoCellAnchor>
  <xdr:twoCellAnchor>
    <xdr:from>
      <xdr:col>1</xdr:col>
      <xdr:colOff>301071</xdr:colOff>
      <xdr:row>83</xdr:row>
      <xdr:rowOff>87923</xdr:rowOff>
    </xdr:from>
    <xdr:to>
      <xdr:col>1</xdr:col>
      <xdr:colOff>2484388</xdr:colOff>
      <xdr:row>90</xdr:row>
      <xdr:rowOff>242906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14629" y="15753455"/>
          <a:ext cx="2183317" cy="1401893"/>
        </a:xfrm>
        <a:prstGeom prst="rect">
          <a:avLst/>
        </a:prstGeom>
      </xdr:spPr>
    </xdr:pic>
    <xdr:clientData/>
  </xdr:twoCellAnchor>
  <xdr:twoCellAnchor>
    <xdr:from>
      <xdr:col>1</xdr:col>
      <xdr:colOff>265125</xdr:colOff>
      <xdr:row>444</xdr:row>
      <xdr:rowOff>71403</xdr:rowOff>
    </xdr:from>
    <xdr:to>
      <xdr:col>1</xdr:col>
      <xdr:colOff>2311166</xdr:colOff>
      <xdr:row>452</xdr:row>
      <xdr:rowOff>200560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74725" y="83205603"/>
          <a:ext cx="2046041" cy="1551557"/>
        </a:xfrm>
        <a:prstGeom prst="rect">
          <a:avLst/>
        </a:prstGeom>
      </xdr:spPr>
    </xdr:pic>
    <xdr:clientData/>
  </xdr:twoCellAnchor>
  <xdr:twoCellAnchor>
    <xdr:from>
      <xdr:col>1</xdr:col>
      <xdr:colOff>118373</xdr:colOff>
      <xdr:row>433</xdr:row>
      <xdr:rowOff>77139</xdr:rowOff>
    </xdr:from>
    <xdr:to>
      <xdr:col>1</xdr:col>
      <xdr:colOff>2260042</xdr:colOff>
      <xdr:row>441</xdr:row>
      <xdr:rowOff>248768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31931" y="78869918"/>
          <a:ext cx="2141669" cy="1596668"/>
        </a:xfrm>
        <a:prstGeom prst="rect">
          <a:avLst/>
        </a:prstGeom>
      </xdr:spPr>
    </xdr:pic>
    <xdr:clientData/>
  </xdr:twoCellAnchor>
  <xdr:twoCellAnchor>
    <xdr:from>
      <xdr:col>1</xdr:col>
      <xdr:colOff>354230</xdr:colOff>
      <xdr:row>302</xdr:row>
      <xdr:rowOff>88810</xdr:rowOff>
    </xdr:from>
    <xdr:to>
      <xdr:col>1</xdr:col>
      <xdr:colOff>2405769</xdr:colOff>
      <xdr:row>311</xdr:row>
      <xdr:rowOff>49479</xdr:rowOff>
    </xdr:to>
    <xdr:pic>
      <xdr:nvPicPr>
        <xdr:cNvPr id="60" name="Grafik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67788" y="54942914"/>
          <a:ext cx="2051539" cy="1751864"/>
        </a:xfrm>
        <a:prstGeom prst="rect">
          <a:avLst/>
        </a:prstGeom>
      </xdr:spPr>
    </xdr:pic>
    <xdr:clientData/>
  </xdr:twoCellAnchor>
  <xdr:twoCellAnchor editAs="oneCell">
    <xdr:from>
      <xdr:col>1</xdr:col>
      <xdr:colOff>205155</xdr:colOff>
      <xdr:row>33</xdr:row>
      <xdr:rowOff>39077</xdr:rowOff>
    </xdr:from>
    <xdr:to>
      <xdr:col>1</xdr:col>
      <xdr:colOff>2461847</xdr:colOff>
      <xdr:row>42</xdr:row>
      <xdr:rowOff>182509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10847" y="6887308"/>
          <a:ext cx="2256692" cy="1815991"/>
        </a:xfrm>
        <a:prstGeom prst="rect">
          <a:avLst/>
        </a:prstGeom>
      </xdr:spPr>
    </xdr:pic>
    <xdr:clientData/>
  </xdr:twoCellAnchor>
  <xdr:twoCellAnchor>
    <xdr:from>
      <xdr:col>1</xdr:col>
      <xdr:colOff>182317</xdr:colOff>
      <xdr:row>231</xdr:row>
      <xdr:rowOff>175975</xdr:rowOff>
    </xdr:from>
    <xdr:to>
      <xdr:col>1</xdr:col>
      <xdr:colOff>2417566</xdr:colOff>
      <xdr:row>241</xdr:row>
      <xdr:rowOff>9897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95875" y="42303689"/>
          <a:ext cx="2235249" cy="1625117"/>
        </a:xfrm>
        <a:prstGeom prst="rect">
          <a:avLst/>
        </a:prstGeom>
      </xdr:spPr>
    </xdr:pic>
    <xdr:clientData/>
  </xdr:twoCellAnchor>
  <xdr:twoCellAnchor>
    <xdr:from>
      <xdr:col>1</xdr:col>
      <xdr:colOff>246603</xdr:colOff>
      <xdr:row>350</xdr:row>
      <xdr:rowOff>6839</xdr:rowOff>
    </xdr:from>
    <xdr:to>
      <xdr:col>1</xdr:col>
      <xdr:colOff>2417729</xdr:colOff>
      <xdr:row>358</xdr:row>
      <xdr:rowOff>363352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856203" y="65107039"/>
          <a:ext cx="2171126" cy="1778913"/>
        </a:xfrm>
        <a:prstGeom prst="rect">
          <a:avLst/>
        </a:prstGeom>
      </xdr:spPr>
    </xdr:pic>
    <xdr:clientData/>
  </xdr:twoCellAnchor>
  <xdr:twoCellAnchor>
    <xdr:from>
      <xdr:col>0</xdr:col>
      <xdr:colOff>585293</xdr:colOff>
      <xdr:row>170</xdr:row>
      <xdr:rowOff>183573</xdr:rowOff>
    </xdr:from>
    <xdr:to>
      <xdr:col>1</xdr:col>
      <xdr:colOff>2756727</xdr:colOff>
      <xdr:row>179</xdr:row>
      <xdr:rowOff>170873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85293" y="32149473"/>
          <a:ext cx="2781034" cy="1600200"/>
        </a:xfrm>
        <a:prstGeom prst="rect">
          <a:avLst/>
        </a:prstGeom>
      </xdr:spPr>
    </xdr:pic>
    <xdr:clientData/>
  </xdr:twoCellAnchor>
  <xdr:twoCellAnchor>
    <xdr:from>
      <xdr:col>0</xdr:col>
      <xdr:colOff>596556</xdr:colOff>
      <xdr:row>160</xdr:row>
      <xdr:rowOff>163264</xdr:rowOff>
    </xdr:from>
    <xdr:to>
      <xdr:col>1</xdr:col>
      <xdr:colOff>2511325</xdr:colOff>
      <xdr:row>170</xdr:row>
      <xdr:rowOff>124657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6556" y="29623965"/>
          <a:ext cx="2528327" cy="1752588"/>
        </a:xfrm>
        <a:prstGeom prst="rect">
          <a:avLst/>
        </a:prstGeom>
      </xdr:spPr>
    </xdr:pic>
    <xdr:clientData/>
  </xdr:twoCellAnchor>
  <xdr:twoCellAnchor>
    <xdr:from>
      <xdr:col>1</xdr:col>
      <xdr:colOff>191922</xdr:colOff>
      <xdr:row>252</xdr:row>
      <xdr:rowOff>79980</xdr:rowOff>
    </xdr:from>
    <xdr:to>
      <xdr:col>1</xdr:col>
      <xdr:colOff>2573378</xdr:colOff>
      <xdr:row>261</xdr:row>
      <xdr:rowOff>174634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801522" y="46866780"/>
          <a:ext cx="2381456" cy="1707554"/>
        </a:xfrm>
        <a:prstGeom prst="rect">
          <a:avLst/>
        </a:prstGeom>
      </xdr:spPr>
    </xdr:pic>
    <xdr:clientData/>
  </xdr:twoCellAnchor>
  <xdr:twoCellAnchor>
    <xdr:from>
      <xdr:col>1</xdr:col>
      <xdr:colOff>191605</xdr:colOff>
      <xdr:row>360</xdr:row>
      <xdr:rowOff>47654</xdr:rowOff>
    </xdr:from>
    <xdr:to>
      <xdr:col>1</xdr:col>
      <xdr:colOff>2774869</xdr:colOff>
      <xdr:row>369</xdr:row>
      <xdr:rowOff>367278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01205" y="67179854"/>
          <a:ext cx="2583264" cy="1919824"/>
        </a:xfrm>
        <a:prstGeom prst="rect">
          <a:avLst/>
        </a:prstGeom>
      </xdr:spPr>
    </xdr:pic>
    <xdr:clientData/>
  </xdr:twoCellAnchor>
  <xdr:twoCellAnchor>
    <xdr:from>
      <xdr:col>0</xdr:col>
      <xdr:colOff>590087</xdr:colOff>
      <xdr:row>393</xdr:row>
      <xdr:rowOff>28754</xdr:rowOff>
    </xdr:from>
    <xdr:to>
      <xdr:col>1</xdr:col>
      <xdr:colOff>2385321</xdr:colOff>
      <xdr:row>401</xdr:row>
      <xdr:rowOff>89064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90087" y="76660075"/>
          <a:ext cx="2399083" cy="1670574"/>
        </a:xfrm>
        <a:prstGeom prst="rect">
          <a:avLst/>
        </a:prstGeom>
      </xdr:spPr>
    </xdr:pic>
    <xdr:clientData/>
  </xdr:twoCellAnchor>
  <xdr:twoCellAnchor>
    <xdr:from>
      <xdr:col>0</xdr:col>
      <xdr:colOff>595923</xdr:colOff>
      <xdr:row>402</xdr:row>
      <xdr:rowOff>19539</xdr:rowOff>
    </xdr:from>
    <xdr:to>
      <xdr:col>1</xdr:col>
      <xdr:colOff>2315689</xdr:colOff>
      <xdr:row>412</xdr:row>
      <xdr:rowOff>69129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95923" y="75358578"/>
          <a:ext cx="2333324" cy="1840785"/>
        </a:xfrm>
        <a:prstGeom prst="rect">
          <a:avLst/>
        </a:prstGeom>
      </xdr:spPr>
    </xdr:pic>
    <xdr:clientData/>
  </xdr:twoCellAnchor>
  <xdr:twoCellAnchor>
    <xdr:from>
      <xdr:col>1</xdr:col>
      <xdr:colOff>112282</xdr:colOff>
      <xdr:row>202</xdr:row>
      <xdr:rowOff>39078</xdr:rowOff>
    </xdr:from>
    <xdr:to>
      <xdr:col>1</xdr:col>
      <xdr:colOff>2147455</xdr:colOff>
      <xdr:row>211</xdr:row>
      <xdr:rowOff>69273</xdr:rowOff>
    </xdr:to>
    <xdr:pic>
      <xdr:nvPicPr>
        <xdr:cNvPr id="79" name="Grafik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25840" y="37970844"/>
          <a:ext cx="2035173" cy="1643260"/>
        </a:xfrm>
        <a:prstGeom prst="rect">
          <a:avLst/>
        </a:prstGeom>
      </xdr:spPr>
    </xdr:pic>
    <xdr:clientData/>
  </xdr:twoCellAnchor>
  <xdr:twoCellAnchor>
    <xdr:from>
      <xdr:col>0</xdr:col>
      <xdr:colOff>488968</xdr:colOff>
      <xdr:row>422</xdr:row>
      <xdr:rowOff>19449</xdr:rowOff>
    </xdr:from>
    <xdr:to>
      <xdr:col>1</xdr:col>
      <xdr:colOff>2345377</xdr:colOff>
      <xdr:row>431</xdr:row>
      <xdr:rowOff>234373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88968" y="78962649"/>
          <a:ext cx="2466009" cy="1815124"/>
        </a:xfrm>
        <a:prstGeom prst="rect">
          <a:avLst/>
        </a:prstGeom>
      </xdr:spPr>
    </xdr:pic>
    <xdr:clientData/>
  </xdr:twoCellAnchor>
  <xdr:twoCellAnchor>
    <xdr:from>
      <xdr:col>1</xdr:col>
      <xdr:colOff>77391</xdr:colOff>
      <xdr:row>211</xdr:row>
      <xdr:rowOff>78096</xdr:rowOff>
    </xdr:from>
    <xdr:to>
      <xdr:col>1</xdr:col>
      <xdr:colOff>2206831</xdr:colOff>
      <xdr:row>220</xdr:row>
      <xdr:rowOff>168234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90949" y="39622927"/>
          <a:ext cx="2129440" cy="1693307"/>
        </a:xfrm>
        <a:prstGeom prst="rect">
          <a:avLst/>
        </a:prstGeom>
      </xdr:spPr>
    </xdr:pic>
    <xdr:clientData/>
  </xdr:twoCellAnchor>
  <xdr:twoCellAnchor>
    <xdr:from>
      <xdr:col>1</xdr:col>
      <xdr:colOff>298203</xdr:colOff>
      <xdr:row>140</xdr:row>
      <xdr:rowOff>182141</xdr:rowOff>
    </xdr:from>
    <xdr:to>
      <xdr:col>1</xdr:col>
      <xdr:colOff>1998168</xdr:colOff>
      <xdr:row>149</xdr:row>
      <xdr:rowOff>395843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907803" y="26560041"/>
          <a:ext cx="1699965" cy="1826602"/>
        </a:xfrm>
        <a:prstGeom prst="rect">
          <a:avLst/>
        </a:prstGeom>
      </xdr:spPr>
    </xdr:pic>
    <xdr:clientData/>
  </xdr:twoCellAnchor>
  <xdr:twoCellAnchor>
    <xdr:from>
      <xdr:col>1</xdr:col>
      <xdr:colOff>167218</xdr:colOff>
      <xdr:row>53</xdr:row>
      <xdr:rowOff>185869</xdr:rowOff>
    </xdr:from>
    <xdr:to>
      <xdr:col>1</xdr:col>
      <xdr:colOff>2147455</xdr:colOff>
      <xdr:row>64</xdr:row>
      <xdr:rowOff>30840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780776" y="10467921"/>
          <a:ext cx="1980237" cy="1923153"/>
        </a:xfrm>
        <a:prstGeom prst="rect">
          <a:avLst/>
        </a:prstGeom>
      </xdr:spPr>
    </xdr:pic>
    <xdr:clientData/>
  </xdr:twoCellAnchor>
  <xdr:twoCellAnchor>
    <xdr:from>
      <xdr:col>1</xdr:col>
      <xdr:colOff>221267</xdr:colOff>
      <xdr:row>243</xdr:row>
      <xdr:rowOff>9768</xdr:rowOff>
    </xdr:from>
    <xdr:to>
      <xdr:col>1</xdr:col>
      <xdr:colOff>2322736</xdr:colOff>
      <xdr:row>252</xdr:row>
      <xdr:rowOff>175845</xdr:rowOff>
    </xdr:to>
    <xdr:pic>
      <xdr:nvPicPr>
        <xdr:cNvPr id="86" name="Grafik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834825" y="44284937"/>
          <a:ext cx="2101469" cy="1769246"/>
        </a:xfrm>
        <a:prstGeom prst="rect">
          <a:avLst/>
        </a:prstGeom>
      </xdr:spPr>
    </xdr:pic>
    <xdr:clientData/>
  </xdr:twoCellAnchor>
  <xdr:twoCellAnchor>
    <xdr:from>
      <xdr:col>1</xdr:col>
      <xdr:colOff>482118</xdr:colOff>
      <xdr:row>273</xdr:row>
      <xdr:rowOff>97058</xdr:rowOff>
    </xdr:from>
    <xdr:to>
      <xdr:col>1</xdr:col>
      <xdr:colOff>2253547</xdr:colOff>
      <xdr:row>281</xdr:row>
      <xdr:rowOff>243363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095676" y="49765603"/>
          <a:ext cx="1771429" cy="1571344"/>
        </a:xfrm>
        <a:prstGeom prst="rect">
          <a:avLst/>
        </a:prstGeom>
      </xdr:spPr>
    </xdr:pic>
    <xdr:clientData/>
  </xdr:twoCellAnchor>
  <xdr:twoCellAnchor>
    <xdr:from>
      <xdr:col>1</xdr:col>
      <xdr:colOff>363238</xdr:colOff>
      <xdr:row>292</xdr:row>
      <xdr:rowOff>107460</xdr:rowOff>
    </xdr:from>
    <xdr:to>
      <xdr:col>1</xdr:col>
      <xdr:colOff>2319383</xdr:colOff>
      <xdr:row>302</xdr:row>
      <xdr:rowOff>58614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976796" y="53160473"/>
          <a:ext cx="1956145" cy="1752245"/>
        </a:xfrm>
        <a:prstGeom prst="rect">
          <a:avLst/>
        </a:prstGeom>
      </xdr:spPr>
    </xdr:pic>
    <xdr:clientData/>
  </xdr:twoCellAnchor>
  <xdr:twoCellAnchor>
    <xdr:from>
      <xdr:col>1</xdr:col>
      <xdr:colOff>147807</xdr:colOff>
      <xdr:row>381</xdr:row>
      <xdr:rowOff>59378</xdr:rowOff>
    </xdr:from>
    <xdr:to>
      <xdr:col>1</xdr:col>
      <xdr:colOff>2023997</xdr:colOff>
      <xdr:row>389</xdr:row>
      <xdr:rowOff>366157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61365" y="69599300"/>
          <a:ext cx="1876190" cy="1731818"/>
        </a:xfrm>
        <a:prstGeom prst="rect">
          <a:avLst/>
        </a:prstGeom>
      </xdr:spPr>
    </xdr:pic>
    <xdr:clientData/>
  </xdr:twoCellAnchor>
  <xdr:twoCellAnchor>
    <xdr:from>
      <xdr:col>1</xdr:col>
      <xdr:colOff>34636</xdr:colOff>
      <xdr:row>412</xdr:row>
      <xdr:rowOff>9007</xdr:rowOff>
    </xdr:from>
    <xdr:to>
      <xdr:col>1</xdr:col>
      <xdr:colOff>2117768</xdr:colOff>
      <xdr:row>421</xdr:row>
      <xdr:rowOff>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48194" y="77089760"/>
          <a:ext cx="2083132" cy="1782188"/>
        </a:xfrm>
        <a:prstGeom prst="rect">
          <a:avLst/>
        </a:prstGeom>
      </xdr:spPr>
    </xdr:pic>
    <xdr:clientData/>
  </xdr:twoCellAnchor>
  <xdr:twoCellAnchor>
    <xdr:from>
      <xdr:col>1</xdr:col>
      <xdr:colOff>381509</xdr:colOff>
      <xdr:row>544</xdr:row>
      <xdr:rowOff>39582</xdr:rowOff>
    </xdr:from>
    <xdr:to>
      <xdr:col>1</xdr:col>
      <xdr:colOff>2642283</xdr:colOff>
      <xdr:row>553</xdr:row>
      <xdr:rowOff>19792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995067" y="102553322"/>
          <a:ext cx="2260774" cy="1662548"/>
        </a:xfrm>
        <a:prstGeom prst="rect">
          <a:avLst/>
        </a:prstGeom>
      </xdr:spPr>
    </xdr:pic>
    <xdr:clientData/>
  </xdr:twoCellAnchor>
  <xdr:twoCellAnchor editAs="oneCell">
    <xdr:from>
      <xdr:col>1</xdr:col>
      <xdr:colOff>38572</xdr:colOff>
      <xdr:row>704</xdr:row>
      <xdr:rowOff>267068</xdr:rowOff>
    </xdr:from>
    <xdr:to>
      <xdr:col>1</xdr:col>
      <xdr:colOff>2553196</xdr:colOff>
      <xdr:row>716</xdr:row>
      <xdr:rowOff>76220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52130" y="134705639"/>
          <a:ext cx="2514624" cy="2105048"/>
        </a:xfrm>
        <a:prstGeom prst="rect">
          <a:avLst/>
        </a:prstGeom>
      </xdr:spPr>
    </xdr:pic>
    <xdr:clientData/>
  </xdr:twoCellAnchor>
  <xdr:twoCellAnchor>
    <xdr:from>
      <xdr:col>0</xdr:col>
      <xdr:colOff>510791</xdr:colOff>
      <xdr:row>455</xdr:row>
      <xdr:rowOff>49353</xdr:rowOff>
    </xdr:from>
    <xdr:to>
      <xdr:col>1</xdr:col>
      <xdr:colOff>2914112</xdr:colOff>
      <xdr:row>464</xdr:row>
      <xdr:rowOff>147045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10791" y="82760989"/>
          <a:ext cx="3016879" cy="1700861"/>
        </a:xfrm>
        <a:prstGeom prst="rect">
          <a:avLst/>
        </a:prstGeom>
      </xdr:spPr>
    </xdr:pic>
    <xdr:clientData/>
  </xdr:twoCellAnchor>
  <xdr:twoCellAnchor>
    <xdr:from>
      <xdr:col>1</xdr:col>
      <xdr:colOff>148442</xdr:colOff>
      <xdr:row>465</xdr:row>
      <xdr:rowOff>51805</xdr:rowOff>
    </xdr:from>
    <xdr:to>
      <xdr:col>1</xdr:col>
      <xdr:colOff>2074313</xdr:colOff>
      <xdr:row>473</xdr:row>
      <xdr:rowOff>336467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62000" y="87196896"/>
          <a:ext cx="1925871" cy="1709701"/>
        </a:xfrm>
        <a:prstGeom prst="rect">
          <a:avLst/>
        </a:prstGeom>
      </xdr:spPr>
    </xdr:pic>
    <xdr:clientData/>
  </xdr:twoCellAnchor>
  <xdr:twoCellAnchor>
    <xdr:from>
      <xdr:col>1</xdr:col>
      <xdr:colOff>178131</xdr:colOff>
      <xdr:row>504</xdr:row>
      <xdr:rowOff>51002</xdr:rowOff>
    </xdr:from>
    <xdr:to>
      <xdr:col>1</xdr:col>
      <xdr:colOff>2355273</xdr:colOff>
      <xdr:row>513</xdr:row>
      <xdr:rowOff>26643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91689" y="94608275"/>
          <a:ext cx="2177142" cy="1895485"/>
        </a:xfrm>
        <a:prstGeom prst="rect">
          <a:avLst/>
        </a:prstGeom>
      </xdr:spPr>
    </xdr:pic>
    <xdr:clientData/>
  </xdr:twoCellAnchor>
  <xdr:twoCellAnchor>
    <xdr:from>
      <xdr:col>1</xdr:col>
      <xdr:colOff>356260</xdr:colOff>
      <xdr:row>535</xdr:row>
      <xdr:rowOff>19793</xdr:rowOff>
    </xdr:from>
    <xdr:to>
      <xdr:col>1</xdr:col>
      <xdr:colOff>2810494</xdr:colOff>
      <xdr:row>543</xdr:row>
      <xdr:rowOff>638582</xdr:rowOff>
    </xdr:to>
    <xdr:pic>
      <xdr:nvPicPr>
        <xdr:cNvPr id="91" name="Grafik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969818" y="100425663"/>
          <a:ext cx="2454234" cy="2043828"/>
        </a:xfrm>
        <a:prstGeom prst="rect">
          <a:avLst/>
        </a:prstGeom>
      </xdr:spPr>
    </xdr:pic>
    <xdr:clientData/>
  </xdr:twoCellAnchor>
  <xdr:twoCellAnchor>
    <xdr:from>
      <xdr:col>1</xdr:col>
      <xdr:colOff>165621</xdr:colOff>
      <xdr:row>574</xdr:row>
      <xdr:rowOff>10830</xdr:rowOff>
    </xdr:from>
    <xdr:to>
      <xdr:col>1</xdr:col>
      <xdr:colOff>2570894</xdr:colOff>
      <xdr:row>582</xdr:row>
      <xdr:rowOff>488831</xdr:rowOff>
    </xdr:to>
    <xdr:pic>
      <xdr:nvPicPr>
        <xdr:cNvPr id="99" name="Grafik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9470" y="112211736"/>
          <a:ext cx="2405273" cy="1973246"/>
        </a:xfrm>
        <a:prstGeom prst="rect">
          <a:avLst/>
        </a:prstGeom>
      </xdr:spPr>
    </xdr:pic>
    <xdr:clientData/>
  </xdr:twoCellAnchor>
  <xdr:twoCellAnchor>
    <xdr:from>
      <xdr:col>1</xdr:col>
      <xdr:colOff>257299</xdr:colOff>
      <xdr:row>624</xdr:row>
      <xdr:rowOff>39584</xdr:rowOff>
    </xdr:from>
    <xdr:to>
      <xdr:col>1</xdr:col>
      <xdr:colOff>2543298</xdr:colOff>
      <xdr:row>632</xdr:row>
      <xdr:rowOff>484908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870857" y="117921974"/>
          <a:ext cx="2285999" cy="2147453"/>
        </a:xfrm>
        <a:prstGeom prst="rect">
          <a:avLst/>
        </a:prstGeom>
      </xdr:spPr>
    </xdr:pic>
    <xdr:clientData/>
  </xdr:twoCellAnchor>
  <xdr:twoCellAnchor>
    <xdr:from>
      <xdr:col>1</xdr:col>
      <xdr:colOff>494805</xdr:colOff>
      <xdr:row>643</xdr:row>
      <xdr:rowOff>178128</xdr:rowOff>
    </xdr:from>
    <xdr:to>
      <xdr:col>1</xdr:col>
      <xdr:colOff>3028355</xdr:colOff>
      <xdr:row>653</xdr:row>
      <xdr:rowOff>223120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108363" y="122246570"/>
          <a:ext cx="2533550" cy="2172654"/>
        </a:xfrm>
        <a:prstGeom prst="rect">
          <a:avLst/>
        </a:prstGeom>
      </xdr:spPr>
    </xdr:pic>
    <xdr:clientData/>
  </xdr:twoCellAnchor>
  <xdr:twoCellAnchor>
    <xdr:from>
      <xdr:col>1</xdr:col>
      <xdr:colOff>217715</xdr:colOff>
      <xdr:row>664</xdr:row>
      <xdr:rowOff>0</xdr:rowOff>
    </xdr:from>
    <xdr:to>
      <xdr:col>1</xdr:col>
      <xdr:colOff>2483923</xdr:colOff>
      <xdr:row>673</xdr:row>
      <xdr:rowOff>85981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831273" y="126402935"/>
          <a:ext cx="2266208" cy="2025617"/>
        </a:xfrm>
        <a:prstGeom prst="rect">
          <a:avLst/>
        </a:prstGeom>
      </xdr:spPr>
    </xdr:pic>
    <xdr:clientData/>
  </xdr:twoCellAnchor>
  <xdr:twoCellAnchor>
    <xdr:from>
      <xdr:col>1</xdr:col>
      <xdr:colOff>267195</xdr:colOff>
      <xdr:row>695</xdr:row>
      <xdr:rowOff>23776</xdr:rowOff>
    </xdr:from>
    <xdr:to>
      <xdr:col>1</xdr:col>
      <xdr:colOff>2414650</xdr:colOff>
      <xdr:row>704</xdr:row>
      <xdr:rowOff>97883</xdr:rowOff>
    </xdr:to>
    <xdr:pic>
      <xdr:nvPicPr>
        <xdr:cNvPr id="107" name="Grafik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880753" y="132700841"/>
          <a:ext cx="2147455" cy="1835613"/>
        </a:xfrm>
        <a:prstGeom prst="rect">
          <a:avLst/>
        </a:prstGeom>
      </xdr:spPr>
    </xdr:pic>
    <xdr:clientData/>
  </xdr:twoCellAnchor>
  <xdr:twoCellAnchor>
    <xdr:from>
      <xdr:col>1</xdr:col>
      <xdr:colOff>267195</xdr:colOff>
      <xdr:row>735</xdr:row>
      <xdr:rowOff>69273</xdr:rowOff>
    </xdr:from>
    <xdr:to>
      <xdr:col>1</xdr:col>
      <xdr:colOff>2671948</xdr:colOff>
      <xdr:row>743</xdr:row>
      <xdr:rowOff>596608</xdr:rowOff>
    </xdr:to>
    <xdr:pic>
      <xdr:nvPicPr>
        <xdr:cNvPr id="109" name="Grafik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880753" y="140396026"/>
          <a:ext cx="2404753" cy="1952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373224</xdr:colOff>
      <xdr:row>237</xdr:row>
      <xdr:rowOff>19792</xdr:rowOff>
    </xdr:from>
    <xdr:to>
      <xdr:col>1</xdr:col>
      <xdr:colOff>2236519</xdr:colOff>
      <xdr:row>245</xdr:row>
      <xdr:rowOff>9897</xdr:rowOff>
    </xdr:to>
    <xdr:pic>
      <xdr:nvPicPr>
        <xdr:cNvPr id="43" name="Grafik 42" descr="C:\Users\knetzger\Downloads\MicrosoftTeams-image.png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665"/>
        <a:stretch/>
      </xdr:blipFill>
      <xdr:spPr bwMode="auto">
        <a:xfrm>
          <a:off x="986782" y="41306337"/>
          <a:ext cx="1863295" cy="152400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209596</xdr:colOff>
      <xdr:row>209</xdr:row>
      <xdr:rowOff>20681</xdr:rowOff>
    </xdr:from>
    <xdr:to>
      <xdr:col>1</xdr:col>
      <xdr:colOff>2110552</xdr:colOff>
      <xdr:row>216</xdr:row>
      <xdr:rowOff>286287</xdr:rowOff>
    </xdr:to>
    <xdr:pic>
      <xdr:nvPicPr>
        <xdr:cNvPr id="45" name="Grafik 44" descr="C:\Users\knetzger\Downloads\MicrosoftTeams-image.png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265"/>
        <a:stretch/>
      </xdr:blipFill>
      <xdr:spPr bwMode="auto">
        <a:xfrm>
          <a:off x="815288" y="44890758"/>
          <a:ext cx="1900956" cy="150629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114512</xdr:colOff>
      <xdr:row>217</xdr:row>
      <xdr:rowOff>158338</xdr:rowOff>
    </xdr:from>
    <xdr:to>
      <xdr:col>2</xdr:col>
      <xdr:colOff>18249</xdr:colOff>
      <xdr:row>227</xdr:row>
      <xdr:rowOff>16544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070" y="37892182"/>
          <a:ext cx="2486621" cy="1639505"/>
        </a:xfrm>
        <a:prstGeom prst="rect">
          <a:avLst/>
        </a:prstGeom>
      </xdr:spPr>
    </xdr:pic>
    <xdr:clientData/>
  </xdr:twoCellAnchor>
  <xdr:twoCellAnchor>
    <xdr:from>
      <xdr:col>1</xdr:col>
      <xdr:colOff>236094</xdr:colOff>
      <xdr:row>227</xdr:row>
      <xdr:rowOff>137131</xdr:rowOff>
    </xdr:from>
    <xdr:to>
      <xdr:col>2</xdr:col>
      <xdr:colOff>59376</xdr:colOff>
      <xdr:row>236</xdr:row>
      <xdr:rowOff>53110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652" y="39652274"/>
          <a:ext cx="2406166" cy="1519148"/>
        </a:xfrm>
        <a:prstGeom prst="rect">
          <a:avLst/>
        </a:prstGeom>
      </xdr:spPr>
    </xdr:pic>
    <xdr:clientData/>
  </xdr:twoCellAnchor>
  <xdr:twoCellAnchor>
    <xdr:from>
      <xdr:col>1</xdr:col>
      <xdr:colOff>377467</xdr:colOff>
      <xdr:row>336</xdr:row>
      <xdr:rowOff>36759</xdr:rowOff>
    </xdr:from>
    <xdr:to>
      <xdr:col>1</xdr:col>
      <xdr:colOff>2483923</xdr:colOff>
      <xdr:row>345</xdr:row>
      <xdr:rowOff>165481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1025" y="57463850"/>
          <a:ext cx="2106456" cy="1731891"/>
        </a:xfrm>
        <a:prstGeom prst="rect">
          <a:avLst/>
        </a:prstGeom>
      </xdr:spPr>
    </xdr:pic>
    <xdr:clientData/>
  </xdr:twoCellAnchor>
  <xdr:twoCellAnchor>
    <xdr:from>
      <xdr:col>1</xdr:col>
      <xdr:colOff>22619</xdr:colOff>
      <xdr:row>177</xdr:row>
      <xdr:rowOff>128648</xdr:rowOff>
    </xdr:from>
    <xdr:to>
      <xdr:col>2</xdr:col>
      <xdr:colOff>33477</xdr:colOff>
      <xdr:row>186</xdr:row>
      <xdr:rowOff>60518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6177" y="37506232"/>
          <a:ext cx="2593742" cy="1535039"/>
        </a:xfrm>
        <a:prstGeom prst="rect">
          <a:avLst/>
        </a:prstGeom>
      </xdr:spPr>
    </xdr:pic>
    <xdr:clientData/>
  </xdr:twoCellAnchor>
  <xdr:twoCellAnchor>
    <xdr:from>
      <xdr:col>1</xdr:col>
      <xdr:colOff>97819</xdr:colOff>
      <xdr:row>198</xdr:row>
      <xdr:rowOff>160909</xdr:rowOff>
    </xdr:from>
    <xdr:to>
      <xdr:col>2</xdr:col>
      <xdr:colOff>218314</xdr:colOff>
      <xdr:row>207</xdr:row>
      <xdr:rowOff>167980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3511" y="41338217"/>
          <a:ext cx="2699572" cy="1589686"/>
        </a:xfrm>
        <a:prstGeom prst="rect">
          <a:avLst/>
        </a:prstGeom>
      </xdr:spPr>
    </xdr:pic>
    <xdr:clientData/>
  </xdr:twoCellAnchor>
  <xdr:twoCellAnchor>
    <xdr:from>
      <xdr:col>0</xdr:col>
      <xdr:colOff>583870</xdr:colOff>
      <xdr:row>3</xdr:row>
      <xdr:rowOff>0</xdr:rowOff>
    </xdr:from>
    <xdr:to>
      <xdr:col>1</xdr:col>
      <xdr:colOff>2434442</xdr:colOff>
      <xdr:row>12</xdr:row>
      <xdr:rowOff>169280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3870" y="1425039"/>
          <a:ext cx="2464130" cy="1772449"/>
        </a:xfrm>
        <a:prstGeom prst="rect">
          <a:avLst/>
        </a:prstGeom>
      </xdr:spPr>
    </xdr:pic>
    <xdr:clientData/>
  </xdr:twoCellAnchor>
  <xdr:twoCellAnchor>
    <xdr:from>
      <xdr:col>1</xdr:col>
      <xdr:colOff>227610</xdr:colOff>
      <xdr:row>165</xdr:row>
      <xdr:rowOff>39585</xdr:rowOff>
    </xdr:from>
    <xdr:to>
      <xdr:col>1</xdr:col>
      <xdr:colOff>2364153</xdr:colOff>
      <xdr:row>175</xdr:row>
      <xdr:rowOff>0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7595" b="5237"/>
        <a:stretch/>
      </xdr:blipFill>
      <xdr:spPr>
        <a:xfrm>
          <a:off x="833302" y="31691893"/>
          <a:ext cx="2136543" cy="1840916"/>
        </a:xfrm>
        <a:prstGeom prst="rect">
          <a:avLst/>
        </a:prstGeom>
      </xdr:spPr>
    </xdr:pic>
    <xdr:clientData/>
  </xdr:twoCellAnchor>
  <xdr:twoCellAnchor>
    <xdr:from>
      <xdr:col>0</xdr:col>
      <xdr:colOff>586154</xdr:colOff>
      <xdr:row>43</xdr:row>
      <xdr:rowOff>68385</xdr:rowOff>
    </xdr:from>
    <xdr:to>
      <xdr:col>1</xdr:col>
      <xdr:colOff>2110154</xdr:colOff>
      <xdr:row>53</xdr:row>
      <xdr:rowOff>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6154" y="8587154"/>
          <a:ext cx="2129692" cy="1777191"/>
        </a:xfrm>
        <a:prstGeom prst="rect">
          <a:avLst/>
        </a:prstGeom>
      </xdr:spPr>
    </xdr:pic>
    <xdr:clientData/>
  </xdr:twoCellAnchor>
  <xdr:twoCellAnchor>
    <xdr:from>
      <xdr:col>1</xdr:col>
      <xdr:colOff>58616</xdr:colOff>
      <xdr:row>103</xdr:row>
      <xdr:rowOff>146539</xdr:rowOff>
    </xdr:from>
    <xdr:to>
      <xdr:col>1</xdr:col>
      <xdr:colOff>2373923</xdr:colOff>
      <xdr:row>113</xdr:row>
      <xdr:rowOff>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4308" y="20515385"/>
          <a:ext cx="2315307" cy="1887090"/>
        </a:xfrm>
        <a:prstGeom prst="rect">
          <a:avLst/>
        </a:prstGeom>
      </xdr:spPr>
    </xdr:pic>
    <xdr:clientData/>
  </xdr:twoCellAnchor>
  <xdr:twoCellAnchor>
    <xdr:from>
      <xdr:col>1</xdr:col>
      <xdr:colOff>166077</xdr:colOff>
      <xdr:row>133</xdr:row>
      <xdr:rowOff>117230</xdr:rowOff>
    </xdr:from>
    <xdr:to>
      <xdr:col>1</xdr:col>
      <xdr:colOff>2036371</xdr:colOff>
      <xdr:row>142</xdr:row>
      <xdr:rowOff>166076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71769" y="26230384"/>
          <a:ext cx="1870294" cy="1729154"/>
        </a:xfrm>
        <a:prstGeom prst="rect">
          <a:avLst/>
        </a:prstGeom>
      </xdr:spPr>
    </xdr:pic>
    <xdr:clientData/>
  </xdr:twoCellAnchor>
  <xdr:twoCellAnchor>
    <xdr:from>
      <xdr:col>0</xdr:col>
      <xdr:colOff>488462</xdr:colOff>
      <xdr:row>33</xdr:row>
      <xdr:rowOff>19538</xdr:rowOff>
    </xdr:from>
    <xdr:to>
      <xdr:col>1</xdr:col>
      <xdr:colOff>2063973</xdr:colOff>
      <xdr:row>43</xdr:row>
      <xdr:rowOff>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8462" y="6770076"/>
          <a:ext cx="2181203" cy="1797539"/>
        </a:xfrm>
        <a:prstGeom prst="rect">
          <a:avLst/>
        </a:prstGeom>
      </xdr:spPr>
    </xdr:pic>
    <xdr:clientData/>
  </xdr:twoCellAnchor>
  <xdr:twoCellAnchor>
    <xdr:from>
      <xdr:col>1</xdr:col>
      <xdr:colOff>527539</xdr:colOff>
      <xdr:row>254</xdr:row>
      <xdr:rowOff>166078</xdr:rowOff>
    </xdr:from>
    <xdr:to>
      <xdr:col>1</xdr:col>
      <xdr:colOff>2393462</xdr:colOff>
      <xdr:row>264</xdr:row>
      <xdr:rowOff>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3231" y="53261847"/>
          <a:ext cx="1865923" cy="1648955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286</xdr:row>
      <xdr:rowOff>9768</xdr:rowOff>
    </xdr:from>
    <xdr:to>
      <xdr:col>1</xdr:col>
      <xdr:colOff>2481384</xdr:colOff>
      <xdr:row>295</xdr:row>
      <xdr:rowOff>0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86692" y="61106537"/>
          <a:ext cx="2100384" cy="1882028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62</xdr:row>
      <xdr:rowOff>87727</xdr:rowOff>
    </xdr:from>
    <xdr:to>
      <xdr:col>1</xdr:col>
      <xdr:colOff>1992923</xdr:colOff>
      <xdr:row>72</xdr:row>
      <xdr:rowOff>223858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692" y="13022189"/>
          <a:ext cx="1865923" cy="1718746"/>
        </a:xfrm>
        <a:prstGeom prst="rect">
          <a:avLst/>
        </a:prstGeom>
      </xdr:spPr>
    </xdr:pic>
    <xdr:clientData/>
  </xdr:twoCellAnchor>
  <xdr:twoCellAnchor>
    <xdr:from>
      <xdr:col>1</xdr:col>
      <xdr:colOff>146539</xdr:colOff>
      <xdr:row>187</xdr:row>
      <xdr:rowOff>48845</xdr:rowOff>
    </xdr:from>
    <xdr:to>
      <xdr:col>1</xdr:col>
      <xdr:colOff>2559538</xdr:colOff>
      <xdr:row>196</xdr:row>
      <xdr:rowOff>107461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16189"/>
        <a:stretch/>
      </xdr:blipFill>
      <xdr:spPr>
        <a:xfrm>
          <a:off x="750884" y="35665776"/>
          <a:ext cx="2412999" cy="1700857"/>
        </a:xfrm>
        <a:prstGeom prst="rect">
          <a:avLst/>
        </a:prstGeom>
      </xdr:spPr>
    </xdr:pic>
    <xdr:clientData/>
  </xdr:twoCellAnchor>
  <xdr:twoCellAnchor>
    <xdr:from>
      <xdr:col>0</xdr:col>
      <xdr:colOff>381001</xdr:colOff>
      <xdr:row>95</xdr:row>
      <xdr:rowOff>39077</xdr:rowOff>
    </xdr:from>
    <xdr:to>
      <xdr:col>1</xdr:col>
      <xdr:colOff>2442308</xdr:colOff>
      <xdr:row>104</xdr:row>
      <xdr:rowOff>64022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1001" y="18923000"/>
          <a:ext cx="2666999" cy="1705253"/>
        </a:xfrm>
        <a:prstGeom prst="rect">
          <a:avLst/>
        </a:prstGeom>
      </xdr:spPr>
    </xdr:pic>
    <xdr:clientData/>
  </xdr:twoCellAnchor>
  <xdr:twoCellAnchor>
    <xdr:from>
      <xdr:col>0</xdr:col>
      <xdr:colOff>439615</xdr:colOff>
      <xdr:row>23</xdr:row>
      <xdr:rowOff>58615</xdr:rowOff>
    </xdr:from>
    <xdr:to>
      <xdr:col>2</xdr:col>
      <xdr:colOff>140560</xdr:colOff>
      <xdr:row>33</xdr:row>
      <xdr:rowOff>50570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39615" y="5031153"/>
          <a:ext cx="2885714" cy="1828571"/>
        </a:xfrm>
        <a:prstGeom prst="rect">
          <a:avLst/>
        </a:prstGeom>
      </xdr:spPr>
    </xdr:pic>
    <xdr:clientData/>
  </xdr:twoCellAnchor>
  <xdr:twoCellAnchor>
    <xdr:from>
      <xdr:col>1</xdr:col>
      <xdr:colOff>9770</xdr:colOff>
      <xdr:row>325</xdr:row>
      <xdr:rowOff>166077</xdr:rowOff>
    </xdr:from>
    <xdr:to>
      <xdr:col>1</xdr:col>
      <xdr:colOff>2305539</xdr:colOff>
      <xdr:row>335</xdr:row>
      <xdr:rowOff>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15462" y="69127077"/>
          <a:ext cx="2295769" cy="1746922"/>
        </a:xfrm>
        <a:prstGeom prst="rect">
          <a:avLst/>
        </a:prstGeom>
      </xdr:spPr>
    </xdr:pic>
    <xdr:clientData/>
  </xdr:twoCellAnchor>
  <xdr:twoCellAnchor>
    <xdr:from>
      <xdr:col>1</xdr:col>
      <xdr:colOff>68385</xdr:colOff>
      <xdr:row>317</xdr:row>
      <xdr:rowOff>117230</xdr:rowOff>
    </xdr:from>
    <xdr:to>
      <xdr:col>2</xdr:col>
      <xdr:colOff>138546</xdr:colOff>
      <xdr:row>325</xdr:row>
      <xdr:rowOff>175846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74077" y="68423692"/>
          <a:ext cx="2649238" cy="1533769"/>
        </a:xfrm>
        <a:prstGeom prst="rect">
          <a:avLst/>
        </a:prstGeom>
      </xdr:spPr>
    </xdr:pic>
    <xdr:clientData/>
  </xdr:twoCellAnchor>
  <xdr:twoCellAnchor>
    <xdr:from>
      <xdr:col>0</xdr:col>
      <xdr:colOff>420078</xdr:colOff>
      <xdr:row>85</xdr:row>
      <xdr:rowOff>29308</xdr:rowOff>
    </xdr:from>
    <xdr:to>
      <xdr:col>1</xdr:col>
      <xdr:colOff>2557243</xdr:colOff>
      <xdr:row>95</xdr:row>
      <xdr:rowOff>31033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20078" y="16969154"/>
          <a:ext cx="2742857" cy="1857879"/>
        </a:xfrm>
        <a:prstGeom prst="rect">
          <a:avLst/>
        </a:prstGeom>
      </xdr:spPr>
    </xdr:pic>
    <xdr:clientData/>
  </xdr:twoCellAnchor>
  <xdr:twoCellAnchor>
    <xdr:from>
      <xdr:col>0</xdr:col>
      <xdr:colOff>429847</xdr:colOff>
      <xdr:row>12</xdr:row>
      <xdr:rowOff>146539</xdr:rowOff>
    </xdr:from>
    <xdr:to>
      <xdr:col>2</xdr:col>
      <xdr:colOff>16507</xdr:colOff>
      <xdr:row>23</xdr:row>
      <xdr:rowOff>67165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29847" y="3165231"/>
          <a:ext cx="2771429" cy="1942857"/>
        </a:xfrm>
        <a:prstGeom prst="rect">
          <a:avLst/>
        </a:prstGeom>
      </xdr:spPr>
    </xdr:pic>
    <xdr:clientData/>
  </xdr:twoCellAnchor>
  <xdr:twoCellAnchor>
    <xdr:from>
      <xdr:col>1</xdr:col>
      <xdr:colOff>87923</xdr:colOff>
      <xdr:row>307</xdr:row>
      <xdr:rowOff>166077</xdr:rowOff>
    </xdr:from>
    <xdr:to>
      <xdr:col>2</xdr:col>
      <xdr:colOff>19538</xdr:colOff>
      <xdr:row>317</xdr:row>
      <xdr:rowOff>61805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93615" y="66626154"/>
          <a:ext cx="2510692" cy="1742113"/>
        </a:xfrm>
        <a:prstGeom prst="rect">
          <a:avLst/>
        </a:prstGeom>
      </xdr:spPr>
    </xdr:pic>
    <xdr:clientData/>
  </xdr:twoCellAnchor>
  <xdr:twoCellAnchor>
    <xdr:from>
      <xdr:col>1</xdr:col>
      <xdr:colOff>468924</xdr:colOff>
      <xdr:row>276</xdr:row>
      <xdr:rowOff>127000</xdr:rowOff>
    </xdr:from>
    <xdr:to>
      <xdr:col>1</xdr:col>
      <xdr:colOff>2278448</xdr:colOff>
      <xdr:row>286</xdr:row>
      <xdr:rowOff>63531</xdr:rowOff>
    </xdr:to>
    <xdr:pic>
      <xdr:nvPicPr>
        <xdr:cNvPr id="60" name="Grafik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74616" y="60344538"/>
          <a:ext cx="1809524" cy="1704762"/>
        </a:xfrm>
        <a:prstGeom prst="rect">
          <a:avLst/>
        </a:prstGeom>
      </xdr:spPr>
    </xdr:pic>
    <xdr:clientData/>
  </xdr:twoCellAnchor>
  <xdr:twoCellAnchor>
    <xdr:from>
      <xdr:col>1</xdr:col>
      <xdr:colOff>488462</xdr:colOff>
      <xdr:row>245</xdr:row>
      <xdr:rowOff>0</xdr:rowOff>
    </xdr:from>
    <xdr:to>
      <xdr:col>1</xdr:col>
      <xdr:colOff>2259891</xdr:colOff>
      <xdr:row>254</xdr:row>
      <xdr:rowOff>122147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94154" y="53887077"/>
          <a:ext cx="1771429" cy="1704762"/>
        </a:xfrm>
        <a:prstGeom prst="rect">
          <a:avLst/>
        </a:prstGeom>
      </xdr:spPr>
    </xdr:pic>
    <xdr:clientData/>
  </xdr:twoCellAnchor>
  <xdr:twoCellAnchor>
    <xdr:from>
      <xdr:col>1</xdr:col>
      <xdr:colOff>449385</xdr:colOff>
      <xdr:row>345</xdr:row>
      <xdr:rowOff>127000</xdr:rowOff>
    </xdr:from>
    <xdr:to>
      <xdr:col>1</xdr:col>
      <xdr:colOff>2411290</xdr:colOff>
      <xdr:row>355</xdr:row>
      <xdr:rowOff>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55077" y="73660000"/>
          <a:ext cx="1961905" cy="1704762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145</xdr:row>
      <xdr:rowOff>19537</xdr:rowOff>
    </xdr:from>
    <xdr:to>
      <xdr:col>1</xdr:col>
      <xdr:colOff>2492557</xdr:colOff>
      <xdr:row>155</xdr:row>
      <xdr:rowOff>87921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86692" y="28301460"/>
          <a:ext cx="2111557" cy="1836615"/>
        </a:xfrm>
        <a:prstGeom prst="rect">
          <a:avLst/>
        </a:prstGeom>
      </xdr:spPr>
    </xdr:pic>
    <xdr:clientData/>
  </xdr:twoCellAnchor>
  <xdr:twoCellAnchor>
    <xdr:from>
      <xdr:col>1</xdr:col>
      <xdr:colOff>302846</xdr:colOff>
      <xdr:row>124</xdr:row>
      <xdr:rowOff>117230</xdr:rowOff>
    </xdr:from>
    <xdr:to>
      <xdr:col>1</xdr:col>
      <xdr:colOff>2045703</xdr:colOff>
      <xdr:row>133</xdr:row>
      <xdr:rowOff>125091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08538" y="24315615"/>
          <a:ext cx="1742857" cy="1590476"/>
        </a:xfrm>
        <a:prstGeom prst="rect">
          <a:avLst/>
        </a:prstGeom>
      </xdr:spPr>
    </xdr:pic>
    <xdr:clientData/>
  </xdr:twoCellAnchor>
  <xdr:twoCellAnchor>
    <xdr:from>
      <xdr:col>1</xdr:col>
      <xdr:colOff>459153</xdr:colOff>
      <xdr:row>154</xdr:row>
      <xdr:rowOff>146540</xdr:rowOff>
    </xdr:from>
    <xdr:to>
      <xdr:col>1</xdr:col>
      <xdr:colOff>2354384</xdr:colOff>
      <xdr:row>163</xdr:row>
      <xdr:rowOff>163686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64845" y="30118540"/>
          <a:ext cx="1895231" cy="169745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75</xdr:row>
      <xdr:rowOff>136770</xdr:rowOff>
    </xdr:from>
    <xdr:to>
      <xdr:col>1</xdr:col>
      <xdr:colOff>1944077</xdr:colOff>
      <xdr:row>85</xdr:row>
      <xdr:rowOff>34422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/>
        <a:srcRect t="3994"/>
        <a:stretch/>
      </xdr:blipFill>
      <xdr:spPr>
        <a:xfrm>
          <a:off x="605692" y="15220462"/>
          <a:ext cx="1944077" cy="1753806"/>
        </a:xfrm>
        <a:prstGeom prst="rect">
          <a:avLst/>
        </a:prstGeom>
      </xdr:spPr>
    </xdr:pic>
    <xdr:clientData/>
  </xdr:twoCellAnchor>
  <xdr:twoCellAnchor>
    <xdr:from>
      <xdr:col>1</xdr:col>
      <xdr:colOff>146539</xdr:colOff>
      <xdr:row>114</xdr:row>
      <xdr:rowOff>117230</xdr:rowOff>
    </xdr:from>
    <xdr:to>
      <xdr:col>1</xdr:col>
      <xdr:colOff>2090616</xdr:colOff>
      <xdr:row>123</xdr:row>
      <xdr:rowOff>43899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/>
        <a:srcRect l="4460" t="8906" r="2682" b="7698"/>
        <a:stretch/>
      </xdr:blipFill>
      <xdr:spPr>
        <a:xfrm>
          <a:off x="752231" y="22713461"/>
          <a:ext cx="1944077" cy="1597207"/>
        </a:xfrm>
        <a:prstGeom prst="rect">
          <a:avLst/>
        </a:prstGeom>
      </xdr:spPr>
    </xdr:pic>
    <xdr:clientData/>
  </xdr:twoCellAnchor>
  <xdr:twoCellAnchor>
    <xdr:from>
      <xdr:col>1</xdr:col>
      <xdr:colOff>351018</xdr:colOff>
      <xdr:row>267</xdr:row>
      <xdr:rowOff>2696</xdr:rowOff>
    </xdr:from>
    <xdr:to>
      <xdr:col>2</xdr:col>
      <xdr:colOff>116556</xdr:colOff>
      <xdr:row>275</xdr:row>
      <xdr:rowOff>115942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/>
        <a:srcRect l="4342" t="6763" r="5836" b="7944"/>
        <a:stretch/>
      </xdr:blipFill>
      <xdr:spPr>
        <a:xfrm>
          <a:off x="955363" y="50688834"/>
          <a:ext cx="2353710" cy="1584694"/>
        </a:xfrm>
        <a:prstGeom prst="rect">
          <a:avLst/>
        </a:prstGeom>
      </xdr:spPr>
    </xdr:pic>
    <xdr:clientData/>
  </xdr:twoCellAnchor>
  <xdr:twoCellAnchor>
    <xdr:from>
      <xdr:col>1</xdr:col>
      <xdr:colOff>107462</xdr:colOff>
      <xdr:row>298</xdr:row>
      <xdr:rowOff>107462</xdr:rowOff>
    </xdr:from>
    <xdr:to>
      <xdr:col>1</xdr:col>
      <xdr:colOff>2520462</xdr:colOff>
      <xdr:row>307</xdr:row>
      <xdr:rowOff>84714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/>
        <a:srcRect l="1716" t="7360" r="4284" b="7082"/>
        <a:stretch/>
      </xdr:blipFill>
      <xdr:spPr>
        <a:xfrm>
          <a:off x="713154" y="64047077"/>
          <a:ext cx="2413000" cy="1638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579791</xdr:colOff>
      <xdr:row>32</xdr:row>
      <xdr:rowOff>19290</xdr:rowOff>
    </xdr:from>
    <xdr:to>
      <xdr:col>1</xdr:col>
      <xdr:colOff>2170254</xdr:colOff>
      <xdr:row>42</xdr:row>
      <xdr:rowOff>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91" y="8488100"/>
          <a:ext cx="2198134" cy="1924788"/>
        </a:xfrm>
        <a:prstGeom prst="rect">
          <a:avLst/>
        </a:prstGeom>
      </xdr:spPr>
    </xdr:pic>
    <xdr:clientData/>
  </xdr:twoCellAnchor>
  <xdr:twoCellAnchor>
    <xdr:from>
      <xdr:col>1</xdr:col>
      <xdr:colOff>193554</xdr:colOff>
      <xdr:row>86</xdr:row>
      <xdr:rowOff>98514</xdr:rowOff>
    </xdr:from>
    <xdr:to>
      <xdr:col>1</xdr:col>
      <xdr:colOff>2580680</xdr:colOff>
      <xdr:row>94</xdr:row>
      <xdr:rowOff>163975</xdr:rowOff>
    </xdr:to>
    <xdr:pic>
      <xdr:nvPicPr>
        <xdr:cNvPr id="819" name="Grafik 818">
          <a:extLst>
            <a:ext uri="{FF2B5EF4-FFF2-40B4-BE49-F238E27FC236}">
              <a16:creationId xmlns:a16="http://schemas.microsoft.com/office/drawing/2014/main" id="{00000000-0008-0000-0300-00003303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724" b="8334"/>
        <a:stretch/>
      </xdr:blipFill>
      <xdr:spPr>
        <a:xfrm>
          <a:off x="801225" y="16524919"/>
          <a:ext cx="2387126" cy="1531588"/>
        </a:xfrm>
        <a:prstGeom prst="rect">
          <a:avLst/>
        </a:prstGeom>
      </xdr:spPr>
    </xdr:pic>
    <xdr:clientData/>
  </xdr:twoCellAnchor>
  <xdr:twoCellAnchor editAs="oneCell">
    <xdr:from>
      <xdr:col>1</xdr:col>
      <xdr:colOff>213361</xdr:colOff>
      <xdr:row>96</xdr:row>
      <xdr:rowOff>40639</xdr:rowOff>
    </xdr:from>
    <xdr:to>
      <xdr:col>1</xdr:col>
      <xdr:colOff>2700760</xdr:colOff>
      <xdr:row>104</xdr:row>
      <xdr:rowOff>160407</xdr:rowOff>
    </xdr:to>
    <xdr:pic>
      <xdr:nvPicPr>
        <xdr:cNvPr id="822" name="Grafik 821">
          <a:extLst>
            <a:ext uri="{FF2B5EF4-FFF2-40B4-BE49-F238E27FC236}">
              <a16:creationId xmlns:a16="http://schemas.microsoft.com/office/drawing/2014/main" id="{00000000-0008-0000-0300-00003603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648" b="8034"/>
        <a:stretch/>
      </xdr:blipFill>
      <xdr:spPr>
        <a:xfrm>
          <a:off x="821032" y="18309348"/>
          <a:ext cx="2487399" cy="1585894"/>
        </a:xfrm>
        <a:prstGeom prst="rect">
          <a:avLst/>
        </a:prstGeom>
      </xdr:spPr>
    </xdr:pic>
    <xdr:clientData/>
  </xdr:twoCellAnchor>
  <xdr:twoCellAnchor>
    <xdr:from>
      <xdr:col>1</xdr:col>
      <xdr:colOff>144652</xdr:colOff>
      <xdr:row>76</xdr:row>
      <xdr:rowOff>131983</xdr:rowOff>
    </xdr:from>
    <xdr:to>
      <xdr:col>1</xdr:col>
      <xdr:colOff>2273300</xdr:colOff>
      <xdr:row>86</xdr:row>
      <xdr:rowOff>40249</xdr:rowOff>
    </xdr:to>
    <xdr:pic>
      <xdr:nvPicPr>
        <xdr:cNvPr id="825" name="Grafik 824">
          <a:extLst>
            <a:ext uri="{FF2B5EF4-FFF2-40B4-BE49-F238E27FC236}">
              <a16:creationId xmlns:a16="http://schemas.microsoft.com/office/drawing/2014/main" id="{00000000-0008-0000-0300-00003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252" y="14432183"/>
          <a:ext cx="2128648" cy="1711666"/>
        </a:xfrm>
        <a:prstGeom prst="rect">
          <a:avLst/>
        </a:prstGeom>
      </xdr:spPr>
    </xdr:pic>
    <xdr:clientData/>
  </xdr:twoCellAnchor>
  <xdr:twoCellAnchor>
    <xdr:from>
      <xdr:col>0</xdr:col>
      <xdr:colOff>407300</xdr:colOff>
      <xdr:row>117</xdr:row>
      <xdr:rowOff>69577</xdr:rowOff>
    </xdr:from>
    <xdr:to>
      <xdr:col>1</xdr:col>
      <xdr:colOff>1880885</xdr:colOff>
      <xdr:row>126</xdr:row>
      <xdr:rowOff>167172</xdr:rowOff>
    </xdr:to>
    <xdr:pic>
      <xdr:nvPicPr>
        <xdr:cNvPr id="829" name="Grafik 828">
          <a:extLst>
            <a:ext uri="{FF2B5EF4-FFF2-40B4-BE49-F238E27FC236}">
              <a16:creationId xmlns:a16="http://schemas.microsoft.com/office/drawing/2014/main" id="{00000000-0008-0000-0300-00003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7300" y="27954919"/>
          <a:ext cx="2081256" cy="1727696"/>
        </a:xfrm>
        <a:prstGeom prst="rect">
          <a:avLst/>
        </a:prstGeom>
      </xdr:spPr>
    </xdr:pic>
    <xdr:clientData/>
  </xdr:twoCellAnchor>
  <xdr:twoCellAnchor>
    <xdr:from>
      <xdr:col>0</xdr:col>
      <xdr:colOff>566677</xdr:colOff>
      <xdr:row>3</xdr:row>
      <xdr:rowOff>57875</xdr:rowOff>
    </xdr:from>
    <xdr:to>
      <xdr:col>1</xdr:col>
      <xdr:colOff>2102733</xdr:colOff>
      <xdr:row>12</xdr:row>
      <xdr:rowOff>0</xdr:rowOff>
    </xdr:to>
    <xdr:pic>
      <xdr:nvPicPr>
        <xdr:cNvPr id="831" name="Grafik 830">
          <a:extLst>
            <a:ext uri="{FF2B5EF4-FFF2-40B4-BE49-F238E27FC236}">
              <a16:creationId xmlns:a16="http://schemas.microsoft.com/office/drawing/2014/main" id="{00000000-0008-0000-0300-00003F03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9923" b="10041"/>
        <a:stretch/>
      </xdr:blipFill>
      <xdr:spPr>
        <a:xfrm>
          <a:off x="566677" y="1504710"/>
          <a:ext cx="2143727" cy="1620455"/>
        </a:xfrm>
        <a:prstGeom prst="rect">
          <a:avLst/>
        </a:prstGeom>
      </xdr:spPr>
    </xdr:pic>
    <xdr:clientData/>
  </xdr:twoCellAnchor>
  <xdr:twoCellAnchor>
    <xdr:from>
      <xdr:col>1</xdr:col>
      <xdr:colOff>150256</xdr:colOff>
      <xdr:row>13</xdr:row>
      <xdr:rowOff>57873</xdr:rowOff>
    </xdr:from>
    <xdr:to>
      <xdr:col>1</xdr:col>
      <xdr:colOff>2411391</xdr:colOff>
      <xdr:row>21</xdr:row>
      <xdr:rowOff>305517</xdr:rowOff>
    </xdr:to>
    <xdr:pic>
      <xdr:nvPicPr>
        <xdr:cNvPr id="833" name="Grafik 832">
          <a:extLst>
            <a:ext uri="{FF2B5EF4-FFF2-40B4-BE49-F238E27FC236}">
              <a16:creationId xmlns:a16="http://schemas.microsoft.com/office/drawing/2014/main" id="{00000000-0008-0000-0300-00004103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6973" b="11043"/>
        <a:stretch/>
      </xdr:blipFill>
      <xdr:spPr>
        <a:xfrm>
          <a:off x="757927" y="3935392"/>
          <a:ext cx="2261135" cy="1713771"/>
        </a:xfrm>
        <a:prstGeom prst="rect">
          <a:avLst/>
        </a:prstGeom>
      </xdr:spPr>
    </xdr:pic>
    <xdr:clientData/>
  </xdr:twoCellAnchor>
  <xdr:twoCellAnchor>
    <xdr:from>
      <xdr:col>1</xdr:col>
      <xdr:colOff>77012</xdr:colOff>
      <xdr:row>23</xdr:row>
      <xdr:rowOff>62729</xdr:rowOff>
    </xdr:from>
    <xdr:to>
      <xdr:col>1</xdr:col>
      <xdr:colOff>2452884</xdr:colOff>
      <xdr:row>30</xdr:row>
      <xdr:rowOff>376178</xdr:rowOff>
    </xdr:to>
    <xdr:pic>
      <xdr:nvPicPr>
        <xdr:cNvPr id="835" name="Grafik 834">
          <a:extLst>
            <a:ext uri="{FF2B5EF4-FFF2-40B4-BE49-F238E27FC236}">
              <a16:creationId xmlns:a16="http://schemas.microsoft.com/office/drawing/2014/main" id="{00000000-0008-0000-0300-00004303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9551"/>
        <a:stretch/>
      </xdr:blipFill>
      <xdr:spPr>
        <a:xfrm>
          <a:off x="684683" y="6554197"/>
          <a:ext cx="2375872" cy="1596310"/>
        </a:xfrm>
        <a:prstGeom prst="rect">
          <a:avLst/>
        </a:prstGeom>
      </xdr:spPr>
    </xdr:pic>
    <xdr:clientData/>
  </xdr:twoCellAnchor>
  <xdr:twoCellAnchor>
    <xdr:from>
      <xdr:col>1</xdr:col>
      <xdr:colOff>28936</xdr:colOff>
      <xdr:row>64</xdr:row>
      <xdr:rowOff>77165</xdr:rowOff>
    </xdr:from>
    <xdr:to>
      <xdr:col>1</xdr:col>
      <xdr:colOff>2064150</xdr:colOff>
      <xdr:row>73</xdr:row>
      <xdr:rowOff>223623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6607" y="14854178"/>
          <a:ext cx="2035214" cy="1776559"/>
        </a:xfrm>
        <a:prstGeom prst="rect">
          <a:avLst/>
        </a:prstGeom>
      </xdr:spPr>
    </xdr:pic>
    <xdr:clientData/>
  </xdr:twoCellAnchor>
  <xdr:twoCellAnchor>
    <xdr:from>
      <xdr:col>0</xdr:col>
      <xdr:colOff>511215</xdr:colOff>
      <xdr:row>136</xdr:row>
      <xdr:rowOff>144683</xdr:rowOff>
    </xdr:from>
    <xdr:to>
      <xdr:col>1</xdr:col>
      <xdr:colOff>2228126</xdr:colOff>
      <xdr:row>147</xdr:row>
      <xdr:rowOff>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1215" y="30865822"/>
          <a:ext cx="2324582" cy="1992499"/>
        </a:xfrm>
        <a:prstGeom prst="rect">
          <a:avLst/>
        </a:prstGeom>
      </xdr:spPr>
    </xdr:pic>
    <xdr:clientData/>
  </xdr:twoCellAnchor>
  <xdr:twoCellAnchor>
    <xdr:from>
      <xdr:col>0</xdr:col>
      <xdr:colOff>549797</xdr:colOff>
      <xdr:row>159</xdr:row>
      <xdr:rowOff>19292</xdr:rowOff>
    </xdr:from>
    <xdr:to>
      <xdr:col>1</xdr:col>
      <xdr:colOff>2102734</xdr:colOff>
      <xdr:row>169</xdr:row>
      <xdr:rowOff>0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9797" y="35611444"/>
          <a:ext cx="2160608" cy="1814911"/>
        </a:xfrm>
        <a:prstGeom prst="rect">
          <a:avLst/>
        </a:prstGeom>
      </xdr:spPr>
    </xdr:pic>
    <xdr:clientData/>
  </xdr:twoCellAnchor>
  <xdr:twoCellAnchor>
    <xdr:from>
      <xdr:col>0</xdr:col>
      <xdr:colOff>559443</xdr:colOff>
      <xdr:row>181</xdr:row>
      <xdr:rowOff>57874</xdr:rowOff>
    </xdr:from>
    <xdr:to>
      <xdr:col>1</xdr:col>
      <xdr:colOff>1880886</xdr:colOff>
      <xdr:row>190</xdr:row>
      <xdr:rowOff>146915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59443" y="39971241"/>
          <a:ext cx="1929114" cy="1719142"/>
        </a:xfrm>
        <a:prstGeom prst="rect">
          <a:avLst/>
        </a:prstGeom>
      </xdr:spPr>
    </xdr:pic>
    <xdr:clientData/>
  </xdr:twoCellAnchor>
  <xdr:twoCellAnchor>
    <xdr:from>
      <xdr:col>1</xdr:col>
      <xdr:colOff>77164</xdr:colOff>
      <xdr:row>105</xdr:row>
      <xdr:rowOff>77164</xdr:rowOff>
    </xdr:from>
    <xdr:to>
      <xdr:col>1</xdr:col>
      <xdr:colOff>2672067</xdr:colOff>
      <xdr:row>116</xdr:row>
      <xdr:rowOff>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4835" y="23014329"/>
          <a:ext cx="2594903" cy="2272660"/>
        </a:xfrm>
        <a:prstGeom prst="rect">
          <a:avLst/>
        </a:prstGeom>
      </xdr:spPr>
    </xdr:pic>
    <xdr:clientData/>
  </xdr:twoCellAnchor>
  <xdr:twoCellAnchor>
    <xdr:from>
      <xdr:col>0</xdr:col>
      <xdr:colOff>414759</xdr:colOff>
      <xdr:row>54</xdr:row>
      <xdr:rowOff>38582</xdr:rowOff>
    </xdr:from>
    <xdr:to>
      <xdr:col>1</xdr:col>
      <xdr:colOff>2210281</xdr:colOff>
      <xdr:row>65</xdr:row>
      <xdr:rowOff>21288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4759" y="13060101"/>
          <a:ext cx="2403193" cy="2056503"/>
        </a:xfrm>
        <a:prstGeom prst="rect">
          <a:avLst/>
        </a:prstGeom>
      </xdr:spPr>
    </xdr:pic>
    <xdr:clientData/>
  </xdr:twoCellAnchor>
  <xdr:twoCellAnchor>
    <xdr:from>
      <xdr:col>0</xdr:col>
      <xdr:colOff>549797</xdr:colOff>
      <xdr:row>126</xdr:row>
      <xdr:rowOff>173620</xdr:rowOff>
    </xdr:from>
    <xdr:to>
      <xdr:col>1</xdr:col>
      <xdr:colOff>2273624</xdr:colOff>
      <xdr:row>138</xdr:row>
      <xdr:rowOff>16448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9797" y="29409342"/>
          <a:ext cx="2331498" cy="2042017"/>
        </a:xfrm>
        <a:prstGeom prst="rect">
          <a:avLst/>
        </a:prstGeom>
      </xdr:spPr>
    </xdr:pic>
    <xdr:clientData/>
  </xdr:twoCellAnchor>
  <xdr:twoCellAnchor>
    <xdr:from>
      <xdr:col>0</xdr:col>
      <xdr:colOff>588380</xdr:colOff>
      <xdr:row>149</xdr:row>
      <xdr:rowOff>96456</xdr:rowOff>
    </xdr:from>
    <xdr:to>
      <xdr:col>1</xdr:col>
      <xdr:colOff>2060600</xdr:colOff>
      <xdr:row>159</xdr:row>
      <xdr:rowOff>64556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8380" y="33923469"/>
          <a:ext cx="2079891" cy="1810403"/>
        </a:xfrm>
        <a:prstGeom prst="rect">
          <a:avLst/>
        </a:prstGeom>
      </xdr:spPr>
    </xdr:pic>
    <xdr:clientData/>
  </xdr:twoCellAnchor>
  <xdr:twoCellAnchor>
    <xdr:from>
      <xdr:col>0</xdr:col>
      <xdr:colOff>491924</xdr:colOff>
      <xdr:row>171</xdr:row>
      <xdr:rowOff>19292</xdr:rowOff>
    </xdr:from>
    <xdr:to>
      <xdr:col>1</xdr:col>
      <xdr:colOff>1958051</xdr:colOff>
      <xdr:row>180</xdr:row>
      <xdr:rowOff>151326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1924" y="38080710"/>
          <a:ext cx="2073798" cy="1781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133350</xdr:rowOff>
    </xdr:from>
    <xdr:to>
      <xdr:col>1</xdr:col>
      <xdr:colOff>1990724</xdr:colOff>
      <xdr:row>15</xdr:row>
      <xdr:rowOff>28576</xdr:rowOff>
    </xdr:to>
    <xdr:pic>
      <xdr:nvPicPr>
        <xdr:cNvPr id="20" name="Grafik 19" descr="C:\Users\knetzger\Downloads\MicrosoftTeams-image (1).pn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794" b="11517"/>
        <a:stretch/>
      </xdr:blipFill>
      <xdr:spPr bwMode="auto">
        <a:xfrm>
          <a:off x="647699" y="2266950"/>
          <a:ext cx="1952625" cy="151447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234950</xdr:colOff>
      <xdr:row>215</xdr:row>
      <xdr:rowOff>19050</xdr:rowOff>
    </xdr:from>
    <xdr:to>
      <xdr:col>1</xdr:col>
      <xdr:colOff>2209800</xdr:colOff>
      <xdr:row>224</xdr:row>
      <xdr:rowOff>161925</xdr:rowOff>
    </xdr:to>
    <xdr:pic>
      <xdr:nvPicPr>
        <xdr:cNvPr id="23" name="Grafik 22" descr="C:\Users\knetzger\Downloads\MicrosoftTeams-image (1).png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795"/>
        <a:stretch/>
      </xdr:blipFill>
      <xdr:spPr bwMode="auto">
        <a:xfrm>
          <a:off x="844550" y="40300275"/>
          <a:ext cx="1974850" cy="17621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269875</xdr:colOff>
      <xdr:row>305</xdr:row>
      <xdr:rowOff>111125</xdr:rowOff>
    </xdr:from>
    <xdr:to>
      <xdr:col>1</xdr:col>
      <xdr:colOff>2574757</xdr:colOff>
      <xdr:row>313</xdr:row>
      <xdr:rowOff>104775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4273"/>
        <a:stretch/>
      </xdr:blipFill>
      <xdr:spPr>
        <a:xfrm>
          <a:off x="879475" y="56746775"/>
          <a:ext cx="2304882" cy="1431925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318</xdr:row>
      <xdr:rowOff>66675</xdr:rowOff>
    </xdr:from>
    <xdr:to>
      <xdr:col>1</xdr:col>
      <xdr:colOff>2535201</xdr:colOff>
      <xdr:row>325</xdr:row>
      <xdr:rowOff>161925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60" t="5098" r="7624" b="5224"/>
        <a:stretch/>
      </xdr:blipFill>
      <xdr:spPr>
        <a:xfrm>
          <a:off x="1000125" y="57635775"/>
          <a:ext cx="2144676" cy="1343025"/>
        </a:xfrm>
        <a:prstGeom prst="rect">
          <a:avLst/>
        </a:prstGeom>
      </xdr:spPr>
    </xdr:pic>
    <xdr:clientData/>
  </xdr:twoCellAnchor>
  <xdr:twoCellAnchor>
    <xdr:from>
      <xdr:col>1</xdr:col>
      <xdr:colOff>146050</xdr:colOff>
      <xdr:row>437</xdr:row>
      <xdr:rowOff>117475</xdr:rowOff>
    </xdr:from>
    <xdr:to>
      <xdr:col>1</xdr:col>
      <xdr:colOff>2575592</xdr:colOff>
      <xdr:row>446</xdr:row>
      <xdr:rowOff>85725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252" b="7505"/>
        <a:stretch/>
      </xdr:blipFill>
      <xdr:spPr>
        <a:xfrm>
          <a:off x="755650" y="80841850"/>
          <a:ext cx="2429542" cy="1587500"/>
        </a:xfrm>
        <a:prstGeom prst="rect">
          <a:avLst/>
        </a:prstGeom>
      </xdr:spPr>
    </xdr:pic>
    <xdr:clientData/>
  </xdr:twoCellAnchor>
  <xdr:twoCellAnchor>
    <xdr:from>
      <xdr:col>0</xdr:col>
      <xdr:colOff>590549</xdr:colOff>
      <xdr:row>37</xdr:row>
      <xdr:rowOff>158750</xdr:rowOff>
    </xdr:from>
    <xdr:to>
      <xdr:col>1</xdr:col>
      <xdr:colOff>2505192</xdr:colOff>
      <xdr:row>46</xdr:row>
      <xdr:rowOff>180975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49" y="7950200"/>
          <a:ext cx="2524243" cy="1641475"/>
        </a:xfrm>
        <a:prstGeom prst="rect">
          <a:avLst/>
        </a:prstGeom>
      </xdr:spPr>
    </xdr:pic>
    <xdr:clientData/>
  </xdr:twoCellAnchor>
  <xdr:twoCellAnchor>
    <xdr:from>
      <xdr:col>1</xdr:col>
      <xdr:colOff>438149</xdr:colOff>
      <xdr:row>506</xdr:row>
      <xdr:rowOff>133349</xdr:rowOff>
    </xdr:from>
    <xdr:to>
      <xdr:col>2</xdr:col>
      <xdr:colOff>247649</xdr:colOff>
      <xdr:row>515</xdr:row>
      <xdr:rowOff>64900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345" t="2918" r="1357" b="10701"/>
        <a:stretch/>
      </xdr:blipFill>
      <xdr:spPr>
        <a:xfrm>
          <a:off x="1047749" y="92516324"/>
          <a:ext cx="2390775" cy="1531751"/>
        </a:xfrm>
        <a:prstGeom prst="rect">
          <a:avLst/>
        </a:prstGeom>
      </xdr:spPr>
    </xdr:pic>
    <xdr:clientData/>
  </xdr:twoCellAnchor>
  <xdr:twoCellAnchor>
    <xdr:from>
      <xdr:col>1</xdr:col>
      <xdr:colOff>225425</xdr:colOff>
      <xdr:row>247</xdr:row>
      <xdr:rowOff>88900</xdr:rowOff>
    </xdr:from>
    <xdr:to>
      <xdr:col>1</xdr:col>
      <xdr:colOff>2223473</xdr:colOff>
      <xdr:row>256</xdr:row>
      <xdr:rowOff>78439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5025" y="46189900"/>
          <a:ext cx="1998048" cy="1608789"/>
        </a:xfrm>
        <a:prstGeom prst="rect">
          <a:avLst/>
        </a:prstGeom>
      </xdr:spPr>
    </xdr:pic>
    <xdr:clientData/>
  </xdr:twoCellAnchor>
  <xdr:twoCellAnchor>
    <xdr:from>
      <xdr:col>1</xdr:col>
      <xdr:colOff>234950</xdr:colOff>
      <xdr:row>276</xdr:row>
      <xdr:rowOff>104775</xdr:rowOff>
    </xdr:from>
    <xdr:to>
      <xdr:col>1</xdr:col>
      <xdr:colOff>2121809</xdr:colOff>
      <xdr:row>285</xdr:row>
      <xdr:rowOff>81107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4550" y="51482625"/>
          <a:ext cx="1886859" cy="1595582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345</xdr:row>
      <xdr:rowOff>323850</xdr:rowOff>
    </xdr:from>
    <xdr:to>
      <xdr:col>1</xdr:col>
      <xdr:colOff>2498728</xdr:colOff>
      <xdr:row>355</xdr:row>
      <xdr:rowOff>52532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075" y="64198500"/>
          <a:ext cx="2127253" cy="1709882"/>
        </a:xfrm>
        <a:prstGeom prst="rect">
          <a:avLst/>
        </a:prstGeom>
      </xdr:spPr>
    </xdr:pic>
    <xdr:clientData/>
  </xdr:twoCellAnchor>
  <xdr:twoCellAnchor>
    <xdr:from>
      <xdr:col>1</xdr:col>
      <xdr:colOff>368300</xdr:colOff>
      <xdr:row>376</xdr:row>
      <xdr:rowOff>139700</xdr:rowOff>
    </xdr:from>
    <xdr:to>
      <xdr:col>1</xdr:col>
      <xdr:colOff>2492506</xdr:colOff>
      <xdr:row>386</xdr:row>
      <xdr:rowOff>161925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7900" y="67109975"/>
          <a:ext cx="2124206" cy="1793875"/>
        </a:xfrm>
        <a:prstGeom prst="rect">
          <a:avLst/>
        </a:prstGeom>
      </xdr:spPr>
    </xdr:pic>
    <xdr:clientData/>
  </xdr:twoCellAnchor>
  <xdr:twoCellAnchor>
    <xdr:from>
      <xdr:col>1</xdr:col>
      <xdr:colOff>355600</xdr:colOff>
      <xdr:row>406</xdr:row>
      <xdr:rowOff>25400</xdr:rowOff>
    </xdr:from>
    <xdr:to>
      <xdr:col>1</xdr:col>
      <xdr:colOff>2464558</xdr:colOff>
      <xdr:row>416</xdr:row>
      <xdr:rowOff>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5200" y="71310500"/>
          <a:ext cx="2108958" cy="1765300"/>
        </a:xfrm>
        <a:prstGeom prst="rect">
          <a:avLst/>
        </a:prstGeom>
      </xdr:spPr>
    </xdr:pic>
    <xdr:clientData/>
  </xdr:twoCellAnchor>
  <xdr:twoCellAnchor>
    <xdr:from>
      <xdr:col>1</xdr:col>
      <xdr:colOff>412749</xdr:colOff>
      <xdr:row>476</xdr:row>
      <xdr:rowOff>177800</xdr:rowOff>
    </xdr:from>
    <xdr:to>
      <xdr:col>1</xdr:col>
      <xdr:colOff>2514600</xdr:colOff>
      <xdr:row>487</xdr:row>
      <xdr:rowOff>24472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22349" y="75815825"/>
          <a:ext cx="2101851" cy="1799297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556</xdr:row>
      <xdr:rowOff>9525</xdr:rowOff>
    </xdr:from>
    <xdr:to>
      <xdr:col>1</xdr:col>
      <xdr:colOff>2362200</xdr:colOff>
      <xdr:row>566</xdr:row>
      <xdr:rowOff>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8500" y="91630500"/>
          <a:ext cx="2273300" cy="1869827"/>
        </a:xfrm>
        <a:prstGeom prst="rect">
          <a:avLst/>
        </a:prstGeom>
      </xdr:spPr>
    </xdr:pic>
    <xdr:clientData/>
  </xdr:twoCellAnchor>
  <xdr:twoCellAnchor>
    <xdr:from>
      <xdr:col>1</xdr:col>
      <xdr:colOff>425450</xdr:colOff>
      <xdr:row>578</xdr:row>
      <xdr:rowOff>104774</xdr:rowOff>
    </xdr:from>
    <xdr:to>
      <xdr:col>2</xdr:col>
      <xdr:colOff>238125</xdr:colOff>
      <xdr:row>589</xdr:row>
      <xdr:rowOff>15765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t="13818"/>
        <a:stretch/>
      </xdr:blipFill>
      <xdr:spPr>
        <a:xfrm>
          <a:off x="1035050" y="110651924"/>
          <a:ext cx="2393950" cy="1844566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155</xdr:row>
      <xdr:rowOff>139700</xdr:rowOff>
    </xdr:from>
    <xdr:to>
      <xdr:col>1</xdr:col>
      <xdr:colOff>2381398</xdr:colOff>
      <xdr:row>163</xdr:row>
      <xdr:rowOff>136300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42950" y="29419550"/>
          <a:ext cx="2248048" cy="14444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124</xdr:row>
      <xdr:rowOff>165100</xdr:rowOff>
    </xdr:from>
    <xdr:to>
      <xdr:col>2</xdr:col>
      <xdr:colOff>355238</xdr:colOff>
      <xdr:row>134</xdr:row>
      <xdr:rowOff>0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7700" y="15773400"/>
          <a:ext cx="2895238" cy="1800000"/>
        </a:xfrm>
        <a:prstGeom prst="rect">
          <a:avLst/>
        </a:prstGeom>
      </xdr:spPr>
    </xdr:pic>
    <xdr:clientData/>
  </xdr:twoCellAnchor>
  <xdr:twoCellAnchor>
    <xdr:from>
      <xdr:col>1</xdr:col>
      <xdr:colOff>101600</xdr:colOff>
      <xdr:row>86</xdr:row>
      <xdr:rowOff>53975</xdr:rowOff>
    </xdr:from>
    <xdr:to>
      <xdr:col>2</xdr:col>
      <xdr:colOff>380643</xdr:colOff>
      <xdr:row>96</xdr:row>
      <xdr:rowOff>53751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1200" y="12303125"/>
          <a:ext cx="2860318" cy="1771426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75</xdr:row>
      <xdr:rowOff>352424</xdr:rowOff>
    </xdr:from>
    <xdr:to>
      <xdr:col>1</xdr:col>
      <xdr:colOff>1913282</xdr:colOff>
      <xdr:row>84</xdr:row>
      <xdr:rowOff>152399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7066" b="9227"/>
        <a:stretch/>
      </xdr:blipFill>
      <xdr:spPr>
        <a:xfrm>
          <a:off x="495300" y="15059024"/>
          <a:ext cx="2027582" cy="160972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66</xdr:row>
      <xdr:rowOff>66675</xdr:rowOff>
    </xdr:from>
    <xdr:to>
      <xdr:col>1</xdr:col>
      <xdr:colOff>1933575</xdr:colOff>
      <xdr:row>75</xdr:row>
      <xdr:rowOff>318793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57200" y="13154025"/>
          <a:ext cx="2085975" cy="1871368"/>
        </a:xfrm>
        <a:prstGeom prst="rect">
          <a:avLst/>
        </a:prstGeom>
      </xdr:spPr>
    </xdr:pic>
    <xdr:clientData/>
  </xdr:twoCellAnchor>
  <xdr:twoCellAnchor>
    <xdr:from>
      <xdr:col>1</xdr:col>
      <xdr:colOff>523874</xdr:colOff>
      <xdr:row>515</xdr:row>
      <xdr:rowOff>169247</xdr:rowOff>
    </xdr:from>
    <xdr:to>
      <xdr:col>1</xdr:col>
      <xdr:colOff>2457449</xdr:colOff>
      <xdr:row>524</xdr:row>
      <xdr:rowOff>178101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33474" y="95257322"/>
          <a:ext cx="1933575" cy="1647154"/>
        </a:xfrm>
        <a:prstGeom prst="rect">
          <a:avLst/>
        </a:prstGeom>
      </xdr:spPr>
    </xdr:pic>
    <xdr:clientData/>
  </xdr:twoCellAnchor>
  <xdr:twoCellAnchor>
    <xdr:from>
      <xdr:col>1</xdr:col>
      <xdr:colOff>609600</xdr:colOff>
      <xdr:row>487</xdr:row>
      <xdr:rowOff>9525</xdr:rowOff>
    </xdr:from>
    <xdr:to>
      <xdr:col>2</xdr:col>
      <xdr:colOff>134216</xdr:colOff>
      <xdr:row>496</xdr:row>
      <xdr:rowOff>47625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19200" y="78085950"/>
          <a:ext cx="2105891" cy="1657350"/>
        </a:xfrm>
        <a:prstGeom prst="rect">
          <a:avLst/>
        </a:prstGeom>
      </xdr:spPr>
    </xdr:pic>
    <xdr:clientData/>
  </xdr:twoCellAnchor>
  <xdr:twoCellAnchor>
    <xdr:from>
      <xdr:col>1</xdr:col>
      <xdr:colOff>409576</xdr:colOff>
      <xdr:row>326</xdr:row>
      <xdr:rowOff>171451</xdr:rowOff>
    </xdr:from>
    <xdr:to>
      <xdr:col>1</xdr:col>
      <xdr:colOff>2295526</xdr:colOff>
      <xdr:row>336</xdr:row>
      <xdr:rowOff>76201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19176" y="60579001"/>
          <a:ext cx="1885950" cy="173355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286</xdr:row>
      <xdr:rowOff>85725</xdr:rowOff>
    </xdr:from>
    <xdr:to>
      <xdr:col>1</xdr:col>
      <xdr:colOff>2218981</xdr:colOff>
      <xdr:row>296</xdr:row>
      <xdr:rowOff>66675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42950" y="53273325"/>
          <a:ext cx="2085631" cy="1800225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47</xdr:row>
      <xdr:rowOff>57150</xdr:rowOff>
    </xdr:from>
    <xdr:to>
      <xdr:col>1</xdr:col>
      <xdr:colOff>2124075</xdr:colOff>
      <xdr:row>55</xdr:row>
      <xdr:rowOff>114301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t="4999" b="9479"/>
        <a:stretch/>
      </xdr:blipFill>
      <xdr:spPr>
        <a:xfrm>
          <a:off x="771525" y="9658350"/>
          <a:ext cx="1962150" cy="1504951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96</xdr:row>
      <xdr:rowOff>57151</xdr:rowOff>
    </xdr:from>
    <xdr:to>
      <xdr:col>1</xdr:col>
      <xdr:colOff>1838325</xdr:colOff>
      <xdr:row>104</xdr:row>
      <xdr:rowOff>123826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15697201"/>
          <a:ext cx="1762125" cy="1504950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256</xdr:row>
      <xdr:rowOff>114300</xdr:rowOff>
    </xdr:from>
    <xdr:to>
      <xdr:col>1</xdr:col>
      <xdr:colOff>2299273</xdr:colOff>
      <xdr:row>266</xdr:row>
      <xdr:rowOff>76200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09650" y="47834550"/>
          <a:ext cx="1899223" cy="1790700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355</xdr:row>
      <xdr:rowOff>85725</xdr:rowOff>
    </xdr:from>
    <xdr:to>
      <xdr:col>1</xdr:col>
      <xdr:colOff>2238049</xdr:colOff>
      <xdr:row>365</xdr:row>
      <xdr:rowOff>57150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09650" y="65941575"/>
          <a:ext cx="1837999" cy="1800225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365</xdr:row>
      <xdr:rowOff>85725</xdr:rowOff>
    </xdr:from>
    <xdr:to>
      <xdr:col>1</xdr:col>
      <xdr:colOff>2145600</xdr:colOff>
      <xdr:row>373</xdr:row>
      <xdr:rowOff>219075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81075" y="67770375"/>
          <a:ext cx="1774125" cy="1581150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415</xdr:row>
      <xdr:rowOff>95250</xdr:rowOff>
    </xdr:from>
    <xdr:to>
      <xdr:col>2</xdr:col>
      <xdr:colOff>38100</xdr:colOff>
      <xdr:row>425</xdr:row>
      <xdr:rowOff>180975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28700" y="76838175"/>
          <a:ext cx="2200275" cy="1885950"/>
        </a:xfrm>
        <a:prstGeom prst="rect">
          <a:avLst/>
        </a:prstGeom>
      </xdr:spPr>
    </xdr:pic>
    <xdr:clientData/>
  </xdr:twoCellAnchor>
  <xdr:twoCellAnchor>
    <xdr:from>
      <xdr:col>1</xdr:col>
      <xdr:colOff>514350</xdr:colOff>
      <xdr:row>426</xdr:row>
      <xdr:rowOff>19050</xdr:rowOff>
    </xdr:from>
    <xdr:to>
      <xdr:col>2</xdr:col>
      <xdr:colOff>118535</xdr:colOff>
      <xdr:row>436</xdr:row>
      <xdr:rowOff>0</xdr:rowOff>
    </xdr:to>
    <xdr:pic>
      <xdr:nvPicPr>
        <xdr:cNvPr id="60" name="Grafik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23950" y="62341125"/>
          <a:ext cx="2185460" cy="1828501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55</xdr:row>
      <xdr:rowOff>95250</xdr:rowOff>
    </xdr:from>
    <xdr:to>
      <xdr:col>1</xdr:col>
      <xdr:colOff>2305050</xdr:colOff>
      <xdr:row>65</xdr:row>
      <xdr:rowOff>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14400" y="8105775"/>
          <a:ext cx="2000250" cy="1805781"/>
        </a:xfrm>
        <a:prstGeom prst="rect">
          <a:avLst/>
        </a:prstGeom>
      </xdr:spPr>
    </xdr:pic>
    <xdr:clientData/>
  </xdr:twoCellAnchor>
  <xdr:twoCellAnchor>
    <xdr:from>
      <xdr:col>1</xdr:col>
      <xdr:colOff>504824</xdr:colOff>
      <xdr:row>266</xdr:row>
      <xdr:rowOff>30915</xdr:rowOff>
    </xdr:from>
    <xdr:to>
      <xdr:col>1</xdr:col>
      <xdr:colOff>2457105</xdr:colOff>
      <xdr:row>275</xdr:row>
      <xdr:rowOff>0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114424" y="37702290"/>
          <a:ext cx="1952281" cy="1715846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295</xdr:row>
      <xdr:rowOff>85725</xdr:rowOff>
    </xdr:from>
    <xdr:to>
      <xdr:col>1</xdr:col>
      <xdr:colOff>1990725</xdr:colOff>
      <xdr:row>304</xdr:row>
      <xdr:rowOff>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33450" y="54911625"/>
          <a:ext cx="1666875" cy="1552575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336</xdr:row>
      <xdr:rowOff>104775</xdr:rowOff>
    </xdr:from>
    <xdr:to>
      <xdr:col>1</xdr:col>
      <xdr:colOff>2180875</xdr:colOff>
      <xdr:row>345</xdr:row>
      <xdr:rowOff>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81075" y="62341125"/>
          <a:ext cx="1809400" cy="1533525"/>
        </a:xfrm>
        <a:prstGeom prst="rect">
          <a:avLst/>
        </a:prstGeom>
      </xdr:spPr>
    </xdr:pic>
    <xdr:clientData/>
  </xdr:twoCellAnchor>
  <xdr:twoCellAnchor>
    <xdr:from>
      <xdr:col>1</xdr:col>
      <xdr:colOff>314324</xdr:colOff>
      <xdr:row>456</xdr:row>
      <xdr:rowOff>72916</xdr:rowOff>
    </xdr:from>
    <xdr:to>
      <xdr:col>1</xdr:col>
      <xdr:colOff>2352329</xdr:colOff>
      <xdr:row>465</xdr:row>
      <xdr:rowOff>19051</xdr:rowOff>
    </xdr:to>
    <xdr:pic>
      <xdr:nvPicPr>
        <xdr:cNvPr id="74" name="Grafik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23924" y="84245341"/>
          <a:ext cx="2038005" cy="1574910"/>
        </a:xfrm>
        <a:prstGeom prst="rect">
          <a:avLst/>
        </a:prstGeom>
      </xdr:spPr>
    </xdr:pic>
    <xdr:clientData/>
  </xdr:twoCellAnchor>
  <xdr:twoCellAnchor>
    <xdr:from>
      <xdr:col>1</xdr:col>
      <xdr:colOff>619125</xdr:colOff>
      <xdr:row>496</xdr:row>
      <xdr:rowOff>111895</xdr:rowOff>
    </xdr:from>
    <xdr:to>
      <xdr:col>2</xdr:col>
      <xdr:colOff>94892</xdr:colOff>
      <xdr:row>505</xdr:row>
      <xdr:rowOff>20176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28725" y="79807570"/>
          <a:ext cx="2057042" cy="1708506"/>
        </a:xfrm>
        <a:prstGeom prst="rect">
          <a:avLst/>
        </a:prstGeom>
      </xdr:spPr>
    </xdr:pic>
    <xdr:clientData/>
  </xdr:twoCellAnchor>
  <xdr:twoCellAnchor>
    <xdr:from>
      <xdr:col>1</xdr:col>
      <xdr:colOff>552450</xdr:colOff>
      <xdr:row>525</xdr:row>
      <xdr:rowOff>34900</xdr:rowOff>
    </xdr:from>
    <xdr:to>
      <xdr:col>1</xdr:col>
      <xdr:colOff>2371725</xdr:colOff>
      <xdr:row>534</xdr:row>
      <xdr:rowOff>34932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62050" y="96951775"/>
          <a:ext cx="1819275" cy="1638332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25</xdr:row>
      <xdr:rowOff>152400</xdr:rowOff>
    </xdr:from>
    <xdr:to>
      <xdr:col>1</xdr:col>
      <xdr:colOff>2486025</xdr:colOff>
      <xdr:row>35</xdr:row>
      <xdr:rowOff>190500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42950" y="5734050"/>
          <a:ext cx="2352675" cy="1866900"/>
        </a:xfrm>
        <a:prstGeom prst="rect">
          <a:avLst/>
        </a:prstGeom>
      </xdr:spPr>
    </xdr:pic>
    <xdr:clientData/>
  </xdr:twoCellAnchor>
  <xdr:twoCellAnchor>
    <xdr:from>
      <xdr:col>1</xdr:col>
      <xdr:colOff>123826</xdr:colOff>
      <xdr:row>15</xdr:row>
      <xdr:rowOff>180975</xdr:rowOff>
    </xdr:from>
    <xdr:to>
      <xdr:col>1</xdr:col>
      <xdr:colOff>2381074</xdr:colOff>
      <xdr:row>25</xdr:row>
      <xdr:rowOff>190500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33426" y="3933825"/>
          <a:ext cx="2257248" cy="1838325"/>
        </a:xfrm>
        <a:prstGeom prst="rect">
          <a:avLst/>
        </a:prstGeom>
      </xdr:spPr>
    </xdr:pic>
    <xdr:clientData/>
  </xdr:twoCellAnchor>
  <xdr:twoCellAnchor>
    <xdr:from>
      <xdr:col>1</xdr:col>
      <xdr:colOff>161924</xdr:colOff>
      <xdr:row>225</xdr:row>
      <xdr:rowOff>11178</xdr:rowOff>
    </xdr:from>
    <xdr:to>
      <xdr:col>1</xdr:col>
      <xdr:colOff>2342861</xdr:colOff>
      <xdr:row>235</xdr:row>
      <xdr:rowOff>75952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71524" y="42102153"/>
          <a:ext cx="2180937" cy="1893574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235</xdr:row>
      <xdr:rowOff>32623</xdr:rowOff>
    </xdr:from>
    <xdr:to>
      <xdr:col>1</xdr:col>
      <xdr:colOff>2266950</xdr:colOff>
      <xdr:row>245</xdr:row>
      <xdr:rowOff>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14400" y="44762023"/>
          <a:ext cx="1962150" cy="1643301"/>
        </a:xfrm>
        <a:prstGeom prst="rect">
          <a:avLst/>
        </a:prstGeom>
      </xdr:spPr>
    </xdr:pic>
    <xdr:clientData/>
  </xdr:twoCellAnchor>
  <xdr:twoCellAnchor>
    <xdr:from>
      <xdr:col>1</xdr:col>
      <xdr:colOff>552450</xdr:colOff>
      <xdr:row>386</xdr:row>
      <xdr:rowOff>85725</xdr:rowOff>
    </xdr:from>
    <xdr:to>
      <xdr:col>2</xdr:col>
      <xdr:colOff>221135</xdr:colOff>
      <xdr:row>395</xdr:row>
      <xdr:rowOff>209302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62050" y="75819000"/>
          <a:ext cx="2249960" cy="1733302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396</xdr:row>
      <xdr:rowOff>85725</xdr:rowOff>
    </xdr:from>
    <xdr:to>
      <xdr:col>1</xdr:col>
      <xdr:colOff>2580956</xdr:colOff>
      <xdr:row>405</xdr:row>
      <xdr:rowOff>0</xdr:rowOff>
    </xdr:to>
    <xdr:pic>
      <xdr:nvPicPr>
        <xdr:cNvPr id="91" name="Grafik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81100" y="77638275"/>
          <a:ext cx="2009456" cy="1507092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195</xdr:row>
      <xdr:rowOff>16061</xdr:rowOff>
    </xdr:from>
    <xdr:to>
      <xdr:col>1</xdr:col>
      <xdr:colOff>2247615</xdr:colOff>
      <xdr:row>204</xdr:row>
      <xdr:rowOff>180730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809625" y="37420736"/>
          <a:ext cx="2047590" cy="1764869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205</xdr:row>
      <xdr:rowOff>9525</xdr:rowOff>
    </xdr:from>
    <xdr:to>
      <xdr:col>1</xdr:col>
      <xdr:colOff>2304759</xdr:colOff>
      <xdr:row>214</xdr:row>
      <xdr:rowOff>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19150" y="39223950"/>
          <a:ext cx="2095209" cy="1751732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133</xdr:row>
      <xdr:rowOff>152400</xdr:rowOff>
    </xdr:from>
    <xdr:to>
      <xdr:col>1</xdr:col>
      <xdr:colOff>2514274</xdr:colOff>
      <xdr:row>144</xdr:row>
      <xdr:rowOff>44808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19125" y="26422350"/>
          <a:ext cx="2504749" cy="1883133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144</xdr:row>
      <xdr:rowOff>28575</xdr:rowOff>
    </xdr:from>
    <xdr:to>
      <xdr:col>1</xdr:col>
      <xdr:colOff>2390456</xdr:colOff>
      <xdr:row>152</xdr:row>
      <xdr:rowOff>95250</xdr:rowOff>
    </xdr:to>
    <xdr:pic>
      <xdr:nvPicPr>
        <xdr:cNvPr id="99" name="Grafik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71525" y="27317700"/>
          <a:ext cx="2228531" cy="1514475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164</xdr:row>
      <xdr:rowOff>19050</xdr:rowOff>
    </xdr:from>
    <xdr:to>
      <xdr:col>1</xdr:col>
      <xdr:colOff>2133319</xdr:colOff>
      <xdr:row>173</xdr:row>
      <xdr:rowOff>188306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809625" y="31051500"/>
          <a:ext cx="1933294" cy="1788506"/>
        </a:xfrm>
        <a:prstGeom prst="rect">
          <a:avLst/>
        </a:prstGeom>
      </xdr:spPr>
    </xdr:pic>
    <xdr:clientData/>
  </xdr:twoCellAnchor>
  <xdr:twoCellAnchor>
    <xdr:from>
      <xdr:col>1</xdr:col>
      <xdr:colOff>352425</xdr:colOff>
      <xdr:row>446</xdr:row>
      <xdr:rowOff>173982</xdr:rowOff>
    </xdr:from>
    <xdr:to>
      <xdr:col>1</xdr:col>
      <xdr:colOff>2267642</xdr:colOff>
      <xdr:row>456</xdr:row>
      <xdr:rowOff>104451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62025" y="82517607"/>
          <a:ext cx="1915217" cy="1759269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535</xdr:row>
      <xdr:rowOff>19051</xdr:rowOff>
    </xdr:from>
    <xdr:to>
      <xdr:col>1</xdr:col>
      <xdr:colOff>2505075</xdr:colOff>
      <xdr:row>545</xdr:row>
      <xdr:rowOff>142339</xdr:rowOff>
    </xdr:to>
    <xdr:pic>
      <xdr:nvPicPr>
        <xdr:cNvPr id="105" name="Grafik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33450" y="100012501"/>
          <a:ext cx="2181225" cy="1913988"/>
        </a:xfrm>
        <a:prstGeom prst="rect">
          <a:avLst/>
        </a:prstGeom>
      </xdr:spPr>
    </xdr:pic>
    <xdr:clientData/>
  </xdr:twoCellAnchor>
  <xdr:twoCellAnchor>
    <xdr:from>
      <xdr:col>1</xdr:col>
      <xdr:colOff>533400</xdr:colOff>
      <xdr:row>465</xdr:row>
      <xdr:rowOff>161925</xdr:rowOff>
    </xdr:from>
    <xdr:to>
      <xdr:col>1</xdr:col>
      <xdr:colOff>2371725</xdr:colOff>
      <xdr:row>475</xdr:row>
      <xdr:rowOff>1956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143000" y="85963125"/>
          <a:ext cx="1838325" cy="1659306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567</xdr:row>
      <xdr:rowOff>28575</xdr:rowOff>
    </xdr:from>
    <xdr:to>
      <xdr:col>2</xdr:col>
      <xdr:colOff>312964</xdr:colOff>
      <xdr:row>576</xdr:row>
      <xdr:rowOff>142875</xdr:rowOff>
    </xdr:to>
    <xdr:pic>
      <xdr:nvPicPr>
        <xdr:cNvPr id="110" name="Grafik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895350" y="108451650"/>
          <a:ext cx="2608489" cy="1714500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185</xdr:row>
      <xdr:rowOff>114300</xdr:rowOff>
    </xdr:from>
    <xdr:to>
      <xdr:col>2</xdr:col>
      <xdr:colOff>49585</xdr:colOff>
      <xdr:row>194</xdr:row>
      <xdr:rowOff>87630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5718750"/>
          <a:ext cx="2402260" cy="1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estis.dguv.de/data?name=037180" TargetMode="External"/><Relationship Id="rId2" Type="http://schemas.openxmlformats.org/officeDocument/2006/relationships/hyperlink" Target="https://gestis.dguv.de/data?name=493575" TargetMode="External"/><Relationship Id="rId1" Type="http://schemas.openxmlformats.org/officeDocument/2006/relationships/hyperlink" Target="https://gestis.dguv.de/data?name=492728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estis.dguv.de/data?name=01402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opLeftCell="A32" zoomScale="117" workbookViewId="0">
      <selection activeCell="M10" sqref="M10"/>
    </sheetView>
  </sheetViews>
  <sheetFormatPr baseColWidth="10" defaultRowHeight="15"/>
  <cols>
    <col min="1" max="1" width="15.140625" customWidth="1"/>
    <col min="2" max="2" width="11.5703125" style="237"/>
    <col min="3" max="5" width="14.85546875" customWidth="1"/>
    <col min="6" max="6" width="16.28515625" customWidth="1"/>
    <col min="7" max="7" width="13.28515625" customWidth="1"/>
    <col min="8" max="8" width="10.140625" customWidth="1"/>
    <col min="9" max="9" width="15.7109375" style="312" customWidth="1"/>
    <col min="10" max="10" width="8.140625" customWidth="1"/>
    <col min="11" max="11" width="16.7109375" customWidth="1"/>
    <col min="12" max="12" width="9.28515625" style="334" customWidth="1"/>
    <col min="13" max="13" width="13.42578125" style="312" customWidth="1"/>
    <col min="14" max="14" width="13.28515625" style="312" customWidth="1"/>
    <col min="15" max="15" width="12.28515625" style="312" customWidth="1"/>
    <col min="16" max="16" width="10.42578125" style="312" customWidth="1"/>
    <col min="17" max="17" width="14.28515625" customWidth="1"/>
    <col min="18" max="19" width="11.5703125" style="195"/>
  </cols>
  <sheetData>
    <row r="1" spans="1:19" ht="45.75" thickBot="1">
      <c r="A1" s="553" t="s">
        <v>391</v>
      </c>
      <c r="B1" s="554"/>
      <c r="C1" s="554"/>
      <c r="D1" s="554"/>
      <c r="E1" s="555"/>
      <c r="F1" s="556"/>
      <c r="G1" s="544" t="s">
        <v>461</v>
      </c>
      <c r="H1" s="546" t="s">
        <v>403</v>
      </c>
      <c r="I1" s="449" t="s">
        <v>450</v>
      </c>
      <c r="J1" s="450"/>
      <c r="L1" s="452"/>
      <c r="M1" s="549" t="s">
        <v>460</v>
      </c>
      <c r="N1" s="549"/>
      <c r="O1" s="549"/>
      <c r="P1" s="549"/>
      <c r="Q1" s="453" t="s">
        <v>462</v>
      </c>
      <c r="R1" s="454"/>
    </row>
    <row r="2" spans="1:19" ht="15.75" thickBot="1">
      <c r="A2" s="286" t="s">
        <v>381</v>
      </c>
      <c r="B2" s="446" t="s">
        <v>385</v>
      </c>
      <c r="C2" s="288" t="s">
        <v>304</v>
      </c>
      <c r="D2" s="288" t="s">
        <v>303</v>
      </c>
      <c r="E2" s="309" t="s">
        <v>386</v>
      </c>
      <c r="F2" s="557"/>
      <c r="G2" s="545"/>
      <c r="H2" s="547"/>
      <c r="I2" s="451" t="s">
        <v>416</v>
      </c>
      <c r="J2" s="450"/>
      <c r="L2" s="448" t="s">
        <v>385</v>
      </c>
      <c r="M2" s="314" t="s">
        <v>322</v>
      </c>
      <c r="N2" s="289" t="s">
        <v>406</v>
      </c>
      <c r="O2" s="332" t="s">
        <v>426</v>
      </c>
      <c r="P2" s="289" t="s">
        <v>386</v>
      </c>
      <c r="Q2" s="289" t="s">
        <v>416</v>
      </c>
      <c r="R2" s="316"/>
    </row>
    <row r="3" spans="1:19">
      <c r="A3" s="196"/>
      <c r="B3" s="548" t="s">
        <v>255</v>
      </c>
      <c r="C3" s="538" t="s">
        <v>388</v>
      </c>
      <c r="D3" s="534"/>
      <c r="E3" s="292">
        <v>34</v>
      </c>
      <c r="F3" s="292"/>
      <c r="G3" s="308" t="s">
        <v>405</v>
      </c>
      <c r="H3" s="384">
        <v>19</v>
      </c>
      <c r="I3" s="435">
        <f>19/34*100</f>
        <v>55.882352941176471</v>
      </c>
      <c r="K3" s="10"/>
      <c r="L3" s="534" t="s">
        <v>255</v>
      </c>
      <c r="M3" s="432"/>
      <c r="N3" s="292" t="s">
        <v>411</v>
      </c>
      <c r="O3" s="384" t="s">
        <v>447</v>
      </c>
      <c r="P3" s="292">
        <v>15</v>
      </c>
      <c r="Q3" s="442">
        <f>14/34*100</f>
        <v>41.17647058823529</v>
      </c>
      <c r="R3" s="438"/>
    </row>
    <row r="4" spans="1:19">
      <c r="A4" s="196"/>
      <c r="B4" s="536"/>
      <c r="C4" s="539"/>
      <c r="D4" s="535"/>
      <c r="E4" s="292"/>
      <c r="F4" s="292"/>
      <c r="G4" s="292"/>
      <c r="H4" s="189"/>
      <c r="I4" s="360" t="s">
        <v>451</v>
      </c>
      <c r="K4" s="10"/>
      <c r="L4" s="535"/>
      <c r="M4" s="308"/>
      <c r="N4" s="316" t="s">
        <v>457</v>
      </c>
      <c r="O4" s="437" t="s">
        <v>456</v>
      </c>
      <c r="P4" s="292"/>
      <c r="Q4" s="292"/>
    </row>
    <row r="5" spans="1:19">
      <c r="A5" s="196"/>
      <c r="B5" s="441"/>
      <c r="C5" s="291"/>
      <c r="D5" s="291"/>
      <c r="F5" s="292"/>
      <c r="G5" s="292"/>
      <c r="H5" s="292"/>
      <c r="I5" s="337"/>
      <c r="K5" s="10"/>
      <c r="L5" s="441"/>
      <c r="M5" s="337"/>
      <c r="N5" s="292"/>
      <c r="O5" s="292"/>
      <c r="P5" s="292"/>
      <c r="Q5" s="292"/>
    </row>
    <row r="6" spans="1:19">
      <c r="A6" s="196"/>
      <c r="B6" s="536" t="s">
        <v>257</v>
      </c>
      <c r="C6" s="540" t="s">
        <v>387</v>
      </c>
      <c r="D6" s="541"/>
      <c r="E6" s="292">
        <v>23</v>
      </c>
      <c r="F6" s="292"/>
      <c r="G6" s="292" t="s">
        <v>404</v>
      </c>
      <c r="H6" s="292">
        <v>18</v>
      </c>
      <c r="I6" s="435">
        <f>18/23*100</f>
        <v>78.260869565217391</v>
      </c>
      <c r="K6" s="10"/>
      <c r="L6" s="535" t="s">
        <v>257</v>
      </c>
      <c r="M6" s="337" t="s">
        <v>448</v>
      </c>
      <c r="N6" s="432"/>
      <c r="O6" s="292" t="s">
        <v>449</v>
      </c>
      <c r="P6" s="292">
        <v>5</v>
      </c>
      <c r="Q6" s="443">
        <f>5/23*100</f>
        <v>21.739130434782609</v>
      </c>
    </row>
    <row r="7" spans="1:19">
      <c r="A7" s="196"/>
      <c r="B7" s="536"/>
      <c r="C7" s="540"/>
      <c r="D7" s="541"/>
      <c r="E7" s="292"/>
      <c r="F7" s="292"/>
      <c r="G7" s="292"/>
      <c r="H7" s="292"/>
      <c r="I7" s="360" t="s">
        <v>452</v>
      </c>
      <c r="K7" s="10"/>
      <c r="L7" s="535"/>
      <c r="M7" s="337" t="s">
        <v>454</v>
      </c>
      <c r="N7" s="292"/>
      <c r="O7" s="292" t="s">
        <v>455</v>
      </c>
      <c r="P7" s="292"/>
      <c r="Q7" s="292"/>
    </row>
    <row r="8" spans="1:19">
      <c r="A8" s="196"/>
      <c r="B8" s="441"/>
      <c r="C8" s="291"/>
      <c r="D8" s="291"/>
      <c r="E8" s="292"/>
      <c r="F8" s="292"/>
      <c r="G8" s="292"/>
      <c r="H8" s="292"/>
      <c r="I8" s="337"/>
      <c r="K8" s="10"/>
      <c r="L8" s="441"/>
      <c r="M8" s="292"/>
      <c r="N8" s="337"/>
      <c r="O8" s="292"/>
      <c r="P8" s="292"/>
      <c r="Q8" s="292"/>
    </row>
    <row r="9" spans="1:19" s="10" customFormat="1">
      <c r="A9" s="196"/>
      <c r="B9" s="536" t="s">
        <v>443</v>
      </c>
      <c r="C9" s="539" t="s">
        <v>389</v>
      </c>
      <c r="D9" s="535"/>
      <c r="E9" s="300">
        <v>22</v>
      </c>
      <c r="F9" s="316"/>
      <c r="G9" s="292" t="s">
        <v>402</v>
      </c>
      <c r="H9" s="292">
        <v>8</v>
      </c>
      <c r="I9" s="435">
        <f>8/22*100</f>
        <v>36.363636363636367</v>
      </c>
      <c r="L9" s="535" t="s">
        <v>443</v>
      </c>
      <c r="M9" s="292" t="s">
        <v>407</v>
      </c>
      <c r="N9" s="292" t="s">
        <v>408</v>
      </c>
      <c r="O9" s="432"/>
      <c r="P9" s="292">
        <v>14</v>
      </c>
      <c r="Q9" s="443">
        <f>14/22*100</f>
        <v>63.636363636363633</v>
      </c>
      <c r="R9" s="195"/>
      <c r="S9" s="195"/>
    </row>
    <row r="10" spans="1:19" s="10" customFormat="1">
      <c r="A10" s="294"/>
      <c r="B10" s="537"/>
      <c r="C10" s="542"/>
      <c r="D10" s="543"/>
      <c r="E10" s="352"/>
      <c r="F10" s="292"/>
      <c r="G10" s="297"/>
      <c r="H10" s="297"/>
      <c r="I10" s="436" t="s">
        <v>453</v>
      </c>
      <c r="L10" s="543"/>
      <c r="M10" s="292" t="s">
        <v>458</v>
      </c>
      <c r="N10" s="292" t="s">
        <v>459</v>
      </c>
      <c r="O10" s="292"/>
      <c r="P10" s="297"/>
      <c r="Q10" s="445"/>
      <c r="R10" s="195"/>
      <c r="S10" s="195"/>
    </row>
    <row r="11" spans="1:19">
      <c r="A11" s="196"/>
      <c r="B11" s="441"/>
      <c r="C11" s="298"/>
      <c r="D11" s="298"/>
      <c r="E11" s="301">
        <f>SUM(E3,E6,E9)</f>
        <v>79</v>
      </c>
      <c r="F11" s="292"/>
      <c r="G11" s="292"/>
      <c r="H11" s="292"/>
      <c r="I11" s="444"/>
      <c r="K11" s="10"/>
      <c r="L11" s="337"/>
      <c r="M11" s="444"/>
      <c r="N11" s="444"/>
      <c r="O11" s="444"/>
      <c r="P11" s="385">
        <v>34</v>
      </c>
      <c r="Q11" s="292"/>
    </row>
    <row r="12" spans="1:19" s="186" customFormat="1" ht="13.9" customHeight="1">
      <c r="A12" s="195"/>
      <c r="B12" s="92"/>
      <c r="C12" s="87"/>
      <c r="D12" s="87"/>
      <c r="E12" s="300"/>
      <c r="F12" s="300"/>
      <c r="G12" s="300"/>
      <c r="H12" s="300"/>
      <c r="I12" s="300"/>
      <c r="K12" s="195"/>
      <c r="L12" s="300"/>
      <c r="M12" s="300"/>
      <c r="N12" s="300"/>
      <c r="O12" s="300"/>
      <c r="P12" s="300"/>
      <c r="Q12" s="300"/>
      <c r="R12" s="195"/>
      <c r="S12" s="195"/>
    </row>
    <row r="13" spans="1:19">
      <c r="A13" s="195" t="s">
        <v>439</v>
      </c>
      <c r="B13" s="92"/>
      <c r="C13" s="87"/>
      <c r="D13" s="87"/>
      <c r="E13" s="300"/>
      <c r="F13" s="300"/>
      <c r="G13" s="308"/>
      <c r="H13" s="308"/>
      <c r="I13" s="300"/>
      <c r="L13" s="300"/>
      <c r="M13" s="308"/>
      <c r="N13" s="308"/>
      <c r="O13" s="308"/>
      <c r="P13" s="308"/>
      <c r="Q13" s="308"/>
    </row>
    <row r="14" spans="1:19" ht="15.75" thickBot="1">
      <c r="A14" s="286" t="s">
        <v>381</v>
      </c>
      <c r="B14" s="446" t="s">
        <v>385</v>
      </c>
      <c r="C14" s="288" t="s">
        <v>304</v>
      </c>
      <c r="D14" s="288" t="s">
        <v>303</v>
      </c>
      <c r="E14" s="289" t="s">
        <v>386</v>
      </c>
      <c r="F14" s="289"/>
      <c r="G14" s="289" t="s">
        <v>310</v>
      </c>
      <c r="H14" s="289" t="s">
        <v>403</v>
      </c>
      <c r="I14" s="368" t="s">
        <v>416</v>
      </c>
      <c r="K14" s="10"/>
      <c r="L14" s="440" t="s">
        <v>385</v>
      </c>
      <c r="M14" s="333" t="s">
        <v>322</v>
      </c>
      <c r="N14" s="289" t="s">
        <v>406</v>
      </c>
      <c r="O14" s="332" t="s">
        <v>426</v>
      </c>
      <c r="P14" s="289" t="s">
        <v>386</v>
      </c>
      <c r="Q14" s="289" t="s">
        <v>416</v>
      </c>
    </row>
    <row r="15" spans="1:19">
      <c r="A15" s="207"/>
      <c r="B15" s="548" t="s">
        <v>255</v>
      </c>
      <c r="C15" s="538" t="s">
        <v>388</v>
      </c>
      <c r="D15" s="534"/>
      <c r="E15" s="300">
        <v>34</v>
      </c>
      <c r="F15" s="292"/>
      <c r="G15" s="384" t="s">
        <v>444</v>
      </c>
      <c r="H15" s="292">
        <v>16</v>
      </c>
      <c r="I15" s="435">
        <f>16/34*100</f>
        <v>47.058823529411761</v>
      </c>
      <c r="L15" s="534" t="s">
        <v>255</v>
      </c>
      <c r="M15" s="432"/>
      <c r="N15" s="384" t="s">
        <v>411</v>
      </c>
      <c r="O15" s="431" t="s">
        <v>407</v>
      </c>
      <c r="P15" s="292"/>
      <c r="Q15" s="442">
        <f>14/34*100</f>
        <v>41.17647058823529</v>
      </c>
    </row>
    <row r="16" spans="1:19">
      <c r="A16" s="196"/>
      <c r="B16" s="536"/>
      <c r="C16" s="539"/>
      <c r="D16" s="535"/>
      <c r="E16" s="300"/>
      <c r="F16" s="292"/>
      <c r="G16" s="292"/>
      <c r="H16" s="292"/>
      <c r="I16" s="433" t="s">
        <v>470</v>
      </c>
      <c r="L16" s="535"/>
      <c r="M16" s="292"/>
      <c r="N16" s="292" t="s">
        <v>464</v>
      </c>
      <c r="O16" s="430" t="s">
        <v>465</v>
      </c>
      <c r="P16" s="292"/>
      <c r="Q16" s="292"/>
    </row>
    <row r="17" spans="1:19">
      <c r="A17" s="196"/>
      <c r="B17" s="441"/>
      <c r="C17" s="291"/>
      <c r="D17" s="291"/>
      <c r="E17" s="300"/>
      <c r="F17" s="292"/>
      <c r="G17" s="292"/>
      <c r="H17" s="292"/>
      <c r="I17" s="439"/>
      <c r="L17" s="441"/>
      <c r="M17" s="292"/>
      <c r="N17" s="292"/>
      <c r="O17" s="430"/>
      <c r="P17" s="292"/>
      <c r="Q17" s="292"/>
    </row>
    <row r="18" spans="1:19">
      <c r="A18" s="196"/>
      <c r="B18" s="536" t="s">
        <v>257</v>
      </c>
      <c r="C18" s="540" t="s">
        <v>387</v>
      </c>
      <c r="D18" s="541"/>
      <c r="E18" s="292">
        <v>23</v>
      </c>
      <c r="F18" s="292"/>
      <c r="G18" s="292"/>
      <c r="H18" s="292"/>
      <c r="I18" s="360"/>
      <c r="L18" s="535" t="s">
        <v>257</v>
      </c>
      <c r="M18" s="292"/>
      <c r="N18" s="432"/>
      <c r="O18" s="292"/>
      <c r="P18" s="292"/>
      <c r="Q18" s="292"/>
    </row>
    <row r="19" spans="1:19">
      <c r="A19" s="196"/>
      <c r="B19" s="536"/>
      <c r="C19" s="540"/>
      <c r="D19" s="541"/>
      <c r="E19" s="292"/>
      <c r="F19" s="292"/>
      <c r="G19" s="292"/>
      <c r="H19" s="292"/>
      <c r="I19" s="360"/>
      <c r="L19" s="535"/>
      <c r="M19" s="292"/>
      <c r="N19" s="292"/>
      <c r="O19" s="292"/>
      <c r="P19" s="292"/>
      <c r="Q19" s="292"/>
    </row>
    <row r="20" spans="1:19">
      <c r="A20" s="196"/>
      <c r="B20" s="441"/>
      <c r="C20" s="291"/>
      <c r="D20" s="291"/>
      <c r="E20" s="292"/>
      <c r="F20" s="292"/>
      <c r="G20" s="292"/>
      <c r="H20" s="292"/>
      <c r="I20" s="439"/>
      <c r="L20" s="441"/>
      <c r="M20" s="292"/>
      <c r="N20" s="292"/>
      <c r="O20" s="292"/>
      <c r="P20" s="292"/>
      <c r="Q20" s="292"/>
    </row>
    <row r="21" spans="1:19">
      <c r="A21" s="196"/>
      <c r="B21" s="536" t="s">
        <v>443</v>
      </c>
      <c r="C21" s="539" t="s">
        <v>389</v>
      </c>
      <c r="D21" s="535"/>
      <c r="E21" s="292">
        <v>22</v>
      </c>
      <c r="F21" s="292"/>
      <c r="G21" s="430" t="s">
        <v>468</v>
      </c>
      <c r="H21" s="430">
        <v>8</v>
      </c>
      <c r="I21" s="435">
        <f>8/22*100</f>
        <v>36.363636363636367</v>
      </c>
      <c r="L21" s="535" t="s">
        <v>443</v>
      </c>
      <c r="M21" s="430" t="s">
        <v>446</v>
      </c>
      <c r="N21" s="430" t="s">
        <v>445</v>
      </c>
      <c r="O21" s="432"/>
      <c r="P21" s="430">
        <v>14</v>
      </c>
      <c r="Q21" s="455">
        <f>14/22*100</f>
        <v>63.636363636363633</v>
      </c>
    </row>
    <row r="22" spans="1:19" s="10" customFormat="1">
      <c r="A22" s="195"/>
      <c r="B22" s="537"/>
      <c r="C22" s="542"/>
      <c r="D22" s="543"/>
      <c r="E22" s="300"/>
      <c r="F22" s="300"/>
      <c r="G22" s="324" t="s">
        <v>463</v>
      </c>
      <c r="H22" s="324"/>
      <c r="I22" s="365" t="s">
        <v>469</v>
      </c>
      <c r="L22" s="535"/>
      <c r="M22" s="324" t="s">
        <v>466</v>
      </c>
      <c r="N22" s="430" t="s">
        <v>467</v>
      </c>
      <c r="O22" s="324"/>
      <c r="P22" s="313"/>
      <c r="Q22" s="189"/>
      <c r="R22" s="195"/>
      <c r="S22" s="195"/>
    </row>
    <row r="23" spans="1:19">
      <c r="L23" s="336"/>
      <c r="M23" s="324"/>
      <c r="N23" s="324"/>
    </row>
    <row r="26" spans="1:19" ht="15" customHeight="1">
      <c r="A26" s="550" t="s">
        <v>472</v>
      </c>
      <c r="B26" s="550"/>
      <c r="D26" t="s">
        <v>425</v>
      </c>
      <c r="I26" s="324"/>
      <c r="L26" s="336"/>
    </row>
    <row r="27" spans="1:19" ht="16.899999999999999" customHeight="1" thickBot="1">
      <c r="C27" s="83"/>
      <c r="D27" t="s">
        <v>424</v>
      </c>
      <c r="I27" s="324"/>
      <c r="L27" s="336"/>
    </row>
    <row r="28" spans="1:19" ht="22.15" customHeight="1" thickBot="1">
      <c r="B28" s="334"/>
      <c r="C28" s="377" t="s">
        <v>473</v>
      </c>
      <c r="D28" s="381" t="s">
        <v>418</v>
      </c>
      <c r="E28" s="533" t="s">
        <v>311</v>
      </c>
      <c r="F28" s="533"/>
      <c r="G28" s="533"/>
      <c r="I28" s="324"/>
      <c r="L28" s="336"/>
    </row>
    <row r="29" spans="1:19" ht="25.15" customHeight="1" thickBot="1">
      <c r="B29" s="335"/>
      <c r="C29" s="382" t="s">
        <v>423</v>
      </c>
      <c r="D29" s="383" t="s">
        <v>416</v>
      </c>
      <c r="E29" s="378" t="s">
        <v>420</v>
      </c>
      <c r="F29" s="379" t="s">
        <v>421</v>
      </c>
      <c r="G29" s="380" t="s">
        <v>422</v>
      </c>
    </row>
    <row r="30" spans="1:19" ht="36" customHeight="1" thickBot="1">
      <c r="B30" s="535"/>
      <c r="C30" s="369" t="s">
        <v>398</v>
      </c>
      <c r="D30" s="325">
        <v>78.3</v>
      </c>
      <c r="E30" s="181"/>
      <c r="F30" s="374">
        <v>21.7</v>
      </c>
      <c r="G30" s="460">
        <f>1/23*100</f>
        <v>4.3478260869565215</v>
      </c>
    </row>
    <row r="31" spans="1:19" ht="31.9" customHeight="1" thickBot="1">
      <c r="B31" s="535"/>
      <c r="C31" s="369" t="s">
        <v>399</v>
      </c>
      <c r="D31" s="325">
        <v>55.9</v>
      </c>
      <c r="E31" s="373">
        <v>41.2</v>
      </c>
      <c r="F31" s="181"/>
      <c r="G31" s="434">
        <v>2.9</v>
      </c>
    </row>
    <row r="32" spans="1:19" ht="33.6" customHeight="1" thickBot="1">
      <c r="A32" s="83"/>
      <c r="B32" s="535"/>
      <c r="C32" s="369" t="s">
        <v>400</v>
      </c>
      <c r="D32" s="325">
        <v>36.4</v>
      </c>
      <c r="E32" s="457">
        <v>31.8</v>
      </c>
      <c r="F32" s="458">
        <v>31.8</v>
      </c>
      <c r="G32" s="181"/>
    </row>
    <row r="33" spans="3:8" ht="27.6" customHeight="1" thickBot="1">
      <c r="H33" s="376"/>
    </row>
    <row r="34" spans="3:8" ht="22.15" customHeight="1" thickBot="1">
      <c r="C34" s="377" t="s">
        <v>304</v>
      </c>
      <c r="D34" s="381" t="s">
        <v>418</v>
      </c>
      <c r="E34" s="533" t="s">
        <v>311</v>
      </c>
      <c r="F34" s="533"/>
      <c r="G34" s="533"/>
      <c r="H34" s="10"/>
    </row>
    <row r="35" spans="3:8" ht="45" customHeight="1" thickBot="1">
      <c r="C35" s="382" t="s">
        <v>423</v>
      </c>
      <c r="D35" s="383" t="s">
        <v>416</v>
      </c>
      <c r="E35" s="378" t="s">
        <v>420</v>
      </c>
      <c r="F35" s="379" t="s">
        <v>421</v>
      </c>
      <c r="G35" s="380" t="s">
        <v>422</v>
      </c>
      <c r="H35" s="10"/>
    </row>
    <row r="36" spans="3:8" ht="45.6" customHeight="1" thickBot="1">
      <c r="C36" s="369" t="s">
        <v>398</v>
      </c>
      <c r="D36" s="325">
        <v>100</v>
      </c>
      <c r="E36" s="181"/>
      <c r="F36" s="374">
        <v>0</v>
      </c>
      <c r="G36" s="434">
        <v>0</v>
      </c>
    </row>
    <row r="37" spans="3:8" ht="45.6" customHeight="1" thickBot="1">
      <c r="C37" s="369" t="s">
        <v>399</v>
      </c>
      <c r="D37" s="325">
        <v>28.6</v>
      </c>
      <c r="E37" s="373">
        <v>66.7</v>
      </c>
      <c r="F37" s="181"/>
      <c r="G37" s="434">
        <v>4.76</v>
      </c>
    </row>
    <row r="38" spans="3:8" ht="48" customHeight="1" thickBot="1">
      <c r="C38" s="369" t="s">
        <v>400</v>
      </c>
      <c r="D38" s="325">
        <v>38.5</v>
      </c>
      <c r="E38" s="457">
        <v>30.8</v>
      </c>
      <c r="F38" s="458">
        <v>23.1</v>
      </c>
      <c r="G38" s="459"/>
    </row>
    <row r="40" spans="3:8" ht="15.75" thickBot="1"/>
    <row r="41" spans="3:8" ht="15.75" thickBot="1">
      <c r="C41" s="377" t="s">
        <v>303</v>
      </c>
      <c r="D41" s="381" t="s">
        <v>418</v>
      </c>
      <c r="E41" s="533" t="s">
        <v>311</v>
      </c>
      <c r="F41" s="533"/>
      <c r="G41" s="533"/>
    </row>
    <row r="42" spans="3:8" ht="36.6" customHeight="1" thickBot="1">
      <c r="C42" s="382" t="s">
        <v>423</v>
      </c>
      <c r="D42" s="383" t="s">
        <v>416</v>
      </c>
      <c r="E42" s="378" t="s">
        <v>420</v>
      </c>
      <c r="F42" s="379" t="s">
        <v>421</v>
      </c>
      <c r="G42" s="380" t="s">
        <v>422</v>
      </c>
    </row>
    <row r="43" spans="3:8" ht="46.9" customHeight="1" thickBot="1">
      <c r="C43" s="369" t="s">
        <v>398</v>
      </c>
      <c r="D43" s="325" t="s">
        <v>474</v>
      </c>
      <c r="E43" s="181"/>
      <c r="F43" s="458">
        <v>26.7</v>
      </c>
      <c r="G43" s="460">
        <v>6.6</v>
      </c>
    </row>
    <row r="44" spans="3:8" ht="46.9" customHeight="1" thickBot="1">
      <c r="C44" s="369" t="s">
        <v>399</v>
      </c>
      <c r="D44" s="325">
        <v>100</v>
      </c>
      <c r="E44" s="373">
        <v>0</v>
      </c>
      <c r="F44" s="181"/>
      <c r="G44" s="434">
        <v>0</v>
      </c>
    </row>
    <row r="45" spans="3:8" ht="45.6" customHeight="1" thickBot="1">
      <c r="C45" s="369" t="s">
        <v>400</v>
      </c>
      <c r="D45" s="325">
        <v>22.2</v>
      </c>
      <c r="E45" s="457">
        <v>33.299999999999997</v>
      </c>
      <c r="F45" s="458">
        <v>44.4</v>
      </c>
      <c r="G45" s="459"/>
    </row>
    <row r="117" spans="2:8" ht="15.75" thickBot="1">
      <c r="B117" s="456" t="s">
        <v>419</v>
      </c>
      <c r="C117" s="364"/>
      <c r="D117" s="364"/>
      <c r="E117" s="551" t="s">
        <v>471</v>
      </c>
      <c r="F117" s="551"/>
      <c r="G117" s="551"/>
      <c r="H117" s="551"/>
    </row>
    <row r="118" spans="2:8" ht="15.75" thickBot="1">
      <c r="B118" s="447"/>
      <c r="C118" s="314"/>
      <c r="D118" s="325" t="s">
        <v>418</v>
      </c>
      <c r="E118" s="369" t="s">
        <v>398</v>
      </c>
      <c r="F118" s="369" t="s">
        <v>417</v>
      </c>
      <c r="G118" s="370" t="s">
        <v>400</v>
      </c>
      <c r="H118" s="10"/>
    </row>
    <row r="119" spans="2:8" ht="15.75" thickBot="1">
      <c r="B119" s="552" t="s">
        <v>401</v>
      </c>
      <c r="C119" s="284" t="s">
        <v>398</v>
      </c>
      <c r="D119" s="369"/>
      <c r="E119" s="325">
        <v>78.3</v>
      </c>
      <c r="F119" s="374">
        <v>21.7</v>
      </c>
      <c r="G119" s="371"/>
      <c r="H119" s="10"/>
    </row>
    <row r="120" spans="2:8" ht="15.75" thickBot="1">
      <c r="B120" s="552"/>
      <c r="C120" s="366" t="s">
        <v>417</v>
      </c>
      <c r="D120" s="369"/>
      <c r="E120" s="373">
        <v>44.1</v>
      </c>
      <c r="F120" s="328">
        <v>55.8</v>
      </c>
    </row>
    <row r="121" spans="2:8" ht="15.75" thickBot="1">
      <c r="B121" s="552"/>
      <c r="C121" s="367" t="s">
        <v>400</v>
      </c>
      <c r="D121" s="366"/>
      <c r="E121" s="372">
        <v>0.318</v>
      </c>
      <c r="F121" s="375">
        <v>0.318</v>
      </c>
      <c r="G121" s="365">
        <v>63.64</v>
      </c>
    </row>
  </sheetData>
  <mergeCells count="30">
    <mergeCell ref="M1:P1"/>
    <mergeCell ref="A26:B26"/>
    <mergeCell ref="E117:H117"/>
    <mergeCell ref="B119:B121"/>
    <mergeCell ref="A1:E1"/>
    <mergeCell ref="B30:B32"/>
    <mergeCell ref="E28:G28"/>
    <mergeCell ref="F1:F2"/>
    <mergeCell ref="C3:D4"/>
    <mergeCell ref="C6:D7"/>
    <mergeCell ref="C9:D10"/>
    <mergeCell ref="B3:B4"/>
    <mergeCell ref="B6:B7"/>
    <mergeCell ref="B9:B10"/>
    <mergeCell ref="L3:L4"/>
    <mergeCell ref="L6:L7"/>
    <mergeCell ref="L9:L10"/>
    <mergeCell ref="G1:G2"/>
    <mergeCell ref="H1:H2"/>
    <mergeCell ref="B15:B16"/>
    <mergeCell ref="B18:B19"/>
    <mergeCell ref="E41:G41"/>
    <mergeCell ref="L15:L16"/>
    <mergeCell ref="L18:L19"/>
    <mergeCell ref="L21:L22"/>
    <mergeCell ref="B21:B22"/>
    <mergeCell ref="C15:D16"/>
    <mergeCell ref="C18:D19"/>
    <mergeCell ref="C21:D22"/>
    <mergeCell ref="E34:G3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47"/>
  <sheetViews>
    <sheetView topLeftCell="A441" zoomScale="91" zoomScaleNormal="60" workbookViewId="0">
      <selection activeCell="G30" sqref="G30"/>
    </sheetView>
  </sheetViews>
  <sheetFormatPr baseColWidth="10" defaultColWidth="8.85546875" defaultRowHeight="15" outlineLevelRow="1"/>
  <cols>
    <col min="1" max="1" width="8.85546875" style="31"/>
    <col min="2" max="2" width="45.28515625" style="21" customWidth="1"/>
    <col min="3" max="3" width="16" style="77" customWidth="1"/>
    <col min="4" max="4" width="18.7109375" style="77" customWidth="1"/>
    <col min="5" max="5" width="17.85546875" style="1" customWidth="1"/>
    <col min="6" max="6" width="13.42578125" style="95" customWidth="1"/>
    <col min="7" max="7" width="12.42578125" style="41" customWidth="1"/>
    <col min="8" max="8" width="9.5703125" style="41" bestFit="1" customWidth="1"/>
    <col min="9" max="9" width="8.85546875" style="41"/>
    <col min="10" max="10" width="13.42578125" style="41" customWidth="1"/>
    <col min="11" max="15" width="8.85546875" style="41"/>
    <col min="16" max="16" width="15.42578125" style="271" customWidth="1"/>
    <col min="17" max="17" width="23.28515625" style="90" customWidth="1"/>
    <col min="18" max="18" width="14.140625" style="12" customWidth="1"/>
    <col min="19" max="21" width="8.85546875" style="233"/>
    <col min="22" max="22" width="9.7109375" style="233" customWidth="1"/>
    <col min="23" max="23" width="8.85546875" style="411"/>
    <col min="24" max="24" width="49.28515625" style="277" customWidth="1"/>
    <col min="25" max="25" width="49.7109375" customWidth="1"/>
    <col min="26" max="26" width="52.28515625" style="22" customWidth="1"/>
    <col min="27" max="27" width="91.7109375" style="22" customWidth="1"/>
    <col min="28" max="28" width="8.85546875" style="22"/>
    <col min="29" max="16384" width="8.85546875" style="1"/>
  </cols>
  <sheetData>
    <row r="1" spans="1:34" s="44" customFormat="1" ht="49.9" customHeight="1">
      <c r="A1" s="558" t="s">
        <v>0</v>
      </c>
      <c r="B1" s="558" t="s">
        <v>1</v>
      </c>
      <c r="C1" s="558" t="s">
        <v>2</v>
      </c>
      <c r="D1" s="558" t="s">
        <v>3</v>
      </c>
      <c r="E1" s="558" t="s">
        <v>4</v>
      </c>
      <c r="F1" s="558" t="s">
        <v>254</v>
      </c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 t="s">
        <v>5</v>
      </c>
      <c r="R1" s="558" t="s">
        <v>251</v>
      </c>
      <c r="S1" s="558"/>
      <c r="T1" s="558"/>
      <c r="U1" s="558"/>
      <c r="V1" s="558"/>
      <c r="W1" s="559"/>
      <c r="X1" s="558" t="s">
        <v>427</v>
      </c>
      <c r="Y1" s="558" t="s">
        <v>428</v>
      </c>
      <c r="Z1" s="43"/>
      <c r="AA1" s="43"/>
      <c r="AB1" s="43"/>
    </row>
    <row r="2" spans="1:34" s="44" customFormat="1" ht="41.45" customHeight="1" thickBot="1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0"/>
      <c r="X2" s="558"/>
      <c r="Y2" s="567"/>
      <c r="Z2" s="43"/>
      <c r="AA2" s="43"/>
      <c r="AB2" s="43"/>
    </row>
    <row r="3" spans="1:34" s="104" customFormat="1">
      <c r="A3" s="14">
        <v>247</v>
      </c>
      <c r="B3" s="15" t="s">
        <v>228</v>
      </c>
      <c r="C3" s="123" t="s">
        <v>229</v>
      </c>
      <c r="D3" s="89" t="s">
        <v>255</v>
      </c>
      <c r="E3" s="100"/>
      <c r="F3" s="98" t="s">
        <v>79</v>
      </c>
      <c r="G3" s="87" t="s">
        <v>80</v>
      </c>
      <c r="H3" s="87" t="s">
        <v>81</v>
      </c>
      <c r="I3" s="96"/>
      <c r="J3" s="87" t="s">
        <v>79</v>
      </c>
      <c r="K3" s="99" t="s">
        <v>87</v>
      </c>
      <c r="L3" s="96"/>
      <c r="M3" s="96"/>
      <c r="N3" s="96"/>
      <c r="O3" s="96"/>
      <c r="P3" s="257" t="s">
        <v>89</v>
      </c>
      <c r="Q3" s="101" t="s">
        <v>267</v>
      </c>
      <c r="R3" s="102">
        <v>247</v>
      </c>
      <c r="S3" s="402"/>
      <c r="T3" s="402"/>
      <c r="U3" s="402"/>
      <c r="V3" s="402"/>
      <c r="W3" s="403"/>
      <c r="X3" s="427"/>
      <c r="Z3" s="103"/>
      <c r="AA3" s="103"/>
      <c r="AB3" s="103"/>
    </row>
    <row r="4" spans="1:34" s="5" customFormat="1" ht="13.9" customHeight="1" outlineLevel="1">
      <c r="A4" s="561"/>
      <c r="B4" s="561"/>
      <c r="C4" s="561"/>
      <c r="D4" s="561"/>
      <c r="E4" s="566" t="s">
        <v>91</v>
      </c>
      <c r="F4" s="13" t="s">
        <v>82</v>
      </c>
      <c r="G4" s="33">
        <v>799.65645442273672</v>
      </c>
      <c r="H4" s="11">
        <v>126.88815487607674</v>
      </c>
      <c r="I4" s="80"/>
      <c r="J4" s="8" t="s">
        <v>82</v>
      </c>
      <c r="K4" s="11">
        <v>104.53036587054937</v>
      </c>
      <c r="L4" s="80">
        <v>74.849212291354789</v>
      </c>
      <c r="M4" s="80">
        <v>83.400680843487663</v>
      </c>
      <c r="N4" s="80">
        <v>102.3090701326319</v>
      </c>
      <c r="O4" s="80"/>
      <c r="P4" s="258">
        <v>91.272332284505936</v>
      </c>
      <c r="Q4" s="31"/>
      <c r="R4" s="12" t="s">
        <v>82</v>
      </c>
      <c r="S4" s="233">
        <v>915.81292664901719</v>
      </c>
      <c r="T4" s="233">
        <v>655.76998219645623</v>
      </c>
      <c r="U4" s="233">
        <v>730.6912299760196</v>
      </c>
      <c r="V4" s="233">
        <v>896.35167886945374</v>
      </c>
      <c r="W4" s="404"/>
      <c r="X4" s="277"/>
      <c r="Z4" s="69"/>
      <c r="AA4" s="69"/>
      <c r="AB4" s="69"/>
    </row>
    <row r="5" spans="1:34" s="5" customFormat="1" outlineLevel="1">
      <c r="A5" s="561"/>
      <c r="B5" s="561"/>
      <c r="C5" s="561"/>
      <c r="D5" s="561"/>
      <c r="E5" s="566"/>
      <c r="F5" s="13" t="s">
        <v>83</v>
      </c>
      <c r="G5" s="33">
        <v>644.03825635740077</v>
      </c>
      <c r="H5" s="11">
        <v>286.38871878717077</v>
      </c>
      <c r="I5" s="80"/>
      <c r="J5" s="8" t="s">
        <v>83</v>
      </c>
      <c r="K5" s="11">
        <v>138.72812594473615</v>
      </c>
      <c r="L5" s="80">
        <v>57.812912448372934</v>
      </c>
      <c r="M5" s="80">
        <v>73.30188773175351</v>
      </c>
      <c r="N5" s="80">
        <v>64.985912882460411</v>
      </c>
      <c r="O5" s="80"/>
      <c r="P5" s="259">
        <v>83.70720975183076</v>
      </c>
      <c r="Q5" s="31"/>
      <c r="R5" s="12" t="s">
        <v>83</v>
      </c>
      <c r="S5" s="233">
        <v>1067.3658888650709</v>
      </c>
      <c r="T5" s="233">
        <v>444.80908440958802</v>
      </c>
      <c r="U5" s="233">
        <v>563.98033218915145</v>
      </c>
      <c r="V5" s="233">
        <v>499.9977199657929</v>
      </c>
      <c r="W5" s="404"/>
      <c r="X5" s="389">
        <f>G5/$G$4*100</f>
        <v>80.539368224361425</v>
      </c>
      <c r="Z5" s="69"/>
      <c r="AA5" s="69"/>
      <c r="AB5" s="69"/>
      <c r="AC5" s="30"/>
      <c r="AD5" s="30"/>
      <c r="AE5" s="30"/>
      <c r="AF5" s="30"/>
      <c r="AG5" s="30"/>
      <c r="AH5" s="30"/>
    </row>
    <row r="6" spans="1:34" s="5" customFormat="1" outlineLevel="1">
      <c r="A6" s="561"/>
      <c r="B6" s="561"/>
      <c r="C6" s="561"/>
      <c r="D6" s="561"/>
      <c r="E6" s="566"/>
      <c r="F6" s="13" t="s">
        <v>84</v>
      </c>
      <c r="G6" s="33">
        <v>100.70541360203175</v>
      </c>
      <c r="H6" s="11">
        <v>50.997145703034143</v>
      </c>
      <c r="I6" s="80"/>
      <c r="J6" s="8" t="s">
        <v>84</v>
      </c>
      <c r="K6" s="11">
        <v>21.768462212409663</v>
      </c>
      <c r="L6" s="80">
        <v>4.6806376668361818</v>
      </c>
      <c r="M6" s="80">
        <v>15.890323599281226</v>
      </c>
      <c r="N6" s="80">
        <v>13.677299685925707</v>
      </c>
      <c r="O6" s="80"/>
      <c r="P6" s="258">
        <v>14.004180791113193</v>
      </c>
      <c r="Q6" s="31"/>
      <c r="R6" s="12" t="s">
        <v>84</v>
      </c>
      <c r="S6" s="233">
        <v>156.53910951878365</v>
      </c>
      <c r="T6" s="233">
        <v>33.658916518637554</v>
      </c>
      <c r="U6" s="233">
        <v>114.26884829644779</v>
      </c>
      <c r="V6" s="233">
        <v>98.354780074258045</v>
      </c>
      <c r="W6" s="404"/>
      <c r="X6" s="390">
        <f t="shared" ref="X6:X9" si="0">G6/$G$4*100</f>
        <v>12.593584788198815</v>
      </c>
      <c r="Z6" s="69"/>
      <c r="AA6" s="69"/>
      <c r="AB6" s="69"/>
      <c r="AC6" s="8"/>
      <c r="AD6" s="10"/>
      <c r="AE6" s="10"/>
      <c r="AF6" s="10"/>
      <c r="AG6" s="10"/>
      <c r="AH6" s="30"/>
    </row>
    <row r="7" spans="1:34" s="5" customFormat="1" outlineLevel="1">
      <c r="A7" s="561"/>
      <c r="B7" s="561"/>
      <c r="C7" s="561"/>
      <c r="D7" s="561"/>
      <c r="E7" s="566"/>
      <c r="F7" s="13" t="s">
        <v>85</v>
      </c>
      <c r="G7" s="33">
        <v>7.2002176852798723</v>
      </c>
      <c r="H7" s="11">
        <v>19.329840644414283</v>
      </c>
      <c r="I7" s="80"/>
      <c r="J7" s="8" t="s">
        <v>85</v>
      </c>
      <c r="K7" s="11">
        <v>3.681582657474324</v>
      </c>
      <c r="L7" s="80">
        <v>-2.0053946557915427</v>
      </c>
      <c r="M7" s="80">
        <v>0.40563151059323815</v>
      </c>
      <c r="N7" s="80">
        <v>1.434278168397521</v>
      </c>
      <c r="O7" s="80"/>
      <c r="P7" s="258">
        <v>0.879024420168385</v>
      </c>
      <c r="Q7" s="31"/>
      <c r="R7" s="12" t="s">
        <v>85</v>
      </c>
      <c r="S7" s="233">
        <v>30.156382407542683</v>
      </c>
      <c r="T7" s="233">
        <v>-16.426481148077809</v>
      </c>
      <c r="U7" s="233">
        <v>3.3225870741119441</v>
      </c>
      <c r="V7" s="233">
        <v>11.748382407542671</v>
      </c>
      <c r="W7" s="404"/>
      <c r="X7" s="390">
        <f t="shared" si="0"/>
        <v>0.90041387716649279</v>
      </c>
      <c r="Z7" s="69"/>
      <c r="AA7" s="69"/>
      <c r="AB7" s="69"/>
      <c r="AC7" s="8"/>
      <c r="AD7" s="9"/>
      <c r="AE7" s="9"/>
      <c r="AF7" s="9"/>
      <c r="AG7" s="9"/>
      <c r="AH7" s="30"/>
    </row>
    <row r="8" spans="1:34" s="5" customFormat="1" outlineLevel="1">
      <c r="A8" s="561"/>
      <c r="B8" s="561"/>
      <c r="C8" s="561"/>
      <c r="D8" s="561"/>
      <c r="E8" s="566"/>
      <c r="F8" s="13" t="s">
        <v>86</v>
      </c>
      <c r="G8" s="33">
        <v>10.239651407493982</v>
      </c>
      <c r="H8" s="11">
        <v>25.731008755881906</v>
      </c>
      <c r="I8" s="80"/>
      <c r="J8" s="8" t="s">
        <v>86</v>
      </c>
      <c r="K8" s="11"/>
      <c r="L8" s="80">
        <v>-1.2052315649696124</v>
      </c>
      <c r="M8" s="80">
        <v>2.1924682891476683</v>
      </c>
      <c r="N8" s="80">
        <v>1.0809414877553873</v>
      </c>
      <c r="O8" s="80"/>
      <c r="P8" s="260">
        <v>0.68939273731114781</v>
      </c>
      <c r="Q8" s="31"/>
      <c r="R8" s="12" t="s">
        <v>86</v>
      </c>
      <c r="S8" s="233"/>
      <c r="T8" s="233">
        <v>-17.901481148077806</v>
      </c>
      <c r="U8" s="233">
        <v>32.565052963017074</v>
      </c>
      <c r="V8" s="233">
        <v>16.055382407542677</v>
      </c>
      <c r="W8" s="404"/>
      <c r="X8" s="391">
        <f t="shared" si="0"/>
        <v>1.2805063162887711</v>
      </c>
      <c r="Z8" s="69"/>
      <c r="AA8" s="69"/>
      <c r="AB8" s="69"/>
      <c r="AC8" s="8"/>
      <c r="AD8" s="9"/>
      <c r="AE8" s="9"/>
      <c r="AF8" s="9"/>
      <c r="AG8" s="9"/>
      <c r="AH8" s="30"/>
    </row>
    <row r="9" spans="1:34" s="5" customFormat="1" outlineLevel="1">
      <c r="A9" s="561"/>
      <c r="B9" s="561"/>
      <c r="C9" s="561"/>
      <c r="D9" s="561"/>
      <c r="E9" s="566"/>
      <c r="F9" s="13" t="s">
        <v>88</v>
      </c>
      <c r="G9" s="80">
        <v>14.017518851922198</v>
      </c>
      <c r="H9" s="80">
        <v>16.718173867966545</v>
      </c>
      <c r="I9" s="80"/>
      <c r="J9" s="12" t="s">
        <v>88</v>
      </c>
      <c r="K9" s="80"/>
      <c r="L9" s="80"/>
      <c r="M9" s="80">
        <v>1.3025974502756563</v>
      </c>
      <c r="N9" s="80">
        <v>0.11070390731193099</v>
      </c>
      <c r="O9" s="80"/>
      <c r="P9" s="258">
        <v>0.70665067879379362</v>
      </c>
      <c r="Q9" s="31"/>
      <c r="R9" s="12" t="s">
        <v>88</v>
      </c>
      <c r="S9" s="233"/>
      <c r="T9" s="233"/>
      <c r="U9" s="233">
        <v>25.839052963017075</v>
      </c>
      <c r="V9" s="233">
        <v>2.1959847408273223</v>
      </c>
      <c r="W9" s="404"/>
      <c r="X9" s="390">
        <f t="shared" si="0"/>
        <v>1.7529426260982652</v>
      </c>
      <c r="Z9" s="69"/>
      <c r="AA9" s="69"/>
      <c r="AB9" s="69"/>
      <c r="AC9" s="8"/>
      <c r="AD9" s="9"/>
      <c r="AE9" s="9"/>
      <c r="AF9" s="9"/>
      <c r="AG9" s="9"/>
      <c r="AH9" s="30"/>
    </row>
    <row r="10" spans="1:34" s="5" customFormat="1" outlineLevel="1">
      <c r="A10" s="561"/>
      <c r="B10" s="561"/>
      <c r="C10" s="561"/>
      <c r="D10" s="561"/>
      <c r="E10" s="566"/>
      <c r="F10" s="49"/>
      <c r="G10" s="80"/>
      <c r="H10" s="80"/>
      <c r="I10" s="80"/>
      <c r="J10" s="80"/>
      <c r="K10" s="80"/>
      <c r="L10" s="80"/>
      <c r="M10" s="80"/>
      <c r="N10" s="80"/>
      <c r="O10" s="80"/>
      <c r="P10" s="258"/>
      <c r="Q10" s="69"/>
      <c r="R10" s="12"/>
      <c r="S10" s="405"/>
      <c r="T10" s="405"/>
      <c r="U10" s="405"/>
      <c r="V10" s="405"/>
      <c r="W10" s="404"/>
      <c r="X10" s="277"/>
      <c r="Z10" s="69"/>
      <c r="AA10" s="69"/>
      <c r="AB10" s="69"/>
      <c r="AC10" s="8"/>
      <c r="AD10" s="9"/>
      <c r="AE10" s="9"/>
      <c r="AF10" s="9"/>
      <c r="AG10" s="9"/>
      <c r="AH10" s="30"/>
    </row>
    <row r="11" spans="1:34" s="5" customFormat="1" outlineLevel="1">
      <c r="A11" s="561"/>
      <c r="B11" s="561"/>
      <c r="C11" s="561"/>
      <c r="D11" s="561"/>
      <c r="E11" s="566"/>
      <c r="F11" s="49"/>
      <c r="G11" s="80"/>
      <c r="H11" s="80"/>
      <c r="I11" s="80"/>
      <c r="J11" s="80"/>
      <c r="K11" s="80"/>
      <c r="L11" s="80"/>
      <c r="M11" s="80"/>
      <c r="N11" s="80"/>
      <c r="O11" s="80"/>
      <c r="P11" s="258"/>
      <c r="Q11" s="69"/>
      <c r="R11" s="12"/>
      <c r="S11" s="405"/>
      <c r="T11" s="405"/>
      <c r="U11" s="405"/>
      <c r="V11" s="405"/>
      <c r="W11" s="404"/>
      <c r="X11" s="277"/>
      <c r="Z11" s="69"/>
      <c r="AA11" s="69"/>
      <c r="AB11" s="69"/>
      <c r="AC11" s="8"/>
      <c r="AD11" s="10"/>
      <c r="AE11" s="9"/>
      <c r="AF11" s="9"/>
      <c r="AG11" s="9"/>
      <c r="AH11" s="30"/>
    </row>
    <row r="12" spans="1:34" s="5" customFormat="1" outlineLevel="1">
      <c r="A12" s="561"/>
      <c r="B12" s="561"/>
      <c r="C12" s="561"/>
      <c r="D12" s="561"/>
      <c r="E12" s="566"/>
      <c r="F12" s="49"/>
      <c r="G12" s="80"/>
      <c r="H12" s="80"/>
      <c r="I12" s="80"/>
      <c r="J12" s="80"/>
      <c r="K12" s="80"/>
      <c r="L12" s="78"/>
      <c r="M12" s="78"/>
      <c r="N12" s="78"/>
      <c r="O12" s="80"/>
      <c r="P12" s="258"/>
      <c r="Q12" s="69"/>
      <c r="R12" s="12"/>
      <c r="S12" s="405"/>
      <c r="T12" s="405"/>
      <c r="U12" s="405"/>
      <c r="V12" s="405"/>
      <c r="W12" s="404"/>
      <c r="X12" s="277"/>
      <c r="Z12" s="69"/>
      <c r="AA12" s="69"/>
      <c r="AB12" s="69"/>
      <c r="AC12" s="8"/>
      <c r="AD12" s="10"/>
      <c r="AE12" s="10"/>
      <c r="AF12" s="9"/>
      <c r="AG12" s="9"/>
      <c r="AH12" s="30"/>
    </row>
    <row r="13" spans="1:34" s="5" customFormat="1" ht="15.75" outlineLevel="1" thickBot="1">
      <c r="A13" s="561"/>
      <c r="B13" s="561"/>
      <c r="C13" s="561"/>
      <c r="D13" s="561"/>
      <c r="E13" s="566"/>
      <c r="F13" s="78"/>
      <c r="G13" s="78"/>
      <c r="H13" s="78"/>
      <c r="I13" s="78"/>
      <c r="J13" s="78"/>
      <c r="K13" s="78"/>
      <c r="L13" s="61"/>
      <c r="M13" s="61"/>
      <c r="N13" s="61"/>
      <c r="O13" s="78"/>
      <c r="P13" s="261"/>
      <c r="S13" s="404"/>
      <c r="T13" s="404"/>
      <c r="U13" s="404"/>
      <c r="V13" s="404"/>
      <c r="W13" s="404"/>
      <c r="X13" s="277"/>
      <c r="Z13" s="69"/>
      <c r="AA13" s="69"/>
      <c r="AB13" s="69"/>
      <c r="AC13" s="30"/>
      <c r="AD13" s="30"/>
      <c r="AE13" s="30"/>
      <c r="AF13" s="30"/>
      <c r="AG13" s="30"/>
      <c r="AH13" s="30"/>
    </row>
    <row r="14" spans="1:34" s="5" customFormat="1" ht="13.9" customHeight="1" outlineLevel="1">
      <c r="A14" s="561"/>
      <c r="B14" s="561"/>
      <c r="C14" s="561"/>
      <c r="D14" s="561"/>
      <c r="E14" s="566" t="s">
        <v>91</v>
      </c>
      <c r="F14" s="40" t="s">
        <v>79</v>
      </c>
      <c r="G14" s="7" t="s">
        <v>80</v>
      </c>
      <c r="H14" s="7" t="s">
        <v>81</v>
      </c>
      <c r="I14" s="80"/>
      <c r="J14" s="7" t="s">
        <v>79</v>
      </c>
      <c r="K14" s="53" t="s">
        <v>87</v>
      </c>
      <c r="L14" s="80"/>
      <c r="M14" s="80"/>
      <c r="N14" s="80"/>
      <c r="O14" s="80"/>
      <c r="P14" s="262" t="s">
        <v>89</v>
      </c>
      <c r="Q14" s="69" t="s">
        <v>268</v>
      </c>
      <c r="R14" s="24">
        <v>247</v>
      </c>
      <c r="S14" s="405"/>
      <c r="T14" s="405"/>
      <c r="U14" s="405"/>
      <c r="V14" s="405"/>
      <c r="W14" s="404"/>
      <c r="X14" s="277"/>
      <c r="Z14" s="69"/>
      <c r="AA14" s="69"/>
      <c r="AB14" s="69"/>
      <c r="AC14" s="30"/>
      <c r="AD14" s="30"/>
      <c r="AE14" s="30"/>
      <c r="AF14" s="30"/>
      <c r="AG14" s="30"/>
      <c r="AH14" s="30"/>
    </row>
    <row r="15" spans="1:34" s="5" customFormat="1" outlineLevel="1">
      <c r="A15" s="561"/>
      <c r="B15" s="561"/>
      <c r="C15" s="561"/>
      <c r="D15" s="561"/>
      <c r="E15" s="566"/>
      <c r="F15" s="13" t="s">
        <v>82</v>
      </c>
      <c r="G15" s="33">
        <v>2823.8996847757139</v>
      </c>
      <c r="H15" s="11">
        <v>419.47056666106687</v>
      </c>
      <c r="I15" s="80"/>
      <c r="J15" s="8" t="s">
        <v>82</v>
      </c>
      <c r="K15" s="11">
        <v>159.51152180828652</v>
      </c>
      <c r="L15" s="80">
        <v>122.65501795340681</v>
      </c>
      <c r="M15" s="80">
        <v>149.73172033256157</v>
      </c>
      <c r="N15" s="80">
        <v>117.62777607038291</v>
      </c>
      <c r="O15" s="80"/>
      <c r="P15" s="258">
        <v>137.38150904115946</v>
      </c>
      <c r="Q15" s="31"/>
      <c r="R15" s="12" t="s">
        <v>82</v>
      </c>
      <c r="S15" s="233">
        <v>3278.7857645206218</v>
      </c>
      <c r="T15" s="233">
        <v>2521.1942200388412</v>
      </c>
      <c r="U15" s="233">
        <v>3077.760324508934</v>
      </c>
      <c r="V15" s="233">
        <v>2417.8584300344587</v>
      </c>
      <c r="W15" s="404"/>
      <c r="X15" s="277"/>
      <c r="Z15" s="69"/>
      <c r="AA15" s="69"/>
      <c r="AB15" s="69"/>
    </row>
    <row r="16" spans="1:34" s="5" customFormat="1" outlineLevel="1">
      <c r="A16" s="561"/>
      <c r="B16" s="561"/>
      <c r="C16" s="561"/>
      <c r="D16" s="561"/>
      <c r="E16" s="566"/>
      <c r="F16" s="13" t="s">
        <v>83</v>
      </c>
      <c r="G16" s="33">
        <v>475.36963938101076</v>
      </c>
      <c r="H16" s="11">
        <v>94.310007016317371</v>
      </c>
      <c r="I16" s="80"/>
      <c r="J16" s="8" t="s">
        <v>83</v>
      </c>
      <c r="K16" s="11">
        <v>18.613456666462255</v>
      </c>
      <c r="L16" s="80">
        <v>25.0004705256076</v>
      </c>
      <c r="M16" s="80">
        <v>28.035664568659847</v>
      </c>
      <c r="N16" s="80">
        <v>30.245824743305516</v>
      </c>
      <c r="O16" s="80"/>
      <c r="P16" s="260">
        <v>25.473854126008803</v>
      </c>
      <c r="Q16" s="31"/>
      <c r="R16" s="12" t="s">
        <v>83</v>
      </c>
      <c r="S16" s="233">
        <v>347.34721096389364</v>
      </c>
      <c r="T16" s="233">
        <v>466.53578996433191</v>
      </c>
      <c r="U16" s="233">
        <v>523.1757899643319</v>
      </c>
      <c r="V16" s="233">
        <v>564.41976663148557</v>
      </c>
      <c r="W16" s="404"/>
      <c r="X16" s="279">
        <f>G16/$G$15*100</f>
        <v>16.833800504452647</v>
      </c>
      <c r="Z16" s="69"/>
      <c r="AA16" s="69"/>
      <c r="AB16" s="69"/>
    </row>
    <row r="17" spans="1:28" s="5" customFormat="1" outlineLevel="1">
      <c r="A17" s="561"/>
      <c r="B17" s="561"/>
      <c r="C17" s="561"/>
      <c r="D17" s="561"/>
      <c r="E17" s="566"/>
      <c r="F17" s="13" t="s">
        <v>84</v>
      </c>
      <c r="G17" s="33">
        <v>47.676362435389443</v>
      </c>
      <c r="H17" s="11">
        <v>12.866186213464738</v>
      </c>
      <c r="I17" s="80"/>
      <c r="J17" s="8" t="s">
        <v>84</v>
      </c>
      <c r="K17" s="11">
        <v>3.6272607672122175</v>
      </c>
      <c r="L17" s="80">
        <v>2.4074414477350805</v>
      </c>
      <c r="M17" s="80">
        <v>2.3208619187873558</v>
      </c>
      <c r="N17" s="80">
        <v>2.0458547120879595</v>
      </c>
      <c r="O17" s="80"/>
      <c r="P17" s="258">
        <v>2.6003547114556538</v>
      </c>
      <c r="Q17" s="31"/>
      <c r="R17" s="12" t="s">
        <v>84</v>
      </c>
      <c r="S17" s="233">
        <v>66.504234296739995</v>
      </c>
      <c r="T17" s="233">
        <v>44.139382407542676</v>
      </c>
      <c r="U17" s="233">
        <v>42.551984740827308</v>
      </c>
      <c r="V17" s="233">
        <v>37.509848296447814</v>
      </c>
      <c r="W17" s="404"/>
      <c r="X17" s="277">
        <f t="shared" ref="X17:X20" si="1">G17/$G$15*100</f>
        <v>1.6883164332084304</v>
      </c>
      <c r="Z17" s="69"/>
      <c r="AA17" s="69"/>
      <c r="AB17" s="69"/>
    </row>
    <row r="18" spans="1:28" s="5" customFormat="1" outlineLevel="1">
      <c r="A18" s="561"/>
      <c r="B18" s="561"/>
      <c r="C18" s="561"/>
      <c r="D18" s="561"/>
      <c r="E18" s="566"/>
      <c r="F18" s="13" t="s">
        <v>85</v>
      </c>
      <c r="G18" s="33">
        <v>22.199348296447795</v>
      </c>
      <c r="H18" s="11">
        <v>17.405150673344959</v>
      </c>
      <c r="I18" s="80"/>
      <c r="J18" s="8" t="s">
        <v>85</v>
      </c>
      <c r="K18" s="11">
        <v>2.5144590809064242</v>
      </c>
      <c r="L18" s="80">
        <v>1.9431396790937601</v>
      </c>
      <c r="M18" s="80">
        <v>0.77420876395882787</v>
      </c>
      <c r="N18" s="80">
        <v>0.18905928850557707</v>
      </c>
      <c r="O18" s="80"/>
      <c r="P18" s="258">
        <v>1.3552167031161473</v>
      </c>
      <c r="Q18" s="31"/>
      <c r="R18" s="12" t="s">
        <v>85</v>
      </c>
      <c r="S18" s="233">
        <v>41.188507185499013</v>
      </c>
      <c r="T18" s="233">
        <v>31.829916518637553</v>
      </c>
      <c r="U18" s="233">
        <v>12.682052963017069</v>
      </c>
      <c r="V18" s="233">
        <v>3.0969165186375482</v>
      </c>
      <c r="W18" s="404"/>
      <c r="X18" s="277">
        <f t="shared" si="1"/>
        <v>0.78612382784450652</v>
      </c>
      <c r="Z18" s="69"/>
      <c r="AA18" s="69"/>
      <c r="AB18" s="69"/>
    </row>
    <row r="19" spans="1:28" s="5" customFormat="1" outlineLevel="1">
      <c r="A19" s="561"/>
      <c r="B19" s="561"/>
      <c r="C19" s="561"/>
      <c r="D19" s="561"/>
      <c r="E19" s="566"/>
      <c r="F19" s="13" t="s">
        <v>86</v>
      </c>
      <c r="G19" s="33">
        <v>13.822427889002514</v>
      </c>
      <c r="H19" s="11">
        <v>14.913176557622549</v>
      </c>
      <c r="I19" s="80"/>
      <c r="J19" s="8" t="s">
        <v>86</v>
      </c>
      <c r="K19" s="11"/>
      <c r="L19" s="80">
        <v>1.8072710242322103</v>
      </c>
      <c r="M19" s="80">
        <v>0.54384520711466844</v>
      </c>
      <c r="N19" s="80">
        <v>0.10563382692486908</v>
      </c>
      <c r="O19" s="80"/>
      <c r="P19" s="260">
        <v>0.81891668609058266</v>
      </c>
      <c r="Q19" s="31"/>
      <c r="R19" s="12" t="s">
        <v>86</v>
      </c>
      <c r="S19" s="233"/>
      <c r="T19" s="233">
        <v>30.504780074258054</v>
      </c>
      <c r="U19" s="233">
        <v>9.1795188519221789</v>
      </c>
      <c r="V19" s="233">
        <v>1.7829847408273076</v>
      </c>
      <c r="W19" s="404"/>
      <c r="X19" s="277">
        <f t="shared" si="1"/>
        <v>0.48948013144809532</v>
      </c>
      <c r="Z19" s="69"/>
      <c r="AA19" s="69"/>
      <c r="AB19" s="69"/>
    </row>
    <row r="20" spans="1:28" s="5" customFormat="1" outlineLevel="1">
      <c r="A20" s="561"/>
      <c r="B20" s="561"/>
      <c r="C20" s="561"/>
      <c r="D20" s="561"/>
      <c r="E20" s="566"/>
      <c r="F20" s="13" t="s">
        <v>88</v>
      </c>
      <c r="G20" s="80">
        <v>13.757183574184996</v>
      </c>
      <c r="H20" s="80">
        <v>11.101295271797703</v>
      </c>
      <c r="I20" s="80"/>
      <c r="J20" s="12" t="s">
        <v>88</v>
      </c>
      <c r="K20" s="80"/>
      <c r="L20" s="80"/>
      <c r="M20" s="80">
        <v>0.73604922964194941</v>
      </c>
      <c r="N20" s="80">
        <v>0.20123697602545312</v>
      </c>
      <c r="O20" s="80"/>
      <c r="P20" s="258">
        <v>0.46864310283370125</v>
      </c>
      <c r="Q20" s="31"/>
      <c r="R20" s="12" t="s">
        <v>88</v>
      </c>
      <c r="S20" s="233"/>
      <c r="T20" s="233"/>
      <c r="U20" s="233">
        <v>21.606984740827308</v>
      </c>
      <c r="V20" s="233">
        <v>5.9073824075426842</v>
      </c>
      <c r="W20" s="404"/>
      <c r="X20" s="277">
        <f t="shared" si="1"/>
        <v>0.48716969828471968</v>
      </c>
      <c r="Z20" s="69"/>
      <c r="AA20" s="69"/>
      <c r="AB20" s="69"/>
    </row>
    <row r="21" spans="1:28" s="5" customFormat="1" outlineLevel="1">
      <c r="A21" s="561"/>
      <c r="B21" s="561"/>
      <c r="C21" s="561"/>
      <c r="D21" s="561"/>
      <c r="E21" s="566"/>
      <c r="F21" s="49"/>
      <c r="G21" s="80"/>
      <c r="H21" s="80"/>
      <c r="I21" s="80"/>
      <c r="J21" s="80"/>
      <c r="K21" s="80"/>
      <c r="L21" s="80"/>
      <c r="M21" s="80"/>
      <c r="N21" s="80"/>
      <c r="O21" s="80"/>
      <c r="P21" s="258"/>
      <c r="Q21" s="69"/>
      <c r="R21" s="12"/>
      <c r="S21" s="405"/>
      <c r="T21" s="405"/>
      <c r="U21" s="405"/>
      <c r="V21" s="405"/>
      <c r="W21" s="404"/>
      <c r="X21" s="277"/>
      <c r="Z21" s="69"/>
      <c r="AA21" s="69"/>
      <c r="AB21" s="69"/>
    </row>
    <row r="22" spans="1:28" s="5" customFormat="1" outlineLevel="1">
      <c r="A22" s="561"/>
      <c r="B22" s="561"/>
      <c r="C22" s="561"/>
      <c r="D22" s="561"/>
      <c r="E22" s="566"/>
      <c r="F22" s="49"/>
      <c r="G22" s="80"/>
      <c r="H22" s="80"/>
      <c r="I22" s="80"/>
      <c r="J22" s="80"/>
      <c r="K22" s="80"/>
      <c r="L22" s="80"/>
      <c r="M22" s="80"/>
      <c r="N22" s="80"/>
      <c r="O22" s="80"/>
      <c r="P22" s="258"/>
      <c r="Q22" s="69"/>
      <c r="R22" s="12"/>
      <c r="S22" s="405"/>
      <c r="T22" s="405"/>
      <c r="U22" s="405"/>
      <c r="V22" s="405"/>
      <c r="W22" s="404"/>
      <c r="X22" s="277"/>
      <c r="Z22" s="69"/>
      <c r="AA22" s="69"/>
      <c r="AB22" s="69"/>
    </row>
    <row r="23" spans="1:28" s="5" customFormat="1" ht="15.75" outlineLevel="1" thickBot="1">
      <c r="A23" s="561"/>
      <c r="B23" s="561"/>
      <c r="C23" s="561"/>
      <c r="D23" s="561"/>
      <c r="E23" s="566"/>
      <c r="F23" s="49"/>
      <c r="G23" s="80"/>
      <c r="H23" s="80"/>
      <c r="I23" s="80"/>
      <c r="J23" s="80"/>
      <c r="K23" s="80"/>
      <c r="L23" s="61"/>
      <c r="M23" s="61"/>
      <c r="N23" s="61"/>
      <c r="O23" s="80"/>
      <c r="P23" s="258"/>
      <c r="Q23" s="69"/>
      <c r="R23" s="12"/>
      <c r="S23" s="405"/>
      <c r="T23" s="405"/>
      <c r="U23" s="405"/>
      <c r="V23" s="405"/>
      <c r="W23" s="404"/>
      <c r="X23" s="277"/>
      <c r="Z23" s="69"/>
      <c r="AA23" s="69"/>
      <c r="AB23" s="69"/>
    </row>
    <row r="24" spans="1:28" s="5" customFormat="1" ht="14.45" customHeight="1" outlineLevel="1">
      <c r="A24" s="561"/>
      <c r="B24" s="561"/>
      <c r="C24" s="561"/>
      <c r="D24" s="561"/>
      <c r="E24" s="562" t="s">
        <v>92</v>
      </c>
      <c r="F24" s="40" t="s">
        <v>79</v>
      </c>
      <c r="G24" s="7" t="s">
        <v>80</v>
      </c>
      <c r="H24" s="7" t="s">
        <v>81</v>
      </c>
      <c r="I24" s="80"/>
      <c r="J24" s="7" t="s">
        <v>79</v>
      </c>
      <c r="K24" s="53" t="s">
        <v>87</v>
      </c>
      <c r="L24" s="80"/>
      <c r="M24" s="80"/>
      <c r="N24" s="80"/>
      <c r="O24" s="80"/>
      <c r="P24" s="262" t="s">
        <v>89</v>
      </c>
      <c r="Q24" s="69" t="s">
        <v>268</v>
      </c>
      <c r="R24" s="24" t="s">
        <v>230</v>
      </c>
      <c r="S24" s="233"/>
      <c r="T24" s="233"/>
      <c r="U24" s="233"/>
      <c r="V24" s="233"/>
      <c r="W24" s="404"/>
      <c r="X24" s="277"/>
      <c r="Z24" s="69"/>
      <c r="AA24" s="69"/>
      <c r="AB24" s="69"/>
    </row>
    <row r="25" spans="1:28" s="5" customFormat="1" outlineLevel="1">
      <c r="A25" s="561"/>
      <c r="B25" s="561"/>
      <c r="C25" s="561"/>
      <c r="D25" s="561"/>
      <c r="E25" s="562"/>
      <c r="F25" s="13" t="s">
        <v>82</v>
      </c>
      <c r="G25" s="33">
        <v>2772.70974310783</v>
      </c>
      <c r="H25" s="11">
        <v>747.64744014189182</v>
      </c>
      <c r="I25" s="80"/>
      <c r="J25" s="8" t="s">
        <v>82</v>
      </c>
      <c r="K25" s="11">
        <v>171.80085595883529</v>
      </c>
      <c r="L25" s="80">
        <v>107.93638405520139</v>
      </c>
      <c r="M25" s="80">
        <v>99.660650023538139</v>
      </c>
      <c r="N25" s="80">
        <v>160.16667126026522</v>
      </c>
      <c r="O25" s="80"/>
      <c r="P25" s="258">
        <v>134.89114032446003</v>
      </c>
      <c r="Q25" s="69"/>
      <c r="R25" s="12" t="s">
        <v>82</v>
      </c>
      <c r="S25" s="233">
        <v>3531.3950645352315</v>
      </c>
      <c r="T25" s="233">
        <v>2218.6502611351807</v>
      </c>
      <c r="U25" s="233">
        <v>2048.5411766855414</v>
      </c>
      <c r="V25" s="233">
        <v>3292.2524700753656</v>
      </c>
      <c r="W25" s="404"/>
      <c r="X25" s="277"/>
      <c r="Z25" s="69"/>
      <c r="AA25" s="69"/>
      <c r="AB25" s="69"/>
    </row>
    <row r="26" spans="1:28" s="5" customFormat="1" outlineLevel="1">
      <c r="A26" s="561"/>
      <c r="B26" s="561"/>
      <c r="C26" s="561"/>
      <c r="D26" s="561"/>
      <c r="E26" s="562"/>
      <c r="F26" s="13" t="s">
        <v>83</v>
      </c>
      <c r="G26" s="33">
        <v>648.19193293809224</v>
      </c>
      <c r="H26" s="11">
        <v>263.94746581101288</v>
      </c>
      <c r="I26" s="80"/>
      <c r="J26" s="8" t="s">
        <v>83</v>
      </c>
      <c r="K26" s="11">
        <v>33.44463709694967</v>
      </c>
      <c r="L26" s="80">
        <v>30.814923626377816</v>
      </c>
      <c r="M26" s="80">
        <v>54.215808310467985</v>
      </c>
      <c r="N26" s="80">
        <v>20.464482209722824</v>
      </c>
      <c r="O26" s="80"/>
      <c r="P26" s="260">
        <v>34.734962810879573</v>
      </c>
      <c r="Q26" s="69"/>
      <c r="R26" s="12" t="s">
        <v>83</v>
      </c>
      <c r="S26" s="233">
        <v>624.11306107674159</v>
      </c>
      <c r="T26" s="233">
        <v>575.03976663148558</v>
      </c>
      <c r="U26" s="233">
        <v>1011.7255566358684</v>
      </c>
      <c r="V26" s="233">
        <v>381.88934740827318</v>
      </c>
      <c r="W26" s="404"/>
      <c r="X26" s="279">
        <f>G26/$G$25</f>
        <v>0.23377561771451683</v>
      </c>
      <c r="Z26" s="69"/>
      <c r="AA26" s="69"/>
      <c r="AB26" s="69"/>
    </row>
    <row r="27" spans="1:28" s="5" customFormat="1" outlineLevel="1">
      <c r="A27" s="561"/>
      <c r="B27" s="561"/>
      <c r="C27" s="561"/>
      <c r="D27" s="561"/>
      <c r="E27" s="562"/>
      <c r="F27" s="13" t="s">
        <v>84</v>
      </c>
      <c r="G27" s="33">
        <v>49.655663602031758</v>
      </c>
      <c r="H27" s="11">
        <v>13.919715970156835</v>
      </c>
      <c r="I27" s="80"/>
      <c r="J27" s="8" t="s">
        <v>84</v>
      </c>
      <c r="K27" s="11">
        <v>2.7894627542589832</v>
      </c>
      <c r="L27" s="80">
        <v>3.7332435663787757</v>
      </c>
      <c r="M27" s="80">
        <v>2.3290357471380676</v>
      </c>
      <c r="N27" s="80">
        <v>1.9814953859402069</v>
      </c>
      <c r="O27" s="80"/>
      <c r="P27" s="258">
        <v>2.7083093634290085</v>
      </c>
      <c r="Q27" s="69"/>
      <c r="R27" s="12" t="s">
        <v>84</v>
      </c>
      <c r="S27" s="233">
        <v>51.143575407688772</v>
      </c>
      <c r="T27" s="233">
        <v>68.447382407542676</v>
      </c>
      <c r="U27" s="233">
        <v>42.701848296447785</v>
      </c>
      <c r="V27" s="233">
        <v>36.329848296447814</v>
      </c>
      <c r="W27" s="404"/>
      <c r="X27" s="277">
        <f t="shared" ref="X27:X30" si="2">G27/$G$25</f>
        <v>1.7908713209329484E-2</v>
      </c>
      <c r="Z27" s="69"/>
      <c r="AA27" s="69"/>
      <c r="AB27" s="69"/>
    </row>
    <row r="28" spans="1:28" s="5" customFormat="1" outlineLevel="1">
      <c r="A28" s="561"/>
      <c r="B28" s="561"/>
      <c r="C28" s="561"/>
      <c r="D28" s="561"/>
      <c r="E28" s="562"/>
      <c r="F28" s="13" t="s">
        <v>85</v>
      </c>
      <c r="G28" s="33">
        <v>9.4391977131266405</v>
      </c>
      <c r="H28" s="11">
        <v>8.1565405059714227</v>
      </c>
      <c r="I28" s="80"/>
      <c r="J28" s="8" t="s">
        <v>85</v>
      </c>
      <c r="K28" s="11">
        <v>0.48338149992788892</v>
      </c>
      <c r="L28" s="80">
        <v>0.69462698377786569</v>
      </c>
      <c r="M28" s="80">
        <v>1.1638345922717759</v>
      </c>
      <c r="N28" s="80">
        <v>-3.6882005225397842E-2</v>
      </c>
      <c r="O28" s="80"/>
      <c r="P28" s="258">
        <v>0.57624026768803327</v>
      </c>
      <c r="Q28" s="69"/>
      <c r="R28" s="12" t="s">
        <v>85</v>
      </c>
      <c r="S28" s="233">
        <v>7.9181095187836501</v>
      </c>
      <c r="T28" s="233">
        <v>11.378450629732431</v>
      </c>
      <c r="U28" s="233">
        <v>19.064382407542677</v>
      </c>
      <c r="V28" s="233">
        <v>-0.60415170355219838</v>
      </c>
      <c r="W28" s="404"/>
      <c r="X28" s="277">
        <f t="shared" si="2"/>
        <v>3.4043223372333901E-3</v>
      </c>
      <c r="Z28" s="69"/>
      <c r="AA28" s="69"/>
      <c r="AB28" s="69"/>
    </row>
    <row r="29" spans="1:28" s="5" customFormat="1" outlineLevel="1">
      <c r="A29" s="561"/>
      <c r="B29" s="561"/>
      <c r="C29" s="561"/>
      <c r="D29" s="561"/>
      <c r="E29" s="562"/>
      <c r="F29" s="13" t="s">
        <v>86</v>
      </c>
      <c r="G29" s="33">
        <v>19.858227111240968</v>
      </c>
      <c r="H29" s="11">
        <v>23.577353163645444</v>
      </c>
      <c r="I29" s="80"/>
      <c r="J29" s="8" t="s">
        <v>86</v>
      </c>
      <c r="K29" s="11"/>
      <c r="L29" s="80">
        <v>2.4800117888656157</v>
      </c>
      <c r="M29" s="80">
        <v>1.3474747630249793</v>
      </c>
      <c r="N29" s="80">
        <v>-0.29795461983900284</v>
      </c>
      <c r="O29" s="80"/>
      <c r="P29" s="260">
        <v>1.1765106440171973</v>
      </c>
      <c r="Q29" s="69"/>
      <c r="R29" s="12" t="s">
        <v>86</v>
      </c>
      <c r="S29" s="233"/>
      <c r="T29" s="233">
        <v>41.859916518637554</v>
      </c>
      <c r="U29" s="233">
        <v>22.743916518637555</v>
      </c>
      <c r="V29" s="233">
        <v>-5.0291517035521984</v>
      </c>
      <c r="W29" s="404"/>
      <c r="X29" s="277">
        <f t="shared" si="2"/>
        <v>7.1620288277930598E-3</v>
      </c>
      <c r="Z29" s="69"/>
      <c r="AA29" s="69"/>
      <c r="AB29" s="69"/>
    </row>
    <row r="30" spans="1:28" s="5" customFormat="1" outlineLevel="1">
      <c r="A30" s="561"/>
      <c r="B30" s="561"/>
      <c r="C30" s="561"/>
      <c r="D30" s="561"/>
      <c r="E30" s="562"/>
      <c r="F30" s="13" t="s">
        <v>88</v>
      </c>
      <c r="G30" s="80">
        <v>5.0949506297324394</v>
      </c>
      <c r="H30" s="80">
        <v>4.4109803414146862</v>
      </c>
      <c r="I30" s="80"/>
      <c r="J30" s="12" t="s">
        <v>88</v>
      </c>
      <c r="K30" s="80"/>
      <c r="L30" s="80"/>
      <c r="M30" s="80">
        <v>0.27981216321001495</v>
      </c>
      <c r="N30" s="80">
        <v>6.7310263270186105E-2</v>
      </c>
      <c r="O30" s="80"/>
      <c r="P30" s="258">
        <v>0.17356121324010054</v>
      </c>
      <c r="Q30" s="69"/>
      <c r="R30" s="12" t="s">
        <v>88</v>
      </c>
      <c r="S30" s="233"/>
      <c r="T30" s="233"/>
      <c r="U30" s="233">
        <v>8.2139847408273159</v>
      </c>
      <c r="V30" s="233">
        <v>1.975916518637562</v>
      </c>
      <c r="W30" s="404"/>
      <c r="X30" s="277">
        <f t="shared" si="2"/>
        <v>1.8375347951212857E-3</v>
      </c>
      <c r="Z30" s="69"/>
      <c r="AA30" s="69"/>
      <c r="AB30" s="69"/>
    </row>
    <row r="31" spans="1:28" s="5" customFormat="1" outlineLevel="1">
      <c r="A31" s="561"/>
      <c r="B31" s="561"/>
      <c r="C31" s="561"/>
      <c r="D31" s="561"/>
      <c r="E31" s="562"/>
      <c r="F31" s="49"/>
      <c r="G31" s="80"/>
      <c r="H31" s="80"/>
      <c r="I31" s="80"/>
      <c r="J31" s="80"/>
      <c r="K31" s="80"/>
      <c r="L31" s="80"/>
      <c r="M31" s="80"/>
      <c r="N31" s="80"/>
      <c r="O31" s="80"/>
      <c r="P31" s="258"/>
      <c r="Q31" s="69"/>
      <c r="R31" s="12"/>
      <c r="S31" s="233"/>
      <c r="T31" s="233"/>
      <c r="U31" s="233"/>
      <c r="V31" s="233"/>
      <c r="W31" s="404"/>
      <c r="X31" s="277"/>
      <c r="Z31" s="69"/>
      <c r="AA31" s="69"/>
      <c r="AB31" s="69"/>
    </row>
    <row r="32" spans="1:28" s="5" customFormat="1" outlineLevel="1">
      <c r="A32" s="561"/>
      <c r="B32" s="561"/>
      <c r="C32" s="561"/>
      <c r="D32" s="561"/>
      <c r="E32" s="562"/>
      <c r="F32" s="49"/>
      <c r="G32" s="80"/>
      <c r="H32" s="80"/>
      <c r="I32" s="80"/>
      <c r="J32" s="80"/>
      <c r="K32" s="80"/>
      <c r="L32" s="78"/>
      <c r="M32" s="78"/>
      <c r="N32" s="78"/>
      <c r="O32" s="80"/>
      <c r="P32" s="258"/>
      <c r="Q32" s="69"/>
      <c r="R32" s="12"/>
      <c r="S32" s="405"/>
      <c r="T32" s="405"/>
      <c r="U32" s="405"/>
      <c r="V32" s="405"/>
      <c r="W32" s="404"/>
      <c r="X32" s="277"/>
      <c r="Z32" s="69"/>
      <c r="AA32" s="69"/>
      <c r="AB32" s="69"/>
    </row>
    <row r="33" spans="1:28" s="5" customFormat="1" ht="15.75" outlineLevel="1" thickBot="1">
      <c r="A33" s="561"/>
      <c r="B33" s="561"/>
      <c r="C33" s="561"/>
      <c r="D33" s="561"/>
      <c r="E33" s="562"/>
      <c r="F33" s="78"/>
      <c r="G33" s="78"/>
      <c r="H33" s="78"/>
      <c r="I33" s="78"/>
      <c r="J33" s="78"/>
      <c r="K33" s="78"/>
      <c r="L33" s="61"/>
      <c r="M33" s="61"/>
      <c r="N33" s="61"/>
      <c r="O33" s="78"/>
      <c r="P33" s="261"/>
      <c r="S33" s="404"/>
      <c r="T33" s="404"/>
      <c r="U33" s="405"/>
      <c r="V33" s="405"/>
      <c r="W33" s="404"/>
      <c r="X33" s="277"/>
      <c r="Z33" s="69"/>
      <c r="AA33" s="69"/>
      <c r="AB33" s="69"/>
    </row>
    <row r="34" spans="1:28" s="5" customFormat="1" ht="13.9" customHeight="1" outlineLevel="1">
      <c r="A34" s="561"/>
      <c r="B34" s="561"/>
      <c r="C34" s="561"/>
      <c r="D34" s="561"/>
      <c r="E34" s="562" t="s">
        <v>93</v>
      </c>
      <c r="F34" s="40" t="s">
        <v>79</v>
      </c>
      <c r="G34" s="7" t="s">
        <v>80</v>
      </c>
      <c r="H34" s="7" t="s">
        <v>81</v>
      </c>
      <c r="I34" s="80"/>
      <c r="J34" s="7" t="s">
        <v>79</v>
      </c>
      <c r="K34" s="53" t="s">
        <v>87</v>
      </c>
      <c r="L34" s="80"/>
      <c r="M34" s="80"/>
      <c r="N34" s="80"/>
      <c r="O34" s="80"/>
      <c r="P34" s="262" t="s">
        <v>89</v>
      </c>
      <c r="Q34" s="69" t="s">
        <v>274</v>
      </c>
      <c r="R34" s="24">
        <v>247</v>
      </c>
      <c r="S34" s="405"/>
      <c r="T34" s="405"/>
      <c r="U34" s="405"/>
      <c r="V34" s="405"/>
      <c r="W34" s="404"/>
      <c r="X34" s="277"/>
      <c r="Z34" s="69"/>
      <c r="AA34" s="69"/>
      <c r="AB34" s="69"/>
    </row>
    <row r="35" spans="1:28" s="5" customFormat="1" outlineLevel="1">
      <c r="A35" s="561"/>
      <c r="B35" s="561"/>
      <c r="C35" s="561"/>
      <c r="D35" s="561"/>
      <c r="E35" s="562"/>
      <c r="F35" s="13" t="s">
        <v>82</v>
      </c>
      <c r="G35" s="33">
        <v>2226.6073978198656</v>
      </c>
      <c r="H35" s="11">
        <v>91.00254813564996</v>
      </c>
      <c r="I35" s="80"/>
      <c r="J35" s="8" t="s">
        <v>82</v>
      </c>
      <c r="K35" s="11">
        <v>108.64578816073237</v>
      </c>
      <c r="L35" s="80">
        <v>102.54248822292426</v>
      </c>
      <c r="M35" s="80"/>
      <c r="N35" s="80"/>
      <c r="O35" s="80"/>
      <c r="P35" s="258">
        <v>105.59413819182831</v>
      </c>
      <c r="Q35" s="31"/>
      <c r="R35" s="12" t="s">
        <v>82</v>
      </c>
      <c r="S35" s="233">
        <v>2290.9559167118391</v>
      </c>
      <c r="T35" s="233">
        <v>2162.2588789278925</v>
      </c>
      <c r="U35" s="405"/>
      <c r="V35" s="405"/>
      <c r="W35" s="404"/>
      <c r="X35" s="277"/>
      <c r="Z35" s="69"/>
      <c r="AA35" s="69"/>
      <c r="AB35" s="69"/>
    </row>
    <row r="36" spans="1:28" s="5" customFormat="1" outlineLevel="1">
      <c r="A36" s="561"/>
      <c r="B36" s="561"/>
      <c r="C36" s="561"/>
      <c r="D36" s="561"/>
      <c r="E36" s="562"/>
      <c r="F36" s="13" t="s">
        <v>83</v>
      </c>
      <c r="G36" s="33">
        <v>1097.7526438701843</v>
      </c>
      <c r="H36" s="11">
        <v>338.93032730357993</v>
      </c>
      <c r="I36" s="80"/>
      <c r="J36" s="8" t="s">
        <v>83</v>
      </c>
      <c r="K36" s="11">
        <v>75.881878229614799</v>
      </c>
      <c r="L36" s="80">
        <v>48.6863124728429</v>
      </c>
      <c r="M36" s="80"/>
      <c r="N36" s="80"/>
      <c r="O36" s="80"/>
      <c r="P36" s="259">
        <v>62.284095351228849</v>
      </c>
      <c r="Q36" s="31"/>
      <c r="R36" s="12" t="s">
        <v>83</v>
      </c>
      <c r="S36" s="233">
        <v>1337.412576656322</v>
      </c>
      <c r="T36" s="233">
        <v>858.09271108404653</v>
      </c>
      <c r="U36" s="405"/>
      <c r="V36" s="405"/>
      <c r="W36" s="404"/>
      <c r="X36" s="279">
        <f>G36/$G$35*100</f>
        <v>49.301580734215875</v>
      </c>
      <c r="Z36" s="69"/>
      <c r="AA36" s="69"/>
      <c r="AB36" s="69"/>
    </row>
    <row r="37" spans="1:28" s="5" customFormat="1" outlineLevel="1">
      <c r="A37" s="561"/>
      <c r="B37" s="561"/>
      <c r="C37" s="561"/>
      <c r="D37" s="561"/>
      <c r="E37" s="562"/>
      <c r="F37" s="13" t="s">
        <v>84</v>
      </c>
      <c r="G37" s="33">
        <v>791.02861952901037</v>
      </c>
      <c r="H37" s="11">
        <v>519.03291647237643</v>
      </c>
      <c r="I37" s="80"/>
      <c r="J37" s="8" t="s">
        <v>84</v>
      </c>
      <c r="K37" s="11">
        <v>52.181341925129097</v>
      </c>
      <c r="L37" s="80">
        <v>19.106219231457821</v>
      </c>
      <c r="M37" s="80"/>
      <c r="N37" s="80"/>
      <c r="O37" s="80"/>
      <c r="P37" s="258">
        <v>35.643780578293459</v>
      </c>
      <c r="Q37" s="31"/>
      <c r="R37" s="12" t="s">
        <v>84</v>
      </c>
      <c r="S37" s="233">
        <v>1158.0403144256586</v>
      </c>
      <c r="T37" s="233">
        <v>424.01692463236213</v>
      </c>
      <c r="U37" s="405"/>
      <c r="V37" s="405"/>
      <c r="W37" s="404"/>
      <c r="X37" s="277">
        <f t="shared" ref="X37:X40" si="3">G37/$G$35*100</f>
        <v>35.526183030898437</v>
      </c>
      <c r="Z37" s="69"/>
      <c r="AA37" s="69"/>
      <c r="AB37" s="69"/>
    </row>
    <row r="38" spans="1:28" s="5" customFormat="1" outlineLevel="1">
      <c r="A38" s="561"/>
      <c r="B38" s="561"/>
      <c r="C38" s="561"/>
      <c r="D38" s="561"/>
      <c r="E38" s="562"/>
      <c r="F38" s="13" t="s">
        <v>85</v>
      </c>
      <c r="G38" s="33">
        <v>520.42563918900532</v>
      </c>
      <c r="H38" s="11">
        <v>312.0451409823973</v>
      </c>
      <c r="I38" s="80"/>
      <c r="J38" s="8" t="s">
        <v>85</v>
      </c>
      <c r="K38" s="11">
        <v>25.079581990920946</v>
      </c>
      <c r="L38" s="80">
        <v>10.145084068738516</v>
      </c>
      <c r="M38" s="80"/>
      <c r="N38" s="80"/>
      <c r="O38" s="80"/>
      <c r="P38" s="258">
        <v>17.612333029829731</v>
      </c>
      <c r="Q38" s="31"/>
      <c r="R38" s="12" t="s">
        <v>85</v>
      </c>
      <c r="S38" s="233">
        <v>741.07487441397086</v>
      </c>
      <c r="T38" s="233">
        <v>299.77640396403973</v>
      </c>
      <c r="U38" s="405"/>
      <c r="V38" s="405"/>
      <c r="W38" s="404"/>
      <c r="X38" s="277">
        <f t="shared" si="3"/>
        <v>23.373031083008563</v>
      </c>
      <c r="Z38" s="69"/>
      <c r="AA38" s="69"/>
      <c r="AB38" s="69"/>
    </row>
    <row r="39" spans="1:28" s="5" customFormat="1" outlineLevel="1">
      <c r="A39" s="561"/>
      <c r="B39" s="561"/>
      <c r="C39" s="561"/>
      <c r="D39" s="561"/>
      <c r="E39" s="562"/>
      <c r="F39" s="13" t="s">
        <v>86</v>
      </c>
      <c r="G39" s="33">
        <v>287.68376751966025</v>
      </c>
      <c r="H39" s="11">
        <v>153.08445421206395</v>
      </c>
      <c r="I39" s="80"/>
      <c r="J39" s="8" t="s">
        <v>86</v>
      </c>
      <c r="K39" s="11">
        <v>8.9095330383076856</v>
      </c>
      <c r="L39" s="80">
        <v>4.0378197879663649</v>
      </c>
      <c r="M39" s="80"/>
      <c r="N39" s="80"/>
      <c r="O39" s="80"/>
      <c r="P39" s="260">
        <v>6.4736764131370252</v>
      </c>
      <c r="Q39" s="31"/>
      <c r="R39" s="12" t="s">
        <v>86</v>
      </c>
      <c r="S39" s="233">
        <v>395.9308231872522</v>
      </c>
      <c r="T39" s="233">
        <v>179.43671185206827</v>
      </c>
      <c r="U39" s="405"/>
      <c r="V39" s="405"/>
      <c r="W39" s="404"/>
      <c r="X39" s="275">
        <f t="shared" si="3"/>
        <v>12.920273587581699</v>
      </c>
      <c r="Z39" s="69"/>
      <c r="AA39" s="69"/>
      <c r="AB39" s="69"/>
    </row>
    <row r="40" spans="1:28" s="5" customFormat="1" outlineLevel="1">
      <c r="A40" s="561"/>
      <c r="B40" s="561"/>
      <c r="C40" s="561"/>
      <c r="D40" s="561"/>
      <c r="E40" s="562"/>
      <c r="F40" s="13" t="s">
        <v>259</v>
      </c>
      <c r="G40" s="80">
        <v>267.552512130536</v>
      </c>
      <c r="H40" s="80">
        <v>152.78635284204807</v>
      </c>
      <c r="I40" s="80"/>
      <c r="J40" s="12" t="s">
        <v>259</v>
      </c>
      <c r="K40" s="80">
        <v>8.072577929562069</v>
      </c>
      <c r="L40" s="80">
        <v>3.4285031954480925</v>
      </c>
      <c r="M40" s="80"/>
      <c r="N40" s="80"/>
      <c r="O40" s="80"/>
      <c r="P40" s="258">
        <v>5.7505405625050807</v>
      </c>
      <c r="Q40" s="31"/>
      <c r="R40" s="12" t="s">
        <v>259</v>
      </c>
      <c r="S40" s="233">
        <v>375.58877829790879</v>
      </c>
      <c r="T40" s="233">
        <v>159.51624596316316</v>
      </c>
      <c r="U40" s="405"/>
      <c r="V40" s="405"/>
      <c r="W40" s="404"/>
      <c r="X40" s="277">
        <f t="shared" si="3"/>
        <v>12.016151225963959</v>
      </c>
      <c r="Z40" s="69"/>
      <c r="AA40" s="69"/>
      <c r="AB40" s="69"/>
    </row>
    <row r="41" spans="1:28" s="5" customFormat="1" outlineLevel="1">
      <c r="A41" s="561"/>
      <c r="B41" s="561"/>
      <c r="C41" s="561"/>
      <c r="D41" s="561"/>
      <c r="E41" s="562"/>
      <c r="F41" s="49"/>
      <c r="G41" s="80"/>
      <c r="H41" s="80"/>
      <c r="I41" s="80"/>
      <c r="J41" s="80"/>
      <c r="K41" s="80"/>
      <c r="L41" s="80"/>
      <c r="M41" s="80"/>
      <c r="N41" s="80"/>
      <c r="O41" s="80"/>
      <c r="P41" s="258"/>
      <c r="Q41" s="69"/>
      <c r="R41" s="12"/>
      <c r="S41" s="405"/>
      <c r="T41" s="405"/>
      <c r="U41" s="405"/>
      <c r="V41" s="405"/>
      <c r="W41" s="404"/>
      <c r="X41" s="277"/>
      <c r="Z41" s="69"/>
      <c r="AA41" s="69"/>
      <c r="AB41" s="69"/>
    </row>
    <row r="42" spans="1:28" s="5" customFormat="1" outlineLevel="1">
      <c r="A42" s="561"/>
      <c r="B42" s="561"/>
      <c r="C42" s="561"/>
      <c r="D42" s="561"/>
      <c r="E42" s="562"/>
      <c r="F42" s="49"/>
      <c r="G42" s="80"/>
      <c r="H42" s="80"/>
      <c r="I42" s="80"/>
      <c r="J42" s="80"/>
      <c r="K42" s="80"/>
      <c r="L42" s="80"/>
      <c r="M42" s="80"/>
      <c r="N42" s="80"/>
      <c r="O42" s="80"/>
      <c r="P42" s="258"/>
      <c r="Q42" s="69"/>
      <c r="R42" s="12"/>
      <c r="S42" s="405"/>
      <c r="T42" s="405"/>
      <c r="U42" s="405"/>
      <c r="V42" s="405"/>
      <c r="W42" s="404"/>
      <c r="X42" s="277"/>
      <c r="Z42" s="69"/>
      <c r="AA42" s="69"/>
      <c r="AB42" s="69"/>
    </row>
    <row r="43" spans="1:28" s="5" customFormat="1" ht="15.75" outlineLevel="1" thickBot="1">
      <c r="A43" s="561"/>
      <c r="B43" s="561"/>
      <c r="C43" s="561"/>
      <c r="D43" s="561"/>
      <c r="E43" s="562"/>
      <c r="F43" s="49"/>
      <c r="G43" s="80"/>
      <c r="H43" s="80"/>
      <c r="I43" s="80"/>
      <c r="J43" s="80"/>
      <c r="K43" s="80"/>
      <c r="L43" s="61"/>
      <c r="M43" s="61"/>
      <c r="N43" s="61"/>
      <c r="O43" s="80"/>
      <c r="P43" s="258"/>
      <c r="Q43" s="69"/>
      <c r="R43" s="12"/>
      <c r="S43" s="405"/>
      <c r="T43" s="405"/>
      <c r="U43" s="405"/>
      <c r="V43" s="405"/>
      <c r="W43" s="404"/>
      <c r="X43" s="277"/>
      <c r="Z43" s="69"/>
      <c r="AA43" s="69"/>
      <c r="AB43" s="69"/>
    </row>
    <row r="44" spans="1:28" s="5" customFormat="1">
      <c r="A44" s="35">
        <v>250</v>
      </c>
      <c r="B44" s="36" t="s">
        <v>99</v>
      </c>
      <c r="C44" s="122" t="s">
        <v>100</v>
      </c>
      <c r="D44" s="77" t="s">
        <v>255</v>
      </c>
      <c r="E44" s="565" t="s">
        <v>91</v>
      </c>
      <c r="F44" s="40" t="s">
        <v>79</v>
      </c>
      <c r="G44" s="7" t="s">
        <v>80</v>
      </c>
      <c r="H44" s="7" t="s">
        <v>81</v>
      </c>
      <c r="I44" s="80"/>
      <c r="J44" s="7" t="s">
        <v>79</v>
      </c>
      <c r="K44" s="53" t="s">
        <v>87</v>
      </c>
      <c r="L44" s="80"/>
      <c r="M44" s="80"/>
      <c r="N44" s="80"/>
      <c r="O44" s="80"/>
      <c r="P44" s="262" t="s">
        <v>89</v>
      </c>
      <c r="Q44" s="69" t="s">
        <v>267</v>
      </c>
      <c r="R44" s="24">
        <v>250</v>
      </c>
      <c r="S44" s="233"/>
      <c r="T44" s="233"/>
      <c r="U44" s="233"/>
      <c r="V44" s="233"/>
      <c r="W44" s="404"/>
      <c r="X44" s="277"/>
      <c r="Z44" s="69"/>
      <c r="AA44" s="69"/>
      <c r="AB44" s="69"/>
    </row>
    <row r="45" spans="1:28" s="5" customFormat="1" ht="13.9" customHeight="1" outlineLevel="1">
      <c r="A45" s="561"/>
      <c r="B45" s="561"/>
      <c r="C45" s="561"/>
      <c r="D45" s="561"/>
      <c r="E45" s="565"/>
      <c r="F45" s="13" t="s">
        <v>82</v>
      </c>
      <c r="G45" s="33">
        <v>721.98654192091055</v>
      </c>
      <c r="H45" s="11">
        <v>156.79629792946682</v>
      </c>
      <c r="I45" s="80"/>
      <c r="J45" s="8" t="s">
        <v>82</v>
      </c>
      <c r="K45" s="11">
        <v>85.90953007778657</v>
      </c>
      <c r="L45" s="80">
        <v>99.910326514533239</v>
      </c>
      <c r="M45" s="80">
        <v>86.423689277872853</v>
      </c>
      <c r="N45" s="80">
        <v>57.384984955422127</v>
      </c>
      <c r="O45" s="80"/>
      <c r="P45" s="258">
        <v>82.407132706403686</v>
      </c>
      <c r="Q45" s="31"/>
      <c r="R45" s="12" t="s">
        <v>82</v>
      </c>
      <c r="S45" s="233">
        <v>752.67179553368555</v>
      </c>
      <c r="T45" s="233">
        <v>875.33577220083919</v>
      </c>
      <c r="U45" s="233">
        <v>757.1764544227367</v>
      </c>
      <c r="V45" s="233">
        <v>502.76214552638066</v>
      </c>
      <c r="W45" s="404"/>
      <c r="X45" s="277"/>
      <c r="Z45" s="69"/>
      <c r="AA45" s="69"/>
      <c r="AB45" s="69"/>
    </row>
    <row r="46" spans="1:28" s="5" customFormat="1" outlineLevel="1">
      <c r="A46" s="561"/>
      <c r="B46" s="561"/>
      <c r="C46" s="561"/>
      <c r="D46" s="561"/>
      <c r="E46" s="565"/>
      <c r="F46" s="13" t="s">
        <v>83</v>
      </c>
      <c r="G46" s="33">
        <v>786.81520220230016</v>
      </c>
      <c r="H46" s="11">
        <v>55.66062459546491</v>
      </c>
      <c r="I46" s="80"/>
      <c r="J46" s="8" t="s">
        <v>83</v>
      </c>
      <c r="K46" s="11">
        <v>104.43980589760393</v>
      </c>
      <c r="L46" s="80">
        <v>106.04515776862948</v>
      </c>
      <c r="M46" s="80">
        <v>91.532364017823625</v>
      </c>
      <c r="N46" s="80">
        <v>107.0397711236121</v>
      </c>
      <c r="O46" s="80"/>
      <c r="P46" s="259">
        <v>102.26427470191729</v>
      </c>
      <c r="Q46" s="31"/>
      <c r="R46" s="12" t="s">
        <v>83</v>
      </c>
      <c r="S46" s="233">
        <v>803.55360887091479</v>
      </c>
      <c r="T46" s="233">
        <v>815.90508997894165</v>
      </c>
      <c r="U46" s="233">
        <v>704.24452442127574</v>
      </c>
      <c r="V46" s="233">
        <v>823.55758553806845</v>
      </c>
      <c r="W46" s="404"/>
      <c r="X46" s="276">
        <f>G46/$G$45*100</f>
        <v>108.97920619252916</v>
      </c>
      <c r="Y46" s="305" t="s">
        <v>395</v>
      </c>
      <c r="Z46" s="69"/>
      <c r="AB46" s="69"/>
    </row>
    <row r="47" spans="1:28" s="5" customFormat="1" outlineLevel="1">
      <c r="A47" s="561"/>
      <c r="B47" s="561"/>
      <c r="C47" s="561"/>
      <c r="D47" s="561"/>
      <c r="E47" s="565"/>
      <c r="F47" s="13" t="s">
        <v>84</v>
      </c>
      <c r="G47" s="33">
        <v>678.20793108989039</v>
      </c>
      <c r="H47" s="11">
        <v>52.542456788064804</v>
      </c>
      <c r="I47" s="80"/>
      <c r="J47" s="8" t="s">
        <v>84</v>
      </c>
      <c r="K47" s="11">
        <v>94.477909104107155</v>
      </c>
      <c r="L47" s="80">
        <v>104.57734591206307</v>
      </c>
      <c r="M47" s="80">
        <v>89.518635801949728</v>
      </c>
      <c r="N47" s="80">
        <v>88.674804807436502</v>
      </c>
      <c r="O47" s="80"/>
      <c r="P47" s="258">
        <v>94.312173906389106</v>
      </c>
      <c r="Q47" s="31"/>
      <c r="R47" s="12" t="s">
        <v>84</v>
      </c>
      <c r="S47" s="233">
        <v>679.3997488679928</v>
      </c>
      <c r="T47" s="233">
        <v>752.02577220083913</v>
      </c>
      <c r="U47" s="233">
        <v>643.73713664463423</v>
      </c>
      <c r="V47" s="233">
        <v>637.6690666460953</v>
      </c>
      <c r="W47" s="404"/>
      <c r="X47" s="277">
        <f t="shared" ref="X47:X50" si="4">G47/$G$45*100</f>
        <v>93.936367468215792</v>
      </c>
      <c r="Y47" s="305" t="s">
        <v>396</v>
      </c>
      <c r="Z47" s="69"/>
      <c r="AB47" s="69"/>
    </row>
    <row r="48" spans="1:28" s="5" customFormat="1" ht="43.5" outlineLevel="1">
      <c r="A48" s="561"/>
      <c r="B48" s="561"/>
      <c r="C48" s="561"/>
      <c r="D48" s="561"/>
      <c r="E48" s="565"/>
      <c r="F48" s="13" t="s">
        <v>85</v>
      </c>
      <c r="G48" s="33">
        <v>580.58174608331603</v>
      </c>
      <c r="H48" s="11">
        <v>31.327024096182903</v>
      </c>
      <c r="I48" s="80"/>
      <c r="J48" s="8" t="s">
        <v>85</v>
      </c>
      <c r="K48" s="11">
        <v>69.490645964606443</v>
      </c>
      <c r="L48" s="80">
        <v>76.530036990274695</v>
      </c>
      <c r="M48" s="80">
        <v>68.063745160808693</v>
      </c>
      <c r="N48" s="80">
        <v>69.432295971464441</v>
      </c>
      <c r="O48" s="80"/>
      <c r="P48" s="258">
        <v>70.879181021788568</v>
      </c>
      <c r="Q48" s="31"/>
      <c r="R48" s="12" t="s">
        <v>85</v>
      </c>
      <c r="S48" s="233">
        <v>569.20805219499528</v>
      </c>
      <c r="T48" s="233">
        <v>626.86873441689283</v>
      </c>
      <c r="U48" s="233">
        <v>557.52009886068799</v>
      </c>
      <c r="V48" s="233">
        <v>568.73009886068803</v>
      </c>
      <c r="W48" s="404"/>
      <c r="X48" s="277">
        <f t="shared" si="4"/>
        <v>80.414483147930397</v>
      </c>
      <c r="Y48" s="306" t="s">
        <v>397</v>
      </c>
      <c r="Z48" s="69"/>
      <c r="AB48" s="69"/>
    </row>
    <row r="49" spans="1:28" s="5" customFormat="1" outlineLevel="1">
      <c r="A49" s="561"/>
      <c r="B49" s="561"/>
      <c r="C49" s="561"/>
      <c r="D49" s="561"/>
      <c r="E49" s="565"/>
      <c r="F49" s="13" t="s">
        <v>86</v>
      </c>
      <c r="G49" s="33">
        <v>726.60324367479927</v>
      </c>
      <c r="H49" s="11">
        <v>49.146689059456932</v>
      </c>
      <c r="I49" s="80"/>
      <c r="J49" s="8" t="s">
        <v>86</v>
      </c>
      <c r="K49" s="11"/>
      <c r="L49" s="80">
        <v>52.500039279373048</v>
      </c>
      <c r="M49" s="80">
        <v>45.974868536502299</v>
      </c>
      <c r="N49" s="80">
        <v>48.282529277011307</v>
      </c>
      <c r="O49" s="80"/>
      <c r="P49" s="260">
        <v>48.919145697628892</v>
      </c>
      <c r="Q49" s="31"/>
      <c r="R49" s="12" t="s">
        <v>86</v>
      </c>
      <c r="S49" s="233"/>
      <c r="T49" s="233">
        <v>779.79078108258545</v>
      </c>
      <c r="U49" s="233">
        <v>682.87146330448309</v>
      </c>
      <c r="V49" s="233">
        <v>717.14748663732939</v>
      </c>
      <c r="W49" s="404"/>
      <c r="X49" s="276">
        <f t="shared" si="4"/>
        <v>100.63944429512573</v>
      </c>
      <c r="Y49" s="304" t="s">
        <v>394</v>
      </c>
      <c r="Z49" s="69"/>
      <c r="AB49" s="69"/>
    </row>
    <row r="50" spans="1:28" s="5" customFormat="1" outlineLevel="1">
      <c r="A50" s="561"/>
      <c r="B50" s="561"/>
      <c r="C50" s="561"/>
      <c r="D50" s="561"/>
      <c r="E50" s="565"/>
      <c r="F50" s="13" t="s">
        <v>88</v>
      </c>
      <c r="G50" s="80">
        <v>668.20987441397085</v>
      </c>
      <c r="H50" s="80">
        <v>37.434715399745848</v>
      </c>
      <c r="I50" s="80"/>
      <c r="J50" s="12" t="s">
        <v>88</v>
      </c>
      <c r="K50" s="80"/>
      <c r="L50" s="80"/>
      <c r="M50" s="80">
        <v>32.351351306027112</v>
      </c>
      <c r="N50" s="80">
        <v>35.02019515942991</v>
      </c>
      <c r="O50" s="80"/>
      <c r="P50" s="258">
        <v>33.685773232728508</v>
      </c>
      <c r="Q50" s="31"/>
      <c r="R50" s="12" t="s">
        <v>88</v>
      </c>
      <c r="S50" s="233"/>
      <c r="T50" s="233"/>
      <c r="U50" s="233">
        <v>641.73953330302209</v>
      </c>
      <c r="V50" s="233">
        <v>694.68021552491962</v>
      </c>
      <c r="W50" s="404"/>
      <c r="X50" s="277">
        <f t="shared" si="4"/>
        <v>92.551569262792356</v>
      </c>
      <c r="Z50" s="69"/>
      <c r="AA50" s="69"/>
      <c r="AB50" s="69"/>
    </row>
    <row r="51" spans="1:28" s="5" customFormat="1" outlineLevel="1">
      <c r="A51" s="561"/>
      <c r="B51" s="561"/>
      <c r="C51" s="561"/>
      <c r="D51" s="561"/>
      <c r="E51" s="565"/>
      <c r="F51" s="49"/>
      <c r="G51" s="80"/>
      <c r="H51" s="80"/>
      <c r="I51" s="80"/>
      <c r="J51" s="80"/>
      <c r="K51" s="80"/>
      <c r="L51" s="80"/>
      <c r="M51" s="80"/>
      <c r="N51" s="80"/>
      <c r="O51" s="80"/>
      <c r="P51" s="258"/>
      <c r="Q51" s="69"/>
      <c r="R51" s="12"/>
      <c r="S51" s="405"/>
      <c r="T51" s="405"/>
      <c r="U51" s="405"/>
      <c r="V51" s="405"/>
      <c r="W51" s="404"/>
      <c r="X51" s="277"/>
      <c r="Z51" s="69"/>
      <c r="AA51" s="69"/>
      <c r="AB51" s="69"/>
    </row>
    <row r="52" spans="1:28" s="5" customFormat="1" outlineLevel="1">
      <c r="A52" s="561"/>
      <c r="B52" s="561"/>
      <c r="C52" s="561"/>
      <c r="D52" s="561"/>
      <c r="E52" s="565"/>
      <c r="F52" s="49"/>
      <c r="G52" s="80"/>
      <c r="H52" s="80"/>
      <c r="I52" s="80"/>
      <c r="J52" s="80"/>
      <c r="K52" s="80"/>
      <c r="L52" s="80"/>
      <c r="M52" s="80"/>
      <c r="N52" s="80"/>
      <c r="O52" s="80"/>
      <c r="P52" s="258"/>
      <c r="Q52" s="69"/>
      <c r="R52" s="12"/>
      <c r="S52" s="405"/>
      <c r="T52" s="405"/>
      <c r="U52" s="405"/>
      <c r="V52" s="405"/>
      <c r="W52" s="404"/>
      <c r="X52" s="277"/>
      <c r="Z52" s="69"/>
      <c r="AA52" s="69"/>
      <c r="AB52" s="69"/>
    </row>
    <row r="53" spans="1:28" s="5" customFormat="1" outlineLevel="1">
      <c r="A53" s="561"/>
      <c r="B53" s="561"/>
      <c r="C53" s="561"/>
      <c r="D53" s="561"/>
      <c r="E53" s="565"/>
      <c r="F53" s="49"/>
      <c r="G53" s="80"/>
      <c r="H53" s="80"/>
      <c r="I53" s="80"/>
      <c r="J53" s="80"/>
      <c r="K53" s="80"/>
      <c r="L53" s="80"/>
      <c r="M53" s="80"/>
      <c r="N53" s="80"/>
      <c r="O53" s="80"/>
      <c r="P53" s="258"/>
      <c r="Q53" s="69"/>
      <c r="R53" s="12"/>
      <c r="S53" s="405"/>
      <c r="T53" s="405"/>
      <c r="U53" s="405"/>
      <c r="V53" s="405"/>
      <c r="W53" s="404"/>
      <c r="X53" s="277"/>
      <c r="Z53" s="69"/>
      <c r="AA53" s="69"/>
      <c r="AB53" s="69"/>
    </row>
    <row r="54" spans="1:28" s="5" customFormat="1" ht="15.75" outlineLevel="1" thickBot="1">
      <c r="A54" s="561"/>
      <c r="B54" s="561"/>
      <c r="C54" s="561"/>
      <c r="D54" s="561"/>
      <c r="E54" s="565"/>
      <c r="F54" s="49"/>
      <c r="G54" s="80"/>
      <c r="H54" s="80"/>
      <c r="I54" s="80"/>
      <c r="J54" s="80"/>
      <c r="K54" s="80"/>
      <c r="L54" s="61"/>
      <c r="M54" s="61"/>
      <c r="N54" s="61"/>
      <c r="O54" s="80"/>
      <c r="P54" s="258"/>
      <c r="Q54" s="69"/>
      <c r="R54" s="12"/>
      <c r="S54" s="405"/>
      <c r="T54" s="405"/>
      <c r="U54" s="405"/>
      <c r="V54" s="405"/>
      <c r="W54" s="404"/>
      <c r="X54" s="277"/>
      <c r="Z54" s="69"/>
      <c r="AA54" s="69"/>
      <c r="AB54" s="69"/>
    </row>
    <row r="55" spans="1:28" s="5" customFormat="1" ht="14.45" customHeight="1" outlineLevel="1">
      <c r="A55" s="561"/>
      <c r="B55" s="561"/>
      <c r="C55" s="561"/>
      <c r="D55" s="561"/>
      <c r="E55" s="562" t="s">
        <v>98</v>
      </c>
      <c r="F55" s="40" t="s">
        <v>79</v>
      </c>
      <c r="G55" s="7" t="s">
        <v>80</v>
      </c>
      <c r="H55" s="7" t="s">
        <v>81</v>
      </c>
      <c r="I55" s="80"/>
      <c r="J55" s="7" t="s">
        <v>79</v>
      </c>
      <c r="K55" s="53" t="s">
        <v>87</v>
      </c>
      <c r="L55" s="80"/>
      <c r="M55" s="80"/>
      <c r="N55" s="80"/>
      <c r="O55" s="80"/>
      <c r="P55" s="262" t="s">
        <v>89</v>
      </c>
      <c r="Q55" s="69" t="s">
        <v>274</v>
      </c>
      <c r="R55" s="24">
        <v>250</v>
      </c>
      <c r="S55" s="233"/>
      <c r="T55" s="233"/>
      <c r="U55" s="233"/>
      <c r="V55" s="233"/>
      <c r="W55" s="404"/>
      <c r="X55" s="277"/>
      <c r="Z55" s="69"/>
      <c r="AA55" s="69"/>
      <c r="AB55" s="69"/>
    </row>
    <row r="56" spans="1:28" s="5" customFormat="1" outlineLevel="1">
      <c r="A56" s="561"/>
      <c r="B56" s="561"/>
      <c r="C56" s="561"/>
      <c r="D56" s="561"/>
      <c r="E56" s="562"/>
      <c r="F56" s="13" t="s">
        <v>82</v>
      </c>
      <c r="G56" s="33">
        <v>2217.1074428293618</v>
      </c>
      <c r="H56" s="11">
        <v>53.887043593455907</v>
      </c>
      <c r="I56" s="80"/>
      <c r="J56" s="8" t="s">
        <v>82</v>
      </c>
      <c r="K56" s="11">
        <v>96.070850718794816</v>
      </c>
      <c r="L56" s="80">
        <v>90.978791527540409</v>
      </c>
      <c r="M56" s="80">
        <v>94.37057043810762</v>
      </c>
      <c r="N56" s="80">
        <v>95.557722897407999</v>
      </c>
      <c r="O56" s="80"/>
      <c r="P56" s="258">
        <v>94.244483895462707</v>
      </c>
      <c r="Q56" s="69"/>
      <c r="R56" s="12" t="s">
        <v>82</v>
      </c>
      <c r="S56" s="233">
        <v>2260.0728378315534</v>
      </c>
      <c r="T56" s="233">
        <v>2140.2818233804537</v>
      </c>
      <c r="U56" s="233">
        <v>2220.0736367176828</v>
      </c>
      <c r="V56" s="233">
        <v>2248.0014733877583</v>
      </c>
      <c r="W56" s="404"/>
      <c r="X56" s="277"/>
      <c r="Z56" s="69"/>
      <c r="AA56" s="69"/>
      <c r="AB56" s="69"/>
    </row>
    <row r="57" spans="1:28" s="5" customFormat="1" outlineLevel="1">
      <c r="A57" s="561"/>
      <c r="B57" s="561"/>
      <c r="C57" s="561"/>
      <c r="D57" s="561"/>
      <c r="E57" s="562"/>
      <c r="F57" s="13" t="s">
        <v>83</v>
      </c>
      <c r="G57" s="33">
        <v>720.48177524937387</v>
      </c>
      <c r="H57" s="11">
        <v>39.47932201351697</v>
      </c>
      <c r="I57" s="80"/>
      <c r="J57" s="8" t="s">
        <v>83</v>
      </c>
      <c r="K57" s="11">
        <v>36.309125837200057</v>
      </c>
      <c r="L57" s="80">
        <v>32.023737595791147</v>
      </c>
      <c r="M57" s="80">
        <v>35.73889233513259</v>
      </c>
      <c r="N57" s="80">
        <v>34.641317302648794</v>
      </c>
      <c r="O57" s="80"/>
      <c r="P57" s="260">
        <v>34.678268267693149</v>
      </c>
      <c r="Q57" s="69"/>
      <c r="R57" s="12" t="s">
        <v>83</v>
      </c>
      <c r="S57" s="233">
        <v>754.36475774973917</v>
      </c>
      <c r="T57" s="233">
        <v>665.33078108258553</v>
      </c>
      <c r="U57" s="233">
        <v>742.5174866373294</v>
      </c>
      <c r="V57" s="233">
        <v>719.7140755278416</v>
      </c>
      <c r="W57" s="404"/>
      <c r="X57" s="275">
        <f>G57/$G$56*100</f>
        <v>32.496475422496033</v>
      </c>
      <c r="Z57" s="69"/>
      <c r="AA57" s="69"/>
      <c r="AB57" s="69"/>
    </row>
    <row r="58" spans="1:28" s="5" customFormat="1" outlineLevel="1">
      <c r="A58" s="561"/>
      <c r="B58" s="561"/>
      <c r="C58" s="561"/>
      <c r="D58" s="561"/>
      <c r="E58" s="562"/>
      <c r="F58" s="13" t="s">
        <v>84</v>
      </c>
      <c r="G58" s="33">
        <v>947.45932914061655</v>
      </c>
      <c r="H58" s="11">
        <v>63.138134617955728</v>
      </c>
      <c r="I58" s="80"/>
      <c r="J58" s="8" t="s">
        <v>84</v>
      </c>
      <c r="K58" s="11">
        <v>47.50826505606382</v>
      </c>
      <c r="L58" s="80">
        <v>45.078316881378441</v>
      </c>
      <c r="M58" s="80">
        <v>41.620618564139136</v>
      </c>
      <c r="N58" s="80">
        <v>48.435779737498038</v>
      </c>
      <c r="O58" s="80"/>
      <c r="P58" s="258">
        <v>45.660745059769852</v>
      </c>
      <c r="Q58" s="69"/>
      <c r="R58" s="12" t="s">
        <v>84</v>
      </c>
      <c r="S58" s="233">
        <v>985.79532330740506</v>
      </c>
      <c r="T58" s="233">
        <v>935.37395886360991</v>
      </c>
      <c r="U58" s="233">
        <v>863.62680441543182</v>
      </c>
      <c r="V58" s="233">
        <v>1005.0412299760196</v>
      </c>
      <c r="W58" s="404"/>
      <c r="X58" s="277">
        <f t="shared" ref="X58:X61" si="5">G58/$G$56*100</f>
        <v>42.734028619358035</v>
      </c>
      <c r="Z58" s="69"/>
      <c r="AA58" s="69"/>
      <c r="AB58" s="69"/>
    </row>
    <row r="59" spans="1:28" s="5" customFormat="1" outlineLevel="1">
      <c r="A59" s="561"/>
      <c r="B59" s="561"/>
      <c r="C59" s="561"/>
      <c r="D59" s="561"/>
      <c r="E59" s="562"/>
      <c r="F59" s="13" t="s">
        <v>85</v>
      </c>
      <c r="G59" s="33">
        <v>2938.1333333333332</v>
      </c>
      <c r="H59" s="11">
        <v>751.95628197389237</v>
      </c>
      <c r="I59" s="80"/>
      <c r="J59" s="8" t="s">
        <v>85</v>
      </c>
      <c r="K59" s="11">
        <v>83.860161041576646</v>
      </c>
      <c r="L59" s="80">
        <v>44.491799249106975</v>
      </c>
      <c r="M59" s="80">
        <v>70.396419183849858</v>
      </c>
      <c r="N59" s="80">
        <v>80.815357229228539</v>
      </c>
      <c r="O59" s="80"/>
      <c r="P59" s="258">
        <v>69.890934175940501</v>
      </c>
      <c r="Q59" s="69"/>
      <c r="R59" s="12" t="s">
        <v>85</v>
      </c>
      <c r="S59" s="233">
        <v>3525.3833333333332</v>
      </c>
      <c r="T59" s="233">
        <v>1870.3833333333332</v>
      </c>
      <c r="U59" s="233">
        <v>2959.3833333333332</v>
      </c>
      <c r="V59" s="233">
        <v>3397.3833333333332</v>
      </c>
      <c r="W59" s="404"/>
      <c r="X59" s="277">
        <f t="shared" si="5"/>
        <v>132.52101709531198</v>
      </c>
      <c r="Z59" s="69"/>
      <c r="AA59" s="69"/>
      <c r="AB59" s="69"/>
    </row>
    <row r="60" spans="1:28" s="5" customFormat="1" outlineLevel="1">
      <c r="A60" s="561"/>
      <c r="B60" s="561"/>
      <c r="C60" s="561"/>
      <c r="D60" s="561"/>
      <c r="E60" s="562"/>
      <c r="F60" s="13" t="s">
        <v>86</v>
      </c>
      <c r="G60" s="33">
        <v>1052.4320618290619</v>
      </c>
      <c r="H60" s="11">
        <v>344.63543476657844</v>
      </c>
      <c r="I60" s="80"/>
      <c r="J60" s="8" t="s">
        <v>86</v>
      </c>
      <c r="K60" s="11"/>
      <c r="L60" s="80">
        <v>15.710317357544257</v>
      </c>
      <c r="M60" s="80">
        <v>22.165137505594924</v>
      </c>
      <c r="N60" s="80">
        <v>30.618718275536907</v>
      </c>
      <c r="O60" s="80"/>
      <c r="P60" s="260">
        <v>22.831391046225363</v>
      </c>
      <c r="Q60" s="69"/>
      <c r="R60" s="12" t="s">
        <v>86</v>
      </c>
      <c r="S60" s="233"/>
      <c r="T60" s="233">
        <v>724.18021552491962</v>
      </c>
      <c r="U60" s="233">
        <v>1021.7205477541221</v>
      </c>
      <c r="V60" s="233">
        <v>1411.3954222081441</v>
      </c>
      <c r="W60" s="404"/>
      <c r="X60" s="392">
        <f t="shared" si="5"/>
        <v>47.468699148201885</v>
      </c>
      <c r="Z60" s="69"/>
      <c r="AA60" s="69"/>
      <c r="AB60" s="69"/>
    </row>
    <row r="61" spans="1:28" s="5" customFormat="1" outlineLevel="1">
      <c r="A61" s="561"/>
      <c r="B61" s="561"/>
      <c r="C61" s="561"/>
      <c r="D61" s="561"/>
      <c r="E61" s="562"/>
      <c r="F61" s="13" t="s">
        <v>88</v>
      </c>
      <c r="G61" s="80">
        <v>874.75276941616232</v>
      </c>
      <c r="H61" s="80">
        <v>149.99140793122029</v>
      </c>
      <c r="I61" s="80"/>
      <c r="J61" s="12" t="s">
        <v>88</v>
      </c>
      <c r="K61" s="80"/>
      <c r="L61" s="80"/>
      <c r="M61" s="80">
        <v>27.24053756204901</v>
      </c>
      <c r="N61" s="80">
        <v>34.757531920629972</v>
      </c>
      <c r="O61" s="80"/>
      <c r="P61" s="258">
        <v>30.999034741339493</v>
      </c>
      <c r="Q61" s="69"/>
      <c r="R61" s="12" t="s">
        <v>88</v>
      </c>
      <c r="S61" s="233"/>
      <c r="T61" s="233"/>
      <c r="U61" s="233">
        <v>768.69282774827821</v>
      </c>
      <c r="V61" s="233">
        <v>980.81271108404644</v>
      </c>
      <c r="W61" s="404"/>
      <c r="X61" s="277">
        <f t="shared" si="5"/>
        <v>39.454685529351096</v>
      </c>
      <c r="Z61" s="69"/>
      <c r="AA61" s="69"/>
      <c r="AB61" s="69"/>
    </row>
    <row r="62" spans="1:28" s="5" customFormat="1" outlineLevel="1">
      <c r="A62" s="561"/>
      <c r="B62" s="561"/>
      <c r="C62" s="561"/>
      <c r="D62" s="561"/>
      <c r="E62" s="562"/>
      <c r="F62" s="49"/>
      <c r="G62" s="80"/>
      <c r="H62" s="80"/>
      <c r="I62" s="80"/>
      <c r="J62" s="80"/>
      <c r="K62" s="80"/>
      <c r="L62" s="80"/>
      <c r="M62" s="80"/>
      <c r="N62" s="80"/>
      <c r="O62" s="80"/>
      <c r="P62" s="258"/>
      <c r="Q62" s="69"/>
      <c r="R62" s="12"/>
      <c r="S62" s="405"/>
      <c r="T62" s="405"/>
      <c r="U62" s="405"/>
      <c r="V62" s="405"/>
      <c r="W62" s="404"/>
      <c r="X62" s="277"/>
      <c r="Z62" s="69"/>
      <c r="AA62" s="69"/>
      <c r="AB62" s="69"/>
    </row>
    <row r="63" spans="1:28" s="5" customFormat="1" outlineLevel="1">
      <c r="A63" s="561"/>
      <c r="B63" s="561"/>
      <c r="C63" s="561"/>
      <c r="D63" s="561"/>
      <c r="E63" s="562"/>
      <c r="F63" s="49"/>
      <c r="G63" s="80"/>
      <c r="H63" s="80"/>
      <c r="I63" s="80"/>
      <c r="J63" s="80"/>
      <c r="K63" s="80"/>
      <c r="O63" s="80"/>
      <c r="P63" s="258"/>
      <c r="Q63" s="69"/>
      <c r="R63" s="12"/>
      <c r="S63" s="405"/>
      <c r="T63" s="405"/>
      <c r="U63" s="405"/>
      <c r="V63" s="405"/>
      <c r="W63" s="404"/>
      <c r="X63" s="277"/>
      <c r="Z63" s="69"/>
      <c r="AA63" s="69"/>
      <c r="AB63" s="69"/>
    </row>
    <row r="64" spans="1:28" s="5" customFormat="1" ht="22.15" customHeight="1" outlineLevel="1" thickBot="1">
      <c r="A64" s="561"/>
      <c r="B64" s="561"/>
      <c r="C64" s="561"/>
      <c r="D64" s="561"/>
      <c r="E64" s="562"/>
      <c r="L64" s="61"/>
      <c r="M64" s="61"/>
      <c r="N64" s="61"/>
      <c r="P64" s="244"/>
      <c r="Q64" s="69"/>
      <c r="R64" s="12"/>
      <c r="S64" s="405"/>
      <c r="T64" s="405"/>
      <c r="U64" s="405"/>
      <c r="V64" s="405"/>
      <c r="W64" s="404"/>
      <c r="X64" s="277"/>
      <c r="Z64" s="69"/>
      <c r="AA64" s="69"/>
      <c r="AB64" s="69"/>
    </row>
    <row r="65" spans="1:28" s="5" customFormat="1" ht="13.9" customHeight="1" outlineLevel="1">
      <c r="A65" s="561"/>
      <c r="B65" s="561"/>
      <c r="C65" s="561"/>
      <c r="D65" s="561"/>
      <c r="E65" s="565" t="s">
        <v>93</v>
      </c>
      <c r="F65" s="40" t="s">
        <v>79</v>
      </c>
      <c r="G65" s="7" t="s">
        <v>80</v>
      </c>
      <c r="H65" s="7" t="s">
        <v>81</v>
      </c>
      <c r="I65" s="80"/>
      <c r="J65" s="7" t="s">
        <v>79</v>
      </c>
      <c r="K65" s="53" t="s">
        <v>87</v>
      </c>
      <c r="L65" s="80"/>
      <c r="M65" s="80"/>
      <c r="N65" s="80"/>
      <c r="O65" s="80"/>
      <c r="P65" s="262" t="s">
        <v>89</v>
      </c>
      <c r="Q65" s="31"/>
      <c r="R65" s="12"/>
      <c r="S65" s="405"/>
      <c r="T65" s="405"/>
      <c r="U65" s="405"/>
      <c r="V65" s="405"/>
      <c r="W65" s="404"/>
      <c r="X65" s="277"/>
      <c r="Z65" s="69"/>
      <c r="AA65" s="69"/>
      <c r="AB65" s="69"/>
    </row>
    <row r="66" spans="1:28" s="5" customFormat="1" outlineLevel="1">
      <c r="A66" s="561"/>
      <c r="B66" s="561"/>
      <c r="C66" s="561"/>
      <c r="D66" s="561"/>
      <c r="E66" s="565"/>
      <c r="F66" s="13" t="s">
        <v>82</v>
      </c>
      <c r="G66" s="33"/>
      <c r="H66" s="11"/>
      <c r="I66" s="80"/>
      <c r="J66" s="8" t="s">
        <v>82</v>
      </c>
      <c r="K66" s="11"/>
      <c r="L66" s="80"/>
      <c r="M66" s="80"/>
      <c r="N66" s="80"/>
      <c r="O66" s="80"/>
      <c r="P66" s="258"/>
      <c r="Q66" s="31"/>
      <c r="R66" s="12"/>
      <c r="S66" s="405"/>
      <c r="T66" s="405"/>
      <c r="U66" s="405"/>
      <c r="V66" s="405"/>
      <c r="W66" s="404"/>
      <c r="X66" s="277"/>
      <c r="Z66" s="69"/>
      <c r="AA66" s="69"/>
      <c r="AB66" s="69"/>
    </row>
    <row r="67" spans="1:28" s="5" customFormat="1" outlineLevel="1">
      <c r="A67" s="561"/>
      <c r="B67" s="561"/>
      <c r="C67" s="561"/>
      <c r="D67" s="561"/>
      <c r="E67" s="565"/>
      <c r="F67" s="13" t="s">
        <v>83</v>
      </c>
      <c r="G67" s="33"/>
      <c r="H67" s="11"/>
      <c r="I67" s="80"/>
      <c r="J67" s="8" t="s">
        <v>83</v>
      </c>
      <c r="K67" s="11"/>
      <c r="L67" s="80"/>
      <c r="M67" s="80"/>
      <c r="N67" s="80"/>
      <c r="O67" s="80"/>
      <c r="P67" s="258"/>
      <c r="Q67" s="31"/>
      <c r="R67" s="12"/>
      <c r="S67" s="405"/>
      <c r="T67" s="405"/>
      <c r="U67" s="405"/>
      <c r="V67" s="405"/>
      <c r="W67" s="404"/>
      <c r="X67" s="277"/>
      <c r="Z67" s="69"/>
      <c r="AA67" s="69"/>
      <c r="AB67" s="69"/>
    </row>
    <row r="68" spans="1:28" s="5" customFormat="1" outlineLevel="1">
      <c r="A68" s="561"/>
      <c r="B68" s="561"/>
      <c r="C68" s="561"/>
      <c r="D68" s="561"/>
      <c r="E68" s="565"/>
      <c r="F68" s="13" t="s">
        <v>84</v>
      </c>
      <c r="G68" s="33"/>
      <c r="H68" s="11"/>
      <c r="I68" s="80"/>
      <c r="J68" s="8" t="s">
        <v>84</v>
      </c>
      <c r="K68" s="11"/>
      <c r="L68" s="80"/>
      <c r="M68" s="80"/>
      <c r="N68" s="80"/>
      <c r="O68" s="80"/>
      <c r="P68" s="258"/>
      <c r="Q68" s="31"/>
      <c r="R68" s="12"/>
      <c r="S68" s="405"/>
      <c r="T68" s="405"/>
      <c r="U68" s="405"/>
      <c r="V68" s="405"/>
      <c r="W68" s="404"/>
      <c r="X68" s="277"/>
      <c r="Z68" s="69"/>
      <c r="AA68" s="69"/>
      <c r="AB68" s="69"/>
    </row>
    <row r="69" spans="1:28" s="5" customFormat="1" outlineLevel="1">
      <c r="A69" s="561"/>
      <c r="B69" s="561"/>
      <c r="C69" s="561"/>
      <c r="D69" s="561"/>
      <c r="E69" s="565"/>
      <c r="F69" s="13" t="s">
        <v>85</v>
      </c>
      <c r="G69" s="33"/>
      <c r="H69" s="11"/>
      <c r="I69" s="80"/>
      <c r="J69" s="8" t="s">
        <v>85</v>
      </c>
      <c r="K69" s="11"/>
      <c r="L69" s="80"/>
      <c r="M69" s="80"/>
      <c r="N69" s="80"/>
      <c r="O69" s="80"/>
      <c r="P69" s="258"/>
      <c r="Q69" s="31"/>
      <c r="R69" s="12"/>
      <c r="S69" s="405"/>
      <c r="T69" s="405"/>
      <c r="U69" s="405"/>
      <c r="V69" s="405"/>
      <c r="W69" s="404"/>
      <c r="X69" s="277"/>
      <c r="Z69" s="69"/>
      <c r="AA69" s="69"/>
      <c r="AB69" s="69"/>
    </row>
    <row r="70" spans="1:28" s="5" customFormat="1" outlineLevel="1">
      <c r="A70" s="561"/>
      <c r="B70" s="561"/>
      <c r="C70" s="561"/>
      <c r="D70" s="561"/>
      <c r="E70" s="565"/>
      <c r="F70" s="13" t="s">
        <v>86</v>
      </c>
      <c r="G70" s="33"/>
      <c r="H70" s="11"/>
      <c r="I70" s="80"/>
      <c r="J70" s="8" t="s">
        <v>86</v>
      </c>
      <c r="K70" s="11"/>
      <c r="L70" s="80"/>
      <c r="M70" s="80"/>
      <c r="N70" s="80"/>
      <c r="O70" s="80"/>
      <c r="P70" s="258"/>
      <c r="Q70" s="31"/>
      <c r="R70" s="12"/>
      <c r="S70" s="405"/>
      <c r="T70" s="405"/>
      <c r="U70" s="405"/>
      <c r="V70" s="405"/>
      <c r="W70" s="404"/>
      <c r="X70" s="277"/>
      <c r="Z70" s="69"/>
      <c r="AA70" s="69"/>
      <c r="AB70" s="69"/>
    </row>
    <row r="71" spans="1:28" s="5" customFormat="1" outlineLevel="1">
      <c r="A71" s="561"/>
      <c r="B71" s="561"/>
      <c r="C71" s="561"/>
      <c r="D71" s="561"/>
      <c r="E71" s="565"/>
      <c r="F71" s="13" t="s">
        <v>88</v>
      </c>
      <c r="G71" s="80"/>
      <c r="H71" s="80"/>
      <c r="I71" s="80"/>
      <c r="J71" s="12" t="s">
        <v>88</v>
      </c>
      <c r="K71" s="80"/>
      <c r="L71" s="80"/>
      <c r="M71" s="80"/>
      <c r="N71" s="80"/>
      <c r="O71" s="80"/>
      <c r="P71" s="258"/>
      <c r="Q71" s="69"/>
      <c r="R71" s="12"/>
      <c r="S71" s="405"/>
      <c r="T71" s="405"/>
      <c r="U71" s="405"/>
      <c r="V71" s="405"/>
      <c r="W71" s="404"/>
      <c r="X71" s="277"/>
      <c r="Z71" s="69"/>
      <c r="AA71" s="69"/>
      <c r="AB71" s="69"/>
    </row>
    <row r="72" spans="1:28" s="5" customFormat="1" ht="15.75" outlineLevel="1" thickBot="1">
      <c r="A72" s="561"/>
      <c r="B72" s="561"/>
      <c r="C72" s="561"/>
      <c r="D72" s="561"/>
      <c r="E72" s="565"/>
      <c r="F72" s="49"/>
      <c r="G72" s="80"/>
      <c r="H72" s="80"/>
      <c r="I72" s="80"/>
      <c r="J72" s="80"/>
      <c r="K72" s="80"/>
      <c r="L72" s="61"/>
      <c r="M72" s="61"/>
      <c r="N72" s="61"/>
      <c r="O72" s="80"/>
      <c r="P72" s="258"/>
      <c r="Q72" s="69"/>
      <c r="R72" s="12"/>
      <c r="S72" s="405"/>
      <c r="T72" s="405"/>
      <c r="U72" s="405"/>
      <c r="V72" s="405"/>
      <c r="W72" s="404"/>
      <c r="X72" s="277"/>
      <c r="Z72" s="69"/>
      <c r="AA72" s="69"/>
      <c r="AB72" s="69"/>
    </row>
    <row r="73" spans="1:28" s="42" customFormat="1">
      <c r="A73" s="14">
        <v>252</v>
      </c>
      <c r="B73" s="15" t="s">
        <v>260</v>
      </c>
      <c r="C73" s="123" t="s">
        <v>261</v>
      </c>
      <c r="D73" s="89" t="s">
        <v>255</v>
      </c>
      <c r="E73" s="565" t="s">
        <v>91</v>
      </c>
      <c r="F73" s="110" t="s">
        <v>79</v>
      </c>
      <c r="G73" s="111" t="s">
        <v>80</v>
      </c>
      <c r="H73" s="111" t="s">
        <v>81</v>
      </c>
      <c r="I73" s="96"/>
      <c r="J73" s="111" t="s">
        <v>79</v>
      </c>
      <c r="K73" s="112" t="s">
        <v>87</v>
      </c>
      <c r="L73" s="96"/>
      <c r="M73" s="96"/>
      <c r="N73" s="96"/>
      <c r="O73" s="96"/>
      <c r="P73" s="257" t="s">
        <v>89</v>
      </c>
      <c r="R73" s="102"/>
      <c r="S73" s="402"/>
      <c r="T73" s="402"/>
      <c r="U73" s="402"/>
      <c r="V73" s="402"/>
      <c r="W73" s="406"/>
      <c r="X73" s="280"/>
    </row>
    <row r="74" spans="1:28" s="30" customFormat="1" ht="13.9" customHeight="1" outlineLevel="1">
      <c r="A74" s="561"/>
      <c r="B74" s="561"/>
      <c r="C74" s="561"/>
      <c r="D74" s="561"/>
      <c r="E74" s="565"/>
      <c r="F74" s="13" t="s">
        <v>82</v>
      </c>
      <c r="G74" s="33"/>
      <c r="H74" s="11"/>
      <c r="I74" s="80"/>
      <c r="J74" s="8" t="s">
        <v>82</v>
      </c>
      <c r="K74" s="11"/>
      <c r="L74" s="80"/>
      <c r="M74" s="80"/>
      <c r="N74" s="80"/>
      <c r="O74" s="80"/>
      <c r="P74" s="258"/>
      <c r="Q74" s="31"/>
      <c r="R74" s="12"/>
      <c r="S74" s="233"/>
      <c r="T74" s="233"/>
      <c r="U74" s="233"/>
      <c r="V74" s="233"/>
      <c r="W74" s="404"/>
      <c r="X74" s="277"/>
      <c r="Z74" s="69"/>
      <c r="AA74" s="69"/>
      <c r="AB74" s="69"/>
    </row>
    <row r="75" spans="1:28" s="30" customFormat="1" outlineLevel="1">
      <c r="A75" s="561"/>
      <c r="B75" s="561"/>
      <c r="C75" s="561"/>
      <c r="D75" s="561"/>
      <c r="E75" s="565"/>
      <c r="F75" s="13" t="s">
        <v>83</v>
      </c>
      <c r="G75" s="33"/>
      <c r="H75" s="11"/>
      <c r="I75" s="80"/>
      <c r="J75" s="8" t="s">
        <v>83</v>
      </c>
      <c r="K75" s="11"/>
      <c r="L75" s="80"/>
      <c r="M75" s="80"/>
      <c r="N75" s="80"/>
      <c r="O75" s="80"/>
      <c r="P75" s="258"/>
      <c r="Q75" s="31"/>
      <c r="R75" s="12"/>
      <c r="S75" s="233"/>
      <c r="T75" s="233"/>
      <c r="U75" s="233"/>
      <c r="V75" s="233"/>
      <c r="W75" s="404"/>
      <c r="X75" s="277"/>
      <c r="Z75" s="69"/>
      <c r="AA75" s="69"/>
      <c r="AB75" s="69"/>
    </row>
    <row r="76" spans="1:28" s="30" customFormat="1" outlineLevel="1">
      <c r="A76" s="561"/>
      <c r="B76" s="561"/>
      <c r="C76" s="561"/>
      <c r="D76" s="561"/>
      <c r="E76" s="565"/>
      <c r="F76" s="13" t="s">
        <v>84</v>
      </c>
      <c r="G76" s="33"/>
      <c r="H76" s="11"/>
      <c r="I76" s="80"/>
      <c r="J76" s="8" t="s">
        <v>84</v>
      </c>
      <c r="K76" s="11"/>
      <c r="L76" s="80"/>
      <c r="M76" s="80"/>
      <c r="N76" s="80"/>
      <c r="O76" s="80"/>
      <c r="P76" s="258"/>
      <c r="Q76" s="31"/>
      <c r="R76" s="12"/>
      <c r="S76" s="233"/>
      <c r="T76" s="233"/>
      <c r="U76" s="233"/>
      <c r="V76" s="233"/>
      <c r="W76" s="404"/>
      <c r="X76" s="277"/>
      <c r="Z76" s="69"/>
      <c r="AA76" s="69"/>
      <c r="AB76" s="69"/>
    </row>
    <row r="77" spans="1:28" s="30" customFormat="1" outlineLevel="1">
      <c r="A77" s="561"/>
      <c r="B77" s="561"/>
      <c r="C77" s="561"/>
      <c r="D77" s="561"/>
      <c r="E77" s="565"/>
      <c r="F77" s="13" t="s">
        <v>85</v>
      </c>
      <c r="G77" s="33"/>
      <c r="H77" s="11"/>
      <c r="I77" s="80"/>
      <c r="J77" s="8" t="s">
        <v>85</v>
      </c>
      <c r="K77" s="11"/>
      <c r="L77" s="80"/>
      <c r="M77" s="80"/>
      <c r="N77" s="80"/>
      <c r="O77" s="80"/>
      <c r="P77" s="258"/>
      <c r="Q77" s="31"/>
      <c r="R77" s="12"/>
      <c r="S77" s="233"/>
      <c r="T77" s="233"/>
      <c r="U77" s="233"/>
      <c r="V77" s="233"/>
      <c r="W77" s="404"/>
      <c r="X77" s="277"/>
      <c r="Z77" s="69"/>
      <c r="AA77" s="69"/>
      <c r="AB77" s="69"/>
    </row>
    <row r="78" spans="1:28" s="30" customFormat="1" outlineLevel="1">
      <c r="A78" s="561"/>
      <c r="B78" s="561"/>
      <c r="C78" s="561"/>
      <c r="D78" s="561"/>
      <c r="E78" s="565"/>
      <c r="F78" s="13" t="s">
        <v>86</v>
      </c>
      <c r="G78" s="33"/>
      <c r="H78" s="11"/>
      <c r="I78" s="80"/>
      <c r="J78" s="8" t="s">
        <v>86</v>
      </c>
      <c r="K78" s="11"/>
      <c r="L78" s="80"/>
      <c r="M78" s="80"/>
      <c r="N78" s="80"/>
      <c r="O78" s="80"/>
      <c r="P78" s="258"/>
      <c r="Q78" s="31"/>
      <c r="R78" s="12"/>
      <c r="S78" s="233"/>
      <c r="T78" s="233"/>
      <c r="U78" s="233"/>
      <c r="V78" s="233"/>
      <c r="W78" s="404"/>
      <c r="X78" s="277"/>
      <c r="Z78" s="69"/>
      <c r="AA78" s="69"/>
      <c r="AB78" s="69"/>
    </row>
    <row r="79" spans="1:28" s="30" customFormat="1" outlineLevel="1">
      <c r="A79" s="561"/>
      <c r="B79" s="561"/>
      <c r="C79" s="561"/>
      <c r="D79" s="561"/>
      <c r="E79" s="565"/>
      <c r="F79" s="13" t="s">
        <v>88</v>
      </c>
      <c r="G79" s="80"/>
      <c r="H79" s="80"/>
      <c r="I79" s="80"/>
      <c r="J79" s="12" t="s">
        <v>88</v>
      </c>
      <c r="K79" s="80"/>
      <c r="L79" s="80"/>
      <c r="M79" s="80"/>
      <c r="N79" s="80"/>
      <c r="O79" s="80"/>
      <c r="P79" s="258"/>
      <c r="Q79" s="31"/>
      <c r="R79" s="12"/>
      <c r="S79" s="233"/>
      <c r="T79" s="233"/>
      <c r="U79" s="233"/>
      <c r="V79" s="233"/>
      <c r="W79" s="404"/>
      <c r="X79" s="277"/>
      <c r="Z79" s="69"/>
      <c r="AA79" s="69"/>
      <c r="AB79" s="69"/>
    </row>
    <row r="80" spans="1:28" s="30" customFormat="1" outlineLevel="1">
      <c r="A80" s="561"/>
      <c r="B80" s="561"/>
      <c r="C80" s="561"/>
      <c r="D80" s="561"/>
      <c r="E80" s="565"/>
      <c r="F80" s="49"/>
      <c r="G80" s="80"/>
      <c r="H80" s="80"/>
      <c r="I80" s="80"/>
      <c r="J80" s="80"/>
      <c r="K80" s="80"/>
      <c r="L80" s="80"/>
      <c r="M80" s="80"/>
      <c r="N80" s="80"/>
      <c r="O80" s="80"/>
      <c r="P80" s="258"/>
      <c r="Q80" s="69"/>
      <c r="R80" s="12"/>
      <c r="S80" s="405"/>
      <c r="T80" s="405"/>
      <c r="U80" s="405"/>
      <c r="V80" s="405"/>
      <c r="W80" s="404"/>
      <c r="X80" s="277"/>
      <c r="Z80" s="69"/>
      <c r="AA80" s="69"/>
      <c r="AB80" s="69"/>
    </row>
    <row r="81" spans="1:28" s="30" customFormat="1" outlineLevel="1">
      <c r="A81" s="561"/>
      <c r="B81" s="561"/>
      <c r="C81" s="561"/>
      <c r="D81" s="561"/>
      <c r="E81" s="565"/>
      <c r="F81" s="49"/>
      <c r="G81" s="80"/>
      <c r="H81" s="80"/>
      <c r="I81" s="80"/>
      <c r="J81" s="80"/>
      <c r="K81" s="80"/>
      <c r="L81" s="80"/>
      <c r="M81" s="80"/>
      <c r="N81" s="80"/>
      <c r="O81" s="80"/>
      <c r="P81" s="258"/>
      <c r="Q81" s="69"/>
      <c r="R81" s="12"/>
      <c r="S81" s="405"/>
      <c r="T81" s="405"/>
      <c r="U81" s="405"/>
      <c r="V81" s="405"/>
      <c r="W81" s="404"/>
      <c r="X81" s="277"/>
      <c r="Z81" s="69"/>
      <c r="AA81" s="69"/>
      <c r="AB81" s="69"/>
    </row>
    <row r="82" spans="1:28" s="30" customFormat="1" outlineLevel="1">
      <c r="A82" s="561"/>
      <c r="B82" s="561"/>
      <c r="C82" s="561"/>
      <c r="D82" s="561"/>
      <c r="E82" s="565"/>
      <c r="F82" s="49"/>
      <c r="G82" s="80"/>
      <c r="H82" s="80"/>
      <c r="I82" s="80"/>
      <c r="J82" s="80"/>
      <c r="K82" s="80"/>
      <c r="L82" s="80"/>
      <c r="M82" s="80"/>
      <c r="N82" s="80"/>
      <c r="O82" s="80"/>
      <c r="P82" s="258"/>
      <c r="Q82" s="69"/>
      <c r="R82" s="12"/>
      <c r="S82" s="405"/>
      <c r="T82" s="405"/>
      <c r="U82" s="405"/>
      <c r="V82" s="405"/>
      <c r="W82" s="404"/>
      <c r="X82" s="277"/>
      <c r="Z82" s="69"/>
      <c r="AA82" s="69"/>
      <c r="AB82" s="69"/>
    </row>
    <row r="83" spans="1:28" s="30" customFormat="1" ht="15.75" outlineLevel="1" thickBot="1">
      <c r="A83" s="561"/>
      <c r="B83" s="561"/>
      <c r="C83" s="561"/>
      <c r="D83" s="561"/>
      <c r="E83" s="565"/>
      <c r="F83" s="49"/>
      <c r="G83" s="80"/>
      <c r="H83" s="80"/>
      <c r="I83" s="80"/>
      <c r="J83" s="80"/>
      <c r="K83" s="80"/>
      <c r="L83" s="61"/>
      <c r="M83" s="61"/>
      <c r="N83" s="61"/>
      <c r="O83" s="80"/>
      <c r="P83" s="258"/>
      <c r="Q83" s="69"/>
      <c r="R83" s="12"/>
      <c r="S83" s="405"/>
      <c r="T83" s="405"/>
      <c r="U83" s="405"/>
      <c r="V83" s="405"/>
      <c r="W83" s="404"/>
      <c r="X83" s="277"/>
      <c r="Z83" s="69"/>
      <c r="AA83" s="69"/>
      <c r="AB83" s="69"/>
    </row>
    <row r="84" spans="1:28" s="30" customFormat="1" ht="14.45" customHeight="1" outlineLevel="1">
      <c r="A84" s="561"/>
      <c r="B84" s="561"/>
      <c r="C84" s="561"/>
      <c r="D84" s="561"/>
      <c r="E84" s="562" t="s">
        <v>93</v>
      </c>
      <c r="F84" s="40" t="s">
        <v>79</v>
      </c>
      <c r="G84" s="7" t="s">
        <v>80</v>
      </c>
      <c r="H84" s="7" t="s">
        <v>81</v>
      </c>
      <c r="I84" s="80"/>
      <c r="J84" s="7" t="s">
        <v>79</v>
      </c>
      <c r="K84" s="53" t="s">
        <v>87</v>
      </c>
      <c r="L84" s="80"/>
      <c r="M84" s="80"/>
      <c r="N84" s="80"/>
      <c r="O84" s="80"/>
      <c r="P84" s="262" t="s">
        <v>89</v>
      </c>
      <c r="Q84" s="69" t="s">
        <v>274</v>
      </c>
      <c r="R84" s="24">
        <v>252</v>
      </c>
      <c r="S84" s="233"/>
      <c r="T84" s="233"/>
      <c r="U84" s="233"/>
      <c r="V84" s="233"/>
      <c r="W84" s="404"/>
      <c r="X84" s="277"/>
      <c r="Z84" s="69"/>
      <c r="AA84" s="69"/>
      <c r="AB84" s="69"/>
    </row>
    <row r="85" spans="1:28" s="30" customFormat="1" outlineLevel="1">
      <c r="A85" s="561"/>
      <c r="B85" s="561"/>
      <c r="C85" s="561"/>
      <c r="D85" s="561"/>
      <c r="E85" s="562"/>
      <c r="F85" s="13" t="s">
        <v>82</v>
      </c>
      <c r="G85" s="33">
        <v>1561.5788897296934</v>
      </c>
      <c r="H85" s="11">
        <v>432.35570633647677</v>
      </c>
      <c r="I85" s="80"/>
      <c r="J85" s="8" t="s">
        <v>82</v>
      </c>
      <c r="K85" s="11">
        <v>108.37114055299708</v>
      </c>
      <c r="L85" s="80">
        <v>115.15026641961821</v>
      </c>
      <c r="M85" s="80">
        <v>56.700685234099566</v>
      </c>
      <c r="N85" s="80">
        <v>102.20556074113382</v>
      </c>
      <c r="O85" s="80"/>
      <c r="P85" s="258">
        <v>95.606913236962171</v>
      </c>
      <c r="Q85" s="69"/>
      <c r="R85" s="12" t="s">
        <v>82</v>
      </c>
      <c r="S85" s="233">
        <v>1770.0611766855416</v>
      </c>
      <c r="T85" s="233">
        <v>1880.7868500256927</v>
      </c>
      <c r="U85" s="233">
        <v>926.1107810825855</v>
      </c>
      <c r="V85" s="233">
        <v>1669.3567511249537</v>
      </c>
      <c r="W85" s="404"/>
      <c r="X85" s="277"/>
      <c r="Z85" s="69"/>
      <c r="AA85" s="69"/>
      <c r="AB85" s="69"/>
    </row>
    <row r="86" spans="1:28" s="30" customFormat="1" outlineLevel="1">
      <c r="A86" s="561"/>
      <c r="B86" s="561"/>
      <c r="C86" s="561"/>
      <c r="D86" s="561"/>
      <c r="E86" s="562"/>
      <c r="F86" s="13" t="s">
        <v>83</v>
      </c>
      <c r="G86" s="33">
        <v>348.77831196491633</v>
      </c>
      <c r="H86" s="11">
        <v>146.93512020377071</v>
      </c>
      <c r="I86" s="80"/>
      <c r="J86" s="8" t="s">
        <v>83</v>
      </c>
      <c r="K86" s="11">
        <v>36.045468622004343</v>
      </c>
      <c r="L86" s="80">
        <v>10.668277869254627</v>
      </c>
      <c r="M86" s="80">
        <v>28.462654418012807</v>
      </c>
      <c r="N86" s="80">
        <v>25.887426679555215</v>
      </c>
      <c r="O86" s="80"/>
      <c r="P86" s="260">
        <v>25.265956897206749</v>
      </c>
      <c r="Q86" s="69"/>
      <c r="R86" s="12" t="s">
        <v>83</v>
      </c>
      <c r="S86" s="233">
        <v>497.58169663294655</v>
      </c>
      <c r="T86" s="233">
        <v>147.26788151936805</v>
      </c>
      <c r="U86" s="233">
        <v>392.90641563046285</v>
      </c>
      <c r="V86" s="233">
        <v>357.35725407688778</v>
      </c>
      <c r="W86" s="404"/>
      <c r="X86" s="279">
        <f>G86/$G$85*100</f>
        <v>22.334978671829333</v>
      </c>
      <c r="Z86" s="69"/>
      <c r="AA86" s="69"/>
      <c r="AB86" s="69"/>
    </row>
    <row r="87" spans="1:28" s="30" customFormat="1" outlineLevel="1">
      <c r="A87" s="561"/>
      <c r="B87" s="561"/>
      <c r="C87" s="561"/>
      <c r="D87" s="561"/>
      <c r="E87" s="562"/>
      <c r="F87" s="13" t="s">
        <v>84</v>
      </c>
      <c r="G87" s="33">
        <v>231.1815944916674</v>
      </c>
      <c r="H87" s="11">
        <v>79.730004248116956</v>
      </c>
      <c r="I87" s="80"/>
      <c r="J87" s="8" t="s">
        <v>84</v>
      </c>
      <c r="K87" s="11">
        <v>21.088262429230493</v>
      </c>
      <c r="L87" s="80">
        <v>8.3789589873465928</v>
      </c>
      <c r="M87" s="80">
        <v>18.052471442026981</v>
      </c>
      <c r="N87" s="80">
        <v>15.388933756115753</v>
      </c>
      <c r="O87" s="80"/>
      <c r="P87" s="258">
        <v>15.727156653679955</v>
      </c>
      <c r="Q87" s="69"/>
      <c r="R87" s="12" t="s">
        <v>84</v>
      </c>
      <c r="S87" s="233">
        <v>309.98725585323706</v>
      </c>
      <c r="T87" s="233">
        <v>123.16664362987852</v>
      </c>
      <c r="U87" s="233">
        <v>265.36259696418585</v>
      </c>
      <c r="V87" s="233">
        <v>226.20988151936805</v>
      </c>
      <c r="W87" s="404"/>
      <c r="X87" s="277">
        <f t="shared" ref="X87:X90" si="6">G87/$G$85*100</f>
        <v>14.804349367945447</v>
      </c>
      <c r="Z87" s="69"/>
      <c r="AA87" s="69"/>
      <c r="AB87" s="69"/>
    </row>
    <row r="88" spans="1:28" s="30" customFormat="1" outlineLevel="1">
      <c r="A88" s="561"/>
      <c r="B88" s="561"/>
      <c r="C88" s="561"/>
      <c r="D88" s="561"/>
      <c r="E88" s="562"/>
      <c r="F88" s="13" t="s">
        <v>85</v>
      </c>
      <c r="G88" s="33">
        <v>173.31296724119255</v>
      </c>
      <c r="H88" s="11">
        <v>59.158069174451597</v>
      </c>
      <c r="I88" s="80"/>
      <c r="J88" s="8" t="s">
        <v>85</v>
      </c>
      <c r="K88" s="11">
        <v>14.929437281113724</v>
      </c>
      <c r="L88" s="80">
        <v>6.0344294613069636</v>
      </c>
      <c r="M88" s="80">
        <v>11.164623447122485</v>
      </c>
      <c r="N88" s="80">
        <v>13.391393011830738</v>
      </c>
      <c r="O88" s="80"/>
      <c r="P88" s="258">
        <v>11.379970800343477</v>
      </c>
      <c r="Q88" s="69"/>
      <c r="R88" s="12" t="s">
        <v>85</v>
      </c>
      <c r="S88" s="233">
        <v>227.37009785236049</v>
      </c>
      <c r="T88" s="233">
        <v>91.902245963163153</v>
      </c>
      <c r="U88" s="233">
        <v>170.03330251892973</v>
      </c>
      <c r="V88" s="233">
        <v>203.94622263031681</v>
      </c>
      <c r="W88" s="404"/>
      <c r="X88" s="277">
        <f t="shared" si="6"/>
        <v>11.09857262934649</v>
      </c>
      <c r="Z88" s="69"/>
      <c r="AA88" s="69"/>
      <c r="AB88" s="69"/>
    </row>
    <row r="89" spans="1:28" s="30" customFormat="1" outlineLevel="1">
      <c r="A89" s="561"/>
      <c r="B89" s="561"/>
      <c r="C89" s="561"/>
      <c r="D89" s="561"/>
      <c r="E89" s="562"/>
      <c r="F89" s="13" t="s">
        <v>86</v>
      </c>
      <c r="G89" s="33">
        <v>419.04020800331153</v>
      </c>
      <c r="H89" s="11">
        <v>240.95953431059036</v>
      </c>
      <c r="I89" s="80"/>
      <c r="J89" s="8" t="s">
        <v>86</v>
      </c>
      <c r="K89" s="11"/>
      <c r="L89" s="80">
        <v>13.517527193718065</v>
      </c>
      <c r="M89" s="80">
        <v>16.031350494832374</v>
      </c>
      <c r="N89" s="80">
        <v>36.640776624479585</v>
      </c>
      <c r="O89" s="80"/>
      <c r="P89" s="260">
        <v>22.063218104343338</v>
      </c>
      <c r="Q89" s="69"/>
      <c r="R89" s="12" t="s">
        <v>86</v>
      </c>
      <c r="S89" s="233"/>
      <c r="T89" s="233">
        <v>256.73441563046293</v>
      </c>
      <c r="U89" s="233">
        <v>304.47872174214217</v>
      </c>
      <c r="V89" s="233">
        <v>695.90748663732938</v>
      </c>
      <c r="W89" s="404"/>
      <c r="X89" s="275">
        <f t="shared" si="6"/>
        <v>26.834392470293107</v>
      </c>
      <c r="Z89" s="69"/>
      <c r="AA89" s="69"/>
      <c r="AB89" s="69"/>
    </row>
    <row r="90" spans="1:28" s="30" customFormat="1" outlineLevel="1">
      <c r="A90" s="561"/>
      <c r="B90" s="561"/>
      <c r="C90" s="561"/>
      <c r="D90" s="561"/>
      <c r="E90" s="562"/>
      <c r="F90" s="13" t="s">
        <v>259</v>
      </c>
      <c r="G90" s="86">
        <v>212.00542250000001</v>
      </c>
      <c r="H90" s="86">
        <v>86.023663070984639</v>
      </c>
      <c r="I90" s="80"/>
      <c r="J90" s="12" t="s">
        <v>259</v>
      </c>
      <c r="K90" s="80"/>
      <c r="L90" s="80"/>
      <c r="M90" s="80">
        <v>10.212917893757769</v>
      </c>
      <c r="N90" s="80">
        <v>5.6589985582113513</v>
      </c>
      <c r="O90" s="80"/>
      <c r="P90" s="258">
        <v>7.9359582259845602</v>
      </c>
      <c r="Q90" s="69"/>
      <c r="R90" s="12" t="s">
        <v>259</v>
      </c>
      <c r="S90" s="233"/>
      <c r="T90" s="233"/>
      <c r="U90" s="407">
        <v>272.83333800000003</v>
      </c>
      <c r="V90" s="407">
        <v>151.17750699999999</v>
      </c>
      <c r="W90" s="404"/>
      <c r="X90" s="277">
        <f t="shared" si="6"/>
        <v>13.576350442128337</v>
      </c>
      <c r="Z90" s="69"/>
      <c r="AA90" s="69"/>
      <c r="AB90" s="69"/>
    </row>
    <row r="91" spans="1:28" s="30" customFormat="1" ht="27" customHeight="1" outlineLevel="1" thickBot="1">
      <c r="A91" s="561"/>
      <c r="B91" s="561"/>
      <c r="C91" s="561"/>
      <c r="D91" s="561"/>
      <c r="E91" s="562"/>
      <c r="F91" s="49"/>
      <c r="G91" s="80"/>
      <c r="H91" s="80"/>
      <c r="I91" s="80"/>
      <c r="J91" s="80"/>
      <c r="K91" s="80"/>
      <c r="L91" s="61"/>
      <c r="M91" s="61"/>
      <c r="N91" s="61"/>
      <c r="O91" s="80"/>
      <c r="P91" s="258"/>
      <c r="Q91" s="69"/>
      <c r="R91" s="12"/>
      <c r="S91" s="405"/>
      <c r="T91" s="405"/>
      <c r="U91" s="405"/>
      <c r="V91" s="405"/>
      <c r="W91" s="404"/>
      <c r="X91" s="277"/>
      <c r="Z91" s="69"/>
      <c r="AA91" s="69"/>
      <c r="AB91" s="69"/>
    </row>
    <row r="92" spans="1:28" s="5" customFormat="1">
      <c r="A92" s="35">
        <v>253</v>
      </c>
      <c r="B92" s="36" t="s">
        <v>101</v>
      </c>
      <c r="C92" s="122" t="s">
        <v>102</v>
      </c>
      <c r="D92" s="77" t="s">
        <v>255</v>
      </c>
      <c r="E92" s="26"/>
      <c r="F92" s="40" t="s">
        <v>79</v>
      </c>
      <c r="G92" s="7" t="s">
        <v>80</v>
      </c>
      <c r="H92" s="7" t="s">
        <v>81</v>
      </c>
      <c r="I92" s="80"/>
      <c r="J92" s="7" t="s">
        <v>79</v>
      </c>
      <c r="K92" s="53" t="s">
        <v>87</v>
      </c>
      <c r="L92" s="80"/>
      <c r="M92" s="80"/>
      <c r="N92" s="80"/>
      <c r="O92" s="80"/>
      <c r="P92" s="262" t="s">
        <v>89</v>
      </c>
      <c r="Q92" s="69" t="s">
        <v>276</v>
      </c>
      <c r="R92" s="24">
        <v>253</v>
      </c>
      <c r="S92" s="233"/>
      <c r="T92" s="233"/>
      <c r="U92" s="233"/>
      <c r="V92" s="233"/>
      <c r="W92" s="404"/>
      <c r="X92" s="277"/>
      <c r="Z92" s="69"/>
      <c r="AA92" s="69"/>
      <c r="AB92" s="69"/>
    </row>
    <row r="93" spans="1:28" s="5" customFormat="1" ht="13.9" customHeight="1" outlineLevel="1">
      <c r="A93" s="561"/>
      <c r="B93" s="561"/>
      <c r="C93" s="561"/>
      <c r="D93" s="561"/>
      <c r="E93" s="569" t="s">
        <v>91</v>
      </c>
      <c r="F93" s="13" t="s">
        <v>82</v>
      </c>
      <c r="G93" s="33">
        <v>3185.7031789425023</v>
      </c>
      <c r="H93" s="11">
        <v>1053.0851290574017</v>
      </c>
      <c r="I93" s="80"/>
      <c r="J93" s="8" t="s">
        <v>82</v>
      </c>
      <c r="K93" s="11">
        <v>117.50539276261689</v>
      </c>
      <c r="L93" s="80">
        <v>116.20455054368448</v>
      </c>
      <c r="M93" s="80">
        <v>200.24139109659197</v>
      </c>
      <c r="N93" s="80">
        <v>218.44359027172894</v>
      </c>
      <c r="O93" s="80"/>
      <c r="P93" s="258">
        <v>163.09873116865558</v>
      </c>
      <c r="Q93" s="31"/>
      <c r="R93" s="12" t="s">
        <v>82</v>
      </c>
      <c r="S93" s="233">
        <v>2295.1576666753144</v>
      </c>
      <c r="T93" s="233">
        <v>2269.7491477833414</v>
      </c>
      <c r="U93" s="233">
        <v>3911.1869945366925</v>
      </c>
      <c r="V93" s="233">
        <v>4266.7189067746604</v>
      </c>
      <c r="W93" s="404"/>
      <c r="X93" s="277"/>
      <c r="Z93" s="69"/>
      <c r="AA93" s="69"/>
      <c r="AB93" s="69"/>
    </row>
    <row r="94" spans="1:28" s="5" customFormat="1" outlineLevel="1">
      <c r="A94" s="561"/>
      <c r="B94" s="561"/>
      <c r="C94" s="561"/>
      <c r="D94" s="561"/>
      <c r="E94" s="569"/>
      <c r="F94" s="13" t="s">
        <v>83</v>
      </c>
      <c r="G94" s="33">
        <v>3177.0238472410156</v>
      </c>
      <c r="H94" s="11">
        <v>889.02244982288198</v>
      </c>
      <c r="I94" s="80"/>
      <c r="J94" s="8" t="s">
        <v>83</v>
      </c>
      <c r="K94" s="11">
        <v>131.72236246546399</v>
      </c>
      <c r="L94" s="80">
        <v>122.277426311171</v>
      </c>
      <c r="M94" s="80">
        <v>186.22143256463053</v>
      </c>
      <c r="N94" s="80">
        <v>219.90953889841828</v>
      </c>
      <c r="O94" s="80"/>
      <c r="P94" s="263">
        <v>165.03269005992095</v>
      </c>
      <c r="Q94" s="31"/>
      <c r="R94" s="12" t="s">
        <v>83</v>
      </c>
      <c r="S94" s="233">
        <v>2535.7708622198315</v>
      </c>
      <c r="T94" s="233">
        <v>2353.9475677745754</v>
      </c>
      <c r="U94" s="233">
        <v>3584.9257011468681</v>
      </c>
      <c r="V94" s="233">
        <v>4233.4512578227877</v>
      </c>
      <c r="W94" s="404"/>
      <c r="X94" s="276">
        <f>G94/$G$93*100</f>
        <v>99.727553660401981</v>
      </c>
      <c r="Z94" s="69"/>
      <c r="AA94" s="69"/>
      <c r="AB94" s="69"/>
    </row>
    <row r="95" spans="1:28" s="5" customFormat="1" outlineLevel="1">
      <c r="A95" s="561"/>
      <c r="B95" s="561"/>
      <c r="C95" s="561"/>
      <c r="D95" s="561"/>
      <c r="E95" s="569"/>
      <c r="F95" s="13" t="s">
        <v>84</v>
      </c>
      <c r="G95" s="33">
        <v>1289.0308102486433</v>
      </c>
      <c r="H95" s="11">
        <v>697.63577020627747</v>
      </c>
      <c r="I95" s="80"/>
      <c r="J95" s="8" t="s">
        <v>84</v>
      </c>
      <c r="K95" s="11">
        <v>48.316351468932766</v>
      </c>
      <c r="L95" s="80">
        <v>23.847765177038134</v>
      </c>
      <c r="M95" s="80">
        <v>96.187822511840778</v>
      </c>
      <c r="N95" s="80">
        <v>93.854139992553954</v>
      </c>
      <c r="O95" s="80"/>
      <c r="P95" s="258">
        <v>65.551519787591403</v>
      </c>
      <c r="Q95" s="31"/>
      <c r="R95" s="12" t="s">
        <v>84</v>
      </c>
      <c r="S95" s="233">
        <v>950.11169663294652</v>
      </c>
      <c r="T95" s="233">
        <v>468.95181329717826</v>
      </c>
      <c r="U95" s="233">
        <v>1891.4750899789415</v>
      </c>
      <c r="V95" s="233">
        <v>1845.5846410855074</v>
      </c>
      <c r="W95" s="404"/>
      <c r="X95" s="277">
        <f t="shared" ref="X95:X98" si="7">G95/$G$93*100</f>
        <v>40.46299161733387</v>
      </c>
      <c r="Z95" s="69"/>
      <c r="AA95" s="69"/>
      <c r="AB95" s="69"/>
    </row>
    <row r="96" spans="1:28" s="5" customFormat="1" outlineLevel="1">
      <c r="A96" s="561"/>
      <c r="B96" s="561"/>
      <c r="C96" s="561"/>
      <c r="D96" s="561"/>
      <c r="E96" s="569"/>
      <c r="F96" s="13" t="s">
        <v>85</v>
      </c>
      <c r="G96" s="33">
        <v>931.82870068980878</v>
      </c>
      <c r="H96" s="11">
        <v>533.62007821940847</v>
      </c>
      <c r="I96" s="80"/>
      <c r="J96" s="8" t="s">
        <v>85</v>
      </c>
      <c r="K96" s="11">
        <v>45.073045121518987</v>
      </c>
      <c r="L96" s="80">
        <v>16.796026006284421</v>
      </c>
      <c r="M96" s="80">
        <v>90.46977247478182</v>
      </c>
      <c r="N96" s="80">
        <v>67.960925134692701</v>
      </c>
      <c r="O96" s="80"/>
      <c r="P96" s="258">
        <v>55.074942184319482</v>
      </c>
      <c r="Q96" s="31"/>
      <c r="R96" s="12" t="s">
        <v>85</v>
      </c>
      <c r="S96" s="233">
        <v>762.60374329863919</v>
      </c>
      <c r="T96" s="233">
        <v>284.17676840783486</v>
      </c>
      <c r="U96" s="233">
        <v>1530.6839588636099</v>
      </c>
      <c r="V96" s="233">
        <v>1149.8503321891515</v>
      </c>
      <c r="W96" s="404"/>
      <c r="X96" s="277">
        <f t="shared" si="7"/>
        <v>29.250330252020856</v>
      </c>
      <c r="Z96" s="69"/>
      <c r="AA96" s="69"/>
      <c r="AB96" s="69"/>
    </row>
    <row r="97" spans="1:28" s="5" customFormat="1" outlineLevel="1">
      <c r="A97" s="561"/>
      <c r="B97" s="561"/>
      <c r="C97" s="561"/>
      <c r="D97" s="561"/>
      <c r="E97" s="569"/>
      <c r="F97" s="13" t="s">
        <v>86</v>
      </c>
      <c r="G97" s="33">
        <v>749.59987526209454</v>
      </c>
      <c r="H97" s="11">
        <v>465.78152545875281</v>
      </c>
      <c r="I97" s="80"/>
      <c r="J97" s="8" t="s">
        <v>86</v>
      </c>
      <c r="K97" s="11"/>
      <c r="L97" s="80">
        <v>16.680943786820063</v>
      </c>
      <c r="M97" s="80">
        <v>81.174852477125569</v>
      </c>
      <c r="N97" s="80">
        <v>62.11075875892702</v>
      </c>
      <c r="O97" s="80"/>
      <c r="P97" s="259">
        <v>53.322185007624221</v>
      </c>
      <c r="Q97" s="31"/>
      <c r="R97" s="12" t="s">
        <v>86</v>
      </c>
      <c r="S97" s="233"/>
      <c r="T97" s="233">
        <v>234.49964362987853</v>
      </c>
      <c r="U97" s="233">
        <v>1141.1508977468172</v>
      </c>
      <c r="V97" s="233">
        <v>873.149084409588</v>
      </c>
      <c r="W97" s="404"/>
      <c r="X97" s="279">
        <f t="shared" si="7"/>
        <v>23.530122963650527</v>
      </c>
      <c r="Z97" s="69"/>
      <c r="AA97" s="69"/>
      <c r="AB97" s="69"/>
    </row>
    <row r="98" spans="1:28" s="5" customFormat="1" outlineLevel="1">
      <c r="A98" s="561"/>
      <c r="B98" s="561"/>
      <c r="C98" s="561"/>
      <c r="D98" s="561"/>
      <c r="E98" s="569"/>
      <c r="F98" s="13" t="s">
        <v>88</v>
      </c>
      <c r="G98" s="80">
        <v>923.93635552199771</v>
      </c>
      <c r="H98" s="80">
        <v>220.79537464855011</v>
      </c>
      <c r="I98" s="80"/>
      <c r="J98" s="12" t="s">
        <v>88</v>
      </c>
      <c r="K98" s="80"/>
      <c r="L98" s="80"/>
      <c r="M98" s="80">
        <v>66.234382024091971</v>
      </c>
      <c r="N98" s="80">
        <v>47.08566568032667</v>
      </c>
      <c r="O98" s="80"/>
      <c r="P98" s="258">
        <v>56.660023852209321</v>
      </c>
      <c r="Q98" s="31"/>
      <c r="R98" s="12" t="s">
        <v>88</v>
      </c>
      <c r="S98" s="233"/>
      <c r="T98" s="233"/>
      <c r="U98" s="233">
        <v>1080.0622621906123</v>
      </c>
      <c r="V98" s="233">
        <v>767.81044885338304</v>
      </c>
      <c r="W98" s="404"/>
      <c r="X98" s="277">
        <f t="shared" si="7"/>
        <v>29.002587611715271</v>
      </c>
      <c r="Z98" s="69"/>
      <c r="AA98" s="69"/>
      <c r="AB98" s="69"/>
    </row>
    <row r="99" spans="1:28" s="5" customFormat="1" outlineLevel="1">
      <c r="A99" s="561"/>
      <c r="B99" s="561"/>
      <c r="C99" s="561"/>
      <c r="D99" s="561"/>
      <c r="E99" s="569"/>
      <c r="F99" s="49"/>
      <c r="G99" s="80"/>
      <c r="H99" s="80"/>
      <c r="I99" s="80"/>
      <c r="J99" s="80"/>
      <c r="K99" s="80"/>
      <c r="L99" s="80"/>
      <c r="M99" s="80"/>
      <c r="N99" s="80"/>
      <c r="O99" s="80"/>
      <c r="P99" s="258"/>
      <c r="Q99" s="69"/>
      <c r="R99" s="12"/>
      <c r="S99" s="405"/>
      <c r="T99" s="405"/>
      <c r="U99" s="405"/>
      <c r="V99" s="405"/>
      <c r="W99" s="404"/>
      <c r="X99" s="277"/>
      <c r="Z99" s="69"/>
      <c r="AA99" s="69"/>
      <c r="AB99" s="69"/>
    </row>
    <row r="100" spans="1:28" s="5" customFormat="1" outlineLevel="1">
      <c r="A100" s="561"/>
      <c r="B100" s="561"/>
      <c r="C100" s="561"/>
      <c r="D100" s="561"/>
      <c r="E100" s="569"/>
      <c r="F100" s="49"/>
      <c r="G100" s="80"/>
      <c r="H100" s="80"/>
      <c r="I100" s="80"/>
      <c r="J100" s="80"/>
      <c r="K100" s="80"/>
      <c r="L100" s="80"/>
      <c r="M100" s="80"/>
      <c r="N100" s="80"/>
      <c r="O100" s="80"/>
      <c r="P100" s="258"/>
      <c r="Q100" s="69"/>
      <c r="R100" s="12"/>
      <c r="S100" s="405"/>
      <c r="T100" s="405"/>
      <c r="U100" s="405"/>
      <c r="V100" s="405"/>
      <c r="W100" s="404"/>
      <c r="X100" s="277"/>
      <c r="Z100" s="69"/>
      <c r="AA100" s="69"/>
      <c r="AB100" s="69"/>
    </row>
    <row r="101" spans="1:28" s="5" customFormat="1" outlineLevel="1">
      <c r="A101" s="561"/>
      <c r="B101" s="561"/>
      <c r="C101" s="561"/>
      <c r="D101" s="561"/>
      <c r="E101" s="569"/>
      <c r="F101" s="49"/>
      <c r="G101" s="80"/>
      <c r="H101" s="80"/>
      <c r="I101" s="80"/>
      <c r="J101" s="80"/>
      <c r="K101" s="80"/>
      <c r="O101" s="80"/>
      <c r="P101" s="258"/>
      <c r="Q101" s="69"/>
      <c r="R101" s="12"/>
      <c r="S101" s="405"/>
      <c r="T101" s="405"/>
      <c r="U101" s="405"/>
      <c r="V101" s="405"/>
      <c r="W101" s="404"/>
      <c r="X101" s="277"/>
      <c r="Z101" s="69"/>
      <c r="AA101" s="69"/>
      <c r="AB101" s="69"/>
    </row>
    <row r="102" spans="1:28" s="5" customFormat="1" ht="15.75" outlineLevel="1" thickBot="1">
      <c r="A102" s="561"/>
      <c r="B102" s="561"/>
      <c r="C102" s="561"/>
      <c r="D102" s="561"/>
      <c r="E102" s="569"/>
      <c r="L102" s="61"/>
      <c r="M102" s="61"/>
      <c r="N102" s="61"/>
      <c r="P102" s="244"/>
      <c r="S102" s="404"/>
      <c r="T102" s="404"/>
      <c r="U102" s="404"/>
      <c r="V102" s="404"/>
      <c r="W102" s="404"/>
      <c r="X102" s="277"/>
      <c r="Z102" s="69"/>
      <c r="AA102" s="69"/>
      <c r="AB102" s="69"/>
    </row>
    <row r="103" spans="1:28" s="5" customFormat="1" ht="13.9" customHeight="1" outlineLevel="1">
      <c r="A103" s="561"/>
      <c r="B103" s="561"/>
      <c r="C103" s="561"/>
      <c r="D103" s="561"/>
      <c r="E103" s="562" t="s">
        <v>91</v>
      </c>
      <c r="F103" s="40" t="s">
        <v>79</v>
      </c>
      <c r="G103" s="7" t="s">
        <v>80</v>
      </c>
      <c r="H103" s="7" t="s">
        <v>81</v>
      </c>
      <c r="I103" s="80"/>
      <c r="J103" s="7" t="s">
        <v>79</v>
      </c>
      <c r="K103" s="53" t="s">
        <v>87</v>
      </c>
      <c r="L103" s="80"/>
      <c r="M103" s="80"/>
      <c r="N103" s="80"/>
      <c r="O103" s="80"/>
      <c r="P103" s="262" t="s">
        <v>89</v>
      </c>
      <c r="Q103" s="69" t="s">
        <v>267</v>
      </c>
      <c r="R103" s="24">
        <v>253</v>
      </c>
      <c r="S103" s="233"/>
      <c r="T103" s="233"/>
      <c r="U103" s="233"/>
      <c r="V103" s="233"/>
      <c r="W103" s="404"/>
      <c r="X103" s="393"/>
      <c r="Z103" s="69"/>
      <c r="AA103" s="69"/>
      <c r="AB103" s="69"/>
    </row>
    <row r="104" spans="1:28" s="5" customFormat="1" outlineLevel="1">
      <c r="A104" s="561"/>
      <c r="B104" s="561"/>
      <c r="C104" s="561"/>
      <c r="D104" s="561"/>
      <c r="E104" s="562"/>
      <c r="F104" s="13" t="s">
        <v>82</v>
      </c>
      <c r="G104" s="33">
        <v>728.74353025448738</v>
      </c>
      <c r="H104" s="11">
        <v>53.300981503068797</v>
      </c>
      <c r="I104" s="80"/>
      <c r="J104" s="8" t="s">
        <v>82</v>
      </c>
      <c r="K104" s="11">
        <v>76.331741072393157</v>
      </c>
      <c r="L104" s="80">
        <v>80.499567994455589</v>
      </c>
      <c r="M104" s="80">
        <v>85.531054379118316</v>
      </c>
      <c r="N104" s="80">
        <v>90.351122580165452</v>
      </c>
      <c r="O104" s="80"/>
      <c r="P104" s="258">
        <v>83.178371506533125</v>
      </c>
      <c r="Q104" s="31"/>
      <c r="R104" s="12" t="s">
        <v>82</v>
      </c>
      <c r="S104" s="233">
        <v>668.75873441689282</v>
      </c>
      <c r="T104" s="233">
        <v>705.27395886360989</v>
      </c>
      <c r="U104" s="233">
        <v>749.35588886507082</v>
      </c>
      <c r="V104" s="233">
        <v>791.58553887237576</v>
      </c>
      <c r="W104" s="404"/>
      <c r="X104" s="277"/>
      <c r="Z104" s="69"/>
      <c r="AA104" s="69"/>
      <c r="AB104" s="69"/>
    </row>
    <row r="105" spans="1:28" s="5" customFormat="1" outlineLevel="1">
      <c r="A105" s="561"/>
      <c r="B105" s="561"/>
      <c r="C105" s="561"/>
      <c r="D105" s="561"/>
      <c r="E105" s="562"/>
      <c r="F105" s="13" t="s">
        <v>83</v>
      </c>
      <c r="G105" s="33">
        <v>1023.7128974829593</v>
      </c>
      <c r="H105" s="11">
        <v>38.568891589902002</v>
      </c>
      <c r="I105" s="80"/>
      <c r="J105" s="8" t="s">
        <v>83</v>
      </c>
      <c r="K105" s="11">
        <v>132.04708512322475</v>
      </c>
      <c r="L105" s="80">
        <v>136.61511393775842</v>
      </c>
      <c r="M105" s="80">
        <v>126.37248933378329</v>
      </c>
      <c r="N105" s="80">
        <v>137.18307593447992</v>
      </c>
      <c r="O105" s="80"/>
      <c r="P105" s="259">
        <v>133.0544410823116</v>
      </c>
      <c r="Q105" s="31"/>
      <c r="R105" s="12" t="s">
        <v>83</v>
      </c>
      <c r="S105" s="233">
        <v>1015.9623610913513</v>
      </c>
      <c r="T105" s="233">
        <v>1051.1085010884294</v>
      </c>
      <c r="U105" s="233">
        <v>972.30236109135137</v>
      </c>
      <c r="V105" s="233">
        <v>1055.478366660705</v>
      </c>
      <c r="W105" s="404"/>
      <c r="X105" s="276">
        <f>G105/$G$104*100</f>
        <v>140.47643031910891</v>
      </c>
      <c r="Z105" s="69"/>
      <c r="AA105" s="69"/>
      <c r="AB105" s="69"/>
    </row>
    <row r="106" spans="1:28" s="5" customFormat="1" outlineLevel="1">
      <c r="A106" s="561"/>
      <c r="B106" s="561"/>
      <c r="C106" s="561"/>
      <c r="D106" s="561"/>
      <c r="E106" s="562"/>
      <c r="F106" s="13" t="s">
        <v>84</v>
      </c>
      <c r="G106" s="33">
        <v>439.08087752258211</v>
      </c>
      <c r="H106" s="11">
        <v>70.670439311521733</v>
      </c>
      <c r="I106" s="80"/>
      <c r="J106" s="8" t="s">
        <v>84</v>
      </c>
      <c r="K106" s="11">
        <v>58.914441158233174</v>
      </c>
      <c r="L106" s="80">
        <v>60.296658856187968</v>
      </c>
      <c r="M106" s="80">
        <v>50.673161188331804</v>
      </c>
      <c r="N106" s="80">
        <v>74.351585543138881</v>
      </c>
      <c r="O106" s="80"/>
      <c r="P106" s="258">
        <v>61.058961686472955</v>
      </c>
      <c r="Q106" s="31"/>
      <c r="R106" s="12" t="s">
        <v>84</v>
      </c>
      <c r="S106" s="233">
        <v>423.65942374418751</v>
      </c>
      <c r="T106" s="233">
        <v>433.59908440958799</v>
      </c>
      <c r="U106" s="233">
        <v>364.39558529776269</v>
      </c>
      <c r="V106" s="233">
        <v>534.66941663879038</v>
      </c>
      <c r="W106" s="404"/>
      <c r="X106" s="277">
        <f t="shared" ref="X106:X109" si="8">G106/$G$104*100</f>
        <v>60.25177024477307</v>
      </c>
      <c r="Z106" s="69"/>
      <c r="AA106" s="69"/>
      <c r="AB106" s="69"/>
    </row>
    <row r="107" spans="1:28" s="5" customFormat="1" outlineLevel="1">
      <c r="A107" s="561"/>
      <c r="B107" s="561"/>
      <c r="C107" s="561"/>
      <c r="D107" s="561"/>
      <c r="E107" s="562"/>
      <c r="F107" s="13" t="s">
        <v>85</v>
      </c>
      <c r="G107" s="33">
        <v>413.40274691141417</v>
      </c>
      <c r="H107" s="11">
        <v>94.959040321591985</v>
      </c>
      <c r="I107" s="80"/>
      <c r="J107" s="8" t="s">
        <v>85</v>
      </c>
      <c r="K107" s="11">
        <v>47.335276021503709</v>
      </c>
      <c r="L107" s="80">
        <v>46.943861373956494</v>
      </c>
      <c r="M107" s="80">
        <v>40.406151178676282</v>
      </c>
      <c r="N107" s="80">
        <v>67.192557781948295</v>
      </c>
      <c r="O107" s="80"/>
      <c r="P107" s="258">
        <v>50.469461589021194</v>
      </c>
      <c r="Q107" s="31"/>
      <c r="R107" s="12" t="s">
        <v>85</v>
      </c>
      <c r="S107" s="233">
        <v>387.73017418827482</v>
      </c>
      <c r="T107" s="233">
        <v>384.52403952024457</v>
      </c>
      <c r="U107" s="233">
        <v>330.97269840929584</v>
      </c>
      <c r="V107" s="233">
        <v>550.38407552784167</v>
      </c>
      <c r="W107" s="404"/>
      <c r="X107" s="277">
        <f t="shared" si="8"/>
        <v>56.728153286938706</v>
      </c>
      <c r="Z107" s="69"/>
      <c r="AA107" s="69"/>
      <c r="AB107" s="69"/>
    </row>
    <row r="108" spans="1:28" s="5" customFormat="1" outlineLevel="1">
      <c r="A108" s="561"/>
      <c r="B108" s="561"/>
      <c r="C108" s="561"/>
      <c r="D108" s="561"/>
      <c r="E108" s="562"/>
      <c r="F108" s="13" t="s">
        <v>86</v>
      </c>
      <c r="G108" s="33">
        <v>482.07940370803243</v>
      </c>
      <c r="H108" s="11">
        <v>202.23032938371767</v>
      </c>
      <c r="I108" s="80"/>
      <c r="J108" s="8" t="s">
        <v>86</v>
      </c>
      <c r="K108" s="11"/>
      <c r="L108" s="80">
        <v>27.039319895144921</v>
      </c>
      <c r="M108" s="80">
        <v>22.383345053053777</v>
      </c>
      <c r="N108" s="80">
        <v>47.946481665633925</v>
      </c>
      <c r="O108" s="80"/>
      <c r="P108" s="260">
        <v>32.456382204610875</v>
      </c>
      <c r="Q108" s="31"/>
      <c r="R108" s="12" t="s">
        <v>86</v>
      </c>
      <c r="S108" s="233"/>
      <c r="T108" s="233">
        <v>401.61898296447799</v>
      </c>
      <c r="U108" s="233">
        <v>332.4631059660851</v>
      </c>
      <c r="V108" s="233">
        <v>712.15612219353432</v>
      </c>
      <c r="W108" s="404"/>
      <c r="X108" s="276">
        <f t="shared" si="8"/>
        <v>66.152134968482486</v>
      </c>
      <c r="Z108" s="69"/>
      <c r="AA108" s="69"/>
      <c r="AB108" s="69"/>
    </row>
    <row r="109" spans="1:28" s="5" customFormat="1" outlineLevel="1">
      <c r="A109" s="561"/>
      <c r="B109" s="561"/>
      <c r="C109" s="561"/>
      <c r="D109" s="561"/>
      <c r="E109" s="562"/>
      <c r="F109" s="13" t="s">
        <v>88</v>
      </c>
      <c r="G109" s="80">
        <v>624.76136363572232</v>
      </c>
      <c r="H109" s="80">
        <v>342.28321426153366</v>
      </c>
      <c r="I109" s="80"/>
      <c r="J109" s="12" t="s">
        <v>88</v>
      </c>
      <c r="K109" s="80"/>
      <c r="L109" s="80"/>
      <c r="M109" s="80">
        <v>19.294200938292715</v>
      </c>
      <c r="N109" s="80">
        <v>43.696695861789543</v>
      </c>
      <c r="O109" s="80"/>
      <c r="P109" s="258">
        <v>31.495448400041127</v>
      </c>
      <c r="Q109" s="31"/>
      <c r="R109" s="12" t="s">
        <v>88</v>
      </c>
      <c r="S109" s="233"/>
      <c r="T109" s="233"/>
      <c r="U109" s="233">
        <v>382.73058174506411</v>
      </c>
      <c r="V109" s="233">
        <v>866.79214552638064</v>
      </c>
      <c r="W109" s="404"/>
      <c r="X109" s="277">
        <f t="shared" si="8"/>
        <v>85.731308436803133</v>
      </c>
      <c r="Z109" s="69"/>
      <c r="AA109" s="69"/>
      <c r="AB109" s="69"/>
    </row>
    <row r="110" spans="1:28" s="5" customFormat="1" outlineLevel="1">
      <c r="A110" s="561"/>
      <c r="B110" s="561"/>
      <c r="C110" s="561"/>
      <c r="D110" s="561"/>
      <c r="E110" s="562"/>
      <c r="F110" s="49"/>
      <c r="G110" s="80"/>
      <c r="H110" s="80"/>
      <c r="I110" s="80"/>
      <c r="J110" s="80"/>
      <c r="K110" s="80"/>
      <c r="L110" s="80"/>
      <c r="M110" s="80"/>
      <c r="N110" s="80"/>
      <c r="O110" s="80"/>
      <c r="P110" s="258"/>
      <c r="Q110" s="69"/>
      <c r="R110" s="12"/>
      <c r="S110" s="405"/>
      <c r="T110" s="405"/>
      <c r="U110" s="405"/>
      <c r="V110" s="405"/>
      <c r="W110" s="404"/>
      <c r="X110" s="277"/>
      <c r="Z110" s="69"/>
      <c r="AA110" s="69"/>
      <c r="AB110" s="69"/>
    </row>
    <row r="111" spans="1:28" s="5" customFormat="1" outlineLevel="1">
      <c r="A111" s="561"/>
      <c r="B111" s="561"/>
      <c r="C111" s="561"/>
      <c r="D111" s="561"/>
      <c r="E111" s="562"/>
      <c r="F111" s="49"/>
      <c r="G111" s="80"/>
      <c r="H111" s="80"/>
      <c r="I111" s="80"/>
      <c r="J111" s="80"/>
      <c r="K111" s="80"/>
      <c r="L111" s="80"/>
      <c r="M111" s="80"/>
      <c r="N111" s="80"/>
      <c r="O111" s="80"/>
      <c r="P111" s="258"/>
      <c r="Q111" s="69"/>
      <c r="R111" s="12"/>
      <c r="S111" s="405"/>
      <c r="T111" s="405"/>
      <c r="U111" s="405"/>
      <c r="V111" s="405"/>
      <c r="W111" s="404"/>
      <c r="X111" s="277"/>
      <c r="Z111" s="69"/>
      <c r="AA111" s="69"/>
      <c r="AB111" s="69"/>
    </row>
    <row r="112" spans="1:28" s="5" customFormat="1" ht="27.6" customHeight="1" outlineLevel="1" thickBot="1">
      <c r="A112" s="561"/>
      <c r="B112" s="561"/>
      <c r="C112" s="561"/>
      <c r="D112" s="561"/>
      <c r="E112" s="562"/>
      <c r="F112" s="49"/>
      <c r="G112" s="80"/>
      <c r="H112" s="80"/>
      <c r="I112" s="80"/>
      <c r="J112" s="80"/>
      <c r="K112" s="80"/>
      <c r="L112" s="61"/>
      <c r="M112" s="61"/>
      <c r="N112" s="61"/>
      <c r="O112" s="80"/>
      <c r="P112" s="258"/>
      <c r="Q112" s="69"/>
      <c r="R112" s="12"/>
      <c r="S112" s="405"/>
      <c r="T112" s="405"/>
      <c r="U112" s="405"/>
      <c r="V112" s="405"/>
      <c r="W112" s="404"/>
      <c r="X112" s="277"/>
      <c r="Z112" s="69"/>
      <c r="AA112" s="69"/>
      <c r="AB112" s="69"/>
    </row>
    <row r="113" spans="1:32" s="5" customFormat="1" ht="14.45" customHeight="1" outlineLevel="1">
      <c r="A113" s="563"/>
      <c r="B113" s="563"/>
      <c r="C113" s="563"/>
      <c r="D113" s="563"/>
      <c r="E113" s="569" t="s">
        <v>92</v>
      </c>
      <c r="F113" s="40" t="s">
        <v>79</v>
      </c>
      <c r="G113" s="7" t="s">
        <v>80</v>
      </c>
      <c r="H113" s="7" t="s">
        <v>81</v>
      </c>
      <c r="I113" s="80"/>
      <c r="J113" s="7" t="s">
        <v>79</v>
      </c>
      <c r="K113" s="53" t="s">
        <v>87</v>
      </c>
      <c r="L113" s="80"/>
      <c r="M113" s="80"/>
      <c r="N113" s="80"/>
      <c r="O113" s="80"/>
      <c r="P113" s="262" t="s">
        <v>89</v>
      </c>
      <c r="Q113" s="69" t="s">
        <v>276</v>
      </c>
      <c r="R113" s="24" t="s">
        <v>300</v>
      </c>
      <c r="S113" s="233"/>
      <c r="T113" s="233"/>
      <c r="U113" s="233"/>
      <c r="V113" s="233"/>
      <c r="W113" s="404"/>
      <c r="X113" s="277"/>
      <c r="Z113" s="69"/>
      <c r="AA113" s="69"/>
      <c r="AB113" s="69"/>
    </row>
    <row r="114" spans="1:32" s="5" customFormat="1" outlineLevel="1">
      <c r="A114" s="563"/>
      <c r="B114" s="563"/>
      <c r="C114" s="563"/>
      <c r="D114" s="563"/>
      <c r="E114" s="569"/>
      <c r="F114" s="13" t="s">
        <v>82</v>
      </c>
      <c r="G114" s="33">
        <v>3043.542501161478</v>
      </c>
      <c r="H114" s="11">
        <v>612.29191475014102</v>
      </c>
      <c r="I114" s="80"/>
      <c r="J114" s="8" t="s">
        <v>82</v>
      </c>
      <c r="K114" s="11">
        <v>110.99141241084229</v>
      </c>
      <c r="L114" s="80">
        <v>169.29769730768055</v>
      </c>
      <c r="M114" s="80">
        <v>159.98008940909943</v>
      </c>
      <c r="N114" s="80">
        <v>183.0128737013892</v>
      </c>
      <c r="O114" s="80"/>
      <c r="P114" s="258">
        <v>155.82051820725286</v>
      </c>
      <c r="Q114" s="69"/>
      <c r="R114" s="12" t="s">
        <v>82</v>
      </c>
      <c r="S114" s="233">
        <v>2167.924255565827</v>
      </c>
      <c r="T114" s="233">
        <v>3306.7836189541899</v>
      </c>
      <c r="U114" s="233">
        <v>3124.7887445001684</v>
      </c>
      <c r="V114" s="233">
        <v>3574.6733856257265</v>
      </c>
      <c r="W114" s="404"/>
      <c r="X114" s="277"/>
      <c r="Z114" s="69"/>
      <c r="AA114" s="69"/>
      <c r="AB114" s="69"/>
    </row>
    <row r="115" spans="1:32" s="5" customFormat="1" outlineLevel="1">
      <c r="A115" s="563"/>
      <c r="B115" s="563"/>
      <c r="C115" s="563"/>
      <c r="D115" s="563"/>
      <c r="E115" s="569"/>
      <c r="F115" s="13" t="s">
        <v>83</v>
      </c>
      <c r="G115" s="33">
        <v>2575.8536766855414</v>
      </c>
      <c r="H115" s="11">
        <v>638.07477387299298</v>
      </c>
      <c r="I115" s="80"/>
      <c r="J115" s="8" t="s">
        <v>83</v>
      </c>
      <c r="K115" s="11">
        <v>131.78202214694062</v>
      </c>
      <c r="L115" s="80">
        <v>102.07351134465704</v>
      </c>
      <c r="M115" s="80">
        <v>179.96624938625473</v>
      </c>
      <c r="N115" s="80">
        <v>121.39618450796658</v>
      </c>
      <c r="O115" s="80"/>
      <c r="P115" s="259">
        <v>133.80449184645474</v>
      </c>
      <c r="Q115" s="69"/>
      <c r="R115" s="12" t="s">
        <v>83</v>
      </c>
      <c r="S115" s="233">
        <v>2536.9193633483123</v>
      </c>
      <c r="T115" s="233">
        <v>1965.0045066577829</v>
      </c>
      <c r="U115" s="233">
        <v>3464.5079456140388</v>
      </c>
      <c r="V115" s="233">
        <v>2336.9828911220316</v>
      </c>
      <c r="W115" s="404"/>
      <c r="X115" s="276">
        <f>G115/$G$114*100</f>
        <v>84.633405832267599</v>
      </c>
      <c r="Z115" s="69"/>
      <c r="AA115" s="69"/>
      <c r="AB115" s="69"/>
    </row>
    <row r="116" spans="1:32" s="5" customFormat="1" outlineLevel="1">
      <c r="A116" s="563"/>
      <c r="B116" s="563"/>
      <c r="C116" s="563"/>
      <c r="D116" s="563"/>
      <c r="E116" s="569"/>
      <c r="F116" s="13" t="s">
        <v>84</v>
      </c>
      <c r="G116" s="33">
        <v>2037.1757791625312</v>
      </c>
      <c r="H116" s="11">
        <v>532.53828330582121</v>
      </c>
      <c r="I116" s="80"/>
      <c r="J116" s="8" t="s">
        <v>84</v>
      </c>
      <c r="K116" s="11">
        <v>98.511177792140288</v>
      </c>
      <c r="L116" s="80">
        <v>74.580695138048583</v>
      </c>
      <c r="M116" s="80">
        <v>140.02476226223672</v>
      </c>
      <c r="N116" s="80">
        <v>101.27212056684397</v>
      </c>
      <c r="O116" s="80"/>
      <c r="P116" s="258">
        <v>103.59718893981739</v>
      </c>
      <c r="Q116" s="69"/>
      <c r="R116" s="12" t="s">
        <v>84</v>
      </c>
      <c r="S116" s="233">
        <v>1937.1624599920904</v>
      </c>
      <c r="T116" s="233">
        <v>1466.5840577643489</v>
      </c>
      <c r="U116" s="233">
        <v>2753.5018766709318</v>
      </c>
      <c r="V116" s="233">
        <v>1991.4547222227536</v>
      </c>
      <c r="W116" s="404"/>
      <c r="X116" s="277">
        <f t="shared" ref="X116:X119" si="9">G116/$G$114*100</f>
        <v>66.934362782353247</v>
      </c>
      <c r="Z116" s="69"/>
      <c r="AA116" s="69"/>
      <c r="AB116" s="69"/>
    </row>
    <row r="117" spans="1:32" s="5" customFormat="1" outlineLevel="1">
      <c r="A117" s="563"/>
      <c r="B117" s="563"/>
      <c r="C117" s="563"/>
      <c r="D117" s="563"/>
      <c r="E117" s="569"/>
      <c r="F117" s="13" t="s">
        <v>85</v>
      </c>
      <c r="G117" s="33">
        <v>2715.5869464056127</v>
      </c>
      <c r="H117" s="11">
        <v>584.12465124084781</v>
      </c>
      <c r="I117" s="80"/>
      <c r="J117" s="8" t="s">
        <v>85</v>
      </c>
      <c r="K117" s="11">
        <v>165.2235008572583</v>
      </c>
      <c r="L117" s="80">
        <v>116.94010034500086</v>
      </c>
      <c r="M117" s="80">
        <v>201.15361218163707</v>
      </c>
      <c r="N117" s="80">
        <v>158.69260648563898</v>
      </c>
      <c r="O117" s="80"/>
      <c r="P117" s="258">
        <v>160.50245496738381</v>
      </c>
      <c r="Q117" s="69"/>
      <c r="R117" s="12" t="s">
        <v>85</v>
      </c>
      <c r="S117" s="233">
        <v>2795.463672244668</v>
      </c>
      <c r="T117" s="233">
        <v>1978.5430077862634</v>
      </c>
      <c r="U117" s="233">
        <v>3403.3755033453904</v>
      </c>
      <c r="V117" s="233">
        <v>2684.965602246129</v>
      </c>
      <c r="W117" s="404"/>
      <c r="X117" s="277">
        <f t="shared" si="9"/>
        <v>89.224544929774737</v>
      </c>
      <c r="Z117" s="69"/>
      <c r="AA117" s="69"/>
      <c r="AB117" s="69"/>
    </row>
    <row r="118" spans="1:32" s="5" customFormat="1" outlineLevel="1">
      <c r="A118" s="563"/>
      <c r="B118" s="563"/>
      <c r="C118" s="563"/>
      <c r="D118" s="563"/>
      <c r="E118" s="569"/>
      <c r="F118" s="13" t="s">
        <v>86</v>
      </c>
      <c r="G118" s="33">
        <v>1891.0695096183651</v>
      </c>
      <c r="H118" s="11">
        <v>195.18832031476424</v>
      </c>
      <c r="I118" s="80"/>
      <c r="J118" s="8" t="s">
        <v>86</v>
      </c>
      <c r="K118" s="11"/>
      <c r="L118" s="80">
        <v>120.86959948068674</v>
      </c>
      <c r="M118" s="80">
        <v>134.06211694110627</v>
      </c>
      <c r="N118" s="80">
        <v>148.62741525051729</v>
      </c>
      <c r="O118" s="80"/>
      <c r="P118" s="259">
        <v>134.51971055743675</v>
      </c>
      <c r="Q118" s="69"/>
      <c r="R118" s="12" t="s">
        <v>86</v>
      </c>
      <c r="S118" s="233"/>
      <c r="T118" s="233">
        <v>1699.1771188811415</v>
      </c>
      <c r="U118" s="233">
        <v>1884.6366877512</v>
      </c>
      <c r="V118" s="233">
        <v>2089.3947222227539</v>
      </c>
      <c r="W118" s="404"/>
      <c r="X118" s="276">
        <f t="shared" si="9"/>
        <v>62.133829538989339</v>
      </c>
      <c r="Z118" s="69"/>
      <c r="AA118" s="69"/>
      <c r="AB118" s="69"/>
    </row>
    <row r="119" spans="1:32" s="5" customFormat="1" outlineLevel="1">
      <c r="A119" s="563"/>
      <c r="B119" s="563"/>
      <c r="C119" s="563"/>
      <c r="D119" s="563"/>
      <c r="E119" s="569"/>
      <c r="F119" s="13" t="s">
        <v>88</v>
      </c>
      <c r="G119" s="80">
        <v>1820.6899733147097</v>
      </c>
      <c r="H119" s="80">
        <v>4.8886974254741054</v>
      </c>
      <c r="I119" s="80"/>
      <c r="J119" s="12" t="s">
        <v>88</v>
      </c>
      <c r="K119" s="80"/>
      <c r="L119" s="80"/>
      <c r="M119" s="80">
        <v>111.86506606260392</v>
      </c>
      <c r="N119" s="80">
        <v>111.44108852032113</v>
      </c>
      <c r="O119" s="80"/>
      <c r="P119" s="258">
        <v>111.65307729146252</v>
      </c>
      <c r="Q119" s="69"/>
      <c r="R119" s="12" t="s">
        <v>88</v>
      </c>
      <c r="S119" s="233"/>
      <c r="T119" s="233"/>
      <c r="U119" s="233">
        <v>1824.1468044154317</v>
      </c>
      <c r="V119" s="233">
        <v>1817.2331422139878</v>
      </c>
      <c r="W119" s="404"/>
      <c r="X119" s="277">
        <f t="shared" si="9"/>
        <v>59.821407869937659</v>
      </c>
      <c r="Z119" s="69"/>
      <c r="AA119" s="69"/>
      <c r="AB119" s="69"/>
    </row>
    <row r="120" spans="1:32" s="5" customFormat="1" outlineLevel="1">
      <c r="A120" s="563"/>
      <c r="B120" s="563"/>
      <c r="C120" s="563"/>
      <c r="D120" s="563"/>
      <c r="E120" s="569"/>
      <c r="F120" s="49"/>
      <c r="G120" s="80"/>
      <c r="H120" s="80"/>
      <c r="I120" s="80"/>
      <c r="J120" s="80"/>
      <c r="K120" s="80"/>
      <c r="L120" s="80"/>
      <c r="M120" s="80"/>
      <c r="N120" s="80"/>
      <c r="O120" s="80"/>
      <c r="P120" s="258"/>
      <c r="Q120" s="69"/>
      <c r="R120" s="12"/>
      <c r="S120" s="405"/>
      <c r="T120" s="405"/>
      <c r="U120" s="405"/>
      <c r="V120" s="405"/>
      <c r="W120" s="404"/>
      <c r="X120" s="277"/>
      <c r="Z120" s="69"/>
      <c r="AA120" s="69"/>
      <c r="AB120" s="69"/>
    </row>
    <row r="121" spans="1:32" s="5" customFormat="1" ht="24.6" customHeight="1" outlineLevel="1" thickBot="1">
      <c r="A121" s="563"/>
      <c r="B121" s="563"/>
      <c r="C121" s="563"/>
      <c r="D121" s="563"/>
      <c r="E121" s="569"/>
      <c r="F121" s="49"/>
      <c r="G121" s="80"/>
      <c r="H121" s="80"/>
      <c r="I121" s="80"/>
      <c r="J121" s="80"/>
      <c r="K121" s="80"/>
      <c r="L121" s="61"/>
      <c r="M121" s="61"/>
      <c r="N121" s="61"/>
      <c r="O121" s="80"/>
      <c r="P121" s="258"/>
      <c r="Q121" s="69"/>
      <c r="R121" s="12"/>
      <c r="S121" s="405"/>
      <c r="T121" s="405"/>
      <c r="U121" s="405"/>
      <c r="V121" s="405"/>
      <c r="W121" s="404"/>
      <c r="X121" s="277"/>
      <c r="Z121" s="69"/>
      <c r="AA121" s="69"/>
      <c r="AB121" s="69"/>
    </row>
    <row r="122" spans="1:32" s="5" customFormat="1" ht="13.15" customHeight="1">
      <c r="A122" s="35">
        <v>257</v>
      </c>
      <c r="B122" s="36" t="s">
        <v>103</v>
      </c>
      <c r="C122" s="122" t="s">
        <v>104</v>
      </c>
      <c r="D122" s="77" t="s">
        <v>255</v>
      </c>
      <c r="E122" s="26"/>
      <c r="F122" s="40" t="s">
        <v>79</v>
      </c>
      <c r="G122" s="7" t="s">
        <v>80</v>
      </c>
      <c r="H122" s="7" t="s">
        <v>81</v>
      </c>
      <c r="I122" s="80"/>
      <c r="J122" s="7" t="s">
        <v>79</v>
      </c>
      <c r="K122" s="53" t="s">
        <v>87</v>
      </c>
      <c r="L122" s="80"/>
      <c r="M122" s="80"/>
      <c r="N122" s="80"/>
      <c r="O122" s="80"/>
      <c r="P122" s="262" t="s">
        <v>89</v>
      </c>
      <c r="Q122" s="69" t="s">
        <v>276</v>
      </c>
      <c r="R122" s="24" t="s">
        <v>240</v>
      </c>
      <c r="S122" s="233"/>
      <c r="T122" s="233"/>
      <c r="U122" s="233"/>
      <c r="V122" s="233"/>
      <c r="W122" s="404"/>
      <c r="X122" s="398" t="s">
        <v>394</v>
      </c>
      <c r="Z122" s="78"/>
      <c r="AA122" s="78"/>
      <c r="AB122" s="69"/>
      <c r="AC122" s="30"/>
      <c r="AD122" s="30"/>
      <c r="AE122" s="30"/>
      <c r="AF122" s="30"/>
    </row>
    <row r="123" spans="1:32" s="5" customFormat="1" ht="13.9" customHeight="1" outlineLevel="1">
      <c r="A123" s="561"/>
      <c r="B123" s="561"/>
      <c r="C123" s="561"/>
      <c r="D123" s="561"/>
      <c r="E123" s="574" t="s">
        <v>91</v>
      </c>
      <c r="F123" s="13" t="s">
        <v>82</v>
      </c>
      <c r="G123" s="33">
        <v>2337.1050119632787</v>
      </c>
      <c r="H123" s="11">
        <v>586.34739677170637</v>
      </c>
      <c r="I123" s="80"/>
      <c r="J123" s="8" t="s">
        <v>82</v>
      </c>
      <c r="K123" s="11">
        <v>95.103176002750857</v>
      </c>
      <c r="L123" s="80">
        <v>145.77327618046522</v>
      </c>
      <c r="M123" s="80">
        <v>92.247472199060098</v>
      </c>
      <c r="N123" s="80">
        <v>145.48797465302459</v>
      </c>
      <c r="O123" s="80"/>
      <c r="P123" s="258">
        <v>119.6529747588252</v>
      </c>
      <c r="Q123" s="31"/>
      <c r="R123" s="12" t="s">
        <v>82</v>
      </c>
      <c r="S123" s="233">
        <v>1857.5894977760365</v>
      </c>
      <c r="T123" s="233">
        <v>2847.2961500403026</v>
      </c>
      <c r="U123" s="233">
        <v>1801.8108622198317</v>
      </c>
      <c r="V123" s="233">
        <v>2841.7235378169439</v>
      </c>
      <c r="W123" s="404"/>
      <c r="X123" s="277" t="s">
        <v>431</v>
      </c>
      <c r="Z123" s="78"/>
      <c r="AA123" s="78"/>
      <c r="AB123" s="69"/>
      <c r="AC123" s="30"/>
      <c r="AD123" s="30"/>
      <c r="AE123" s="30"/>
      <c r="AF123" s="30"/>
    </row>
    <row r="124" spans="1:32" s="5" customFormat="1" outlineLevel="1">
      <c r="A124" s="561"/>
      <c r="B124" s="561"/>
      <c r="C124" s="561"/>
      <c r="D124" s="561"/>
      <c r="E124" s="574"/>
      <c r="F124" s="13" t="s">
        <v>83</v>
      </c>
      <c r="G124" s="33">
        <v>1743.1627402501042</v>
      </c>
      <c r="H124" s="11">
        <v>426.36712130912514</v>
      </c>
      <c r="I124" s="80"/>
      <c r="J124" s="8" t="s">
        <v>83</v>
      </c>
      <c r="K124" s="11">
        <v>123.52717053691036</v>
      </c>
      <c r="L124" s="80">
        <v>79.375743568667204</v>
      </c>
      <c r="M124" s="80">
        <v>82.92936021640736</v>
      </c>
      <c r="N124" s="80">
        <v>76.366878177954163</v>
      </c>
      <c r="O124" s="80"/>
      <c r="P124" s="259">
        <v>90.549788124984772</v>
      </c>
      <c r="Q124" s="31"/>
      <c r="R124" s="12" t="s">
        <v>83</v>
      </c>
      <c r="S124" s="233">
        <v>2378.0062388577658</v>
      </c>
      <c r="T124" s="233">
        <v>1528.0525944198148</v>
      </c>
      <c r="U124" s="233">
        <v>1596.4628277482782</v>
      </c>
      <c r="V124" s="233">
        <v>1470.1292999745585</v>
      </c>
      <c r="W124" s="404"/>
      <c r="X124" s="428">
        <f>G124/$G$123*100</f>
        <v>74.586410594608466</v>
      </c>
      <c r="Z124" s="78"/>
      <c r="AA124" s="78"/>
      <c r="AB124" s="10"/>
      <c r="AC124" s="10"/>
      <c r="AD124" s="10"/>
      <c r="AE124" s="10"/>
      <c r="AF124" s="30"/>
    </row>
    <row r="125" spans="1:32" s="5" customFormat="1" outlineLevel="1">
      <c r="A125" s="561"/>
      <c r="B125" s="561"/>
      <c r="C125" s="561"/>
      <c r="D125" s="561"/>
      <c r="E125" s="574"/>
      <c r="F125" s="13" t="s">
        <v>84</v>
      </c>
      <c r="G125" s="33">
        <v>712.52596051980618</v>
      </c>
      <c r="H125" s="11">
        <v>231.16819466642562</v>
      </c>
      <c r="I125" s="80"/>
      <c r="J125" s="8" t="s">
        <v>84</v>
      </c>
      <c r="K125" s="11">
        <v>50.550853083699344</v>
      </c>
      <c r="L125" s="80">
        <v>37.542702003726077</v>
      </c>
      <c r="M125" s="80">
        <v>21.870385159701311</v>
      </c>
      <c r="N125" s="80">
        <v>34.973354436084854</v>
      </c>
      <c r="O125" s="80"/>
      <c r="P125" s="258">
        <v>36.234323670802894</v>
      </c>
      <c r="Q125" s="31"/>
      <c r="R125" s="12" t="s">
        <v>84</v>
      </c>
      <c r="S125" s="233">
        <v>994.05181329717823</v>
      </c>
      <c r="T125" s="233">
        <v>738.25442552053676</v>
      </c>
      <c r="U125" s="233">
        <v>430.0678366300246</v>
      </c>
      <c r="V125" s="233">
        <v>687.72976663148552</v>
      </c>
      <c r="W125" s="404"/>
      <c r="X125" s="429">
        <f t="shared" ref="X125:X128" si="10">G125/$G$123*100</f>
        <v>30.487545783030551</v>
      </c>
      <c r="Z125" s="78"/>
      <c r="AA125" s="78"/>
      <c r="AB125" s="9"/>
      <c r="AC125" s="9"/>
      <c r="AD125" s="9"/>
      <c r="AE125" s="9"/>
      <c r="AF125" s="30"/>
    </row>
    <row r="126" spans="1:32" s="5" customFormat="1" outlineLevel="1">
      <c r="A126" s="561"/>
      <c r="B126" s="561"/>
      <c r="C126" s="561"/>
      <c r="D126" s="561"/>
      <c r="E126" s="574"/>
      <c r="F126" s="13" t="s">
        <v>85</v>
      </c>
      <c r="G126" s="33">
        <v>505.11763151936799</v>
      </c>
      <c r="H126" s="11">
        <v>100.81341982993867</v>
      </c>
      <c r="I126" s="80"/>
      <c r="J126" s="8" t="s">
        <v>85</v>
      </c>
      <c r="K126" s="11">
        <v>30.649510580543321</v>
      </c>
      <c r="L126" s="80">
        <v>34.13003293710841</v>
      </c>
      <c r="M126" s="80">
        <v>21.20604312613116</v>
      </c>
      <c r="N126" s="80">
        <v>33.432603981235005</v>
      </c>
      <c r="O126" s="80"/>
      <c r="P126" s="258">
        <v>29.854547656254475</v>
      </c>
      <c r="Q126" s="31"/>
      <c r="R126" s="12" t="s">
        <v>85</v>
      </c>
      <c r="S126" s="233">
        <v>518.56783663002454</v>
      </c>
      <c r="T126" s="233">
        <v>577.45578996433187</v>
      </c>
      <c r="U126" s="233">
        <v>358.79110951878368</v>
      </c>
      <c r="V126" s="233">
        <v>565.65578996433192</v>
      </c>
      <c r="W126" s="404"/>
      <c r="X126" s="429">
        <f t="shared" si="10"/>
        <v>21.612962572659296</v>
      </c>
      <c r="Z126" s="78"/>
      <c r="AA126" s="78"/>
      <c r="AB126" s="9"/>
      <c r="AC126" s="9"/>
      <c r="AD126" s="9"/>
      <c r="AE126" s="9"/>
      <c r="AF126" s="30"/>
    </row>
    <row r="127" spans="1:32" s="5" customFormat="1" outlineLevel="1">
      <c r="A127" s="561"/>
      <c r="B127" s="561"/>
      <c r="C127" s="561"/>
      <c r="D127" s="561"/>
      <c r="E127" s="574"/>
      <c r="F127" s="13" t="s">
        <v>86</v>
      </c>
      <c r="G127" s="33">
        <v>361.50709396355273</v>
      </c>
      <c r="H127" s="11">
        <v>118.57682809387165</v>
      </c>
      <c r="I127" s="80"/>
      <c r="J127" s="8" t="s">
        <v>86</v>
      </c>
      <c r="K127" s="11"/>
      <c r="L127" s="80">
        <v>29.969729970824975</v>
      </c>
      <c r="M127" s="80">
        <v>16.000706875061336</v>
      </c>
      <c r="N127" s="80">
        <v>31.176113395280364</v>
      </c>
      <c r="O127" s="80"/>
      <c r="P127" s="264">
        <v>25.71551674705556</v>
      </c>
      <c r="Q127" s="31"/>
      <c r="R127" s="12" t="s">
        <v>86</v>
      </c>
      <c r="S127" s="233"/>
      <c r="T127" s="233">
        <v>421.31255207484242</v>
      </c>
      <c r="U127" s="233">
        <v>224.93691651863756</v>
      </c>
      <c r="V127" s="233">
        <v>438.27181329717826</v>
      </c>
      <c r="W127" s="404"/>
      <c r="X127" s="399">
        <f t="shared" si="10"/>
        <v>15.46815791815318</v>
      </c>
      <c r="Z127" s="78"/>
      <c r="AA127" s="78"/>
      <c r="AB127" s="9"/>
      <c r="AC127" s="9"/>
      <c r="AD127" s="9"/>
      <c r="AE127" s="9"/>
      <c r="AF127" s="30"/>
    </row>
    <row r="128" spans="1:32" s="5" customFormat="1" outlineLevel="1">
      <c r="A128" s="561"/>
      <c r="B128" s="561"/>
      <c r="C128" s="561"/>
      <c r="D128" s="561"/>
      <c r="E128" s="574"/>
      <c r="F128" s="13" t="s">
        <v>88</v>
      </c>
      <c r="G128" s="80">
        <v>323.36589901900277</v>
      </c>
      <c r="H128" s="80">
        <v>122.57278961052613</v>
      </c>
      <c r="I128" s="80"/>
      <c r="J128" s="12" t="s">
        <v>88</v>
      </c>
      <c r="K128" s="80"/>
      <c r="L128" s="80"/>
      <c r="M128" s="80">
        <v>14.515154653234822</v>
      </c>
      <c r="N128" s="80">
        <v>25.145411665873695</v>
      </c>
      <c r="O128" s="80"/>
      <c r="P128" s="258">
        <v>19.830283159554259</v>
      </c>
      <c r="Q128" s="31"/>
      <c r="R128" s="12" t="s">
        <v>88</v>
      </c>
      <c r="S128" s="233"/>
      <c r="T128" s="233"/>
      <c r="U128" s="233">
        <v>236.69384829644781</v>
      </c>
      <c r="V128" s="233">
        <v>410.03794974155772</v>
      </c>
      <c r="W128" s="404"/>
      <c r="X128" s="429">
        <f t="shared" si="10"/>
        <v>13.836173272648974</v>
      </c>
      <c r="Z128" s="78"/>
      <c r="AA128" s="78"/>
      <c r="AB128" s="9"/>
      <c r="AC128" s="9"/>
      <c r="AD128" s="9"/>
      <c r="AE128" s="9"/>
      <c r="AF128" s="30"/>
    </row>
    <row r="129" spans="1:32" s="5" customFormat="1" outlineLevel="1">
      <c r="A129" s="561"/>
      <c r="B129" s="561"/>
      <c r="C129" s="561"/>
      <c r="D129" s="561"/>
      <c r="E129" s="574"/>
      <c r="F129" s="49"/>
      <c r="G129" s="80"/>
      <c r="H129" s="80"/>
      <c r="I129" s="80"/>
      <c r="J129" s="80"/>
      <c r="K129" s="80"/>
      <c r="L129" s="80"/>
      <c r="M129" s="80"/>
      <c r="N129" s="80"/>
      <c r="O129" s="80"/>
      <c r="P129" s="258"/>
      <c r="Q129" s="69"/>
      <c r="R129" s="12"/>
      <c r="S129" s="405"/>
      <c r="T129" s="405"/>
      <c r="U129" s="405"/>
      <c r="V129" s="405"/>
      <c r="W129" s="404"/>
      <c r="X129" s="277"/>
      <c r="Z129" s="78"/>
      <c r="AA129" s="78"/>
      <c r="AB129" s="10"/>
      <c r="AC129" s="9"/>
      <c r="AD129" s="9"/>
      <c r="AE129" s="9"/>
      <c r="AF129" s="30"/>
    </row>
    <row r="130" spans="1:32" s="5" customFormat="1" outlineLevel="1">
      <c r="A130" s="561"/>
      <c r="B130" s="561"/>
      <c r="C130" s="561"/>
      <c r="D130" s="561"/>
      <c r="E130" s="574"/>
      <c r="F130" s="49"/>
      <c r="G130" s="80"/>
      <c r="H130" s="80"/>
      <c r="I130" s="80"/>
      <c r="J130" s="80"/>
      <c r="K130" s="80"/>
      <c r="L130" s="80"/>
      <c r="M130" s="80"/>
      <c r="N130" s="80"/>
      <c r="O130" s="80"/>
      <c r="P130" s="258"/>
      <c r="Q130" s="69"/>
      <c r="R130" s="12"/>
      <c r="S130" s="405"/>
      <c r="T130" s="405"/>
      <c r="U130" s="405"/>
      <c r="V130" s="405"/>
      <c r="W130" s="404"/>
      <c r="X130" s="277"/>
      <c r="Z130" s="78"/>
      <c r="AA130" s="78"/>
      <c r="AB130" s="10"/>
      <c r="AC130" s="10"/>
      <c r="AD130" s="9"/>
      <c r="AE130" s="9"/>
      <c r="AF130" s="30"/>
    </row>
    <row r="131" spans="1:32" s="5" customFormat="1" outlineLevel="1">
      <c r="A131" s="561"/>
      <c r="B131" s="561"/>
      <c r="C131" s="561"/>
      <c r="D131" s="561"/>
      <c r="E131" s="574"/>
      <c r="F131" s="49"/>
      <c r="G131" s="80"/>
      <c r="H131" s="80"/>
      <c r="I131" s="80"/>
      <c r="J131" s="80"/>
      <c r="K131" s="80"/>
      <c r="L131" s="80"/>
      <c r="M131" s="80"/>
      <c r="N131" s="80"/>
      <c r="O131" s="80"/>
      <c r="P131" s="258"/>
      <c r="Q131" s="69"/>
      <c r="R131" s="12"/>
      <c r="S131" s="405"/>
      <c r="T131" s="405"/>
      <c r="U131" s="405"/>
      <c r="V131" s="405"/>
      <c r="W131" s="404"/>
      <c r="X131" s="277"/>
      <c r="Z131" s="78"/>
      <c r="AA131" s="78"/>
      <c r="AB131" s="69"/>
      <c r="AC131" s="30"/>
      <c r="AD131" s="30"/>
      <c r="AE131" s="30"/>
      <c r="AF131" s="30"/>
    </row>
    <row r="132" spans="1:32" s="5" customFormat="1" ht="15.75" outlineLevel="1" thickBot="1">
      <c r="A132" s="561"/>
      <c r="B132" s="561"/>
      <c r="C132" s="561"/>
      <c r="D132" s="561"/>
      <c r="E132" s="574"/>
      <c r="F132" s="49"/>
      <c r="G132" s="80"/>
      <c r="H132" s="80"/>
      <c r="I132" s="80"/>
      <c r="J132" s="80"/>
      <c r="K132" s="80"/>
      <c r="L132" s="61"/>
      <c r="M132" s="61"/>
      <c r="N132" s="61"/>
      <c r="O132" s="80"/>
      <c r="P132" s="258"/>
      <c r="Q132" s="69"/>
      <c r="R132" s="12"/>
      <c r="S132" s="405"/>
      <c r="T132" s="405"/>
      <c r="U132" s="405"/>
      <c r="V132" s="405"/>
      <c r="W132" s="404"/>
      <c r="X132" s="277"/>
      <c r="Z132" s="78"/>
      <c r="AA132" s="78"/>
      <c r="AB132" s="69"/>
    </row>
    <row r="133" spans="1:32" s="5" customFormat="1" ht="14.45" customHeight="1" outlineLevel="1">
      <c r="A133" s="563"/>
      <c r="B133" s="563"/>
      <c r="C133" s="563"/>
      <c r="D133" s="563"/>
      <c r="E133" s="564" t="s">
        <v>91</v>
      </c>
      <c r="F133" s="40" t="s">
        <v>79</v>
      </c>
      <c r="G133" s="7" t="s">
        <v>80</v>
      </c>
      <c r="H133" s="7" t="s">
        <v>81</v>
      </c>
      <c r="I133" s="80"/>
      <c r="J133" s="7" t="s">
        <v>79</v>
      </c>
      <c r="K133" s="53" t="s">
        <v>87</v>
      </c>
      <c r="L133" s="80"/>
      <c r="M133" s="80"/>
      <c r="N133" s="80"/>
      <c r="O133" s="80"/>
      <c r="P133" s="262" t="s">
        <v>89</v>
      </c>
      <c r="Q133" s="69" t="s">
        <v>267</v>
      </c>
      <c r="R133" s="24">
        <v>257</v>
      </c>
      <c r="S133" s="405"/>
      <c r="T133" s="405"/>
      <c r="U133" s="405"/>
      <c r="V133" s="405"/>
      <c r="W133" s="404"/>
      <c r="X133" s="277"/>
      <c r="Z133" s="69"/>
      <c r="AA133" s="69"/>
      <c r="AB133" s="69"/>
    </row>
    <row r="134" spans="1:32" s="5" customFormat="1" outlineLevel="1">
      <c r="A134" s="563"/>
      <c r="B134" s="563"/>
      <c r="C134" s="563"/>
      <c r="D134" s="563"/>
      <c r="E134" s="564"/>
      <c r="F134" s="13" t="s">
        <v>82</v>
      </c>
      <c r="G134" s="33">
        <v>722.10165414426911</v>
      </c>
      <c r="H134" s="11">
        <v>70.526346025321843</v>
      </c>
      <c r="I134" s="80"/>
      <c r="J134" s="8" t="s">
        <v>82</v>
      </c>
      <c r="K134" s="11">
        <v>81.460544130647179</v>
      </c>
      <c r="L134" s="80">
        <v>80.13827776278869</v>
      </c>
      <c r="M134" s="80">
        <v>74.475133117078954</v>
      </c>
      <c r="N134" s="80">
        <v>93.607131189559951</v>
      </c>
      <c r="O134" s="80"/>
      <c r="P134" s="258">
        <v>82.420271550018683</v>
      </c>
      <c r="Q134" s="69"/>
      <c r="R134" s="12" t="s">
        <v>82</v>
      </c>
      <c r="S134" s="405">
        <v>713.69327664171237</v>
      </c>
      <c r="T134" s="405">
        <v>702.10861775266108</v>
      </c>
      <c r="U134" s="405">
        <v>652.49259441981474</v>
      </c>
      <c r="V134" s="405">
        <v>820.11212776288789</v>
      </c>
      <c r="W134" s="404"/>
      <c r="X134" s="277"/>
      <c r="Z134" s="69"/>
      <c r="AA134" s="69"/>
      <c r="AB134" s="69"/>
    </row>
    <row r="135" spans="1:32" s="5" customFormat="1" outlineLevel="1">
      <c r="A135" s="563"/>
      <c r="B135" s="563"/>
      <c r="C135" s="563"/>
      <c r="D135" s="563"/>
      <c r="E135" s="564"/>
      <c r="F135" s="13" t="s">
        <v>83</v>
      </c>
      <c r="G135" s="33">
        <v>408.71736490790789</v>
      </c>
      <c r="H135" s="11">
        <v>171.2950828684726</v>
      </c>
      <c r="I135" s="80"/>
      <c r="J135" s="8" t="s">
        <v>83</v>
      </c>
      <c r="K135" s="11">
        <v>53.065029100345399</v>
      </c>
      <c r="L135" s="80">
        <v>30.28252135245814</v>
      </c>
      <c r="M135" s="80">
        <v>83.321742643135153</v>
      </c>
      <c r="N135" s="80">
        <v>45.81864441922626</v>
      </c>
      <c r="O135" s="80"/>
      <c r="P135" s="264">
        <v>53.12198437879124</v>
      </c>
      <c r="Q135" s="69"/>
      <c r="R135" s="12" t="s">
        <v>83</v>
      </c>
      <c r="S135" s="405">
        <v>408.279154408127</v>
      </c>
      <c r="T135" s="405">
        <v>232.99190485221436</v>
      </c>
      <c r="U135" s="405">
        <v>641.0724955190758</v>
      </c>
      <c r="V135" s="405">
        <v>352.52590485221435</v>
      </c>
      <c r="W135" s="404"/>
      <c r="X135" s="279">
        <f>G135/$G$134*100</f>
        <v>56.601084149607836</v>
      </c>
      <c r="Z135" s="69"/>
      <c r="AA135" s="69"/>
      <c r="AB135" s="69"/>
    </row>
    <row r="136" spans="1:32" s="5" customFormat="1" outlineLevel="1">
      <c r="A136" s="563"/>
      <c r="B136" s="563"/>
      <c r="C136" s="563"/>
      <c r="D136" s="563"/>
      <c r="E136" s="564"/>
      <c r="F136" s="13" t="s">
        <v>84</v>
      </c>
      <c r="G136" s="33">
        <v>267.45416360203171</v>
      </c>
      <c r="H136" s="11">
        <v>107.5352656001411</v>
      </c>
      <c r="I136" s="80"/>
      <c r="J136" s="8" t="s">
        <v>84</v>
      </c>
      <c r="K136" s="11">
        <v>43.732028924561419</v>
      </c>
      <c r="L136" s="80">
        <v>17.719289895731865</v>
      </c>
      <c r="M136" s="80">
        <v>52.749117159763436</v>
      </c>
      <c r="N136" s="80">
        <v>34.569181320566827</v>
      </c>
      <c r="O136" s="80"/>
      <c r="P136" s="258">
        <v>37.192404325155884</v>
      </c>
      <c r="Q136" s="69"/>
      <c r="R136" s="12" t="s">
        <v>84</v>
      </c>
      <c r="S136" s="405">
        <v>314.48123429673996</v>
      </c>
      <c r="T136" s="405">
        <v>127.42112118520681</v>
      </c>
      <c r="U136" s="405">
        <v>379.32398474082726</v>
      </c>
      <c r="V136" s="405">
        <v>248.5903141853529</v>
      </c>
      <c r="W136" s="404"/>
      <c r="X136" s="277">
        <f t="shared" ref="X136:X139" si="11">G136/$G$134*100</f>
        <v>37.038298149168469</v>
      </c>
      <c r="Z136" s="69"/>
      <c r="AA136" s="69"/>
      <c r="AB136" s="69"/>
    </row>
    <row r="137" spans="1:32" s="5" customFormat="1" outlineLevel="1">
      <c r="A137" s="563"/>
      <c r="B137" s="563"/>
      <c r="C137" s="563"/>
      <c r="D137" s="563"/>
      <c r="E137" s="564"/>
      <c r="F137" s="13" t="s">
        <v>85</v>
      </c>
      <c r="G137" s="33">
        <v>200.59521476867408</v>
      </c>
      <c r="H137" s="11">
        <v>87.034390895352644</v>
      </c>
      <c r="I137" s="80"/>
      <c r="J137" s="8" t="s">
        <v>85</v>
      </c>
      <c r="K137" s="11">
        <v>28.475799177362575</v>
      </c>
      <c r="L137" s="80">
        <v>9.7864349627028417</v>
      </c>
      <c r="M137" s="80">
        <v>34.807938201003367</v>
      </c>
      <c r="N137" s="80">
        <v>24.886917323634915</v>
      </c>
      <c r="O137" s="80"/>
      <c r="P137" s="258">
        <v>24.489272416175925</v>
      </c>
      <c r="Q137" s="69"/>
      <c r="R137" s="12" t="s">
        <v>85</v>
      </c>
      <c r="S137" s="405">
        <v>233.24943896330925</v>
      </c>
      <c r="T137" s="405">
        <v>80.162121185206828</v>
      </c>
      <c r="U137" s="405">
        <v>285.11691651863754</v>
      </c>
      <c r="V137" s="405">
        <v>203.85238240754268</v>
      </c>
      <c r="W137" s="404"/>
      <c r="X137" s="277">
        <f t="shared" si="11"/>
        <v>27.779359542721259</v>
      </c>
      <c r="Z137" s="69"/>
      <c r="AA137" s="69"/>
      <c r="AB137" s="69"/>
    </row>
    <row r="138" spans="1:32" s="5" customFormat="1" outlineLevel="1">
      <c r="A138" s="563"/>
      <c r="B138" s="563"/>
      <c r="C138" s="563"/>
      <c r="D138" s="563"/>
      <c r="E138" s="564"/>
      <c r="F138" s="13" t="s">
        <v>86</v>
      </c>
      <c r="G138" s="33">
        <v>165.66905296301707</v>
      </c>
      <c r="H138" s="11">
        <v>98.624641256040803</v>
      </c>
      <c r="I138" s="80"/>
      <c r="J138" s="8" t="s">
        <v>86</v>
      </c>
      <c r="K138" s="11"/>
      <c r="L138" s="80">
        <v>4.4714512604611087</v>
      </c>
      <c r="M138" s="80">
        <v>17.750590355911683</v>
      </c>
      <c r="N138" s="80">
        <v>11.239363669260307</v>
      </c>
      <c r="O138" s="80"/>
      <c r="P138" s="264">
        <v>11.1538017618777</v>
      </c>
      <c r="Q138" s="69"/>
      <c r="R138" s="12" t="s">
        <v>86</v>
      </c>
      <c r="S138" s="405"/>
      <c r="T138" s="405">
        <v>66.415121185206829</v>
      </c>
      <c r="U138" s="405">
        <v>263.65212118520679</v>
      </c>
      <c r="V138" s="405">
        <v>166.93991651863755</v>
      </c>
      <c r="W138" s="404"/>
      <c r="X138" s="277">
        <f t="shared" si="11"/>
        <v>22.942621999577632</v>
      </c>
      <c r="Z138" s="69"/>
      <c r="AA138" s="69"/>
      <c r="AB138" s="69"/>
    </row>
    <row r="139" spans="1:32" s="5" customFormat="1" outlineLevel="1">
      <c r="A139" s="563"/>
      <c r="B139" s="563"/>
      <c r="C139" s="563"/>
      <c r="D139" s="563"/>
      <c r="E139" s="564"/>
      <c r="F139" s="13" t="s">
        <v>88</v>
      </c>
      <c r="G139" s="80">
        <v>125.75555296301707</v>
      </c>
      <c r="H139" s="80">
        <v>112.653375711143</v>
      </c>
      <c r="I139" s="80"/>
      <c r="J139" s="12" t="s">
        <v>88</v>
      </c>
      <c r="K139" s="80"/>
      <c r="L139" s="80"/>
      <c r="M139" s="80">
        <v>10.355299255419057</v>
      </c>
      <c r="N139" s="80">
        <v>2.3238699759059194</v>
      </c>
      <c r="O139" s="80"/>
      <c r="P139" s="258">
        <v>6.3395846156624884</v>
      </c>
      <c r="Q139" s="69"/>
      <c r="R139" s="12" t="s">
        <v>88</v>
      </c>
      <c r="S139" s="405"/>
      <c r="T139" s="405"/>
      <c r="U139" s="405">
        <v>205.41351885192219</v>
      </c>
      <c r="V139" s="405">
        <v>46.097587074111942</v>
      </c>
      <c r="W139" s="404"/>
      <c r="X139" s="277">
        <f t="shared" si="11"/>
        <v>17.415214636510484</v>
      </c>
      <c r="Z139" s="69"/>
      <c r="AA139" s="69"/>
      <c r="AB139" s="69"/>
    </row>
    <row r="140" spans="1:32" s="5" customFormat="1" outlineLevel="1">
      <c r="A140" s="563"/>
      <c r="B140" s="563"/>
      <c r="C140" s="563"/>
      <c r="D140" s="563"/>
      <c r="E140" s="564"/>
      <c r="F140" s="49"/>
      <c r="G140" s="80"/>
      <c r="H140" s="80"/>
      <c r="I140" s="80"/>
      <c r="J140" s="80"/>
      <c r="K140" s="80"/>
      <c r="L140" s="80"/>
      <c r="M140" s="80"/>
      <c r="N140" s="80"/>
      <c r="O140" s="80"/>
      <c r="P140" s="258"/>
      <c r="Q140" s="69"/>
      <c r="R140" s="12"/>
      <c r="S140" s="405"/>
      <c r="T140" s="405"/>
      <c r="U140" s="405"/>
      <c r="V140" s="405"/>
      <c r="W140" s="404"/>
      <c r="X140" s="277"/>
      <c r="Z140" s="69"/>
      <c r="AA140" s="69"/>
      <c r="AB140" s="69"/>
    </row>
    <row r="141" spans="1:32" s="5" customFormat="1" ht="15.75" outlineLevel="1" thickBot="1">
      <c r="A141" s="563"/>
      <c r="B141" s="563"/>
      <c r="C141" s="563"/>
      <c r="D141" s="563"/>
      <c r="E141" s="564"/>
      <c r="F141" s="49"/>
      <c r="G141" s="80"/>
      <c r="H141" s="80"/>
      <c r="I141" s="80"/>
      <c r="J141" s="80"/>
      <c r="K141" s="80"/>
      <c r="L141" s="61"/>
      <c r="M141" s="61"/>
      <c r="N141" s="61"/>
      <c r="O141" s="80"/>
      <c r="P141" s="258"/>
      <c r="Q141" s="69"/>
      <c r="R141" s="12"/>
      <c r="S141" s="405"/>
      <c r="T141" s="405"/>
      <c r="U141" s="405"/>
      <c r="V141" s="405"/>
      <c r="W141" s="404"/>
      <c r="X141" s="277"/>
      <c r="Z141" s="69"/>
      <c r="AA141" s="69"/>
      <c r="AB141" s="69"/>
    </row>
    <row r="142" spans="1:32" s="5" customFormat="1" ht="14.45" customHeight="1" outlineLevel="1">
      <c r="A142" s="563"/>
      <c r="B142" s="563"/>
      <c r="C142" s="563"/>
      <c r="D142" s="563"/>
      <c r="E142" s="564" t="s">
        <v>98</v>
      </c>
      <c r="F142" s="40" t="s">
        <v>79</v>
      </c>
      <c r="G142" s="7" t="s">
        <v>80</v>
      </c>
      <c r="H142" s="7" t="s">
        <v>81</v>
      </c>
      <c r="I142" s="80"/>
      <c r="J142" s="7" t="s">
        <v>79</v>
      </c>
      <c r="K142" s="53" t="s">
        <v>87</v>
      </c>
      <c r="L142" s="80"/>
      <c r="M142" s="80"/>
      <c r="N142" s="80"/>
      <c r="O142" s="80"/>
      <c r="P142" s="262" t="s">
        <v>89</v>
      </c>
      <c r="Q142" s="69" t="s">
        <v>274</v>
      </c>
      <c r="R142" s="24">
        <v>257</v>
      </c>
      <c r="S142" s="233"/>
      <c r="T142" s="233"/>
      <c r="U142" s="233"/>
      <c r="V142" s="233"/>
      <c r="W142" s="404"/>
      <c r="X142" s="277"/>
      <c r="Z142" s="69"/>
      <c r="AA142" s="69"/>
      <c r="AB142" s="69"/>
    </row>
    <row r="143" spans="1:32" s="5" customFormat="1" outlineLevel="1">
      <c r="A143" s="563"/>
      <c r="B143" s="563"/>
      <c r="C143" s="563"/>
      <c r="D143" s="563"/>
      <c r="E143" s="564"/>
      <c r="F143" s="13" t="s">
        <v>82</v>
      </c>
      <c r="G143" s="33">
        <v>2046.6092492048992</v>
      </c>
      <c r="H143" s="11">
        <v>291.110626321501</v>
      </c>
      <c r="I143" s="80"/>
      <c r="J143" s="8" t="s">
        <v>82</v>
      </c>
      <c r="K143" s="11">
        <v>88.801476940063495</v>
      </c>
      <c r="L143" s="80">
        <v>98.220182998337364</v>
      </c>
      <c r="M143" s="80">
        <v>69.40822043337279</v>
      </c>
      <c r="N143" s="80">
        <v>91.558004565097491</v>
      </c>
      <c r="O143" s="80"/>
      <c r="P143" s="258">
        <v>86.996971234217796</v>
      </c>
      <c r="Q143" s="69"/>
      <c r="R143" s="12" t="s">
        <v>82</v>
      </c>
      <c r="S143" s="233">
        <v>2089.0603600359195</v>
      </c>
      <c r="T143" s="233">
        <v>2310.6360156125779</v>
      </c>
      <c r="U143" s="233">
        <v>1632.8327744578</v>
      </c>
      <c r="V143" s="233">
        <v>2153.9078467132999</v>
      </c>
      <c r="W143" s="404"/>
      <c r="X143" s="277"/>
      <c r="Z143" s="69"/>
      <c r="AA143" s="69"/>
      <c r="AB143" s="69"/>
    </row>
    <row r="144" spans="1:32" s="5" customFormat="1" outlineLevel="1">
      <c r="A144" s="563"/>
      <c r="B144" s="563"/>
      <c r="C144" s="563"/>
      <c r="D144" s="563"/>
      <c r="E144" s="564"/>
      <c r="F144" s="13" t="s">
        <v>83</v>
      </c>
      <c r="G144" s="33">
        <v>633.88657996871484</v>
      </c>
      <c r="H144" s="11">
        <v>75.551764745662553</v>
      </c>
      <c r="I144" s="80"/>
      <c r="J144" s="8" t="s">
        <v>83</v>
      </c>
      <c r="K144" s="11">
        <v>31.33763718869292</v>
      </c>
      <c r="L144" s="80">
        <v>31.753241063268227</v>
      </c>
      <c r="M144" s="80">
        <v>25.273966543951992</v>
      </c>
      <c r="N144" s="80">
        <v>33.676209546299219</v>
      </c>
      <c r="O144" s="80"/>
      <c r="P144" s="264">
        <v>30.510263585553091</v>
      </c>
      <c r="Q144" s="69"/>
      <c r="R144" s="12" t="s">
        <v>83</v>
      </c>
      <c r="S144" s="233">
        <v>651.07623885776604</v>
      </c>
      <c r="T144" s="233">
        <v>659.71089774681718</v>
      </c>
      <c r="U144" s="233">
        <v>525.09635552199779</v>
      </c>
      <c r="V144" s="233">
        <v>699.66282774827823</v>
      </c>
      <c r="W144" s="404"/>
      <c r="X144" s="279">
        <f>G144/$G$143*100</f>
        <v>30.972525909133736</v>
      </c>
      <c r="Z144" s="69"/>
      <c r="AA144" s="69"/>
      <c r="AB144" s="69"/>
    </row>
    <row r="145" spans="1:29" s="5" customFormat="1" outlineLevel="1">
      <c r="A145" s="563"/>
      <c r="B145" s="563"/>
      <c r="C145" s="563"/>
      <c r="D145" s="563"/>
      <c r="E145" s="564"/>
      <c r="F145" s="13" t="s">
        <v>84</v>
      </c>
      <c r="G145" s="33">
        <v>426.91864724265349</v>
      </c>
      <c r="H145" s="11">
        <v>68.354303524709948</v>
      </c>
      <c r="I145" s="80"/>
      <c r="J145" s="8" t="s">
        <v>84</v>
      </c>
      <c r="K145" s="11">
        <v>23.367404327800411</v>
      </c>
      <c r="L145" s="80">
        <v>23.463083531683431</v>
      </c>
      <c r="M145" s="80">
        <v>18.100499985150673</v>
      </c>
      <c r="N145" s="80">
        <v>17.366680935258906</v>
      </c>
      <c r="O145" s="80"/>
      <c r="P145" s="258">
        <v>20.574417194973357</v>
      </c>
      <c r="Q145" s="69"/>
      <c r="R145" s="12" t="s">
        <v>84</v>
      </c>
      <c r="S145" s="233">
        <v>484.87306107674164</v>
      </c>
      <c r="T145" s="233">
        <v>486.85840218769044</v>
      </c>
      <c r="U145" s="233">
        <v>375.58492640871145</v>
      </c>
      <c r="V145" s="233">
        <v>360.35819929747049</v>
      </c>
      <c r="W145" s="404"/>
      <c r="X145" s="277">
        <f t="shared" ref="X145:X148" si="12">G145/$G$143*100</f>
        <v>20.85980249568939</v>
      </c>
      <c r="Z145" s="69"/>
      <c r="AA145" s="69"/>
      <c r="AB145" s="69"/>
    </row>
    <row r="146" spans="1:29" s="5" customFormat="1" outlineLevel="1">
      <c r="A146" s="563"/>
      <c r="B146" s="563"/>
      <c r="C146" s="563"/>
      <c r="D146" s="563"/>
      <c r="E146" s="564"/>
      <c r="F146" s="13" t="s">
        <v>85</v>
      </c>
      <c r="G146" s="33">
        <v>584.61249999999995</v>
      </c>
      <c r="H146" s="11">
        <v>153.70184363276584</v>
      </c>
      <c r="I146" s="80"/>
      <c r="J146" s="8" t="s">
        <v>85</v>
      </c>
      <c r="K146" s="11">
        <v>18.373091546308373</v>
      </c>
      <c r="L146" s="80">
        <v>9.8979911431097456</v>
      </c>
      <c r="M146" s="80">
        <v>15.088033683142173</v>
      </c>
      <c r="N146" s="80">
        <v>12.26683265076338</v>
      </c>
      <c r="O146" s="80"/>
      <c r="P146" s="258">
        <v>13.906487255830918</v>
      </c>
      <c r="Q146" s="69"/>
      <c r="R146" s="12" t="s">
        <v>85</v>
      </c>
      <c r="S146" s="233">
        <v>772.38333333333333</v>
      </c>
      <c r="T146" s="233">
        <v>416.10000000000008</v>
      </c>
      <c r="U146" s="233">
        <v>634.2833333333333</v>
      </c>
      <c r="V146" s="233">
        <v>515.68333333333328</v>
      </c>
      <c r="W146" s="404"/>
      <c r="X146" s="277">
        <f t="shared" si="12"/>
        <v>28.564930028881669</v>
      </c>
      <c r="Z146" s="69"/>
      <c r="AA146" s="69"/>
      <c r="AB146" s="69"/>
    </row>
    <row r="147" spans="1:29" s="5" customFormat="1" outlineLevel="1">
      <c r="A147" s="563"/>
      <c r="B147" s="563"/>
      <c r="C147" s="563"/>
      <c r="D147" s="563"/>
      <c r="E147" s="564"/>
      <c r="F147" s="13" t="s">
        <v>86</v>
      </c>
      <c r="G147" s="33">
        <v>364.41927859396696</v>
      </c>
      <c r="H147" s="11">
        <v>98.81787311752484</v>
      </c>
      <c r="I147" s="80"/>
      <c r="J147" s="8" t="s">
        <v>86</v>
      </c>
      <c r="K147" s="11"/>
      <c r="L147" s="80">
        <v>10.233760404669489</v>
      </c>
      <c r="M147" s="80">
        <v>7.4701527617242967</v>
      </c>
      <c r="N147" s="80">
        <v>6.0131495005365938</v>
      </c>
      <c r="O147" s="80"/>
      <c r="P147" s="264">
        <v>7.9056875556434605</v>
      </c>
      <c r="Q147" s="69"/>
      <c r="R147" s="12" t="s">
        <v>86</v>
      </c>
      <c r="S147" s="233"/>
      <c r="T147" s="233">
        <v>471.73374329863924</v>
      </c>
      <c r="U147" s="233">
        <v>344.34293807513461</v>
      </c>
      <c r="V147" s="233">
        <v>277.18115440812704</v>
      </c>
      <c r="W147" s="404"/>
      <c r="X147" s="277">
        <f t="shared" si="12"/>
        <v>17.806001743397896</v>
      </c>
      <c r="Z147" s="69"/>
      <c r="AA147" s="69"/>
      <c r="AB147" s="69"/>
    </row>
    <row r="148" spans="1:29" s="5" customFormat="1" outlineLevel="1">
      <c r="A148" s="563"/>
      <c r="B148" s="563"/>
      <c r="C148" s="563"/>
      <c r="D148" s="563"/>
      <c r="E148" s="564"/>
      <c r="F148" s="13" t="s">
        <v>88</v>
      </c>
      <c r="G148" s="80">
        <v>285.6444156304629</v>
      </c>
      <c r="H148" s="80">
        <v>46.421077781166716</v>
      </c>
      <c r="I148" s="80"/>
      <c r="J148" s="12" t="s">
        <v>88</v>
      </c>
      <c r="K148" s="80"/>
      <c r="L148" s="80"/>
      <c r="M148" s="80">
        <v>11.285741812125606</v>
      </c>
      <c r="N148" s="80">
        <v>8.9592953535372004</v>
      </c>
      <c r="O148" s="80"/>
      <c r="P148" s="258">
        <v>10.122518582831404</v>
      </c>
      <c r="Q148" s="69"/>
      <c r="R148" s="12" t="s">
        <v>88</v>
      </c>
      <c r="S148" s="233"/>
      <c r="T148" s="233"/>
      <c r="U148" s="233">
        <v>318.46907451951409</v>
      </c>
      <c r="V148" s="233">
        <v>252.81975674141171</v>
      </c>
      <c r="W148" s="404"/>
      <c r="X148" s="277">
        <f t="shared" si="12"/>
        <v>13.956959089354005</v>
      </c>
      <c r="Z148" s="69"/>
      <c r="AA148" s="69"/>
      <c r="AB148" s="69"/>
    </row>
    <row r="149" spans="1:29" s="5" customFormat="1" outlineLevel="1">
      <c r="A149" s="563"/>
      <c r="B149" s="563"/>
      <c r="C149" s="563"/>
      <c r="D149" s="563"/>
      <c r="E149" s="564"/>
      <c r="F149" s="49"/>
      <c r="G149" s="80"/>
      <c r="H149" s="80"/>
      <c r="I149" s="80"/>
      <c r="J149" s="80"/>
      <c r="K149" s="80"/>
      <c r="L149" s="80"/>
      <c r="M149" s="80"/>
      <c r="N149" s="80"/>
      <c r="O149" s="80"/>
      <c r="P149" s="258"/>
      <c r="Q149" s="69"/>
      <c r="R149" s="12"/>
      <c r="S149" s="405"/>
      <c r="T149" s="405"/>
      <c r="U149" s="405"/>
      <c r="V149" s="405"/>
      <c r="W149" s="404"/>
      <c r="X149" s="277"/>
      <c r="Z149" s="69"/>
      <c r="AA149" s="69"/>
      <c r="AB149" s="69"/>
    </row>
    <row r="150" spans="1:29" s="5" customFormat="1" ht="33" customHeight="1" outlineLevel="1" thickBot="1">
      <c r="A150" s="563"/>
      <c r="B150" s="563"/>
      <c r="C150" s="563"/>
      <c r="D150" s="563"/>
      <c r="E150" s="564"/>
      <c r="F150" s="49"/>
      <c r="G150" s="80"/>
      <c r="H150" s="80"/>
      <c r="I150" s="80"/>
      <c r="J150" s="80"/>
      <c r="K150" s="80"/>
      <c r="L150" s="61"/>
      <c r="M150" s="61"/>
      <c r="N150" s="61"/>
      <c r="O150" s="80"/>
      <c r="P150" s="258"/>
      <c r="Q150" s="69"/>
      <c r="R150" s="12"/>
      <c r="S150" s="405"/>
      <c r="T150" s="405"/>
      <c r="U150" s="405"/>
      <c r="V150" s="405"/>
      <c r="W150" s="404"/>
      <c r="X150" s="277"/>
      <c r="Z150" s="69"/>
      <c r="AA150" s="69"/>
      <c r="AB150" s="69"/>
    </row>
    <row r="151" spans="1:29" s="5" customFormat="1" ht="13.15" customHeight="1">
      <c r="A151" s="35">
        <v>279</v>
      </c>
      <c r="B151" s="36" t="s">
        <v>105</v>
      </c>
      <c r="C151" s="122" t="s">
        <v>106</v>
      </c>
      <c r="D151" s="77" t="s">
        <v>255</v>
      </c>
      <c r="E151" s="26"/>
      <c r="F151" s="40" t="s">
        <v>79</v>
      </c>
      <c r="G151" s="7" t="s">
        <v>80</v>
      </c>
      <c r="H151" s="7" t="s">
        <v>81</v>
      </c>
      <c r="I151" s="80"/>
      <c r="J151" s="7" t="s">
        <v>79</v>
      </c>
      <c r="K151" s="53" t="s">
        <v>87</v>
      </c>
      <c r="L151" s="80"/>
      <c r="M151" s="80"/>
      <c r="N151" s="80"/>
      <c r="O151" s="80"/>
      <c r="P151" s="262" t="s">
        <v>89</v>
      </c>
      <c r="Q151" s="69" t="s">
        <v>268</v>
      </c>
      <c r="R151" s="12"/>
      <c r="S151" s="405"/>
      <c r="T151" s="405"/>
      <c r="U151" s="405"/>
      <c r="V151" s="405"/>
      <c r="W151" s="404"/>
      <c r="X151" s="277"/>
      <c r="Z151" s="69"/>
      <c r="AA151" s="69"/>
      <c r="AB151" s="69"/>
    </row>
    <row r="152" spans="1:29" s="5" customFormat="1" ht="13.9" customHeight="1" outlineLevel="1">
      <c r="A152" s="561"/>
      <c r="B152" s="561"/>
      <c r="C152" s="561"/>
      <c r="D152" s="561"/>
      <c r="E152" s="565" t="s">
        <v>91</v>
      </c>
      <c r="F152" s="13" t="s">
        <v>82</v>
      </c>
      <c r="G152" s="33">
        <v>2358.4938339183964</v>
      </c>
      <c r="H152" s="11">
        <v>765.28094247443084</v>
      </c>
      <c r="I152" s="80"/>
      <c r="J152" s="8" t="s">
        <v>82</v>
      </c>
      <c r="K152" s="11">
        <v>149.76025281913218</v>
      </c>
      <c r="L152" s="80">
        <v>86.249163726392609</v>
      </c>
      <c r="M152" s="80">
        <v>79.07965456634571</v>
      </c>
      <c r="N152" s="80">
        <v>143.86978456534666</v>
      </c>
      <c r="O152" s="80"/>
      <c r="P152" s="258">
        <v>114.73971391930429</v>
      </c>
      <c r="Q152" s="69"/>
      <c r="R152" s="24">
        <v>279</v>
      </c>
      <c r="S152" s="233"/>
      <c r="T152" s="233"/>
      <c r="U152" s="233"/>
      <c r="V152" s="233"/>
      <c r="W152" s="404"/>
      <c r="X152" s="283"/>
      <c r="Z152" s="10"/>
      <c r="AA152" s="10"/>
      <c r="AB152" s="10"/>
      <c r="AC152" s="30"/>
    </row>
    <row r="153" spans="1:29" s="5" customFormat="1" outlineLevel="1">
      <c r="A153" s="561"/>
      <c r="B153" s="561"/>
      <c r="C153" s="561"/>
      <c r="D153" s="561"/>
      <c r="E153" s="565"/>
      <c r="F153" s="13" t="s">
        <v>83</v>
      </c>
      <c r="G153" s="33">
        <v>642.06604357710694</v>
      </c>
      <c r="H153" s="11">
        <v>63.523837773962804</v>
      </c>
      <c r="I153" s="80"/>
      <c r="J153" s="8" t="s">
        <v>83</v>
      </c>
      <c r="K153" s="11">
        <v>35.531333001548091</v>
      </c>
      <c r="L153" s="80">
        <v>32.674299001843814</v>
      </c>
      <c r="M153" s="80">
        <v>30.81745676548082</v>
      </c>
      <c r="N153" s="80">
        <v>38.60367893673174</v>
      </c>
      <c r="O153" s="80"/>
      <c r="P153" s="264">
        <v>34.406691926401116</v>
      </c>
      <c r="Q153" s="31"/>
      <c r="R153" s="12" t="s">
        <v>82</v>
      </c>
      <c r="S153" s="233">
        <v>3078.3468144987073</v>
      </c>
      <c r="T153" s="233">
        <v>1772.8658533380853</v>
      </c>
      <c r="U153" s="233">
        <v>1625.4954044446513</v>
      </c>
      <c r="V153" s="233">
        <v>2957.2672633921416</v>
      </c>
      <c r="W153" s="404"/>
      <c r="X153" s="283"/>
      <c r="Z153" s="9"/>
      <c r="AA153" s="9"/>
      <c r="AB153" s="9"/>
      <c r="AC153" s="10"/>
    </row>
    <row r="154" spans="1:29" s="5" customFormat="1" outlineLevel="1">
      <c r="A154" s="561"/>
      <c r="B154" s="561"/>
      <c r="C154" s="561"/>
      <c r="D154" s="561"/>
      <c r="E154" s="565"/>
      <c r="F154" s="13" t="s">
        <v>84</v>
      </c>
      <c r="G154" s="33">
        <v>412.91901460305439</v>
      </c>
      <c r="H154" s="11">
        <v>43.609043643683158</v>
      </c>
      <c r="I154" s="80"/>
      <c r="J154" s="8" t="s">
        <v>84</v>
      </c>
      <c r="K154" s="11">
        <v>23.751925547513572</v>
      </c>
      <c r="L154" s="80">
        <v>20.813970045055939</v>
      </c>
      <c r="M154" s="80">
        <v>20.266868036612792</v>
      </c>
      <c r="N154" s="80">
        <v>25.252624619788655</v>
      </c>
      <c r="O154" s="80"/>
      <c r="P154" s="258">
        <v>22.521347062242739</v>
      </c>
      <c r="Q154" s="31"/>
      <c r="R154" s="12" t="s">
        <v>83</v>
      </c>
      <c r="S154" s="233">
        <v>663.05306107674164</v>
      </c>
      <c r="T154" s="233">
        <v>609.73771996579285</v>
      </c>
      <c r="U154" s="233">
        <v>575.08703774389528</v>
      </c>
      <c r="V154" s="233">
        <v>720.38635552199776</v>
      </c>
      <c r="W154" s="404"/>
      <c r="X154" s="281">
        <f>G153/$G$152*100</f>
        <v>27.223562527207452</v>
      </c>
      <c r="Z154" s="9"/>
      <c r="AA154" s="9"/>
      <c r="AB154" s="9"/>
      <c r="AC154" s="9"/>
    </row>
    <row r="155" spans="1:29" s="5" customFormat="1" outlineLevel="1">
      <c r="A155" s="561"/>
      <c r="B155" s="561"/>
      <c r="C155" s="561"/>
      <c r="D155" s="561"/>
      <c r="E155" s="565"/>
      <c r="F155" s="13" t="s">
        <v>85</v>
      </c>
      <c r="G155" s="33">
        <v>248.48693313009767</v>
      </c>
      <c r="H155" s="11">
        <v>57.789354101125831</v>
      </c>
      <c r="I155" s="80"/>
      <c r="J155" s="8" t="s">
        <v>85</v>
      </c>
      <c r="K155" s="11">
        <v>10.802560799794714</v>
      </c>
      <c r="L155" s="80">
        <v>15.948518095657027</v>
      </c>
      <c r="M155" s="80">
        <v>14.594526947789548</v>
      </c>
      <c r="N155" s="80">
        <v>19.332507367478279</v>
      </c>
      <c r="O155" s="80"/>
      <c r="P155" s="258">
        <v>15.169528302679891</v>
      </c>
      <c r="Q155" s="31"/>
      <c r="R155" s="12" t="s">
        <v>84</v>
      </c>
      <c r="S155" s="233">
        <v>435.4811310752807</v>
      </c>
      <c r="T155" s="233">
        <v>381.61500629732433</v>
      </c>
      <c r="U155" s="233">
        <v>371.58413107528071</v>
      </c>
      <c r="V155" s="233">
        <v>462.99578996433189</v>
      </c>
      <c r="W155" s="404"/>
      <c r="X155" s="283">
        <f t="shared" ref="X155:X158" si="13">G154/$G$152*100</f>
        <v>17.507741960767888</v>
      </c>
      <c r="Z155" s="9"/>
      <c r="AA155" s="9"/>
      <c r="AB155" s="9"/>
      <c r="AC155" s="9"/>
    </row>
    <row r="156" spans="1:29" s="5" customFormat="1" outlineLevel="1">
      <c r="A156" s="561"/>
      <c r="B156" s="561"/>
      <c r="C156" s="561"/>
      <c r="D156" s="561"/>
      <c r="E156" s="565"/>
      <c r="F156" s="13" t="s">
        <v>86</v>
      </c>
      <c r="G156" s="33">
        <v>192.23953711172794</v>
      </c>
      <c r="H156" s="11">
        <v>57.313523375185568</v>
      </c>
      <c r="I156" s="80"/>
      <c r="J156" s="8" t="s">
        <v>86</v>
      </c>
      <c r="K156" s="11"/>
      <c r="L156" s="80">
        <v>7.8213923905652782</v>
      </c>
      <c r="M156" s="80">
        <v>11.76536746047522</v>
      </c>
      <c r="N156" s="80">
        <v>14.581224080142343</v>
      </c>
      <c r="O156" s="80"/>
      <c r="P156" s="264">
        <v>11.389327977060946</v>
      </c>
      <c r="Q156" s="31"/>
      <c r="R156" s="12" t="s">
        <v>85</v>
      </c>
      <c r="S156" s="233">
        <v>176.95310951878366</v>
      </c>
      <c r="T156" s="233">
        <v>261.2473025189297</v>
      </c>
      <c r="U156" s="233">
        <v>239.06802963017074</v>
      </c>
      <c r="V156" s="233">
        <v>316.67929085250654</v>
      </c>
      <c r="W156" s="404"/>
      <c r="X156" s="283">
        <f t="shared" si="13"/>
        <v>10.535831366464166</v>
      </c>
      <c r="Z156" s="9"/>
      <c r="AA156" s="9"/>
      <c r="AB156" s="9"/>
      <c r="AC156" s="9"/>
    </row>
    <row r="157" spans="1:29" s="5" customFormat="1" outlineLevel="1">
      <c r="A157" s="561"/>
      <c r="B157" s="561"/>
      <c r="C157" s="561"/>
      <c r="D157" s="561"/>
      <c r="E157" s="565"/>
      <c r="F157" s="13" t="s">
        <v>88</v>
      </c>
      <c r="G157" s="80">
        <v>273.63765351995244</v>
      </c>
      <c r="H157" s="80">
        <v>24.191746658260044</v>
      </c>
      <c r="I157" s="80"/>
      <c r="J157" s="12" t="s">
        <v>88</v>
      </c>
      <c r="K157" s="80"/>
      <c r="L157" s="80"/>
      <c r="M157" s="80">
        <v>8.7388323359395557</v>
      </c>
      <c r="N157" s="80">
        <v>9.9042857566851374</v>
      </c>
      <c r="O157" s="80"/>
      <c r="P157" s="258">
        <v>9.3215590463123466</v>
      </c>
      <c r="Q157" s="31"/>
      <c r="R157" s="12" t="s">
        <v>86</v>
      </c>
      <c r="S157" s="233"/>
      <c r="T157" s="233">
        <v>132.01664362987853</v>
      </c>
      <c r="U157" s="233">
        <v>198.58667685279875</v>
      </c>
      <c r="V157" s="233">
        <v>246.11529085250655</v>
      </c>
      <c r="W157" s="404"/>
      <c r="X157" s="283">
        <f t="shared" si="13"/>
        <v>8.150945079739369</v>
      </c>
      <c r="Z157" s="9"/>
      <c r="AA157" s="10"/>
      <c r="AB157" s="9"/>
      <c r="AC157" s="9"/>
    </row>
    <row r="158" spans="1:29" s="5" customFormat="1" outlineLevel="1">
      <c r="A158" s="561"/>
      <c r="B158" s="561"/>
      <c r="C158" s="561"/>
      <c r="D158" s="561"/>
      <c r="E158" s="565"/>
      <c r="F158" s="49"/>
      <c r="G158" s="80"/>
      <c r="H158" s="80"/>
      <c r="I158" s="80"/>
      <c r="J158" s="80"/>
      <c r="K158" s="80"/>
      <c r="L158" s="80"/>
      <c r="M158" s="80"/>
      <c r="N158" s="80"/>
      <c r="O158" s="80"/>
      <c r="P158" s="258"/>
      <c r="Q158" s="69"/>
      <c r="R158" s="12" t="s">
        <v>88</v>
      </c>
      <c r="S158" s="233"/>
      <c r="T158" s="233"/>
      <c r="U158" s="233">
        <v>256.53150540914976</v>
      </c>
      <c r="V158" s="233">
        <v>290.74380163075512</v>
      </c>
      <c r="W158" s="404"/>
      <c r="X158" s="283">
        <f t="shared" si="13"/>
        <v>11.602220433425153</v>
      </c>
      <c r="Z158" s="10"/>
      <c r="AA158" s="10"/>
      <c r="AB158" s="9"/>
      <c r="AC158" s="9"/>
    </row>
    <row r="159" spans="1:29" s="5" customFormat="1" outlineLevel="1">
      <c r="A159" s="561"/>
      <c r="B159" s="561"/>
      <c r="C159" s="561"/>
      <c r="D159" s="561"/>
      <c r="E159" s="565"/>
      <c r="F159" s="49"/>
      <c r="G159" s="80"/>
      <c r="H159" s="80"/>
      <c r="I159" s="80"/>
      <c r="J159" s="80"/>
      <c r="K159" s="80"/>
      <c r="L159" s="80"/>
      <c r="M159" s="80"/>
      <c r="N159" s="80"/>
      <c r="O159" s="80"/>
      <c r="P159" s="258"/>
      <c r="Q159" s="69"/>
      <c r="R159" s="12"/>
      <c r="S159" s="405"/>
      <c r="T159" s="405"/>
      <c r="U159" s="405"/>
      <c r="V159" s="405"/>
      <c r="W159" s="404"/>
      <c r="X159" s="277"/>
      <c r="Z159" s="10"/>
      <c r="AA159" s="8"/>
      <c r="AB159" s="9"/>
      <c r="AC159" s="9"/>
    </row>
    <row r="160" spans="1:29" s="5" customFormat="1" outlineLevel="1">
      <c r="A160" s="561"/>
      <c r="B160" s="561"/>
      <c r="C160" s="561"/>
      <c r="D160" s="561"/>
      <c r="E160" s="565"/>
      <c r="F160" s="49"/>
      <c r="G160" s="80"/>
      <c r="H160" s="80"/>
      <c r="I160" s="80"/>
      <c r="J160" s="80"/>
      <c r="K160" s="80"/>
      <c r="L160" s="80"/>
      <c r="M160" s="80"/>
      <c r="N160" s="80"/>
      <c r="O160" s="80"/>
      <c r="P160" s="258"/>
      <c r="Q160" s="69"/>
      <c r="R160" s="12"/>
      <c r="S160" s="405"/>
      <c r="T160" s="405"/>
      <c r="U160" s="405"/>
      <c r="V160" s="405"/>
      <c r="W160" s="404"/>
      <c r="X160" s="277"/>
      <c r="Z160" s="69"/>
      <c r="AA160" s="69"/>
      <c r="AB160" s="69"/>
    </row>
    <row r="161" spans="1:29" s="5" customFormat="1" ht="15.75" outlineLevel="1" thickBot="1">
      <c r="A161" s="561"/>
      <c r="B161" s="561"/>
      <c r="C161" s="561"/>
      <c r="D161" s="561"/>
      <c r="E161" s="565"/>
      <c r="F161" s="13"/>
      <c r="G161" s="8"/>
      <c r="H161" s="8"/>
      <c r="I161" s="80"/>
      <c r="J161" s="8"/>
      <c r="K161" s="11"/>
      <c r="L161" s="61"/>
      <c r="M161" s="80"/>
      <c r="N161" s="61"/>
      <c r="O161" s="80"/>
      <c r="P161" s="262"/>
      <c r="Q161" s="69"/>
      <c r="R161" s="12"/>
      <c r="S161" s="405"/>
      <c r="T161" s="405"/>
      <c r="U161" s="405"/>
      <c r="V161" s="405"/>
      <c r="W161" s="404"/>
      <c r="X161" s="277"/>
      <c r="Z161" s="69"/>
      <c r="AA161" s="69"/>
      <c r="AB161" s="69"/>
    </row>
    <row r="162" spans="1:29" s="69" customFormat="1" ht="13.9" customHeight="1" outlineLevel="1">
      <c r="A162" s="561"/>
      <c r="B162" s="561"/>
      <c r="C162" s="561"/>
      <c r="D162" s="561"/>
      <c r="E162" s="565" t="s">
        <v>91</v>
      </c>
      <c r="F162" s="40" t="s">
        <v>79</v>
      </c>
      <c r="G162" s="7" t="s">
        <v>80</v>
      </c>
      <c r="H162" s="7" t="s">
        <v>81</v>
      </c>
      <c r="I162" s="80"/>
      <c r="J162" s="7" t="s">
        <v>79</v>
      </c>
      <c r="K162" s="53" t="s">
        <v>87</v>
      </c>
      <c r="L162" s="80"/>
      <c r="M162" s="88"/>
      <c r="N162" s="80"/>
      <c r="O162" s="80"/>
      <c r="P162" s="262" t="s">
        <v>89</v>
      </c>
      <c r="Q162" s="69" t="s">
        <v>275</v>
      </c>
      <c r="R162" s="12"/>
      <c r="S162" s="405"/>
      <c r="T162" s="405"/>
      <c r="U162" s="405"/>
      <c r="V162" s="405"/>
      <c r="W162" s="404"/>
      <c r="X162" s="283"/>
      <c r="Z162" s="10"/>
      <c r="AA162" s="10"/>
      <c r="AB162" s="10"/>
    </row>
    <row r="163" spans="1:29" s="69" customFormat="1" outlineLevel="1">
      <c r="A163" s="561"/>
      <c r="B163" s="561"/>
      <c r="C163" s="561"/>
      <c r="D163" s="561"/>
      <c r="E163" s="565"/>
      <c r="F163" s="13" t="s">
        <v>82</v>
      </c>
      <c r="G163" s="33">
        <v>4690.8134185141325</v>
      </c>
      <c r="H163" s="11">
        <v>164.92502095600094</v>
      </c>
      <c r="I163" s="80"/>
      <c r="J163" s="8" t="s">
        <v>82</v>
      </c>
      <c r="K163" s="11">
        <v>113.21014704383686</v>
      </c>
      <c r="L163" s="80">
        <v>109.06457726775768</v>
      </c>
      <c r="M163" s="80">
        <v>104.02652247512658</v>
      </c>
      <c r="N163" s="80">
        <v>107.44813215712009</v>
      </c>
      <c r="O163" s="80"/>
      <c r="P163" s="258">
        <v>108.43734473596029</v>
      </c>
      <c r="R163" s="8">
        <v>279</v>
      </c>
      <c r="S163" s="233"/>
      <c r="T163" s="233"/>
      <c r="U163" s="233"/>
      <c r="V163" s="233"/>
      <c r="W163" s="404"/>
      <c r="X163" s="283" t="s">
        <v>364</v>
      </c>
      <c r="Z163" s="9"/>
      <c r="AA163" s="9"/>
      <c r="AB163" s="9"/>
      <c r="AC163" s="10"/>
    </row>
    <row r="164" spans="1:29" s="69" customFormat="1" outlineLevel="1">
      <c r="A164" s="561"/>
      <c r="B164" s="561"/>
      <c r="C164" s="561"/>
      <c r="D164" s="561"/>
      <c r="E164" s="565"/>
      <c r="F164" s="13" t="s">
        <v>83</v>
      </c>
      <c r="G164" s="33">
        <v>858.90024025010439</v>
      </c>
      <c r="H164" s="11">
        <v>144.46767308001196</v>
      </c>
      <c r="I164" s="80"/>
      <c r="J164" s="8" t="s">
        <v>83</v>
      </c>
      <c r="K164" s="11">
        <v>30.900800710562805</v>
      </c>
      <c r="L164" s="80">
        <v>31.268152761049855</v>
      </c>
      <c r="M164" s="80">
        <v>21.619262395939494</v>
      </c>
      <c r="N164" s="80">
        <v>25.684848097899245</v>
      </c>
      <c r="O164" s="80"/>
      <c r="P164" s="264">
        <v>27.368265991362851</v>
      </c>
      <c r="Q164" s="31"/>
      <c r="R164" s="8" t="s">
        <v>82</v>
      </c>
      <c r="S164" s="233">
        <v>4897.2766546272733</v>
      </c>
      <c r="T164" s="233">
        <v>4717.9464212988096</v>
      </c>
      <c r="U164" s="233">
        <v>4500.0088179571976</v>
      </c>
      <c r="V164" s="233">
        <v>4648.0217801732515</v>
      </c>
      <c r="W164" s="404"/>
      <c r="X164" s="283" t="s">
        <v>429</v>
      </c>
      <c r="Z164" s="9"/>
      <c r="AA164" s="9"/>
      <c r="AB164" s="9"/>
      <c r="AC164" s="9"/>
    </row>
    <row r="165" spans="1:29" s="69" customFormat="1" outlineLevel="1">
      <c r="A165" s="561"/>
      <c r="B165" s="561"/>
      <c r="C165" s="561"/>
      <c r="D165" s="561"/>
      <c r="E165" s="565"/>
      <c r="F165" s="13" t="s">
        <v>84</v>
      </c>
      <c r="G165" s="33">
        <v>902.15975774973924</v>
      </c>
      <c r="H165" s="11">
        <v>95.683259560099458</v>
      </c>
      <c r="I165" s="80"/>
      <c r="J165" s="8" t="s">
        <v>84</v>
      </c>
      <c r="K165" s="11">
        <v>32.512653758192791</v>
      </c>
      <c r="L165" s="80">
        <v>39.450986852425466</v>
      </c>
      <c r="M165" s="80">
        <v>31.218308629682983</v>
      </c>
      <c r="N165" s="80">
        <v>33.725301163140976</v>
      </c>
      <c r="O165" s="80"/>
      <c r="P165" s="258">
        <v>34.226812600860555</v>
      </c>
      <c r="Q165" s="31"/>
      <c r="R165" s="8" t="s">
        <v>83</v>
      </c>
      <c r="S165" s="233">
        <v>969.7620288621489</v>
      </c>
      <c r="T165" s="233">
        <v>981.2906644183538</v>
      </c>
      <c r="U165" s="233">
        <v>678.4788510811245</v>
      </c>
      <c r="V165" s="233">
        <v>806.06941663879036</v>
      </c>
      <c r="W165" s="404"/>
      <c r="X165" s="281">
        <f>G164/$G$163*100</f>
        <v>18.310262285430458</v>
      </c>
      <c r="Z165" s="9"/>
      <c r="AA165" s="9"/>
      <c r="AB165" s="9"/>
      <c r="AC165" s="9"/>
    </row>
    <row r="166" spans="1:29" s="69" customFormat="1" outlineLevel="1">
      <c r="A166" s="561"/>
      <c r="B166" s="561"/>
      <c r="C166" s="561"/>
      <c r="D166" s="561"/>
      <c r="E166" s="565"/>
      <c r="F166" s="13" t="s">
        <v>85</v>
      </c>
      <c r="G166" s="33">
        <v>1148.1087883081354</v>
      </c>
      <c r="H166" s="11">
        <v>155.12681537012591</v>
      </c>
      <c r="I166" s="80"/>
      <c r="J166" s="8" t="s">
        <v>85</v>
      </c>
      <c r="K166" s="11">
        <v>57.295435740589262</v>
      </c>
      <c r="L166" s="80">
        <v>47.367659854617415</v>
      </c>
      <c r="M166" s="80">
        <v>41.324248968991064</v>
      </c>
      <c r="N166" s="80">
        <v>48.995529698268122</v>
      </c>
      <c r="O166" s="80"/>
      <c r="P166" s="258">
        <v>48.745718565616464</v>
      </c>
      <c r="Q166" s="31"/>
      <c r="R166" s="8" t="s">
        <v>84</v>
      </c>
      <c r="S166" s="233">
        <v>856.97748663732943</v>
      </c>
      <c r="T166" s="233">
        <v>1039.8599821964563</v>
      </c>
      <c r="U166" s="233">
        <v>822.8607810825855</v>
      </c>
      <c r="V166" s="233">
        <v>888.94078108258554</v>
      </c>
      <c r="W166" s="404"/>
      <c r="X166" s="283">
        <f t="shared" ref="X166:X169" si="14">G165/$G$163*100</f>
        <v>19.232480110784461</v>
      </c>
      <c r="Z166" s="9"/>
      <c r="AA166" s="9"/>
      <c r="AB166" s="9"/>
      <c r="AC166" s="9"/>
    </row>
    <row r="167" spans="1:29" s="69" customFormat="1" outlineLevel="1">
      <c r="A167" s="561"/>
      <c r="B167" s="561"/>
      <c r="C167" s="561"/>
      <c r="D167" s="561"/>
      <c r="E167" s="565"/>
      <c r="F167" s="13" t="s">
        <v>86</v>
      </c>
      <c r="G167" s="33">
        <v>1839.1039859093587</v>
      </c>
      <c r="H167" s="11">
        <v>92.078478019035074</v>
      </c>
      <c r="I167" s="80"/>
      <c r="J167" s="8" t="s">
        <v>86</v>
      </c>
      <c r="K167" s="11"/>
      <c r="L167" s="80">
        <v>99.439690984075909</v>
      </c>
      <c r="M167" s="80">
        <v>91.467225297888689</v>
      </c>
      <c r="N167" s="80">
        <v>91.118744315485074</v>
      </c>
      <c r="O167" s="80"/>
      <c r="P167" s="259">
        <v>94.008553532483219</v>
      </c>
      <c r="Q167" s="31"/>
      <c r="R167" s="8" t="s">
        <v>85</v>
      </c>
      <c r="S167" s="233">
        <v>1349.4804310898903</v>
      </c>
      <c r="T167" s="233">
        <v>1115.6513466402514</v>
      </c>
      <c r="U167" s="233">
        <v>973.31078108258555</v>
      </c>
      <c r="V167" s="233">
        <v>1153.9925944198148</v>
      </c>
      <c r="W167" s="404"/>
      <c r="X167" s="283">
        <f t="shared" si="14"/>
        <v>24.475686536085071</v>
      </c>
      <c r="Z167" s="9"/>
      <c r="AA167" s="10"/>
      <c r="AB167" s="9"/>
      <c r="AC167" s="9"/>
    </row>
    <row r="168" spans="1:29" s="69" customFormat="1" outlineLevel="1">
      <c r="A168" s="561"/>
      <c r="B168" s="561"/>
      <c r="C168" s="561"/>
      <c r="D168" s="561"/>
      <c r="E168" s="565"/>
      <c r="F168" s="13" t="s">
        <v>88</v>
      </c>
      <c r="G168" s="80">
        <v>2071.1642327606964</v>
      </c>
      <c r="H168" s="80">
        <v>3.2063230626772499</v>
      </c>
      <c r="I168" s="80"/>
      <c r="J168" s="12" t="s">
        <v>88</v>
      </c>
      <c r="K168" s="80"/>
      <c r="L168" s="80"/>
      <c r="M168" s="80">
        <v>96.070949005992659</v>
      </c>
      <c r="N168" s="80">
        <v>96.281508817619638</v>
      </c>
      <c r="O168" s="80"/>
      <c r="P168" s="258">
        <v>96.176228911806149</v>
      </c>
      <c r="Q168" s="31"/>
      <c r="R168" s="8" t="s">
        <v>86</v>
      </c>
      <c r="S168" s="233"/>
      <c r="T168" s="233">
        <v>1945.3541744285806</v>
      </c>
      <c r="U168" s="233">
        <v>1789.3875855380684</v>
      </c>
      <c r="V168" s="233">
        <v>1782.5701977614269</v>
      </c>
      <c r="W168" s="404"/>
      <c r="X168" s="388">
        <f t="shared" si="14"/>
        <v>39.206504753538361</v>
      </c>
      <c r="Z168" s="10"/>
      <c r="AA168" s="10"/>
      <c r="AB168" s="9"/>
      <c r="AC168" s="9"/>
    </row>
    <row r="169" spans="1:29" s="69" customFormat="1" outlineLevel="1">
      <c r="A169" s="561"/>
      <c r="B169" s="561"/>
      <c r="C169" s="561"/>
      <c r="D169" s="561"/>
      <c r="E169" s="565"/>
      <c r="F169" s="49"/>
      <c r="G169" s="80"/>
      <c r="H169" s="80"/>
      <c r="I169" s="80"/>
      <c r="J169" s="80"/>
      <c r="K169" s="80"/>
      <c r="L169" s="80"/>
      <c r="M169" s="80"/>
      <c r="N169" s="80"/>
      <c r="O169" s="80"/>
      <c r="P169" s="258"/>
      <c r="R169" s="8" t="s">
        <v>88</v>
      </c>
      <c r="S169" s="233"/>
      <c r="T169" s="233"/>
      <c r="U169" s="233">
        <v>2068.8970199804025</v>
      </c>
      <c r="V169" s="233">
        <v>2073.4314455409904</v>
      </c>
      <c r="W169" s="404"/>
      <c r="X169" s="283">
        <f t="shared" si="14"/>
        <v>44.153626417670665</v>
      </c>
      <c r="Z169" s="10"/>
      <c r="AA169" s="8"/>
      <c r="AB169" s="9"/>
      <c r="AC169" s="9"/>
    </row>
    <row r="170" spans="1:29" s="69" customFormat="1" outlineLevel="1">
      <c r="A170" s="561"/>
      <c r="B170" s="561"/>
      <c r="C170" s="561"/>
      <c r="D170" s="561"/>
      <c r="E170" s="565"/>
      <c r="F170" s="49"/>
      <c r="G170" s="80"/>
      <c r="H170" s="80"/>
      <c r="I170" s="80"/>
      <c r="J170" s="80"/>
      <c r="K170" s="80"/>
      <c r="L170" s="80"/>
      <c r="M170" s="80"/>
      <c r="N170" s="80"/>
      <c r="O170" s="80"/>
      <c r="P170" s="258"/>
      <c r="R170" s="12"/>
      <c r="S170" s="405"/>
      <c r="T170" s="405"/>
      <c r="U170" s="405"/>
      <c r="V170" s="405"/>
      <c r="W170" s="404"/>
      <c r="X170" s="277"/>
    </row>
    <row r="171" spans="1:29" s="69" customFormat="1" ht="15.75" outlineLevel="1" thickBot="1">
      <c r="A171" s="561"/>
      <c r="B171" s="561"/>
      <c r="C171" s="561"/>
      <c r="D171" s="561"/>
      <c r="E171" s="565"/>
      <c r="F171" s="49"/>
      <c r="G171" s="80"/>
      <c r="H171" s="80"/>
      <c r="I171" s="80"/>
      <c r="J171" s="80"/>
      <c r="K171" s="80"/>
      <c r="L171" s="61"/>
      <c r="M171" s="61"/>
      <c r="N171" s="61"/>
      <c r="O171" s="80"/>
      <c r="P171" s="258"/>
      <c r="R171" s="12"/>
      <c r="S171" s="405"/>
      <c r="T171" s="405"/>
      <c r="U171" s="405"/>
      <c r="V171" s="405"/>
      <c r="W171" s="404"/>
      <c r="X171" s="277"/>
    </row>
    <row r="172" spans="1:29" s="5" customFormat="1" ht="14.45" customHeight="1" outlineLevel="1">
      <c r="A172" s="563"/>
      <c r="B172" s="563"/>
      <c r="C172" s="563"/>
      <c r="D172" s="563"/>
      <c r="E172" s="562" t="s">
        <v>92</v>
      </c>
      <c r="F172" s="40" t="s">
        <v>79</v>
      </c>
      <c r="G172" s="7" t="s">
        <v>80</v>
      </c>
      <c r="H172" s="7" t="s">
        <v>81</v>
      </c>
      <c r="I172" s="80"/>
      <c r="J172" s="7" t="s">
        <v>79</v>
      </c>
      <c r="K172" s="53" t="s">
        <v>87</v>
      </c>
      <c r="L172" s="80"/>
      <c r="M172" s="80"/>
      <c r="N172" s="80"/>
      <c r="O172" s="80"/>
      <c r="P172" s="262" t="s">
        <v>89</v>
      </c>
      <c r="Q172" s="69" t="s">
        <v>275</v>
      </c>
      <c r="R172" s="24" t="s">
        <v>280</v>
      </c>
      <c r="S172" s="233"/>
      <c r="T172" s="233"/>
      <c r="U172" s="233"/>
      <c r="V172" s="233"/>
      <c r="W172" s="404"/>
      <c r="X172" s="277"/>
      <c r="Z172" s="69"/>
      <c r="AA172" s="69"/>
      <c r="AB172" s="69"/>
    </row>
    <row r="173" spans="1:29" s="5" customFormat="1" outlineLevel="1">
      <c r="A173" s="563"/>
      <c r="B173" s="563"/>
      <c r="C173" s="563"/>
      <c r="D173" s="563"/>
      <c r="E173" s="562"/>
      <c r="F173" s="13" t="s">
        <v>82</v>
      </c>
      <c r="G173" s="33">
        <v>4244.1155545980528</v>
      </c>
      <c r="H173" s="11">
        <v>693.52207889105387</v>
      </c>
      <c r="I173" s="80"/>
      <c r="J173" s="8" t="s">
        <v>82</v>
      </c>
      <c r="K173" s="11">
        <v>135.23129170956798</v>
      </c>
      <c r="L173" s="80">
        <v>109.41717762929201</v>
      </c>
      <c r="M173" s="80">
        <v>111.73653321970274</v>
      </c>
      <c r="N173" s="80">
        <v>90.681970767825675</v>
      </c>
      <c r="O173" s="80"/>
      <c r="P173" s="258">
        <v>111.7667433315971</v>
      </c>
      <c r="Q173" s="69"/>
      <c r="R173" s="8" t="s">
        <v>82</v>
      </c>
      <c r="S173" s="233">
        <v>5135.1342224418995</v>
      </c>
      <c r="T173" s="233">
        <v>4154.8955590389269</v>
      </c>
      <c r="U173" s="233">
        <v>4242.9683868272559</v>
      </c>
      <c r="V173" s="233">
        <v>3443.4640500841315</v>
      </c>
      <c r="W173" s="404"/>
      <c r="X173" s="277" t="s">
        <v>430</v>
      </c>
      <c r="Z173" s="69"/>
      <c r="AA173" s="69"/>
      <c r="AB173" s="69"/>
    </row>
    <row r="174" spans="1:29" s="5" customFormat="1" outlineLevel="1">
      <c r="A174" s="563"/>
      <c r="B174" s="563"/>
      <c r="C174" s="563"/>
      <c r="D174" s="563"/>
      <c r="E174" s="562"/>
      <c r="F174" s="13" t="s">
        <v>83</v>
      </c>
      <c r="G174" s="33">
        <v>1657.7943944344245</v>
      </c>
      <c r="H174" s="11">
        <v>195.11230278456185</v>
      </c>
      <c r="I174" s="80"/>
      <c r="J174" s="8" t="s">
        <v>83</v>
      </c>
      <c r="K174" s="11">
        <v>53.189380651492044</v>
      </c>
      <c r="L174" s="80">
        <v>44.170023994294063</v>
      </c>
      <c r="M174" s="80">
        <v>46.901176585008393</v>
      </c>
      <c r="N174" s="80">
        <v>40.283509360999361</v>
      </c>
      <c r="O174" s="80"/>
      <c r="P174" s="264">
        <v>46.136022647948465</v>
      </c>
      <c r="Q174" s="69"/>
      <c r="R174" s="8" t="s">
        <v>83</v>
      </c>
      <c r="S174" s="233">
        <v>1911.2409788840635</v>
      </c>
      <c r="T174" s="233">
        <v>1587.150646654861</v>
      </c>
      <c r="U174" s="233">
        <v>1685.2884833249366</v>
      </c>
      <c r="V174" s="233">
        <v>1447.4974688738366</v>
      </c>
      <c r="W174" s="404"/>
      <c r="X174" s="279">
        <f>G174/$G$173*100</f>
        <v>39.061009840751829</v>
      </c>
      <c r="Z174" s="69"/>
      <c r="AA174" s="69"/>
      <c r="AB174" s="69"/>
    </row>
    <row r="175" spans="1:29" s="5" customFormat="1" outlineLevel="1">
      <c r="A175" s="563"/>
      <c r="B175" s="563"/>
      <c r="C175" s="563"/>
      <c r="D175" s="563"/>
      <c r="E175" s="562"/>
      <c r="F175" s="13" t="s">
        <v>84</v>
      </c>
      <c r="G175" s="33">
        <v>1643.1757005461038</v>
      </c>
      <c r="H175" s="11">
        <v>211.34869325757555</v>
      </c>
      <c r="I175" s="80"/>
      <c r="J175" s="8" t="s">
        <v>84</v>
      </c>
      <c r="K175" s="11">
        <v>62.435676073009738</v>
      </c>
      <c r="L175" s="80">
        <v>50.889541367605638</v>
      </c>
      <c r="M175" s="80">
        <v>50.619362522795278</v>
      </c>
      <c r="N175" s="80">
        <v>46.75671353366215</v>
      </c>
      <c r="O175" s="80"/>
      <c r="P175" s="258">
        <v>52.675323374268203</v>
      </c>
      <c r="Q175" s="69"/>
      <c r="R175" s="8" t="s">
        <v>84</v>
      </c>
      <c r="S175" s="233">
        <v>1947.6441566650878</v>
      </c>
      <c r="T175" s="233">
        <v>1587.469282211066</v>
      </c>
      <c r="U175" s="233">
        <v>1579.0412122125269</v>
      </c>
      <c r="V175" s="233">
        <v>1458.5481510957343</v>
      </c>
      <c r="W175" s="404"/>
      <c r="X175" s="277">
        <f t="shared" ref="X175:X178" si="15">G175/$G$173*100</f>
        <v>38.716563661088252</v>
      </c>
      <c r="Z175" s="69"/>
      <c r="AA175" s="69"/>
      <c r="AB175" s="69"/>
    </row>
    <row r="176" spans="1:29" s="5" customFormat="1" outlineLevel="1">
      <c r="A176" s="563"/>
      <c r="B176" s="563"/>
      <c r="C176" s="563"/>
      <c r="D176" s="563"/>
      <c r="E176" s="562"/>
      <c r="F176" s="13" t="s">
        <v>85</v>
      </c>
      <c r="G176" s="33">
        <v>1592.4133755424514</v>
      </c>
      <c r="H176" s="11">
        <v>194.02438310201924</v>
      </c>
      <c r="I176" s="80"/>
      <c r="J176" s="8" t="s">
        <v>85</v>
      </c>
      <c r="K176" s="11">
        <v>75.416237735576289</v>
      </c>
      <c r="L176" s="80">
        <v>63.258631807609667</v>
      </c>
      <c r="M176" s="80">
        <v>61.452183575582609</v>
      </c>
      <c r="N176" s="80">
        <v>57.127045266142353</v>
      </c>
      <c r="O176" s="80"/>
      <c r="P176" s="258">
        <v>64.313524596227737</v>
      </c>
      <c r="Q176" s="69"/>
      <c r="R176" s="8" t="s">
        <v>85</v>
      </c>
      <c r="S176" s="233">
        <v>1867.3183666607049</v>
      </c>
      <c r="T176" s="233">
        <v>1566.294057764349</v>
      </c>
      <c r="U176" s="233">
        <v>1521.5661044300416</v>
      </c>
      <c r="V176" s="233">
        <v>1414.4749733147098</v>
      </c>
      <c r="W176" s="404"/>
      <c r="X176" s="277">
        <f t="shared" si="15"/>
        <v>37.520499973598483</v>
      </c>
      <c r="Z176" s="69"/>
      <c r="AA176" s="69"/>
      <c r="AB176" s="69"/>
    </row>
    <row r="177" spans="1:29" s="5" customFormat="1" outlineLevel="1">
      <c r="A177" s="563"/>
      <c r="B177" s="563"/>
      <c r="C177" s="563"/>
      <c r="D177" s="563"/>
      <c r="E177" s="562"/>
      <c r="F177" s="13" t="s">
        <v>86</v>
      </c>
      <c r="G177" s="33">
        <v>1761.4509966475562</v>
      </c>
      <c r="H177" s="11">
        <v>245.02260021236501</v>
      </c>
      <c r="I177" s="80"/>
      <c r="J177" s="8" t="s">
        <v>86</v>
      </c>
      <c r="K177" s="11"/>
      <c r="L177" s="80">
        <v>110.42940844512856</v>
      </c>
      <c r="M177" s="80">
        <v>95.457762099771273</v>
      </c>
      <c r="N177" s="80">
        <v>83.641787389290869</v>
      </c>
      <c r="O177" s="80"/>
      <c r="P177" s="259">
        <v>96.509652644730238</v>
      </c>
      <c r="Q177" s="69"/>
      <c r="R177" s="8" t="s">
        <v>86</v>
      </c>
      <c r="S177" s="233"/>
      <c r="T177" s="233">
        <v>2015.5081510957341</v>
      </c>
      <c r="U177" s="233">
        <v>1742.2523610913513</v>
      </c>
      <c r="V177" s="233">
        <v>1526.5924777555831</v>
      </c>
      <c r="W177" s="404"/>
      <c r="X177" s="392">
        <f t="shared" si="15"/>
        <v>41.50337034860442</v>
      </c>
      <c r="Z177" s="69"/>
      <c r="AA177" s="69"/>
      <c r="AB177" s="69"/>
    </row>
    <row r="178" spans="1:29" s="5" customFormat="1" outlineLevel="1">
      <c r="A178" s="563"/>
      <c r="B178" s="563"/>
      <c r="C178" s="563"/>
      <c r="D178" s="563"/>
      <c r="E178" s="562"/>
      <c r="F178" s="13" t="s">
        <v>88</v>
      </c>
      <c r="G178" s="80">
        <v>1812.4194660891599</v>
      </c>
      <c r="H178" s="80">
        <v>256.30877171245874</v>
      </c>
      <c r="I178" s="80"/>
      <c r="J178" s="12" t="s">
        <v>88</v>
      </c>
      <c r="K178" s="80"/>
      <c r="L178" s="80"/>
      <c r="M178" s="80">
        <v>75.840571583365033</v>
      </c>
      <c r="N178" s="80">
        <v>62.051672504661681</v>
      </c>
      <c r="O178" s="80"/>
      <c r="P178" s="258">
        <v>68.94612204401335</v>
      </c>
      <c r="Q178" s="69"/>
      <c r="R178" s="8" t="s">
        <v>88</v>
      </c>
      <c r="S178" s="233"/>
      <c r="T178" s="233"/>
      <c r="U178" s="233">
        <v>1993.6571366446342</v>
      </c>
      <c r="V178" s="233">
        <v>1631.1817955336855</v>
      </c>
      <c r="W178" s="404"/>
      <c r="X178" s="277">
        <f t="shared" si="15"/>
        <v>42.704291218593092</v>
      </c>
      <c r="Z178" s="69"/>
      <c r="AA178" s="69"/>
      <c r="AB178" s="69"/>
    </row>
    <row r="179" spans="1:29" s="5" customFormat="1" outlineLevel="1">
      <c r="A179" s="563"/>
      <c r="B179" s="563"/>
      <c r="C179" s="563"/>
      <c r="D179" s="563"/>
      <c r="E179" s="562"/>
      <c r="F179" s="49"/>
      <c r="G179" s="80"/>
      <c r="H179" s="80"/>
      <c r="I179" s="80"/>
      <c r="J179" s="80"/>
      <c r="K179" s="80"/>
      <c r="L179" s="80"/>
      <c r="M179" s="80"/>
      <c r="N179" s="80"/>
      <c r="O179" s="80"/>
      <c r="P179" s="258"/>
      <c r="Q179" s="69"/>
      <c r="R179" s="12"/>
      <c r="S179" s="405"/>
      <c r="T179" s="405"/>
      <c r="U179" s="405"/>
      <c r="V179" s="405"/>
      <c r="W179" s="404"/>
      <c r="X179" s="277"/>
      <c r="Z179" s="69"/>
      <c r="AA179" s="69"/>
      <c r="AB179" s="69"/>
    </row>
    <row r="180" spans="1:29" s="5" customFormat="1" outlineLevel="1">
      <c r="A180" s="563"/>
      <c r="B180" s="563"/>
      <c r="C180" s="563"/>
      <c r="D180" s="563"/>
      <c r="E180" s="562"/>
      <c r="F180" s="49"/>
      <c r="G180" s="80"/>
      <c r="H180" s="80"/>
      <c r="I180" s="80"/>
      <c r="J180" s="80"/>
      <c r="K180" s="80"/>
      <c r="O180" s="80"/>
      <c r="P180" s="258"/>
      <c r="Q180" s="69"/>
      <c r="R180" s="12"/>
      <c r="S180" s="405"/>
      <c r="T180" s="405"/>
      <c r="U180" s="405"/>
      <c r="V180" s="405"/>
      <c r="W180" s="404"/>
      <c r="X180" s="277"/>
      <c r="Z180" s="69"/>
      <c r="AA180" s="69"/>
      <c r="AB180" s="69"/>
    </row>
    <row r="181" spans="1:29" s="5" customFormat="1" ht="13.15" customHeight="1" thickBot="1">
      <c r="A181" s="35">
        <v>283</v>
      </c>
      <c r="B181" s="36" t="s">
        <v>107</v>
      </c>
      <c r="C181" s="122" t="s">
        <v>108</v>
      </c>
      <c r="D181" s="77" t="s">
        <v>255</v>
      </c>
      <c r="E181" s="26"/>
      <c r="L181" s="61"/>
      <c r="M181" s="61"/>
      <c r="N181" s="61"/>
      <c r="P181" s="244"/>
      <c r="S181" s="404"/>
      <c r="T181" s="404"/>
      <c r="U181" s="404"/>
      <c r="V181" s="404"/>
      <c r="W181" s="404"/>
      <c r="X181" s="277"/>
      <c r="Z181" s="69"/>
      <c r="AA181" s="69"/>
      <c r="AB181" s="69"/>
    </row>
    <row r="182" spans="1:29" s="5" customFormat="1" ht="13.9" customHeight="1" outlineLevel="1">
      <c r="A182" s="561"/>
      <c r="B182" s="561"/>
      <c r="C182" s="561"/>
      <c r="D182" s="561"/>
      <c r="E182" s="569" t="s">
        <v>91</v>
      </c>
      <c r="F182" s="40" t="s">
        <v>79</v>
      </c>
      <c r="G182" s="7" t="s">
        <v>80</v>
      </c>
      <c r="H182" s="7" t="s">
        <v>81</v>
      </c>
      <c r="I182" s="80"/>
      <c r="J182" s="7" t="s">
        <v>79</v>
      </c>
      <c r="K182" s="53" t="s">
        <v>87</v>
      </c>
      <c r="L182" s="80"/>
      <c r="M182" s="80"/>
      <c r="N182" s="80"/>
      <c r="O182" s="80"/>
      <c r="P182" s="262" t="s">
        <v>89</v>
      </c>
      <c r="Q182" s="69" t="s">
        <v>267</v>
      </c>
      <c r="R182" s="24">
        <v>283</v>
      </c>
      <c r="S182" s="233"/>
      <c r="T182" s="233"/>
      <c r="U182" s="233"/>
      <c r="V182" s="233"/>
      <c r="W182" s="404"/>
      <c r="X182" s="277"/>
      <c r="Z182" s="69"/>
      <c r="AA182" s="69"/>
      <c r="AB182" s="69"/>
    </row>
    <row r="183" spans="1:29" s="5" customFormat="1" outlineLevel="1">
      <c r="A183" s="561"/>
      <c r="B183" s="561"/>
      <c r="C183" s="561"/>
      <c r="D183" s="561"/>
      <c r="E183" s="569"/>
      <c r="F183" s="13" t="s">
        <v>82</v>
      </c>
      <c r="G183" s="33">
        <v>747.88491853529263</v>
      </c>
      <c r="H183" s="11">
        <v>232.93023689724299</v>
      </c>
      <c r="I183" s="80"/>
      <c r="J183" s="8" t="s">
        <v>82</v>
      </c>
      <c r="K183" s="11">
        <v>104.54555339063862</v>
      </c>
      <c r="L183" s="80">
        <v>87.384665414064415</v>
      </c>
      <c r="M183" s="80">
        <v>47.159791368468596</v>
      </c>
      <c r="N183" s="80">
        <v>102.36262448054796</v>
      </c>
      <c r="O183" s="80"/>
      <c r="P183" s="258">
        <v>85.3631586634299</v>
      </c>
      <c r="Q183" s="31"/>
      <c r="R183" s="12" t="s">
        <v>82</v>
      </c>
      <c r="S183" s="233">
        <v>915.94598776580983</v>
      </c>
      <c r="T183" s="233">
        <v>765.59577220083918</v>
      </c>
      <c r="U183" s="233">
        <v>413.17703419119675</v>
      </c>
      <c r="V183" s="233">
        <v>896.82087998332452</v>
      </c>
      <c r="W183" s="404"/>
      <c r="X183" s="277"/>
      <c r="Z183" s="69"/>
      <c r="AA183" s="69"/>
      <c r="AB183" s="69"/>
      <c r="AC183" s="30"/>
    </row>
    <row r="184" spans="1:29" s="5" customFormat="1" outlineLevel="1">
      <c r="A184" s="561"/>
      <c r="B184" s="561"/>
      <c r="C184" s="561"/>
      <c r="D184" s="561"/>
      <c r="E184" s="569"/>
      <c r="F184" s="13" t="s">
        <v>83</v>
      </c>
      <c r="G184" s="33">
        <v>921.24022692748485</v>
      </c>
      <c r="H184" s="11">
        <v>45.072078086349293</v>
      </c>
      <c r="I184" s="80"/>
      <c r="J184" s="8" t="s">
        <v>83</v>
      </c>
      <c r="K184" s="11">
        <v>120.5534013304076</v>
      </c>
      <c r="L184" s="80">
        <v>121.93097711529394</v>
      </c>
      <c r="M184" s="80">
        <v>111.41301865053357</v>
      </c>
      <c r="N184" s="80">
        <v>125.04588396531385</v>
      </c>
      <c r="O184" s="80"/>
      <c r="P184" s="259">
        <v>119.73582026538725</v>
      </c>
      <c r="Q184" s="31"/>
      <c r="R184" s="12" t="s">
        <v>83</v>
      </c>
      <c r="S184" s="233">
        <v>927.53064665486113</v>
      </c>
      <c r="T184" s="233">
        <v>938.12963220376105</v>
      </c>
      <c r="U184" s="233">
        <v>857.2050899789416</v>
      </c>
      <c r="V184" s="233">
        <v>962.09553887237576</v>
      </c>
      <c r="W184" s="404"/>
      <c r="X184" s="276">
        <f>G184/$G$183*100</f>
        <v>123.17940957168956</v>
      </c>
      <c r="Z184" s="69"/>
      <c r="AA184" s="69"/>
      <c r="AB184" s="69"/>
      <c r="AC184" s="30"/>
    </row>
    <row r="185" spans="1:29" s="5" customFormat="1" outlineLevel="1">
      <c r="A185" s="561"/>
      <c r="B185" s="561"/>
      <c r="C185" s="561"/>
      <c r="D185" s="561"/>
      <c r="E185" s="569"/>
      <c r="F185" s="13" t="s">
        <v>84</v>
      </c>
      <c r="G185" s="33">
        <v>961.56156220522212</v>
      </c>
      <c r="H185" s="11">
        <v>84.100825920111433</v>
      </c>
      <c r="I185" s="80"/>
      <c r="J185" s="8" t="s">
        <v>84</v>
      </c>
      <c r="K185" s="11">
        <v>119.94744124075297</v>
      </c>
      <c r="L185" s="80">
        <v>137.83223115674735</v>
      </c>
      <c r="M185" s="80">
        <v>129.67438470142133</v>
      </c>
      <c r="N185" s="80">
        <v>147.40822993250714</v>
      </c>
      <c r="O185" s="80"/>
      <c r="P185" s="258">
        <v>133.71557175785722</v>
      </c>
      <c r="Q185" s="31"/>
      <c r="R185" s="12" t="s">
        <v>84</v>
      </c>
      <c r="S185" s="233">
        <v>862.55360887091479</v>
      </c>
      <c r="T185" s="233">
        <v>991.16485665047821</v>
      </c>
      <c r="U185" s="233">
        <v>932.50099664755624</v>
      </c>
      <c r="V185" s="233">
        <v>1060.0267866519391</v>
      </c>
      <c r="W185" s="404"/>
      <c r="X185" s="277">
        <f t="shared" ref="X185:X188" si="16">G185/$G$183*100</f>
        <v>128.57079189247565</v>
      </c>
      <c r="Z185" s="10"/>
      <c r="AA185" s="8"/>
      <c r="AB185" s="10"/>
      <c r="AC185" s="10"/>
    </row>
    <row r="186" spans="1:29" s="5" customFormat="1" outlineLevel="1">
      <c r="A186" s="561"/>
      <c r="B186" s="561"/>
      <c r="C186" s="561"/>
      <c r="D186" s="561"/>
      <c r="E186" s="569"/>
      <c r="F186" s="13" t="s">
        <v>85</v>
      </c>
      <c r="G186" s="33">
        <v>1104.7372355453731</v>
      </c>
      <c r="H186" s="11">
        <v>103.76880998108822</v>
      </c>
      <c r="I186" s="80"/>
      <c r="J186" s="8" t="s">
        <v>85</v>
      </c>
      <c r="K186" s="11">
        <v>116.19108101820399</v>
      </c>
      <c r="L186" s="80">
        <v>138.09045949664312</v>
      </c>
      <c r="M186" s="80">
        <v>143.76707071247714</v>
      </c>
      <c r="N186" s="80">
        <v>141.43008253439098</v>
      </c>
      <c r="O186" s="80"/>
      <c r="P186" s="258">
        <v>134.86967344042881</v>
      </c>
      <c r="Q186" s="31"/>
      <c r="R186" s="12" t="s">
        <v>85</v>
      </c>
      <c r="S186" s="233">
        <v>951.73815109573422</v>
      </c>
      <c r="T186" s="233">
        <v>1131.1191655468342</v>
      </c>
      <c r="U186" s="233">
        <v>1177.6171188811416</v>
      </c>
      <c r="V186" s="233">
        <v>1158.474506657783</v>
      </c>
      <c r="W186" s="404"/>
      <c r="X186" s="277">
        <f t="shared" si="16"/>
        <v>147.71487005099175</v>
      </c>
      <c r="Z186" s="9"/>
      <c r="AA186" s="8"/>
      <c r="AB186" s="9"/>
      <c r="AC186" s="9"/>
    </row>
    <row r="187" spans="1:29" s="5" customFormat="1" outlineLevel="1">
      <c r="A187" s="561"/>
      <c r="B187" s="561"/>
      <c r="C187" s="561"/>
      <c r="D187" s="561"/>
      <c r="E187" s="569"/>
      <c r="F187" s="13" t="s">
        <v>86</v>
      </c>
      <c r="G187" s="33">
        <v>1264.7421996178782</v>
      </c>
      <c r="H187" s="11">
        <v>85.863812164249282</v>
      </c>
      <c r="I187" s="80"/>
      <c r="J187" s="8" t="s">
        <v>86</v>
      </c>
      <c r="K187" s="11"/>
      <c r="L187" s="80">
        <v>86.135097706617131</v>
      </c>
      <c r="M187" s="80">
        <v>90.374649353417666</v>
      </c>
      <c r="N187" s="80">
        <v>78.939599491757022</v>
      </c>
      <c r="O187" s="80"/>
      <c r="P187" s="259">
        <v>85.149782183930597</v>
      </c>
      <c r="Q187" s="31"/>
      <c r="R187" s="12" t="s">
        <v>86</v>
      </c>
      <c r="S187" s="233"/>
      <c r="T187" s="233">
        <v>1279.3772355453732</v>
      </c>
      <c r="U187" s="233">
        <v>1342.3479177672709</v>
      </c>
      <c r="V187" s="233">
        <v>1172.5014455409903</v>
      </c>
      <c r="W187" s="404"/>
      <c r="X187" s="276">
        <f t="shared" si="16"/>
        <v>169.1091995938136</v>
      </c>
      <c r="Z187" s="9"/>
      <c r="AA187" s="8"/>
      <c r="AB187" s="9"/>
      <c r="AC187" s="9"/>
    </row>
    <row r="188" spans="1:29" s="5" customFormat="1" outlineLevel="1">
      <c r="A188" s="561"/>
      <c r="B188" s="561"/>
      <c r="C188" s="561"/>
      <c r="D188" s="561"/>
      <c r="E188" s="569"/>
      <c r="F188" s="13" t="s">
        <v>88</v>
      </c>
      <c r="G188" s="80">
        <v>1184.5903144256586</v>
      </c>
      <c r="H188" s="80">
        <v>114.14004682353378</v>
      </c>
      <c r="I188" s="80"/>
      <c r="J188" s="12" t="s">
        <v>88</v>
      </c>
      <c r="K188" s="80"/>
      <c r="L188" s="80"/>
      <c r="M188" s="80">
        <v>63.786235708244256</v>
      </c>
      <c r="N188" s="80">
        <v>55.648816760639164</v>
      </c>
      <c r="O188" s="80"/>
      <c r="P188" s="258">
        <v>59.717526234441706</v>
      </c>
      <c r="Q188" s="31"/>
      <c r="R188" s="12" t="s">
        <v>88</v>
      </c>
      <c r="S188" s="233"/>
      <c r="T188" s="233"/>
      <c r="U188" s="233">
        <v>1265.2995155395295</v>
      </c>
      <c r="V188" s="233">
        <v>1103.8811133117879</v>
      </c>
      <c r="W188" s="404"/>
      <c r="X188" s="277">
        <f t="shared" si="16"/>
        <v>158.39205806498126</v>
      </c>
      <c r="Z188" s="9"/>
      <c r="AA188" s="8"/>
      <c r="AB188" s="9"/>
      <c r="AC188" s="9"/>
    </row>
    <row r="189" spans="1:29" s="5" customFormat="1" outlineLevel="1">
      <c r="A189" s="561"/>
      <c r="B189" s="561"/>
      <c r="C189" s="561"/>
      <c r="D189" s="561"/>
      <c r="E189" s="569"/>
      <c r="F189" s="49"/>
      <c r="G189" s="80"/>
      <c r="H189" s="80"/>
      <c r="I189" s="80"/>
      <c r="J189" s="80"/>
      <c r="K189" s="80"/>
      <c r="L189" s="80"/>
      <c r="M189" s="80"/>
      <c r="N189" s="80"/>
      <c r="O189" s="80"/>
      <c r="P189" s="258"/>
      <c r="Q189" s="69"/>
      <c r="R189" s="12"/>
      <c r="S189" s="405"/>
      <c r="T189" s="405"/>
      <c r="U189" s="405"/>
      <c r="V189" s="405"/>
      <c r="W189" s="404"/>
      <c r="X189" s="277"/>
      <c r="Z189" s="9"/>
      <c r="AA189" s="8"/>
      <c r="AB189" s="9"/>
      <c r="AC189" s="9"/>
    </row>
    <row r="190" spans="1:29" s="5" customFormat="1" outlineLevel="1">
      <c r="A190" s="561"/>
      <c r="B190" s="561"/>
      <c r="C190" s="561"/>
      <c r="D190" s="561"/>
      <c r="E190" s="569"/>
      <c r="F190" s="49"/>
      <c r="G190" s="80"/>
      <c r="H190" s="80"/>
      <c r="I190" s="80"/>
      <c r="J190" s="80"/>
      <c r="K190" s="80"/>
      <c r="L190" s="80"/>
      <c r="M190" s="80"/>
      <c r="N190" s="80"/>
      <c r="O190" s="80"/>
      <c r="P190" s="258"/>
      <c r="Q190" s="69"/>
      <c r="R190" s="12"/>
      <c r="S190" s="405"/>
      <c r="T190" s="405"/>
      <c r="U190" s="405"/>
      <c r="V190" s="405"/>
      <c r="W190" s="404"/>
      <c r="X190" s="277"/>
      <c r="Z190" s="10"/>
      <c r="AA190" s="8"/>
      <c r="AB190" s="9"/>
      <c r="AC190" s="9"/>
    </row>
    <row r="191" spans="1:29" s="5" customFormat="1" ht="35.450000000000003" customHeight="1" outlineLevel="1" thickBot="1">
      <c r="A191" s="561"/>
      <c r="B191" s="561"/>
      <c r="C191" s="561"/>
      <c r="D191" s="561"/>
      <c r="E191" s="569"/>
      <c r="F191" s="49"/>
      <c r="G191" s="80"/>
      <c r="H191" s="80"/>
      <c r="I191" s="80"/>
      <c r="J191" s="80"/>
      <c r="K191" s="80"/>
      <c r="L191" s="61"/>
      <c r="M191" s="61"/>
      <c r="N191" s="61"/>
      <c r="O191" s="80"/>
      <c r="P191" s="258"/>
      <c r="Q191" s="69"/>
      <c r="R191" s="12"/>
      <c r="S191" s="405"/>
      <c r="T191" s="405"/>
      <c r="U191" s="405"/>
      <c r="V191" s="405"/>
      <c r="W191" s="404"/>
      <c r="X191" s="277"/>
      <c r="Z191" s="10"/>
      <c r="AA191" s="8"/>
      <c r="AB191" s="9"/>
      <c r="AC191" s="9"/>
    </row>
    <row r="192" spans="1:29" s="5" customFormat="1" ht="14.45" customHeight="1" outlineLevel="1">
      <c r="A192" s="563"/>
      <c r="B192" s="563"/>
      <c r="C192" s="563"/>
      <c r="D192" s="563"/>
      <c r="E192" s="565" t="s">
        <v>93</v>
      </c>
      <c r="F192" s="40" t="s">
        <v>79</v>
      </c>
      <c r="G192" s="7" t="s">
        <v>80</v>
      </c>
      <c r="H192" s="7" t="s">
        <v>81</v>
      </c>
      <c r="I192" s="80"/>
      <c r="J192" s="7" t="s">
        <v>79</v>
      </c>
      <c r="K192" s="53" t="s">
        <v>87</v>
      </c>
      <c r="L192" s="80"/>
      <c r="M192" s="80"/>
      <c r="N192" s="80"/>
      <c r="O192" s="80"/>
      <c r="P192" s="262" t="s">
        <v>89</v>
      </c>
      <c r="Q192" s="69"/>
      <c r="R192" s="12"/>
      <c r="S192" s="405"/>
      <c r="T192" s="405"/>
      <c r="U192" s="405"/>
      <c r="V192" s="405"/>
      <c r="W192" s="404"/>
      <c r="X192" s="277"/>
      <c r="Z192" s="69"/>
      <c r="AA192" s="69"/>
      <c r="AB192" s="69"/>
      <c r="AC192" s="30"/>
    </row>
    <row r="193" spans="1:29" s="5" customFormat="1" outlineLevel="1">
      <c r="A193" s="563"/>
      <c r="B193" s="563"/>
      <c r="C193" s="563"/>
      <c r="D193" s="563"/>
      <c r="E193" s="565"/>
      <c r="F193" s="13" t="s">
        <v>82</v>
      </c>
      <c r="G193" s="33"/>
      <c r="H193" s="11"/>
      <c r="I193" s="80"/>
      <c r="J193" s="8" t="s">
        <v>82</v>
      </c>
      <c r="K193" s="11"/>
      <c r="L193" s="80"/>
      <c r="M193" s="80"/>
      <c r="N193" s="80"/>
      <c r="O193" s="80"/>
      <c r="P193" s="258"/>
      <c r="Q193" s="69"/>
      <c r="R193" s="12"/>
      <c r="S193" s="405"/>
      <c r="T193" s="405"/>
      <c r="U193" s="405"/>
      <c r="V193" s="405"/>
      <c r="W193" s="404"/>
      <c r="X193" s="277"/>
      <c r="Z193" s="69"/>
      <c r="AA193" s="69"/>
      <c r="AB193" s="69"/>
      <c r="AC193" s="30"/>
    </row>
    <row r="194" spans="1:29" s="5" customFormat="1" outlineLevel="1">
      <c r="A194" s="563"/>
      <c r="B194" s="563"/>
      <c r="C194" s="563"/>
      <c r="D194" s="563"/>
      <c r="E194" s="565"/>
      <c r="F194" s="13" t="s">
        <v>83</v>
      </c>
      <c r="G194" s="33"/>
      <c r="H194" s="11"/>
      <c r="I194" s="80"/>
      <c r="J194" s="8" t="s">
        <v>83</v>
      </c>
      <c r="K194" s="11"/>
      <c r="L194" s="80"/>
      <c r="M194" s="80"/>
      <c r="N194" s="80"/>
      <c r="O194" s="80"/>
      <c r="P194" s="258"/>
      <c r="Q194" s="69"/>
      <c r="R194" s="12"/>
      <c r="S194" s="405"/>
      <c r="T194" s="405"/>
      <c r="U194" s="405"/>
      <c r="V194" s="405"/>
      <c r="W194" s="404"/>
      <c r="X194" s="277"/>
      <c r="Z194" s="69"/>
      <c r="AA194" s="69"/>
      <c r="AB194" s="69"/>
      <c r="AC194" s="30"/>
    </row>
    <row r="195" spans="1:29" s="5" customFormat="1" outlineLevel="1">
      <c r="A195" s="563"/>
      <c r="B195" s="563"/>
      <c r="C195" s="563"/>
      <c r="D195" s="563"/>
      <c r="E195" s="565"/>
      <c r="F195" s="13" t="s">
        <v>84</v>
      </c>
      <c r="G195" s="33"/>
      <c r="H195" s="11"/>
      <c r="I195" s="80"/>
      <c r="J195" s="8" t="s">
        <v>84</v>
      </c>
      <c r="K195" s="11"/>
      <c r="L195" s="80"/>
      <c r="M195" s="80"/>
      <c r="N195" s="80"/>
      <c r="O195" s="80"/>
      <c r="P195" s="258"/>
      <c r="Q195" s="69"/>
      <c r="R195" s="12"/>
      <c r="S195" s="405"/>
      <c r="T195" s="405"/>
      <c r="U195" s="405"/>
      <c r="V195" s="405"/>
      <c r="W195" s="404"/>
      <c r="X195" s="277"/>
      <c r="Z195" s="69"/>
      <c r="AA195" s="69"/>
      <c r="AB195" s="69"/>
    </row>
    <row r="196" spans="1:29" s="5" customFormat="1" outlineLevel="1">
      <c r="A196" s="563"/>
      <c r="B196" s="563"/>
      <c r="C196" s="563"/>
      <c r="D196" s="563"/>
      <c r="E196" s="565"/>
      <c r="F196" s="13" t="s">
        <v>85</v>
      </c>
      <c r="G196" s="33"/>
      <c r="H196" s="11"/>
      <c r="I196" s="80"/>
      <c r="J196" s="8" t="s">
        <v>85</v>
      </c>
      <c r="K196" s="11"/>
      <c r="L196" s="80"/>
      <c r="M196" s="80"/>
      <c r="N196" s="80"/>
      <c r="O196" s="80"/>
      <c r="P196" s="258"/>
      <c r="Q196" s="69"/>
      <c r="R196" s="12"/>
      <c r="S196" s="405"/>
      <c r="T196" s="405"/>
      <c r="U196" s="405"/>
      <c r="V196" s="405"/>
      <c r="W196" s="404"/>
      <c r="X196" s="277"/>
      <c r="Z196" s="69"/>
      <c r="AA196" s="69"/>
      <c r="AB196" s="69"/>
    </row>
    <row r="197" spans="1:29" s="5" customFormat="1" outlineLevel="1">
      <c r="A197" s="563"/>
      <c r="B197" s="563"/>
      <c r="C197" s="563"/>
      <c r="D197" s="563"/>
      <c r="E197" s="565"/>
      <c r="F197" s="13" t="s">
        <v>86</v>
      </c>
      <c r="G197" s="33"/>
      <c r="H197" s="11"/>
      <c r="I197" s="80"/>
      <c r="J197" s="8" t="s">
        <v>86</v>
      </c>
      <c r="K197" s="11"/>
      <c r="L197" s="80"/>
      <c r="M197" s="80"/>
      <c r="N197" s="80"/>
      <c r="O197" s="80"/>
      <c r="P197" s="258"/>
      <c r="Q197" s="69"/>
      <c r="R197" s="12"/>
      <c r="S197" s="405"/>
      <c r="T197" s="405"/>
      <c r="U197" s="405"/>
      <c r="V197" s="405"/>
      <c r="W197" s="404"/>
      <c r="X197" s="277"/>
      <c r="Z197" s="69"/>
      <c r="AA197" s="69"/>
      <c r="AB197" s="69"/>
    </row>
    <row r="198" spans="1:29" s="5" customFormat="1" outlineLevel="1">
      <c r="A198" s="563"/>
      <c r="B198" s="563"/>
      <c r="C198" s="563"/>
      <c r="D198" s="563"/>
      <c r="E198" s="565"/>
      <c r="F198" s="13" t="s">
        <v>88</v>
      </c>
      <c r="G198" s="80"/>
      <c r="H198" s="80"/>
      <c r="I198" s="80"/>
      <c r="J198" s="12" t="s">
        <v>88</v>
      </c>
      <c r="K198" s="80"/>
      <c r="L198" s="80"/>
      <c r="M198" s="80"/>
      <c r="N198" s="80"/>
      <c r="O198" s="80"/>
      <c r="P198" s="258"/>
      <c r="Q198" s="69"/>
      <c r="R198" s="12"/>
      <c r="S198" s="405"/>
      <c r="T198" s="405"/>
      <c r="U198" s="405"/>
      <c r="V198" s="405"/>
      <c r="W198" s="404"/>
      <c r="X198" s="277"/>
      <c r="Z198" s="69"/>
      <c r="AA198" s="69"/>
      <c r="AB198" s="69"/>
    </row>
    <row r="199" spans="1:29" s="5" customFormat="1" outlineLevel="1">
      <c r="A199" s="563"/>
      <c r="B199" s="563"/>
      <c r="C199" s="563"/>
      <c r="D199" s="563"/>
      <c r="E199" s="565"/>
      <c r="F199" s="49"/>
      <c r="G199" s="80"/>
      <c r="H199" s="80"/>
      <c r="I199" s="80"/>
      <c r="J199" s="80"/>
      <c r="K199" s="80"/>
      <c r="L199" s="80"/>
      <c r="M199" s="80"/>
      <c r="N199" s="80"/>
      <c r="O199" s="80"/>
      <c r="P199" s="258"/>
      <c r="Q199" s="69"/>
      <c r="R199" s="12"/>
      <c r="S199" s="405"/>
      <c r="T199" s="405"/>
      <c r="U199" s="405"/>
      <c r="V199" s="405"/>
      <c r="W199" s="404"/>
      <c r="X199" s="277"/>
      <c r="Z199" s="69"/>
      <c r="AA199" s="69"/>
      <c r="AB199" s="69"/>
    </row>
    <row r="200" spans="1:29" s="5" customFormat="1" outlineLevel="1">
      <c r="A200" s="563"/>
      <c r="B200" s="563"/>
      <c r="C200" s="563"/>
      <c r="D200" s="563"/>
      <c r="E200" s="565"/>
      <c r="F200" s="49"/>
      <c r="G200" s="80"/>
      <c r="H200" s="80"/>
      <c r="I200" s="80"/>
      <c r="J200" s="80"/>
      <c r="K200" s="80"/>
      <c r="L200" s="80"/>
      <c r="M200" s="80"/>
      <c r="N200" s="80"/>
      <c r="O200" s="80"/>
      <c r="P200" s="258"/>
      <c r="Q200" s="69"/>
      <c r="R200" s="12"/>
      <c r="S200" s="405"/>
      <c r="T200" s="405"/>
      <c r="U200" s="405"/>
      <c r="V200" s="405"/>
      <c r="W200" s="404"/>
      <c r="X200" s="277"/>
      <c r="Z200" s="69"/>
      <c r="AA200" s="69"/>
      <c r="AB200" s="69"/>
    </row>
    <row r="201" spans="1:29" s="5" customFormat="1" ht="13.15" customHeight="1">
      <c r="A201" s="35">
        <v>284</v>
      </c>
      <c r="B201" s="36" t="s">
        <v>109</v>
      </c>
      <c r="C201" s="122" t="s">
        <v>104</v>
      </c>
      <c r="D201" s="77" t="s">
        <v>255</v>
      </c>
      <c r="E201" s="26"/>
      <c r="F201" s="13"/>
      <c r="G201" s="8"/>
      <c r="H201" s="8"/>
      <c r="I201" s="80"/>
      <c r="J201" s="8"/>
      <c r="K201" s="11"/>
      <c r="N201" s="80"/>
      <c r="O201" s="80"/>
      <c r="P201" s="262"/>
      <c r="Q201" s="69" t="s">
        <v>90</v>
      </c>
      <c r="R201" s="12"/>
      <c r="S201" s="405"/>
      <c r="T201" s="405"/>
      <c r="U201" s="405"/>
      <c r="V201" s="405"/>
      <c r="W201" s="404"/>
      <c r="X201" s="277"/>
      <c r="Z201" s="69"/>
      <c r="AA201" s="69"/>
      <c r="AB201" s="69"/>
    </row>
    <row r="202" spans="1:29" s="5" customFormat="1" ht="13.15" customHeight="1" thickBot="1">
      <c r="A202" s="35">
        <v>292</v>
      </c>
      <c r="B202" s="36" t="s">
        <v>110</v>
      </c>
      <c r="C202" s="122" t="s">
        <v>111</v>
      </c>
      <c r="D202" s="77" t="s">
        <v>255</v>
      </c>
      <c r="E202" s="26"/>
      <c r="L202" s="61"/>
      <c r="M202" s="61"/>
      <c r="N202" s="61"/>
      <c r="P202" s="244"/>
      <c r="S202" s="404"/>
      <c r="T202" s="404"/>
      <c r="U202" s="404"/>
      <c r="V202" s="404"/>
      <c r="W202" s="404"/>
      <c r="X202" s="277"/>
      <c r="Z202" s="69"/>
      <c r="AA202" s="69"/>
      <c r="AB202" s="69"/>
    </row>
    <row r="203" spans="1:29" s="5" customFormat="1" ht="14.45" customHeight="1" outlineLevel="1">
      <c r="A203" s="563"/>
      <c r="B203" s="563"/>
      <c r="C203" s="563"/>
      <c r="D203" s="563"/>
      <c r="E203" s="565" t="s">
        <v>91</v>
      </c>
      <c r="F203" s="40" t="s">
        <v>79</v>
      </c>
      <c r="G203" s="7" t="s">
        <v>80</v>
      </c>
      <c r="H203" s="7" t="s">
        <v>81</v>
      </c>
      <c r="I203" s="80"/>
      <c r="J203" s="7" t="s">
        <v>79</v>
      </c>
      <c r="K203" s="53" t="s">
        <v>87</v>
      </c>
      <c r="L203" s="80"/>
      <c r="M203" s="80"/>
      <c r="N203" s="80"/>
      <c r="O203" s="80"/>
      <c r="P203" s="262" t="s">
        <v>89</v>
      </c>
      <c r="Q203" s="69" t="s">
        <v>275</v>
      </c>
      <c r="R203" s="8">
        <v>292</v>
      </c>
      <c r="S203" s="233"/>
      <c r="T203" s="233"/>
      <c r="U203" s="233"/>
      <c r="V203" s="233"/>
      <c r="W203" s="404"/>
      <c r="X203" s="277"/>
      <c r="Z203" s="69"/>
      <c r="AA203" s="69"/>
      <c r="AB203" s="69"/>
    </row>
    <row r="204" spans="1:29" s="5" customFormat="1" outlineLevel="1">
      <c r="A204" s="563"/>
      <c r="B204" s="563"/>
      <c r="C204" s="563"/>
      <c r="D204" s="563"/>
      <c r="E204" s="565"/>
      <c r="F204" s="13" t="s">
        <v>82</v>
      </c>
      <c r="G204" s="33">
        <v>3717.9016064961929</v>
      </c>
      <c r="H204" s="11">
        <v>809.90791196152065</v>
      </c>
      <c r="I204" s="80"/>
      <c r="J204" s="8" t="s">
        <v>82</v>
      </c>
      <c r="K204" s="11">
        <v>62.264246871167813</v>
      </c>
      <c r="L204" s="80">
        <v>105.17191553215473</v>
      </c>
      <c r="M204" s="80">
        <v>95.631935965562676</v>
      </c>
      <c r="N204" s="80">
        <v>80.718227991299457</v>
      </c>
      <c r="O204" s="80"/>
      <c r="P204" s="258">
        <v>85.946581590046165</v>
      </c>
      <c r="Q204" s="69"/>
      <c r="R204" s="8" t="s">
        <v>82</v>
      </c>
      <c r="S204" s="233">
        <v>2693.444453367305</v>
      </c>
      <c r="T204" s="233">
        <v>4549.5565557265336</v>
      </c>
      <c r="U204" s="233">
        <v>4136.8734134724946</v>
      </c>
      <c r="V204" s="233">
        <v>3491.732003418439</v>
      </c>
      <c r="W204" s="404"/>
      <c r="X204" s="277" t="s">
        <v>365</v>
      </c>
      <c r="Z204" s="69"/>
      <c r="AA204" s="69"/>
      <c r="AB204" s="69"/>
    </row>
    <row r="205" spans="1:29" s="5" customFormat="1" outlineLevel="1">
      <c r="A205" s="563"/>
      <c r="B205" s="563"/>
      <c r="C205" s="563"/>
      <c r="D205" s="563"/>
      <c r="E205" s="565"/>
      <c r="F205" s="13" t="s">
        <v>83</v>
      </c>
      <c r="G205" s="33">
        <v>2182.2295789132831</v>
      </c>
      <c r="H205" s="253">
        <v>1044.4514399107429</v>
      </c>
      <c r="I205" s="80"/>
      <c r="J205" s="8" t="s">
        <v>83</v>
      </c>
      <c r="K205" s="11">
        <v>40.411508650417154</v>
      </c>
      <c r="L205" s="80">
        <v>107.03505677880993</v>
      </c>
      <c r="M205" s="80">
        <v>88.077291703656613</v>
      </c>
      <c r="N205" s="80">
        <v>42.617127214855664</v>
      </c>
      <c r="O205" s="80"/>
      <c r="P205" s="259">
        <v>69.535246086934848</v>
      </c>
      <c r="Q205" s="69"/>
      <c r="R205" s="8" t="s">
        <v>83</v>
      </c>
      <c r="S205" s="233">
        <v>1268.237253308866</v>
      </c>
      <c r="T205" s="233">
        <v>3359.0888078739217</v>
      </c>
      <c r="U205" s="233">
        <v>2764.1359167118389</v>
      </c>
      <c r="V205" s="233">
        <v>1337.456337758505</v>
      </c>
      <c r="W205" s="404"/>
      <c r="X205" s="395">
        <f>G205/$G$204*100</f>
        <v>58.695194490901272</v>
      </c>
      <c r="Z205" s="69"/>
      <c r="AA205" s="69"/>
      <c r="AB205" s="69"/>
    </row>
    <row r="206" spans="1:29" s="5" customFormat="1" outlineLevel="1">
      <c r="A206" s="563"/>
      <c r="B206" s="563"/>
      <c r="C206" s="563"/>
      <c r="D206" s="563"/>
      <c r="E206" s="565"/>
      <c r="F206" s="13" t="s">
        <v>84</v>
      </c>
      <c r="G206" s="33">
        <v>1456.6105255497564</v>
      </c>
      <c r="H206" s="11">
        <v>693.58143818215979</v>
      </c>
      <c r="I206" s="80"/>
      <c r="J206" s="8" t="s">
        <v>84</v>
      </c>
      <c r="K206" s="11">
        <v>34.356300206830696</v>
      </c>
      <c r="L206" s="80">
        <v>75.355234011036657</v>
      </c>
      <c r="M206" s="80">
        <v>80.528828828441874</v>
      </c>
      <c r="N206" s="80">
        <v>30.807561391315353</v>
      </c>
      <c r="O206" s="80"/>
      <c r="P206" s="258">
        <v>55.261981109406143</v>
      </c>
      <c r="Q206" s="69"/>
      <c r="R206" s="8" t="s">
        <v>84</v>
      </c>
      <c r="S206" s="233">
        <v>905.5728277482782</v>
      </c>
      <c r="T206" s="233">
        <v>1986.2340222373634</v>
      </c>
      <c r="U206" s="233">
        <v>2122.6010600213099</v>
      </c>
      <c r="V206" s="233">
        <v>812.03419219207331</v>
      </c>
      <c r="W206" s="404"/>
      <c r="X206" s="277">
        <f t="shared" ref="X206:X209" si="17">G206/$G$204*100</f>
        <v>39.178296784526481</v>
      </c>
      <c r="Z206" s="69"/>
      <c r="AA206" s="69"/>
      <c r="AB206" s="69"/>
    </row>
    <row r="207" spans="1:29" s="5" customFormat="1" outlineLevel="1">
      <c r="A207" s="563"/>
      <c r="B207" s="563"/>
      <c r="C207" s="563"/>
      <c r="D207" s="563"/>
      <c r="E207" s="565"/>
      <c r="F207" s="13" t="s">
        <v>85</v>
      </c>
      <c r="G207" s="33">
        <v>997.1860885866032</v>
      </c>
      <c r="H207" s="11">
        <v>469.68038814837666</v>
      </c>
      <c r="I207" s="80"/>
      <c r="J207" s="8" t="s">
        <v>85</v>
      </c>
      <c r="K207" s="11">
        <v>21.37451874994327</v>
      </c>
      <c r="L207" s="80">
        <v>60.090391780650421</v>
      </c>
      <c r="M207" s="80">
        <v>58.66091387477379</v>
      </c>
      <c r="N207" s="80">
        <v>29.225905767939508</v>
      </c>
      <c r="O207" s="80"/>
      <c r="P207" s="258">
        <v>42.337932543326751</v>
      </c>
      <c r="Q207" s="69"/>
      <c r="R207" s="8" t="s">
        <v>85</v>
      </c>
      <c r="S207" s="233">
        <v>503.43442552053676</v>
      </c>
      <c r="T207" s="233">
        <v>1415.3100810971953</v>
      </c>
      <c r="U207" s="233">
        <v>1381.641562205222</v>
      </c>
      <c r="V207" s="233">
        <v>688.35828552345868</v>
      </c>
      <c r="W207" s="404"/>
      <c r="X207" s="277">
        <f t="shared" si="17"/>
        <v>26.821207071328779</v>
      </c>
      <c r="Z207" s="69"/>
      <c r="AA207" s="69"/>
      <c r="AB207" s="69"/>
    </row>
    <row r="208" spans="1:29" s="5" customFormat="1" outlineLevel="1">
      <c r="A208" s="563"/>
      <c r="B208" s="563"/>
      <c r="C208" s="563"/>
      <c r="D208" s="563"/>
      <c r="E208" s="565"/>
      <c r="F208" s="13" t="s">
        <v>86</v>
      </c>
      <c r="G208" s="33">
        <v>806.3307433787412</v>
      </c>
      <c r="H208" s="11">
        <v>407.97652706954636</v>
      </c>
      <c r="I208" s="80"/>
      <c r="J208" s="8" t="s">
        <v>86</v>
      </c>
      <c r="K208" s="11"/>
      <c r="L208" s="80">
        <v>53.902240646398447</v>
      </c>
      <c r="M208" s="80">
        <v>52.600135065173539</v>
      </c>
      <c r="N208" s="80">
        <v>17.148033565845562</v>
      </c>
      <c r="O208" s="80"/>
      <c r="P208" s="264">
        <v>41.216803092472517</v>
      </c>
      <c r="Q208" s="69"/>
      <c r="R208" s="8" t="s">
        <v>86</v>
      </c>
      <c r="S208" s="233"/>
      <c r="T208" s="233">
        <v>1054.4979355307635</v>
      </c>
      <c r="U208" s="233">
        <v>1029.0246410855075</v>
      </c>
      <c r="V208" s="233">
        <v>335.46965351995237</v>
      </c>
      <c r="W208" s="404"/>
      <c r="X208" s="279">
        <f t="shared" si="17"/>
        <v>21.687791359778334</v>
      </c>
      <c r="Z208" s="69"/>
      <c r="AA208" s="69"/>
      <c r="AB208" s="69"/>
    </row>
    <row r="209" spans="1:28" s="5" customFormat="1" outlineLevel="1">
      <c r="A209" s="563"/>
      <c r="B209" s="563"/>
      <c r="C209" s="563"/>
      <c r="D209" s="563"/>
      <c r="E209" s="565"/>
      <c r="F209" s="13" t="s">
        <v>88</v>
      </c>
      <c r="G209" s="80">
        <v>467.15686718842096</v>
      </c>
      <c r="H209" s="80">
        <v>408.6219781183483</v>
      </c>
      <c r="I209" s="80"/>
      <c r="J209" s="12" t="s">
        <v>88</v>
      </c>
      <c r="K209" s="80"/>
      <c r="L209" s="80"/>
      <c r="M209" s="80">
        <v>35.109955935658583</v>
      </c>
      <c r="N209" s="80">
        <v>8.2756772128518232</v>
      </c>
      <c r="O209" s="80"/>
      <c r="P209" s="258">
        <v>21.692816574255204</v>
      </c>
      <c r="Q209" s="69"/>
      <c r="R209" s="8" t="s">
        <v>88</v>
      </c>
      <c r="S209" s="233"/>
      <c r="T209" s="233"/>
      <c r="U209" s="233">
        <v>756.09623885776602</v>
      </c>
      <c r="V209" s="233">
        <v>178.21749551907584</v>
      </c>
      <c r="W209" s="404"/>
      <c r="X209" s="277">
        <f t="shared" si="17"/>
        <v>12.565068058072592</v>
      </c>
      <c r="Z209" s="69"/>
      <c r="AA209" s="69"/>
      <c r="AB209" s="69"/>
    </row>
    <row r="210" spans="1:28" s="5" customFormat="1" outlineLevel="1">
      <c r="A210" s="563"/>
      <c r="B210" s="563"/>
      <c r="C210" s="563"/>
      <c r="D210" s="563"/>
      <c r="E210" s="565"/>
      <c r="F210" s="49"/>
      <c r="G210" s="80"/>
      <c r="H210" s="80"/>
      <c r="I210" s="80"/>
      <c r="J210" s="80"/>
      <c r="K210" s="80"/>
      <c r="L210" s="80"/>
      <c r="M210" s="80"/>
      <c r="N210" s="80"/>
      <c r="O210" s="80"/>
      <c r="P210" s="258"/>
      <c r="Q210" s="69"/>
      <c r="R210" s="12"/>
      <c r="S210" s="405"/>
      <c r="T210" s="405"/>
      <c r="U210" s="405"/>
      <c r="V210" s="405"/>
      <c r="W210" s="404"/>
      <c r="X210" s="277"/>
      <c r="Z210" s="69"/>
      <c r="AA210" s="69"/>
      <c r="AB210" s="69"/>
    </row>
    <row r="211" spans="1:28" s="5" customFormat="1" ht="15.75" outlineLevel="1" thickBot="1">
      <c r="A211" s="563"/>
      <c r="B211" s="563"/>
      <c r="C211" s="563"/>
      <c r="D211" s="563"/>
      <c r="E211" s="565"/>
      <c r="F211" s="49"/>
      <c r="G211" s="80"/>
      <c r="H211" s="80"/>
      <c r="I211" s="80"/>
      <c r="J211" s="80"/>
      <c r="K211" s="80"/>
      <c r="L211" s="61"/>
      <c r="M211" s="61"/>
      <c r="N211" s="61"/>
      <c r="O211" s="80"/>
      <c r="P211" s="258"/>
      <c r="Q211" s="69"/>
      <c r="R211" s="12"/>
      <c r="S211" s="405"/>
      <c r="T211" s="405"/>
      <c r="U211" s="405"/>
      <c r="V211" s="405"/>
      <c r="W211" s="404"/>
      <c r="X211" s="277"/>
      <c r="Z211" s="69"/>
      <c r="AA211" s="69"/>
      <c r="AB211" s="69"/>
    </row>
    <row r="212" spans="1:28" s="5" customFormat="1" ht="13.9" customHeight="1" outlineLevel="1">
      <c r="A212" s="561"/>
      <c r="B212" s="561"/>
      <c r="C212" s="561"/>
      <c r="D212" s="561"/>
      <c r="E212" s="562" t="s">
        <v>98</v>
      </c>
      <c r="F212" s="40" t="s">
        <v>79</v>
      </c>
      <c r="G212" s="7" t="s">
        <v>80</v>
      </c>
      <c r="H212" s="7" t="s">
        <v>81</v>
      </c>
      <c r="I212" s="80"/>
      <c r="J212" s="7" t="s">
        <v>79</v>
      </c>
      <c r="K212" s="53" t="s">
        <v>87</v>
      </c>
      <c r="L212" s="80"/>
      <c r="M212" s="80"/>
      <c r="N212" s="88"/>
      <c r="O212" s="80"/>
      <c r="P212" s="262" t="s">
        <v>89</v>
      </c>
      <c r="Q212" s="69" t="s">
        <v>274</v>
      </c>
      <c r="R212" s="24">
        <v>292</v>
      </c>
      <c r="S212" s="233"/>
      <c r="T212" s="233"/>
      <c r="U212" s="233"/>
      <c r="V212" s="233"/>
      <c r="W212" s="404"/>
      <c r="X212" s="277"/>
      <c r="Z212" s="69"/>
      <c r="AA212" s="69"/>
      <c r="AB212" s="69"/>
    </row>
    <row r="213" spans="1:28" s="5" customFormat="1" outlineLevel="1">
      <c r="A213" s="561"/>
      <c r="B213" s="561"/>
      <c r="C213" s="561"/>
      <c r="D213" s="561"/>
      <c r="E213" s="562"/>
      <c r="F213" s="13" t="s">
        <v>82</v>
      </c>
      <c r="G213" s="33">
        <v>1760.3366839110915</v>
      </c>
      <c r="H213" s="11">
        <v>451.10001336161071</v>
      </c>
      <c r="I213" s="80"/>
      <c r="J213" s="8" t="s">
        <v>82</v>
      </c>
      <c r="K213" s="11">
        <v>78.393279197757522</v>
      </c>
      <c r="L213" s="80">
        <v>48.753837879665355</v>
      </c>
      <c r="M213" s="80">
        <v>77.218033897280876</v>
      </c>
      <c r="N213" s="80">
        <v>94.94740204389997</v>
      </c>
      <c r="O213" s="80"/>
      <c r="P213" s="258">
        <v>74.828138254650923</v>
      </c>
      <c r="Q213" s="31"/>
      <c r="R213" s="12" t="s">
        <v>82</v>
      </c>
      <c r="S213" s="233">
        <v>1844.2068500256928</v>
      </c>
      <c r="T213" s="233">
        <v>1146.9371188811415</v>
      </c>
      <c r="U213" s="233">
        <v>1816.5591300198489</v>
      </c>
      <c r="V213" s="233">
        <v>2233.643636717683</v>
      </c>
      <c r="W213" s="404"/>
      <c r="X213" s="277"/>
      <c r="Z213" s="69"/>
      <c r="AA213" s="69"/>
      <c r="AB213" s="69"/>
    </row>
    <row r="214" spans="1:28" s="5" customFormat="1" outlineLevel="1">
      <c r="A214" s="561"/>
      <c r="B214" s="561"/>
      <c r="C214" s="561"/>
      <c r="D214" s="561"/>
      <c r="E214" s="562"/>
      <c r="F214" s="13" t="s">
        <v>83</v>
      </c>
      <c r="G214" s="33">
        <v>1141.7072108201885</v>
      </c>
      <c r="H214" s="253">
        <v>373.68042826713355</v>
      </c>
      <c r="I214" s="80"/>
      <c r="J214" s="8" t="s">
        <v>83</v>
      </c>
      <c r="K214" s="11">
        <v>33.807834297726586</v>
      </c>
      <c r="L214" s="80">
        <v>46.902558599329609</v>
      </c>
      <c r="M214" s="80">
        <v>65.525101198528787</v>
      </c>
      <c r="N214" s="80">
        <v>73.575361918245036</v>
      </c>
      <c r="O214" s="80"/>
      <c r="P214" s="260">
        <v>54.952714003457501</v>
      </c>
      <c r="Q214" s="31"/>
      <c r="R214" s="12" t="s">
        <v>83</v>
      </c>
      <c r="S214" s="233">
        <v>702.39748663732939</v>
      </c>
      <c r="T214" s="233">
        <v>974.45577220083919</v>
      </c>
      <c r="U214" s="233">
        <v>1361.3609788840636</v>
      </c>
      <c r="V214" s="233">
        <v>1528.614605558522</v>
      </c>
      <c r="W214" s="404"/>
      <c r="X214" s="276">
        <f>G214/$G$213*100</f>
        <v>64.857320832714763</v>
      </c>
      <c r="Z214" s="69"/>
      <c r="AA214" s="69"/>
      <c r="AB214" s="69"/>
    </row>
    <row r="215" spans="1:28" s="5" customFormat="1" outlineLevel="1">
      <c r="A215" s="561"/>
      <c r="B215" s="561"/>
      <c r="C215" s="561"/>
      <c r="D215" s="561"/>
      <c r="E215" s="562"/>
      <c r="F215" s="13" t="s">
        <v>84</v>
      </c>
      <c r="G215" s="33">
        <v>837.7302694161624</v>
      </c>
      <c r="H215" s="11">
        <v>206.94757226895985</v>
      </c>
      <c r="I215" s="80"/>
      <c r="J215" s="8" t="s">
        <v>84</v>
      </c>
      <c r="K215" s="11">
        <v>27.353110022094612</v>
      </c>
      <c r="L215" s="80">
        <v>37.937306430241726</v>
      </c>
      <c r="M215" s="80">
        <v>49.430961648197567</v>
      </c>
      <c r="N215" s="80">
        <v>46.768987065258457</v>
      </c>
      <c r="O215" s="80"/>
      <c r="P215" s="258">
        <v>40.372591291448089</v>
      </c>
      <c r="Q215" s="31"/>
      <c r="R215" s="12" t="s">
        <v>84</v>
      </c>
      <c r="S215" s="233">
        <v>567.5763555219977</v>
      </c>
      <c r="T215" s="233">
        <v>787.19816885922694</v>
      </c>
      <c r="U215" s="233">
        <v>1025.6912299760197</v>
      </c>
      <c r="V215" s="233">
        <v>970.45532330740502</v>
      </c>
      <c r="W215" s="404"/>
      <c r="X215" s="277">
        <f t="shared" ref="X215:X218" si="18">G215/$G$213*100</f>
        <v>47.589207057533159</v>
      </c>
      <c r="Z215" s="69"/>
      <c r="AA215" s="69"/>
      <c r="AB215" s="69"/>
    </row>
    <row r="216" spans="1:28" s="5" customFormat="1" outlineLevel="1">
      <c r="A216" s="561"/>
      <c r="B216" s="561"/>
      <c r="C216" s="561"/>
      <c r="D216" s="561"/>
      <c r="E216" s="562"/>
      <c r="F216" s="13" t="s">
        <v>85</v>
      </c>
      <c r="G216" s="33">
        <v>749.45833333333326</v>
      </c>
      <c r="H216" s="11">
        <v>254.57642434705815</v>
      </c>
      <c r="I216" s="80"/>
      <c r="J216" s="8" t="s">
        <v>85</v>
      </c>
      <c r="K216" s="11">
        <v>15.608980585411109</v>
      </c>
      <c r="L216" s="80">
        <v>19.419742856803033</v>
      </c>
      <c r="M216" s="80">
        <v>25.295262713443524</v>
      </c>
      <c r="N216" s="80">
        <v>10.987063548385818</v>
      </c>
      <c r="O216" s="80"/>
      <c r="P216" s="258">
        <v>17.827762426010871</v>
      </c>
      <c r="Q216" s="31"/>
      <c r="R216" s="12" t="s">
        <v>85</v>
      </c>
      <c r="S216" s="233">
        <v>656.18333333333328</v>
      </c>
      <c r="T216" s="233">
        <v>816.38333333333333</v>
      </c>
      <c r="U216" s="233">
        <v>1063.3833333333332</v>
      </c>
      <c r="V216" s="233">
        <v>461.88333333333333</v>
      </c>
      <c r="W216" s="404"/>
      <c r="X216" s="277">
        <f t="shared" si="18"/>
        <v>42.574715404339422</v>
      </c>
      <c r="Z216" s="69"/>
      <c r="AA216" s="69"/>
      <c r="AB216" s="69"/>
    </row>
    <row r="217" spans="1:28" s="5" customFormat="1" outlineLevel="1">
      <c r="A217" s="561"/>
      <c r="B217" s="561"/>
      <c r="C217" s="561"/>
      <c r="D217" s="561"/>
      <c r="E217" s="562"/>
      <c r="F217" s="13" t="s">
        <v>86</v>
      </c>
      <c r="G217" s="33">
        <v>331.07278218671649</v>
      </c>
      <c r="H217" s="11">
        <v>150.76692448904356</v>
      </c>
      <c r="I217" s="80"/>
      <c r="J217" s="8" t="s">
        <v>86</v>
      </c>
      <c r="K217" s="11"/>
      <c r="L217" s="80">
        <v>6.9446472931632517</v>
      </c>
      <c r="M217" s="80">
        <v>10.565329976412398</v>
      </c>
      <c r="N217" s="80">
        <v>4.0368353818649565</v>
      </c>
      <c r="O217" s="80"/>
      <c r="P217" s="260">
        <v>7.1822708838135361</v>
      </c>
      <c r="Q217" s="31"/>
      <c r="R217" s="12" t="s">
        <v>86</v>
      </c>
      <c r="S217" s="233"/>
      <c r="T217" s="233">
        <v>320.11932407542679</v>
      </c>
      <c r="U217" s="233">
        <v>487.01771996579288</v>
      </c>
      <c r="V217" s="233">
        <v>186.08130251892973</v>
      </c>
      <c r="W217" s="404"/>
      <c r="X217" s="279">
        <f t="shared" si="18"/>
        <v>18.807355729879106</v>
      </c>
      <c r="Z217" s="69"/>
      <c r="AA217" s="69"/>
      <c r="AB217" s="69"/>
    </row>
    <row r="218" spans="1:28" s="5" customFormat="1" outlineLevel="1">
      <c r="A218" s="561"/>
      <c r="B218" s="561"/>
      <c r="C218" s="561"/>
      <c r="D218" s="561"/>
      <c r="E218" s="562"/>
      <c r="F218" s="13" t="s">
        <v>88</v>
      </c>
      <c r="G218" s="80">
        <v>287.42815935316401</v>
      </c>
      <c r="H218" s="80">
        <v>194.10975311652206</v>
      </c>
      <c r="I218" s="80"/>
      <c r="J218" s="12" t="s">
        <v>88</v>
      </c>
      <c r="K218" s="80"/>
      <c r="L218" s="80"/>
      <c r="M218" s="80">
        <v>15.049748310917273</v>
      </c>
      <c r="N218" s="80">
        <v>5.3217116236990121</v>
      </c>
      <c r="O218" s="80"/>
      <c r="P218" s="258">
        <v>10.185729967308143</v>
      </c>
      <c r="Q218" s="31"/>
      <c r="R218" s="12" t="s">
        <v>88</v>
      </c>
      <c r="S218" s="233"/>
      <c r="T218" s="233"/>
      <c r="U218" s="233">
        <v>424.68448207630337</v>
      </c>
      <c r="V218" s="233">
        <v>150.17183663002464</v>
      </c>
      <c r="W218" s="404"/>
      <c r="X218" s="277">
        <f t="shared" si="18"/>
        <v>16.328021905136929</v>
      </c>
      <c r="Z218" s="69"/>
      <c r="AA218" s="69"/>
      <c r="AB218" s="69"/>
    </row>
    <row r="219" spans="1:28" s="5" customFormat="1" outlineLevel="1">
      <c r="A219" s="561"/>
      <c r="B219" s="561"/>
      <c r="C219" s="561"/>
      <c r="D219" s="561"/>
      <c r="E219" s="562"/>
      <c r="F219" s="49"/>
      <c r="G219" s="80"/>
      <c r="H219" s="80"/>
      <c r="I219" s="80"/>
      <c r="J219" s="80"/>
      <c r="K219" s="80"/>
      <c r="L219" s="80"/>
      <c r="M219" s="80"/>
      <c r="N219" s="80"/>
      <c r="O219" s="80"/>
      <c r="P219" s="258"/>
      <c r="Q219" s="69"/>
      <c r="R219" s="12"/>
      <c r="S219" s="405"/>
      <c r="T219" s="405"/>
      <c r="U219" s="405"/>
      <c r="V219" s="405"/>
      <c r="W219" s="404"/>
      <c r="X219" s="277"/>
      <c r="Z219" s="69"/>
      <c r="AA219" s="69"/>
      <c r="AB219" s="69"/>
    </row>
    <row r="220" spans="1:28" s="5" customFormat="1" outlineLevel="1">
      <c r="A220" s="561"/>
      <c r="B220" s="561"/>
      <c r="C220" s="561"/>
      <c r="D220" s="561"/>
      <c r="E220" s="562"/>
      <c r="F220" s="49"/>
      <c r="G220" s="80"/>
      <c r="H220" s="80"/>
      <c r="I220" s="80"/>
      <c r="J220" s="80"/>
      <c r="K220" s="80"/>
      <c r="L220" s="80"/>
      <c r="M220" s="80"/>
      <c r="N220" s="80"/>
      <c r="O220" s="80"/>
      <c r="P220" s="258"/>
      <c r="Q220" s="69"/>
      <c r="R220" s="12"/>
      <c r="S220" s="405"/>
      <c r="T220" s="405"/>
      <c r="U220" s="405"/>
      <c r="V220" s="405"/>
      <c r="W220" s="404"/>
      <c r="X220" s="277"/>
      <c r="Z220" s="69"/>
      <c r="AA220" s="69"/>
      <c r="AB220" s="69"/>
    </row>
    <row r="221" spans="1:28" s="5" customFormat="1" outlineLevel="1">
      <c r="A221" s="561"/>
      <c r="B221" s="561"/>
      <c r="C221" s="561"/>
      <c r="D221" s="561"/>
      <c r="E221" s="562"/>
      <c r="F221" s="49"/>
      <c r="G221" s="80"/>
      <c r="H221" s="80"/>
      <c r="I221" s="80"/>
      <c r="J221" s="80"/>
      <c r="K221" s="80"/>
      <c r="O221" s="80"/>
      <c r="P221" s="258"/>
      <c r="Q221" s="69"/>
      <c r="R221" s="12"/>
      <c r="S221" s="405"/>
      <c r="T221" s="405"/>
      <c r="U221" s="405"/>
      <c r="V221" s="405"/>
      <c r="W221" s="404"/>
      <c r="X221" s="277"/>
      <c r="Z221" s="69"/>
      <c r="AA221" s="69"/>
      <c r="AB221" s="69"/>
    </row>
    <row r="222" spans="1:28" s="42" customFormat="1" ht="13.15" customHeight="1" thickBot="1">
      <c r="A222" s="14">
        <v>320</v>
      </c>
      <c r="B222" s="15" t="s">
        <v>112</v>
      </c>
      <c r="C222" s="123" t="s">
        <v>113</v>
      </c>
      <c r="D222" s="89" t="s">
        <v>255</v>
      </c>
      <c r="L222" s="61"/>
      <c r="M222" s="61"/>
      <c r="N222" s="61"/>
      <c r="P222" s="245"/>
      <c r="S222" s="406"/>
      <c r="T222" s="406"/>
      <c r="U222" s="406"/>
      <c r="V222" s="406"/>
      <c r="W222" s="406"/>
      <c r="X222" s="280"/>
    </row>
    <row r="223" spans="1:28" s="5" customFormat="1" ht="13.9" customHeight="1" outlineLevel="1">
      <c r="A223" s="561"/>
      <c r="B223" s="561"/>
      <c r="C223" s="561"/>
      <c r="D223" s="561"/>
      <c r="E223" s="569" t="s">
        <v>91</v>
      </c>
      <c r="F223" s="110" t="s">
        <v>79</v>
      </c>
      <c r="G223" s="111" t="s">
        <v>80</v>
      </c>
      <c r="H223" s="111" t="s">
        <v>81</v>
      </c>
      <c r="I223" s="96"/>
      <c r="J223" s="111" t="s">
        <v>79</v>
      </c>
      <c r="K223" s="112" t="s">
        <v>87</v>
      </c>
      <c r="L223" s="96"/>
      <c r="M223" s="96"/>
      <c r="N223" s="96"/>
      <c r="O223" s="96"/>
      <c r="P223" s="257" t="s">
        <v>89</v>
      </c>
      <c r="Q223" s="42" t="s">
        <v>267</v>
      </c>
      <c r="R223" s="102">
        <v>320</v>
      </c>
      <c r="S223" s="402"/>
      <c r="T223" s="402"/>
      <c r="U223" s="402"/>
      <c r="V223" s="402"/>
      <c r="W223" s="406"/>
      <c r="X223" s="277"/>
      <c r="Z223" s="69"/>
      <c r="AA223" s="69"/>
      <c r="AB223" s="69"/>
    </row>
    <row r="224" spans="1:28" s="5" customFormat="1" outlineLevel="1">
      <c r="A224" s="561"/>
      <c r="B224" s="561"/>
      <c r="C224" s="561"/>
      <c r="D224" s="561"/>
      <c r="E224" s="569"/>
      <c r="F224" s="13" t="s">
        <v>82</v>
      </c>
      <c r="G224" s="33">
        <v>1476.0700297267715</v>
      </c>
      <c r="H224" s="11">
        <v>489.20267797871264</v>
      </c>
      <c r="I224" s="80"/>
      <c r="J224" s="8" t="s">
        <v>82</v>
      </c>
      <c r="K224" s="11">
        <v>242.38737889037694</v>
      </c>
      <c r="L224" s="80">
        <v>159.11337023319854</v>
      </c>
      <c r="M224" s="80">
        <v>165.53146832933268</v>
      </c>
      <c r="N224" s="80">
        <v>106.87895269166839</v>
      </c>
      <c r="O224" s="80"/>
      <c r="P224" s="258">
        <v>168.47779253614414</v>
      </c>
      <c r="Q224" s="31"/>
      <c r="R224" s="12" t="s">
        <v>82</v>
      </c>
      <c r="S224" s="233">
        <v>2123.6077478125608</v>
      </c>
      <c r="T224" s="233">
        <v>1394.0263199950123</v>
      </c>
      <c r="U224" s="233">
        <v>1450.2566522242148</v>
      </c>
      <c r="V224" s="233">
        <v>936.38939887529773</v>
      </c>
      <c r="W224" s="404"/>
      <c r="X224" s="277"/>
      <c r="Z224" s="69"/>
      <c r="AA224" s="69"/>
      <c r="AB224" s="69"/>
    </row>
    <row r="225" spans="1:28" s="5" customFormat="1" outlineLevel="1">
      <c r="A225" s="561"/>
      <c r="B225" s="561"/>
      <c r="C225" s="561"/>
      <c r="D225" s="561"/>
      <c r="E225" s="569"/>
      <c r="F225" s="13" t="s">
        <v>83</v>
      </c>
      <c r="G225" s="33">
        <v>1551.5274422285975</v>
      </c>
      <c r="H225" s="11">
        <v>435.35075619447844</v>
      </c>
      <c r="I225" s="80"/>
      <c r="J225" s="8" t="s">
        <v>83</v>
      </c>
      <c r="K225" s="11">
        <v>200.57139211559428</v>
      </c>
      <c r="L225" s="80">
        <v>273.49215971261782</v>
      </c>
      <c r="M225" s="80">
        <v>135.13059092649252</v>
      </c>
      <c r="N225" s="80">
        <v>197.42895306511105</v>
      </c>
      <c r="O225" s="80"/>
      <c r="P225" s="259">
        <v>201.65577395495393</v>
      </c>
      <c r="Q225" s="31"/>
      <c r="R225" s="12" t="s">
        <v>83</v>
      </c>
      <c r="S225" s="233">
        <v>1543.1842733293195</v>
      </c>
      <c r="T225" s="233">
        <v>2104.2322900373806</v>
      </c>
      <c r="U225" s="233">
        <v>1039.6866699877073</v>
      </c>
      <c r="V225" s="233">
        <v>1519.0065355599829</v>
      </c>
      <c r="W225" s="404"/>
      <c r="X225" s="276">
        <f>G225/$G$224*100</f>
        <v>105.11204827563591</v>
      </c>
      <c r="Z225" s="69"/>
      <c r="AA225" s="69"/>
      <c r="AB225" s="69"/>
    </row>
    <row r="226" spans="1:28" s="5" customFormat="1" outlineLevel="1">
      <c r="A226" s="561"/>
      <c r="B226" s="561"/>
      <c r="C226" s="561"/>
      <c r="D226" s="561"/>
      <c r="E226" s="569"/>
      <c r="F226" s="13" t="s">
        <v>84</v>
      </c>
      <c r="G226" s="33">
        <v>1698.3227744578003</v>
      </c>
      <c r="H226" s="11">
        <v>374.08803064582497</v>
      </c>
      <c r="I226" s="80"/>
      <c r="J226" s="8" t="s">
        <v>84</v>
      </c>
      <c r="K226" s="11">
        <v>288.14714752558768</v>
      </c>
      <c r="L226" s="80">
        <v>258.02534704539579</v>
      </c>
      <c r="M226" s="80">
        <v>165.98468906686023</v>
      </c>
      <c r="N226" s="80">
        <v>232.52367608873402</v>
      </c>
      <c r="O226" s="80"/>
      <c r="P226" s="258">
        <v>236.17021493164441</v>
      </c>
      <c r="Q226" s="31"/>
      <c r="R226" s="12" t="s">
        <v>84</v>
      </c>
      <c r="S226" s="233">
        <v>2072.0939055731319</v>
      </c>
      <c r="T226" s="233">
        <v>1855.4851355892024</v>
      </c>
      <c r="U226" s="233">
        <v>1193.6118944344246</v>
      </c>
      <c r="V226" s="233">
        <v>1672.1001622344415</v>
      </c>
      <c r="W226" s="404"/>
      <c r="X226" s="277">
        <f t="shared" ref="X226:X229" si="19">G226/$G$224*100</f>
        <v>115.05705964182262</v>
      </c>
      <c r="Z226" s="69"/>
      <c r="AA226" s="69"/>
      <c r="AB226" s="69"/>
    </row>
    <row r="227" spans="1:28" s="5" customFormat="1" outlineLevel="1">
      <c r="A227" s="561"/>
      <c r="B227" s="561"/>
      <c r="C227" s="561"/>
      <c r="D227" s="561"/>
      <c r="E227" s="569"/>
      <c r="F227" s="13" t="s">
        <v>85</v>
      </c>
      <c r="G227" s="33">
        <v>1559.4981288913684</v>
      </c>
      <c r="H227" s="11">
        <v>268.40594480723166</v>
      </c>
      <c r="I227" s="80"/>
      <c r="J227" s="8" t="s">
        <v>85</v>
      </c>
      <c r="K227" s="11">
        <v>233.90462076245794</v>
      </c>
      <c r="L227" s="80">
        <v>154.38632424690752</v>
      </c>
      <c r="M227" s="80">
        <v>187.88450711615275</v>
      </c>
      <c r="N227" s="80">
        <v>185.377599974535</v>
      </c>
      <c r="O227" s="80"/>
      <c r="P227" s="258">
        <v>190.38826302501329</v>
      </c>
      <c r="Q227" s="31"/>
      <c r="R227" s="12" t="s">
        <v>85</v>
      </c>
      <c r="S227" s="233">
        <v>1915.9469844534171</v>
      </c>
      <c r="T227" s="233">
        <v>1264.6009788840636</v>
      </c>
      <c r="U227" s="233">
        <v>1538.9894977760366</v>
      </c>
      <c r="V227" s="233">
        <v>1518.4550544519561</v>
      </c>
      <c r="W227" s="404"/>
      <c r="X227" s="277">
        <f t="shared" si="19"/>
        <v>105.65204207689523</v>
      </c>
      <c r="Z227" s="69"/>
      <c r="AA227" s="69"/>
      <c r="AB227" s="69"/>
    </row>
    <row r="228" spans="1:28" s="5" customFormat="1" outlineLevel="1">
      <c r="A228" s="561"/>
      <c r="B228" s="561"/>
      <c r="C228" s="561"/>
      <c r="D228" s="561"/>
      <c r="E228" s="569"/>
      <c r="F228" s="13" t="s">
        <v>86</v>
      </c>
      <c r="G228" s="33">
        <v>1263.3912122125269</v>
      </c>
      <c r="H228" s="11">
        <v>246.59399183954315</v>
      </c>
      <c r="I228" s="80"/>
      <c r="J228" s="8" t="s">
        <v>86</v>
      </c>
      <c r="K228" s="11"/>
      <c r="L228" s="80">
        <v>72.975490184940455</v>
      </c>
      <c r="M228" s="80">
        <v>103.98947115499206</v>
      </c>
      <c r="N228" s="80">
        <v>78.211516282522581</v>
      </c>
      <c r="O228" s="80"/>
      <c r="P228" s="259">
        <v>85.058825874151708</v>
      </c>
      <c r="Q228" s="31"/>
      <c r="R228" s="12" t="s">
        <v>86</v>
      </c>
      <c r="S228" s="233"/>
      <c r="T228" s="233">
        <v>1083.9156555366073</v>
      </c>
      <c r="U228" s="233">
        <v>1544.5708622198317</v>
      </c>
      <c r="V228" s="233">
        <v>1161.6871188811415</v>
      </c>
      <c r="W228" s="404"/>
      <c r="X228" s="276">
        <f t="shared" si="19"/>
        <v>85.591549639849234</v>
      </c>
      <c r="Z228" s="69"/>
      <c r="AA228" s="69"/>
      <c r="AB228" s="69"/>
    </row>
    <row r="229" spans="1:28" s="5" customFormat="1" outlineLevel="1">
      <c r="A229" s="561"/>
      <c r="B229" s="561"/>
      <c r="C229" s="561"/>
      <c r="D229" s="561"/>
      <c r="E229" s="569"/>
      <c r="F229" s="13" t="s">
        <v>88</v>
      </c>
      <c r="G229" s="80">
        <v>1227.5220110986563</v>
      </c>
      <c r="H229" s="80">
        <v>328.56487177732362</v>
      </c>
      <c r="I229" s="80"/>
      <c r="J229" s="12" t="s">
        <v>88</v>
      </c>
      <c r="K229" s="80"/>
      <c r="L229" s="80"/>
      <c r="M229" s="80">
        <v>73.594032060155769</v>
      </c>
      <c r="N229" s="80">
        <v>50.169562844264718</v>
      </c>
      <c r="O229" s="80"/>
      <c r="P229" s="258">
        <v>61.881797452210243</v>
      </c>
      <c r="Q229" s="31"/>
      <c r="R229" s="12" t="s">
        <v>88</v>
      </c>
      <c r="S229" s="233"/>
      <c r="T229" s="233"/>
      <c r="U229" s="233">
        <v>1459.8524599920904</v>
      </c>
      <c r="V229" s="233">
        <v>995.19156220522211</v>
      </c>
      <c r="W229" s="404"/>
      <c r="X229" s="277">
        <f t="shared" si="19"/>
        <v>83.161502257848653</v>
      </c>
      <c r="Z229" s="69"/>
      <c r="AA229" s="69"/>
      <c r="AB229" s="69"/>
    </row>
    <row r="230" spans="1:28" s="5" customFormat="1" outlineLevel="1">
      <c r="A230" s="561"/>
      <c r="B230" s="561"/>
      <c r="C230" s="561"/>
      <c r="D230" s="561"/>
      <c r="E230" s="569"/>
      <c r="F230" s="49"/>
      <c r="G230" s="80"/>
      <c r="H230" s="80"/>
      <c r="I230" s="80"/>
      <c r="J230" s="80"/>
      <c r="K230" s="80"/>
      <c r="L230" s="80"/>
      <c r="M230" s="80"/>
      <c r="N230" s="80"/>
      <c r="O230" s="80"/>
      <c r="P230" s="258"/>
      <c r="Q230" s="69"/>
      <c r="R230" s="12"/>
      <c r="S230" s="405"/>
      <c r="T230" s="405"/>
      <c r="U230" s="405"/>
      <c r="V230" s="405"/>
      <c r="W230" s="404"/>
      <c r="X230" s="277"/>
      <c r="Z230" s="69"/>
      <c r="AA230" s="69"/>
      <c r="AB230" s="69"/>
    </row>
    <row r="231" spans="1:28" s="5" customFormat="1" outlineLevel="1">
      <c r="A231" s="561"/>
      <c r="B231" s="561"/>
      <c r="C231" s="561"/>
      <c r="D231" s="561"/>
      <c r="E231" s="569"/>
      <c r="F231" s="49"/>
      <c r="G231" s="80"/>
      <c r="H231" s="80"/>
      <c r="I231" s="80"/>
      <c r="J231" s="80"/>
      <c r="K231" s="80"/>
      <c r="L231" s="80"/>
      <c r="M231" s="80"/>
      <c r="N231" s="80"/>
      <c r="O231" s="80"/>
      <c r="P231" s="258"/>
      <c r="Q231" s="69"/>
      <c r="R231" s="12"/>
      <c r="S231" s="405"/>
      <c r="T231" s="405"/>
      <c r="U231" s="405"/>
      <c r="V231" s="405"/>
      <c r="W231" s="404"/>
      <c r="X231" s="277"/>
      <c r="Z231" s="69"/>
      <c r="AA231" s="69"/>
      <c r="AB231" s="69"/>
    </row>
    <row r="232" spans="1:28" s="5" customFormat="1" ht="15.75" outlineLevel="1" thickBot="1">
      <c r="A232" s="561"/>
      <c r="B232" s="561"/>
      <c r="C232" s="561"/>
      <c r="D232" s="561"/>
      <c r="E232" s="569"/>
      <c r="F232" s="49"/>
      <c r="G232" s="80"/>
      <c r="H232" s="80"/>
      <c r="I232" s="80"/>
      <c r="J232" s="80"/>
      <c r="K232" s="80"/>
      <c r="L232" s="61"/>
      <c r="M232" s="61"/>
      <c r="N232" s="61"/>
      <c r="O232" s="80"/>
      <c r="P232" s="258"/>
      <c r="Q232" s="69"/>
      <c r="R232" s="12"/>
      <c r="S232" s="405"/>
      <c r="T232" s="405"/>
      <c r="U232" s="405"/>
      <c r="V232" s="405"/>
      <c r="W232" s="404"/>
      <c r="X232" s="277"/>
      <c r="Z232" s="69"/>
      <c r="AA232" s="69"/>
      <c r="AB232" s="69"/>
    </row>
    <row r="233" spans="1:28" s="5" customFormat="1" ht="14.45" customHeight="1" outlineLevel="1">
      <c r="A233" s="563"/>
      <c r="B233" s="563"/>
      <c r="C233" s="563"/>
      <c r="D233" s="563"/>
      <c r="E233" s="569" t="s">
        <v>266</v>
      </c>
      <c r="F233" s="40" t="s">
        <v>79</v>
      </c>
      <c r="G233" s="7" t="s">
        <v>80</v>
      </c>
      <c r="H233" s="7" t="s">
        <v>81</v>
      </c>
      <c r="I233" s="80"/>
      <c r="J233" s="7" t="s">
        <v>79</v>
      </c>
      <c r="K233" s="53" t="s">
        <v>87</v>
      </c>
      <c r="L233" s="80"/>
      <c r="M233" s="80"/>
      <c r="N233" s="80"/>
      <c r="O233" s="80"/>
      <c r="P233" s="262" t="s">
        <v>89</v>
      </c>
      <c r="Q233" s="69" t="s">
        <v>274</v>
      </c>
      <c r="R233" s="24">
        <v>320</v>
      </c>
      <c r="S233" s="405"/>
      <c r="T233" s="405"/>
      <c r="U233" s="405"/>
      <c r="V233" s="405"/>
      <c r="W233" s="404"/>
      <c r="X233" s="277"/>
      <c r="Z233" s="69"/>
      <c r="AA233" s="69"/>
      <c r="AB233" s="69"/>
    </row>
    <row r="234" spans="1:28" s="5" customFormat="1" outlineLevel="1">
      <c r="A234" s="563"/>
      <c r="B234" s="563"/>
      <c r="C234" s="563"/>
      <c r="D234" s="563"/>
      <c r="E234" s="569"/>
      <c r="F234" s="13" t="s">
        <v>82</v>
      </c>
      <c r="G234" s="33">
        <v>2068.4366166972295</v>
      </c>
      <c r="H234" s="11">
        <v>64.473031501129327</v>
      </c>
      <c r="I234" s="80"/>
      <c r="J234" s="8" t="s">
        <v>82</v>
      </c>
      <c r="K234" s="11">
        <v>100.25509970220467</v>
      </c>
      <c r="L234" s="80">
        <v>95.931064197566002</v>
      </c>
      <c r="M234" s="80"/>
      <c r="N234" s="80"/>
      <c r="O234" s="80"/>
      <c r="P234" s="258">
        <v>98.093081949885345</v>
      </c>
      <c r="Q234" s="69"/>
      <c r="R234" s="12" t="s">
        <v>82</v>
      </c>
      <c r="S234" s="233">
        <v>2114.0259344753317</v>
      </c>
      <c r="T234" s="233">
        <v>2022.8472989191268</v>
      </c>
      <c r="U234" s="405"/>
      <c r="V234" s="405"/>
      <c r="W234" s="404"/>
      <c r="X234" s="277"/>
      <c r="Z234" s="69"/>
      <c r="AA234" s="69"/>
      <c r="AB234" s="69"/>
    </row>
    <row r="235" spans="1:28" s="5" customFormat="1" outlineLevel="1">
      <c r="A235" s="563"/>
      <c r="B235" s="563"/>
      <c r="C235" s="563"/>
      <c r="D235" s="563"/>
      <c r="E235" s="569"/>
      <c r="F235" s="13" t="s">
        <v>83</v>
      </c>
      <c r="G235" s="33">
        <v>1731.171068903056</v>
      </c>
      <c r="H235" s="11">
        <v>5.1065931832181839</v>
      </c>
      <c r="I235" s="80"/>
      <c r="J235" s="8" t="s">
        <v>83</v>
      </c>
      <c r="K235" s="11">
        <v>98.427752903573563</v>
      </c>
      <c r="L235" s="80">
        <v>98.018002935749351</v>
      </c>
      <c r="M235" s="80"/>
      <c r="N235" s="80"/>
      <c r="O235" s="80"/>
      <c r="P235" s="259">
        <v>98.222877919661457</v>
      </c>
      <c r="Q235" s="69"/>
      <c r="R235" s="12" t="s">
        <v>83</v>
      </c>
      <c r="S235" s="233">
        <v>1734.7819755716707</v>
      </c>
      <c r="T235" s="233">
        <v>1727.5601622344416</v>
      </c>
      <c r="U235" s="405"/>
      <c r="V235" s="405"/>
      <c r="W235" s="404"/>
      <c r="X235" s="276">
        <f>G235/$G$234*100</f>
        <v>83.69466363766557</v>
      </c>
      <c r="Z235" s="69"/>
      <c r="AA235" s="69"/>
      <c r="AB235" s="69"/>
    </row>
    <row r="236" spans="1:28" s="5" customFormat="1" outlineLevel="1">
      <c r="A236" s="563"/>
      <c r="B236" s="563"/>
      <c r="C236" s="563"/>
      <c r="D236" s="563"/>
      <c r="E236" s="569"/>
      <c r="F236" s="13" t="s">
        <v>84</v>
      </c>
      <c r="G236" s="33">
        <v>2219.2612755862806</v>
      </c>
      <c r="H236" s="11">
        <v>228.65148341498607</v>
      </c>
      <c r="I236" s="80"/>
      <c r="J236" s="8" t="s">
        <v>84</v>
      </c>
      <c r="K236" s="11">
        <v>107.28535284374696</v>
      </c>
      <c r="L236" s="80">
        <v>92.714647156253051</v>
      </c>
      <c r="M236" s="80"/>
      <c r="N236" s="80"/>
      <c r="O236" s="80"/>
      <c r="P236" s="258">
        <v>100</v>
      </c>
      <c r="Q236" s="69"/>
      <c r="R236" s="12" t="s">
        <v>84</v>
      </c>
      <c r="S236" s="233">
        <v>2380.9422900373806</v>
      </c>
      <c r="T236" s="233">
        <v>2057.5802611351805</v>
      </c>
      <c r="U236" s="405"/>
      <c r="V236" s="405"/>
      <c r="W236" s="404"/>
      <c r="X236" s="277">
        <f t="shared" ref="X236:X239" si="20">G236/$G$234*100</f>
        <v>107.29172253437864</v>
      </c>
      <c r="Z236" s="69"/>
      <c r="AA236" s="69"/>
      <c r="AB236" s="69"/>
    </row>
    <row r="237" spans="1:28" s="5" customFormat="1" outlineLevel="1">
      <c r="A237" s="563"/>
      <c r="B237" s="563"/>
      <c r="C237" s="563"/>
      <c r="D237" s="563"/>
      <c r="E237" s="569"/>
      <c r="F237" s="13" t="s">
        <v>85</v>
      </c>
      <c r="G237" s="33">
        <v>3567.6853295505716</v>
      </c>
      <c r="H237" s="11">
        <v>261.49088705041015</v>
      </c>
      <c r="I237" s="80"/>
      <c r="J237" s="8" t="s">
        <v>85</v>
      </c>
      <c r="K237" s="11">
        <v>126.99569819937334</v>
      </c>
      <c r="L237" s="80">
        <v>114.48072970145245</v>
      </c>
      <c r="M237" s="80"/>
      <c r="N237" s="80"/>
      <c r="O237" s="80"/>
      <c r="P237" s="258">
        <v>120.7382139504129</v>
      </c>
      <c r="Q237" s="69"/>
      <c r="R237" s="12" t="s">
        <v>85</v>
      </c>
      <c r="S237" s="233">
        <v>3752.5873090024024</v>
      </c>
      <c r="T237" s="233">
        <v>3382.7833500987413</v>
      </c>
      <c r="U237" s="405"/>
      <c r="V237" s="405"/>
      <c r="W237" s="404"/>
      <c r="X237" s="277">
        <f t="shared" si="20"/>
        <v>172.48221679846606</v>
      </c>
      <c r="Z237" s="69"/>
      <c r="AA237" s="69"/>
      <c r="AB237" s="69"/>
    </row>
    <row r="238" spans="1:28" s="5" customFormat="1" outlineLevel="1">
      <c r="A238" s="563"/>
      <c r="B238" s="563"/>
      <c r="C238" s="563"/>
      <c r="D238" s="563"/>
      <c r="E238" s="569"/>
      <c r="F238" s="13" t="s">
        <v>86</v>
      </c>
      <c r="G238" s="33">
        <v>4507.4914200972798</v>
      </c>
      <c r="H238" s="11">
        <v>437.91398414444313</v>
      </c>
      <c r="I238" s="80"/>
      <c r="J238" s="8" t="s">
        <v>86</v>
      </c>
      <c r="K238" s="11">
        <v>108.39898152090923</v>
      </c>
      <c r="L238" s="80">
        <v>94.462939680168773</v>
      </c>
      <c r="M238" s="80"/>
      <c r="N238" s="80"/>
      <c r="O238" s="80"/>
      <c r="P238" s="259">
        <v>101.43096060053901</v>
      </c>
      <c r="Q238" s="69"/>
      <c r="R238" s="12" t="s">
        <v>86</v>
      </c>
      <c r="S238" s="233">
        <v>4817.1433678622343</v>
      </c>
      <c r="T238" s="233">
        <v>4197.8394723323263</v>
      </c>
      <c r="U238" s="405"/>
      <c r="V238" s="405"/>
      <c r="W238" s="404"/>
      <c r="X238" s="276">
        <f t="shared" si="20"/>
        <v>217.91779277697202</v>
      </c>
      <c r="Z238" s="69"/>
      <c r="AA238" s="69"/>
      <c r="AB238" s="69"/>
    </row>
    <row r="239" spans="1:28" s="5" customFormat="1" outlineLevel="1">
      <c r="A239" s="563"/>
      <c r="B239" s="563"/>
      <c r="C239" s="563"/>
      <c r="D239" s="563"/>
      <c r="E239" s="569"/>
      <c r="F239" s="13" t="s">
        <v>259</v>
      </c>
      <c r="G239" s="80">
        <v>3262.0582639198574</v>
      </c>
      <c r="H239" s="80">
        <v>588.77320380160245</v>
      </c>
      <c r="I239" s="80"/>
      <c r="J239" s="12" t="s">
        <v>259</v>
      </c>
      <c r="K239" s="80">
        <v>79.059975980571579</v>
      </c>
      <c r="L239" s="80">
        <v>61.163699847027672</v>
      </c>
      <c r="M239" s="80"/>
      <c r="N239" s="80"/>
      <c r="O239" s="80"/>
      <c r="P239" s="258">
        <v>70.111837913799633</v>
      </c>
      <c r="Q239" s="69"/>
      <c r="R239" s="12" t="s">
        <v>259</v>
      </c>
      <c r="S239" s="233">
        <v>3678.3837889089</v>
      </c>
      <c r="T239" s="233">
        <v>2845.7327389308148</v>
      </c>
      <c r="U239" s="405"/>
      <c r="V239" s="405"/>
      <c r="W239" s="404"/>
      <c r="X239" s="277">
        <f t="shared" si="20"/>
        <v>157.70646475638881</v>
      </c>
      <c r="Z239" s="69"/>
      <c r="AA239" s="69"/>
      <c r="AB239" s="69"/>
    </row>
    <row r="240" spans="1:28" s="5" customFormat="1" outlineLevel="1">
      <c r="A240" s="563"/>
      <c r="B240" s="563"/>
      <c r="C240" s="563"/>
      <c r="D240" s="563"/>
      <c r="E240" s="569"/>
      <c r="F240" s="49"/>
      <c r="G240" s="80"/>
      <c r="H240" s="80"/>
      <c r="I240" s="80"/>
      <c r="J240" s="80"/>
      <c r="K240" s="80"/>
      <c r="L240" s="80"/>
      <c r="M240" s="80"/>
      <c r="N240" s="80"/>
      <c r="O240" s="80"/>
      <c r="P240" s="258"/>
      <c r="Q240" s="69"/>
      <c r="R240" s="12"/>
      <c r="S240" s="405"/>
      <c r="T240" s="405"/>
      <c r="U240" s="405"/>
      <c r="V240" s="405"/>
      <c r="W240" s="404"/>
      <c r="X240" s="277"/>
      <c r="Z240" s="69"/>
      <c r="AA240" s="69"/>
      <c r="AB240" s="69"/>
    </row>
    <row r="241" spans="1:28" s="5" customFormat="1" outlineLevel="1">
      <c r="A241" s="563"/>
      <c r="B241" s="563"/>
      <c r="C241" s="563"/>
      <c r="D241" s="563"/>
      <c r="E241" s="569"/>
      <c r="F241" s="49"/>
      <c r="G241" s="80"/>
      <c r="H241" s="80"/>
      <c r="I241" s="80"/>
      <c r="J241" s="80"/>
      <c r="K241" s="80"/>
      <c r="L241" s="80"/>
      <c r="M241" s="80"/>
      <c r="N241" s="80"/>
      <c r="O241" s="80"/>
      <c r="P241" s="258"/>
      <c r="Q241" s="69"/>
      <c r="R241" s="12"/>
      <c r="S241" s="405"/>
      <c r="T241" s="405"/>
      <c r="U241" s="405"/>
      <c r="V241" s="405"/>
      <c r="W241" s="404"/>
      <c r="X241" s="277"/>
      <c r="Z241" s="69"/>
      <c r="AA241" s="69"/>
      <c r="AB241" s="69"/>
    </row>
    <row r="242" spans="1:28" s="5" customFormat="1">
      <c r="A242" s="37">
        <v>329</v>
      </c>
      <c r="B242" s="38" t="s">
        <v>114</v>
      </c>
      <c r="C242" s="127" t="s">
        <v>115</v>
      </c>
      <c r="D242" s="77" t="s">
        <v>255</v>
      </c>
      <c r="E242" s="26"/>
      <c r="F242" s="49"/>
      <c r="G242" s="80"/>
      <c r="H242" s="80"/>
      <c r="I242" s="80"/>
      <c r="J242" s="80"/>
      <c r="K242" s="80"/>
      <c r="O242" s="80"/>
      <c r="P242" s="258"/>
      <c r="Q242" s="69" t="s">
        <v>90</v>
      </c>
      <c r="R242" s="12"/>
      <c r="S242" s="405"/>
      <c r="T242" s="405"/>
      <c r="U242" s="405"/>
      <c r="V242" s="405"/>
      <c r="W242" s="404"/>
      <c r="X242" s="277"/>
      <c r="Z242" s="69"/>
      <c r="AA242" s="69"/>
      <c r="AB242" s="69"/>
    </row>
    <row r="243" spans="1:28" s="5" customFormat="1" ht="13.15" customHeight="1" thickBot="1">
      <c r="A243" s="35">
        <v>330</v>
      </c>
      <c r="B243" s="36" t="s">
        <v>116</v>
      </c>
      <c r="C243" s="122" t="s">
        <v>117</v>
      </c>
      <c r="D243" s="77" t="s">
        <v>255</v>
      </c>
      <c r="E243" s="26"/>
      <c r="L243" s="61"/>
      <c r="M243" s="61"/>
      <c r="N243" s="61"/>
      <c r="P243" s="244"/>
      <c r="S243" s="404"/>
      <c r="T243" s="404"/>
      <c r="U243" s="404"/>
      <c r="V243" s="404"/>
      <c r="W243" s="404"/>
      <c r="X243" s="277"/>
      <c r="Z243" s="69"/>
      <c r="AA243" s="69"/>
      <c r="AB243" s="69"/>
    </row>
    <row r="244" spans="1:28" s="5" customFormat="1" ht="13.9" customHeight="1" outlineLevel="1">
      <c r="A244" s="561"/>
      <c r="B244" s="561"/>
      <c r="C244" s="561"/>
      <c r="D244" s="561"/>
      <c r="E244" s="562" t="s">
        <v>91</v>
      </c>
      <c r="F244" s="40" t="s">
        <v>79</v>
      </c>
      <c r="G244" s="7" t="s">
        <v>80</v>
      </c>
      <c r="H244" s="7" t="s">
        <v>81</v>
      </c>
      <c r="I244" s="80"/>
      <c r="J244" s="7" t="s">
        <v>79</v>
      </c>
      <c r="K244" s="53" t="s">
        <v>87</v>
      </c>
      <c r="L244" s="80"/>
      <c r="M244" s="80"/>
      <c r="N244" s="80"/>
      <c r="O244" s="80"/>
      <c r="P244" s="262" t="s">
        <v>89</v>
      </c>
      <c r="Q244" s="69" t="s">
        <v>274</v>
      </c>
      <c r="R244" s="24">
        <v>330</v>
      </c>
      <c r="S244" s="233"/>
      <c r="T244" s="233"/>
      <c r="U244" s="233"/>
      <c r="V244" s="233"/>
      <c r="W244" s="404"/>
      <c r="X244" s="277" t="s">
        <v>393</v>
      </c>
      <c r="Z244" s="69"/>
      <c r="AA244" s="69"/>
      <c r="AB244" s="69"/>
    </row>
    <row r="245" spans="1:28" s="5" customFormat="1" outlineLevel="1">
      <c r="A245" s="561"/>
      <c r="B245" s="561"/>
      <c r="C245" s="561"/>
      <c r="D245" s="561"/>
      <c r="E245" s="562"/>
      <c r="F245" s="13" t="s">
        <v>82</v>
      </c>
      <c r="G245" s="33">
        <v>1968.8609883665745</v>
      </c>
      <c r="H245" s="11">
        <v>436.90623851456866</v>
      </c>
      <c r="I245" s="80"/>
      <c r="J245" s="8" t="s">
        <v>82</v>
      </c>
      <c r="K245" s="11">
        <v>92.36605982598121</v>
      </c>
      <c r="L245" s="80">
        <v>59.367807603902335</v>
      </c>
      <c r="M245" s="80">
        <v>80.440655581649338</v>
      </c>
      <c r="N245" s="80">
        <v>102.59371442439988</v>
      </c>
      <c r="O245" s="80"/>
      <c r="P245" s="258">
        <v>83.692059358983187</v>
      </c>
      <c r="Q245" s="31"/>
      <c r="R245" s="12" t="s">
        <v>82</v>
      </c>
      <c r="S245" s="233">
        <v>2172.917397819866</v>
      </c>
      <c r="T245" s="233">
        <v>1396.6314277774977</v>
      </c>
      <c r="U245" s="233">
        <v>1892.3715089147438</v>
      </c>
      <c r="V245" s="402">
        <v>2413.5236189541902</v>
      </c>
      <c r="W245" s="404"/>
      <c r="X245" s="398" t="s">
        <v>394</v>
      </c>
      <c r="Z245" s="69"/>
      <c r="AA245" s="69"/>
      <c r="AB245" s="69"/>
    </row>
    <row r="246" spans="1:28" s="5" customFormat="1" outlineLevel="1">
      <c r="A246" s="561"/>
      <c r="B246" s="561"/>
      <c r="C246" s="561"/>
      <c r="D246" s="561"/>
      <c r="E246" s="562"/>
      <c r="F246" s="13" t="s">
        <v>83</v>
      </c>
      <c r="G246" s="33">
        <v>1666.2119800125438</v>
      </c>
      <c r="H246" s="11">
        <v>408.62006889982882</v>
      </c>
      <c r="I246" s="80"/>
      <c r="J246" s="8" t="s">
        <v>83</v>
      </c>
      <c r="K246" s="11">
        <v>76.490403338875666</v>
      </c>
      <c r="L246" s="80">
        <v>54.463229042379609</v>
      </c>
      <c r="M246" s="80">
        <v>89.870708438695857</v>
      </c>
      <c r="N246" s="80">
        <v>99.968484307206779</v>
      </c>
      <c r="O246" s="80"/>
      <c r="P246" s="259">
        <v>80.198206281789481</v>
      </c>
      <c r="Q246" s="31"/>
      <c r="R246" s="12" t="s">
        <v>83</v>
      </c>
      <c r="S246" s="233">
        <v>1589.1780166680098</v>
      </c>
      <c r="T246" s="233">
        <v>1131.5375855380685</v>
      </c>
      <c r="U246" s="233">
        <v>1867.169578913283</v>
      </c>
      <c r="V246" s="233">
        <v>2076.9627389308148</v>
      </c>
      <c r="W246" s="404"/>
      <c r="X246" s="276">
        <f>G246/$G$245*100</f>
        <v>84.628218541466595</v>
      </c>
      <c r="Z246" s="69"/>
      <c r="AA246" s="69"/>
      <c r="AB246" s="69"/>
    </row>
    <row r="247" spans="1:28" s="5" customFormat="1" outlineLevel="1">
      <c r="A247" s="561"/>
      <c r="B247" s="561"/>
      <c r="C247" s="561"/>
      <c r="D247" s="561"/>
      <c r="E247" s="562"/>
      <c r="F247" s="13" t="s">
        <v>84</v>
      </c>
      <c r="G247" s="33">
        <v>863.78393413842514</v>
      </c>
      <c r="H247" s="11">
        <v>129.62992301691068</v>
      </c>
      <c r="I247" s="80"/>
      <c r="J247" s="8" t="s">
        <v>84</v>
      </c>
      <c r="K247" s="11">
        <v>48.521502838388834</v>
      </c>
      <c r="L247" s="80">
        <v>33.502060279668974</v>
      </c>
      <c r="M247" s="80">
        <v>43.42190210639049</v>
      </c>
      <c r="N247" s="80">
        <v>41.067299135344285</v>
      </c>
      <c r="O247" s="80"/>
      <c r="P247" s="258">
        <v>41.628191089948146</v>
      </c>
      <c r="Q247" s="31"/>
      <c r="R247" s="12" t="s">
        <v>84</v>
      </c>
      <c r="S247" s="233">
        <v>1006.8199821964562</v>
      </c>
      <c r="T247" s="233">
        <v>695.16692107966355</v>
      </c>
      <c r="U247" s="233">
        <v>901.00339330594409</v>
      </c>
      <c r="V247" s="233">
        <v>852.14543997163673</v>
      </c>
      <c r="W247" s="404"/>
      <c r="X247" s="277">
        <f t="shared" ref="X247:X250" si="21">G247/$G$245*100</f>
        <v>43.872266210883986</v>
      </c>
      <c r="Z247" s="69"/>
      <c r="AA247" s="69"/>
      <c r="AB247" s="69"/>
    </row>
    <row r="248" spans="1:28" s="5" customFormat="1" outlineLevel="1">
      <c r="A248" s="561"/>
      <c r="B248" s="561"/>
      <c r="C248" s="561"/>
      <c r="D248" s="561"/>
      <c r="E248" s="562"/>
      <c r="F248" s="13" t="s">
        <v>85</v>
      </c>
      <c r="G248" s="33">
        <v>1141.8833333333332</v>
      </c>
      <c r="H248" s="11">
        <v>289.13030511057349</v>
      </c>
      <c r="I248" s="80"/>
      <c r="J248" s="8" t="s">
        <v>85</v>
      </c>
      <c r="K248" s="11">
        <v>30.742607033972558</v>
      </c>
      <c r="L248" s="80">
        <v>17.112352467757987</v>
      </c>
      <c r="M248" s="80">
        <v>28.506579234279418</v>
      </c>
      <c r="N248" s="80">
        <v>32.288796469930581</v>
      </c>
      <c r="O248" s="80"/>
      <c r="P248" s="258">
        <v>27.162583801485134</v>
      </c>
      <c r="Q248" s="31"/>
      <c r="R248" s="12" t="s">
        <v>85</v>
      </c>
      <c r="S248" s="233">
        <v>1292.3833333333332</v>
      </c>
      <c r="T248" s="233">
        <v>719.38333333333333</v>
      </c>
      <c r="U248" s="233">
        <v>1198.3833333333332</v>
      </c>
      <c r="V248" s="233">
        <v>1357.3833333333332</v>
      </c>
      <c r="W248" s="404"/>
      <c r="X248" s="277">
        <f t="shared" si="21"/>
        <v>57.997153688370531</v>
      </c>
      <c r="Z248" s="69"/>
      <c r="AA248" s="69"/>
      <c r="AB248" s="69"/>
    </row>
    <row r="249" spans="1:28" s="5" customFormat="1" outlineLevel="1">
      <c r="A249" s="561"/>
      <c r="B249" s="561"/>
      <c r="C249" s="561"/>
      <c r="D249" s="561"/>
      <c r="E249" s="562"/>
      <c r="F249" s="13" t="s">
        <v>86</v>
      </c>
      <c r="G249" s="33">
        <v>394.03045155795797</v>
      </c>
      <c r="H249" s="11">
        <v>242.94147606835114</v>
      </c>
      <c r="I249" s="80"/>
      <c r="J249" s="8" t="s">
        <v>86</v>
      </c>
      <c r="K249" s="11"/>
      <c r="L249" s="80">
        <v>7.2595130423775105</v>
      </c>
      <c r="M249" s="80">
        <v>14.343210075571275</v>
      </c>
      <c r="N249" s="80">
        <v>4.0414879905731702</v>
      </c>
      <c r="O249" s="80"/>
      <c r="P249" s="264">
        <v>8.5480703695073181</v>
      </c>
      <c r="Q249" s="31"/>
      <c r="R249" s="12" t="s">
        <v>86</v>
      </c>
      <c r="S249" s="233"/>
      <c r="T249" s="233">
        <v>334.6333240754268</v>
      </c>
      <c r="U249" s="233">
        <v>661.1622621906123</v>
      </c>
      <c r="V249" s="233">
        <v>186.29576840783486</v>
      </c>
      <c r="W249" s="404"/>
      <c r="X249" s="279">
        <f t="shared" si="21"/>
        <v>20.013116918165835</v>
      </c>
      <c r="Z249" s="69"/>
      <c r="AA249" s="69"/>
      <c r="AB249" s="69"/>
    </row>
    <row r="250" spans="1:28" s="5" customFormat="1" outlineLevel="1">
      <c r="A250" s="561"/>
      <c r="B250" s="561"/>
      <c r="C250" s="561"/>
      <c r="D250" s="561"/>
      <c r="E250" s="562"/>
      <c r="F250" s="13" t="s">
        <v>88</v>
      </c>
      <c r="G250" s="80">
        <v>599.05294441250999</v>
      </c>
      <c r="H250" s="80" t="e">
        <v>#DIV/0!</v>
      </c>
      <c r="I250" s="80"/>
      <c r="J250" s="12" t="s">
        <v>88</v>
      </c>
      <c r="K250" s="80"/>
      <c r="L250" s="80"/>
      <c r="M250" s="80"/>
      <c r="N250" s="80">
        <v>21.228927400983665</v>
      </c>
      <c r="O250" s="80"/>
      <c r="P250" s="258">
        <v>21.228927400983665</v>
      </c>
      <c r="Q250" s="31"/>
      <c r="R250" s="12" t="s">
        <v>88</v>
      </c>
      <c r="S250" s="233"/>
      <c r="T250" s="233"/>
      <c r="U250" s="233"/>
      <c r="V250" s="233">
        <v>599.05294441250999</v>
      </c>
      <c r="W250" s="404"/>
      <c r="X250" s="277">
        <f t="shared" si="21"/>
        <v>30.426370777426094</v>
      </c>
      <c r="Z250" s="69"/>
      <c r="AA250" s="69"/>
      <c r="AB250" s="69"/>
    </row>
    <row r="251" spans="1:28" s="5" customFormat="1" outlineLevel="1">
      <c r="A251" s="561"/>
      <c r="B251" s="561"/>
      <c r="C251" s="561"/>
      <c r="D251" s="561"/>
      <c r="E251" s="562"/>
      <c r="F251" s="49"/>
      <c r="G251" s="80"/>
      <c r="H251" s="80"/>
      <c r="I251" s="80"/>
      <c r="J251" s="80"/>
      <c r="K251" s="80"/>
      <c r="L251" s="80"/>
      <c r="M251" s="80"/>
      <c r="N251" s="80"/>
      <c r="O251" s="80"/>
      <c r="P251" s="258"/>
      <c r="Q251" s="69"/>
      <c r="R251" s="12"/>
      <c r="S251" s="405"/>
      <c r="T251" s="405"/>
      <c r="U251" s="405"/>
      <c r="V251" s="405"/>
      <c r="W251" s="404"/>
      <c r="X251" s="277"/>
      <c r="Z251" s="69"/>
      <c r="AA251" s="69"/>
      <c r="AB251" s="69"/>
    </row>
    <row r="252" spans="1:28" s="5" customFormat="1" outlineLevel="1">
      <c r="A252" s="561"/>
      <c r="B252" s="561"/>
      <c r="C252" s="561"/>
      <c r="D252" s="561"/>
      <c r="E252" s="562"/>
      <c r="F252" s="49"/>
      <c r="G252" s="80"/>
      <c r="H252" s="80"/>
      <c r="I252" s="80"/>
      <c r="J252" s="80"/>
      <c r="K252" s="80"/>
      <c r="L252" s="80"/>
      <c r="M252" s="80"/>
      <c r="N252" s="80"/>
      <c r="O252" s="80"/>
      <c r="P252" s="258"/>
      <c r="Q252" s="69"/>
      <c r="R252" s="12"/>
      <c r="S252" s="405"/>
      <c r="T252" s="405"/>
      <c r="U252" s="405"/>
      <c r="V252" s="405"/>
      <c r="W252" s="404"/>
      <c r="X252" s="277"/>
      <c r="Z252" s="69"/>
      <c r="AA252" s="69"/>
      <c r="AB252" s="69"/>
    </row>
    <row r="253" spans="1:28" s="5" customFormat="1" ht="15.75" outlineLevel="1" thickBot="1">
      <c r="A253" s="561"/>
      <c r="B253" s="561"/>
      <c r="C253" s="561"/>
      <c r="D253" s="561"/>
      <c r="E253" s="562"/>
      <c r="F253" s="49"/>
      <c r="G253" s="80"/>
      <c r="H253" s="80"/>
      <c r="I253" s="80"/>
      <c r="J253" s="80"/>
      <c r="K253" s="80"/>
      <c r="L253" s="61"/>
      <c r="M253" s="61"/>
      <c r="N253" s="61"/>
      <c r="O253" s="80"/>
      <c r="P253" s="258"/>
      <c r="Q253" s="69"/>
      <c r="R253" s="12"/>
      <c r="S253" s="405"/>
      <c r="T253" s="405"/>
      <c r="U253" s="405"/>
      <c r="V253" s="405"/>
      <c r="W253" s="404"/>
      <c r="X253" s="277"/>
      <c r="Z253" s="69"/>
      <c r="AA253" s="69"/>
      <c r="AB253" s="69"/>
    </row>
    <row r="254" spans="1:28" s="5" customFormat="1" ht="14.45" customHeight="1" outlineLevel="1">
      <c r="A254" s="563"/>
      <c r="B254" s="563"/>
      <c r="C254" s="563"/>
      <c r="D254" s="563"/>
      <c r="E254" s="562" t="s">
        <v>91</v>
      </c>
      <c r="F254" s="40" t="s">
        <v>79</v>
      </c>
      <c r="G254" s="7" t="s">
        <v>80</v>
      </c>
      <c r="H254" s="7" t="s">
        <v>81</v>
      </c>
      <c r="I254" s="80"/>
      <c r="J254" s="7" t="s">
        <v>79</v>
      </c>
      <c r="K254" s="53" t="s">
        <v>87</v>
      </c>
      <c r="L254" s="80"/>
      <c r="M254" s="80"/>
      <c r="N254" s="80"/>
      <c r="O254" s="80"/>
      <c r="P254" s="262" t="s">
        <v>89</v>
      </c>
      <c r="Q254" s="69" t="s">
        <v>275</v>
      </c>
      <c r="R254" s="8">
        <v>330</v>
      </c>
      <c r="S254" s="233"/>
      <c r="T254" s="233"/>
      <c r="U254" s="233"/>
      <c r="V254" s="233"/>
      <c r="W254" s="404"/>
      <c r="X254" s="277"/>
      <c r="Z254" s="69"/>
      <c r="AA254" s="69"/>
      <c r="AB254" s="69"/>
    </row>
    <row r="255" spans="1:28" s="5" customFormat="1" outlineLevel="1">
      <c r="A255" s="563"/>
      <c r="B255" s="563"/>
      <c r="C255" s="563"/>
      <c r="D255" s="563"/>
      <c r="E255" s="562"/>
      <c r="F255" s="13" t="s">
        <v>82</v>
      </c>
      <c r="G255" s="33">
        <v>4676.137390740414</v>
      </c>
      <c r="H255" s="11">
        <v>1238.784687101095</v>
      </c>
      <c r="I255" s="80"/>
      <c r="J255" s="8" t="s">
        <v>82</v>
      </c>
      <c r="K255" s="11">
        <v>122.59159884909567</v>
      </c>
      <c r="L255" s="80">
        <v>118.62406431202611</v>
      </c>
      <c r="M255" s="80">
        <v>125.80732834865455</v>
      </c>
      <c r="N255" s="80">
        <v>65.369326863911155</v>
      </c>
      <c r="O255" s="80"/>
      <c r="P255" s="258">
        <v>108.09807959342187</v>
      </c>
      <c r="Q255" s="69"/>
      <c r="R255" s="8" t="s">
        <v>82</v>
      </c>
      <c r="S255" s="233">
        <v>5303.1021580127144</v>
      </c>
      <c r="T255" s="233">
        <v>5131.4734235557708</v>
      </c>
      <c r="U255" s="233">
        <v>5442.2090968959219</v>
      </c>
      <c r="V255" s="233">
        <v>2827.7648844972464</v>
      </c>
      <c r="W255" s="404"/>
      <c r="X255" s="277"/>
      <c r="Z255" s="69"/>
      <c r="AA255" s="69"/>
      <c r="AB255" s="69"/>
    </row>
    <row r="256" spans="1:28" s="5" customFormat="1" outlineLevel="1">
      <c r="A256" s="563"/>
      <c r="B256" s="563"/>
      <c r="C256" s="563"/>
      <c r="D256" s="563"/>
      <c r="E256" s="562"/>
      <c r="F256" s="13" t="s">
        <v>83</v>
      </c>
      <c r="G256" s="33">
        <v>1329.8646860950037</v>
      </c>
      <c r="H256" s="11">
        <v>434.88592171481037</v>
      </c>
      <c r="I256" s="80"/>
      <c r="J256" s="8" t="s">
        <v>83</v>
      </c>
      <c r="K256" s="11">
        <v>35.234383304982344</v>
      </c>
      <c r="L256" s="80">
        <v>51.607852479487725</v>
      </c>
      <c r="M256" s="80">
        <v>56.122182095831562</v>
      </c>
      <c r="N256" s="80">
        <v>26.536479923476325</v>
      </c>
      <c r="O256" s="80"/>
      <c r="P256" s="260">
        <v>42.375224450944486</v>
      </c>
      <c r="Q256" s="69"/>
      <c r="R256" s="8" t="s">
        <v>83</v>
      </c>
      <c r="S256" s="233">
        <v>1105.7631599774807</v>
      </c>
      <c r="T256" s="233">
        <v>1619.6129088855243</v>
      </c>
      <c r="U256" s="233">
        <v>1761.2864366592439</v>
      </c>
      <c r="V256" s="233">
        <v>832.79623885776596</v>
      </c>
      <c r="W256" s="404"/>
      <c r="X256" s="279">
        <f>G256/$G$255*100</f>
        <v>28.439384367285118</v>
      </c>
      <c r="Z256" s="69"/>
      <c r="AA256" s="69"/>
      <c r="AB256" s="69"/>
    </row>
    <row r="257" spans="1:31" s="5" customFormat="1" outlineLevel="1">
      <c r="A257" s="563"/>
      <c r="B257" s="563"/>
      <c r="C257" s="563"/>
      <c r="D257" s="563"/>
      <c r="E257" s="562"/>
      <c r="F257" s="13" t="s">
        <v>84</v>
      </c>
      <c r="G257" s="33">
        <v>842.98266999948351</v>
      </c>
      <c r="H257" s="11">
        <v>381.42681032815295</v>
      </c>
      <c r="I257" s="80"/>
      <c r="J257" s="8" t="s">
        <v>84</v>
      </c>
      <c r="K257" s="11">
        <v>30.654793220005171</v>
      </c>
      <c r="L257" s="80">
        <v>36.388648681645812</v>
      </c>
      <c r="M257" s="80">
        <v>47.795252336403024</v>
      </c>
      <c r="N257" s="80">
        <v>13.088137452211482</v>
      </c>
      <c r="O257" s="80"/>
      <c r="P257" s="258">
        <v>31.981707922566372</v>
      </c>
      <c r="Q257" s="69"/>
      <c r="R257" s="8" t="s">
        <v>84</v>
      </c>
      <c r="S257" s="233">
        <v>808.00748663732941</v>
      </c>
      <c r="T257" s="233">
        <v>959.14202886214889</v>
      </c>
      <c r="U257" s="233">
        <v>1259.8004310898903</v>
      </c>
      <c r="V257" s="233">
        <v>344.9807334085653</v>
      </c>
      <c r="W257" s="404"/>
      <c r="X257" s="277">
        <f t="shared" ref="X257:X260" si="22">G257/$G$255*100</f>
        <v>18.027328958912531</v>
      </c>
      <c r="Z257" s="69"/>
      <c r="AA257" s="69"/>
      <c r="AB257" s="69"/>
    </row>
    <row r="258" spans="1:31" s="5" customFormat="1" outlineLevel="1">
      <c r="A258" s="563"/>
      <c r="B258" s="563"/>
      <c r="C258" s="563"/>
      <c r="D258" s="563"/>
      <c r="E258" s="562"/>
      <c r="F258" s="13" t="s">
        <v>85</v>
      </c>
      <c r="G258" s="33">
        <v>733.91145138597801</v>
      </c>
      <c r="H258" s="11">
        <v>329.67042729734823</v>
      </c>
      <c r="I258" s="80"/>
      <c r="J258" s="8" t="s">
        <v>85</v>
      </c>
      <c r="K258" s="11">
        <v>29.817959782873832</v>
      </c>
      <c r="L258" s="80">
        <v>37.416469512489584</v>
      </c>
      <c r="M258" s="80">
        <v>45.053929145486535</v>
      </c>
      <c r="N258" s="80">
        <v>12.351541281762398</v>
      </c>
      <c r="O258" s="80"/>
      <c r="P258" s="258">
        <v>31.159974930653085</v>
      </c>
      <c r="Q258" s="69"/>
      <c r="R258" s="8" t="s">
        <v>85</v>
      </c>
      <c r="S258" s="233">
        <v>702.30294441250987</v>
      </c>
      <c r="T258" s="233">
        <v>881.27078108258547</v>
      </c>
      <c r="U258" s="233">
        <v>1061.1560055293025</v>
      </c>
      <c r="V258" s="233">
        <v>290.9160745195141</v>
      </c>
      <c r="W258" s="404"/>
      <c r="X258" s="277">
        <f t="shared" si="22"/>
        <v>15.69482224451432</v>
      </c>
      <c r="Z258" s="69"/>
      <c r="AA258" s="69"/>
      <c r="AB258" s="69"/>
    </row>
    <row r="259" spans="1:31" s="5" customFormat="1" outlineLevel="1">
      <c r="A259" s="563"/>
      <c r="B259" s="563"/>
      <c r="C259" s="563"/>
      <c r="D259" s="563"/>
      <c r="E259" s="562"/>
      <c r="F259" s="13" t="s">
        <v>86</v>
      </c>
      <c r="G259" s="33">
        <v>669.80439085737646</v>
      </c>
      <c r="H259" s="11">
        <v>364.47146892993351</v>
      </c>
      <c r="I259" s="80"/>
      <c r="J259" s="8" t="s">
        <v>86</v>
      </c>
      <c r="K259" s="11"/>
      <c r="L259" s="80">
        <v>39.038191004723963</v>
      </c>
      <c r="M259" s="80">
        <v>49.998787619253768</v>
      </c>
      <c r="N259" s="80">
        <v>13.677183951892044</v>
      </c>
      <c r="O259" s="80"/>
      <c r="P259" s="260">
        <v>34.238054191956593</v>
      </c>
      <c r="Q259" s="69"/>
      <c r="R259" s="8" t="s">
        <v>86</v>
      </c>
      <c r="S259" s="233"/>
      <c r="T259" s="233">
        <v>763.7102155249197</v>
      </c>
      <c r="U259" s="233">
        <v>978.13407552784156</v>
      </c>
      <c r="V259" s="233">
        <v>267.56888151936801</v>
      </c>
      <c r="W259" s="404"/>
      <c r="X259" s="275">
        <f t="shared" si="22"/>
        <v>14.323881761551929</v>
      </c>
      <c r="Z259" s="69"/>
      <c r="AA259" s="69"/>
      <c r="AB259" s="69"/>
    </row>
    <row r="260" spans="1:31" s="5" customFormat="1" outlineLevel="1">
      <c r="A260" s="563"/>
      <c r="B260" s="563"/>
      <c r="C260" s="563"/>
      <c r="D260" s="563"/>
      <c r="E260" s="562"/>
      <c r="F260" s="13" t="s">
        <v>88</v>
      </c>
      <c r="G260" s="80">
        <v>517.66646952170549</v>
      </c>
      <c r="H260" s="80">
        <v>382.02214820323263</v>
      </c>
      <c r="I260" s="80"/>
      <c r="J260" s="12" t="s">
        <v>88</v>
      </c>
      <c r="K260" s="80"/>
      <c r="L260" s="80"/>
      <c r="M260" s="80">
        <v>36.582003406259098</v>
      </c>
      <c r="N260" s="80">
        <v>11.494540293342844</v>
      </c>
      <c r="O260" s="80"/>
      <c r="P260" s="258">
        <v>24.038271849800971</v>
      </c>
      <c r="Q260" s="69"/>
      <c r="R260" s="8" t="s">
        <v>88</v>
      </c>
      <c r="S260" s="233"/>
      <c r="T260" s="233"/>
      <c r="U260" s="233">
        <v>787.79692107966355</v>
      </c>
      <c r="V260" s="233">
        <v>247.53601796374755</v>
      </c>
      <c r="W260" s="404"/>
      <c r="X260" s="277">
        <f t="shared" si="22"/>
        <v>11.070386224039897</v>
      </c>
      <c r="Z260" s="69"/>
      <c r="AA260" s="69"/>
      <c r="AB260" s="69"/>
    </row>
    <row r="261" spans="1:31" s="5" customFormat="1" outlineLevel="1">
      <c r="A261" s="563"/>
      <c r="B261" s="563"/>
      <c r="C261" s="563"/>
      <c r="D261" s="563"/>
      <c r="E261" s="562"/>
      <c r="F261" s="49"/>
      <c r="G261" s="80"/>
      <c r="H261" s="80"/>
      <c r="I261" s="80"/>
      <c r="J261" s="80"/>
      <c r="K261" s="80"/>
      <c r="L261" s="80"/>
      <c r="M261" s="80"/>
      <c r="N261" s="80"/>
      <c r="O261" s="80"/>
      <c r="P261" s="258"/>
      <c r="Q261" s="69"/>
      <c r="R261" s="12"/>
      <c r="S261" s="405"/>
      <c r="T261" s="405"/>
      <c r="U261" s="405"/>
      <c r="V261" s="405"/>
      <c r="W261" s="404"/>
      <c r="X261" s="277"/>
      <c r="Z261" s="69"/>
      <c r="AA261" s="69"/>
      <c r="AB261" s="69"/>
    </row>
    <row r="262" spans="1:31" s="5" customFormat="1" outlineLevel="1">
      <c r="A262" s="563"/>
      <c r="B262" s="563"/>
      <c r="C262" s="563"/>
      <c r="D262" s="563"/>
      <c r="E262" s="562"/>
      <c r="F262" s="49"/>
      <c r="G262" s="80"/>
      <c r="H262" s="80"/>
      <c r="I262" s="80"/>
      <c r="J262" s="80"/>
      <c r="K262" s="80"/>
      <c r="M262" s="80"/>
      <c r="N262" s="80"/>
      <c r="O262" s="80"/>
      <c r="P262" s="258"/>
      <c r="Q262" s="69"/>
      <c r="R262" s="12"/>
      <c r="S262" s="405"/>
      <c r="T262" s="405"/>
      <c r="U262" s="405"/>
      <c r="V262" s="405"/>
      <c r="W262" s="404"/>
      <c r="X262" s="277"/>
      <c r="Z262" s="69"/>
      <c r="AA262" s="69"/>
      <c r="AB262" s="69"/>
    </row>
    <row r="263" spans="1:31" s="5" customFormat="1" ht="15.6" customHeight="1" thickBot="1">
      <c r="A263" s="35">
        <v>335</v>
      </c>
      <c r="B263" s="36" t="s">
        <v>118</v>
      </c>
      <c r="C263" s="122" t="s">
        <v>119</v>
      </c>
      <c r="D263" s="77" t="s">
        <v>255</v>
      </c>
      <c r="E263" s="26"/>
      <c r="L263" s="61"/>
      <c r="P263" s="244"/>
      <c r="S263" s="404"/>
      <c r="T263" s="404"/>
      <c r="U263" s="404"/>
      <c r="V263" s="404"/>
      <c r="W263" s="404"/>
      <c r="X263" s="277"/>
      <c r="Z263" s="69"/>
      <c r="AA263" s="69"/>
      <c r="AB263" s="69"/>
      <c r="AC263" s="69"/>
      <c r="AD263" s="69"/>
      <c r="AE263" s="69"/>
    </row>
    <row r="264" spans="1:31" s="5" customFormat="1" ht="13.9" customHeight="1" outlineLevel="1">
      <c r="A264" s="561"/>
      <c r="B264" s="561"/>
      <c r="C264" s="561"/>
      <c r="D264" s="561"/>
      <c r="E264" s="562" t="s">
        <v>91</v>
      </c>
      <c r="F264" s="40" t="s">
        <v>79</v>
      </c>
      <c r="G264" s="7" t="s">
        <v>80</v>
      </c>
      <c r="H264" s="7" t="s">
        <v>81</v>
      </c>
      <c r="I264" s="80"/>
      <c r="J264" s="7" t="s">
        <v>79</v>
      </c>
      <c r="K264" s="53" t="s">
        <v>87</v>
      </c>
      <c r="L264" s="80"/>
      <c r="M264" s="88"/>
      <c r="N264" s="88"/>
      <c r="O264" s="80"/>
      <c r="P264" s="262" t="s">
        <v>89</v>
      </c>
      <c r="Q264" s="69" t="s">
        <v>267</v>
      </c>
      <c r="R264" s="24">
        <v>335</v>
      </c>
      <c r="S264" s="233"/>
      <c r="T264" s="233"/>
      <c r="U264" s="233"/>
      <c r="V264" s="233"/>
      <c r="W264" s="404"/>
      <c r="X264" s="277" t="s">
        <v>392</v>
      </c>
      <c r="Z264" s="8"/>
      <c r="AA264" s="69"/>
      <c r="AB264" s="10"/>
      <c r="AC264" s="10"/>
      <c r="AD264" s="10"/>
      <c r="AE264" s="69"/>
    </row>
    <row r="265" spans="1:31" s="5" customFormat="1" outlineLevel="1">
      <c r="A265" s="561"/>
      <c r="B265" s="561"/>
      <c r="C265" s="561"/>
      <c r="D265" s="561"/>
      <c r="E265" s="562"/>
      <c r="F265" s="13" t="s">
        <v>82</v>
      </c>
      <c r="G265" s="33">
        <v>1009.685958599752</v>
      </c>
      <c r="H265" s="11">
        <v>202.61668412825148</v>
      </c>
      <c r="I265" s="80"/>
      <c r="J265" s="8" t="s">
        <v>82</v>
      </c>
      <c r="K265" s="11">
        <v>130.59521958213855</v>
      </c>
      <c r="L265" s="80">
        <v>131.26564530158061</v>
      </c>
      <c r="M265" s="80">
        <v>81.950525049539877</v>
      </c>
      <c r="N265" s="80">
        <v>117.16853116469872</v>
      </c>
      <c r="O265" s="80"/>
      <c r="P265" s="258">
        <v>115.24498027448944</v>
      </c>
      <c r="Q265" s="31"/>
      <c r="R265" s="12" t="s">
        <v>82</v>
      </c>
      <c r="S265" s="233">
        <v>1144.1726933205537</v>
      </c>
      <c r="T265" s="233">
        <v>1150.0464366592439</v>
      </c>
      <c r="U265" s="233">
        <v>717.98610443004156</v>
      </c>
      <c r="V265" s="233">
        <v>1026.5385999891685</v>
      </c>
      <c r="W265" s="404"/>
      <c r="X265" s="398" t="s">
        <v>394</v>
      </c>
      <c r="Z265" s="8"/>
      <c r="AA265" s="69"/>
      <c r="AB265" s="9"/>
      <c r="AC265" s="9"/>
      <c r="AD265" s="9"/>
      <c r="AE265" s="69"/>
    </row>
    <row r="266" spans="1:31" s="5" customFormat="1" outlineLevel="1">
      <c r="A266" s="561"/>
      <c r="B266" s="561"/>
      <c r="C266" s="561"/>
      <c r="D266" s="561"/>
      <c r="E266" s="562"/>
      <c r="F266" s="13" t="s">
        <v>83</v>
      </c>
      <c r="G266" s="33">
        <v>1097.2523769347897</v>
      </c>
      <c r="H266" s="11">
        <v>228.96931310278188</v>
      </c>
      <c r="I266" s="80"/>
      <c r="J266" s="8" t="s">
        <v>83</v>
      </c>
      <c r="K266" s="11">
        <v>172.67580980484394</v>
      </c>
      <c r="L266" s="80">
        <v>162.36901449381074</v>
      </c>
      <c r="M266" s="80">
        <v>125.50644253113785</v>
      </c>
      <c r="N266" s="80">
        <v>109.89891348251149</v>
      </c>
      <c r="O266" s="80"/>
      <c r="P266" s="259">
        <v>142.61254507807601</v>
      </c>
      <c r="Q266" s="31"/>
      <c r="R266" s="12" t="s">
        <v>83</v>
      </c>
      <c r="S266" s="233">
        <v>1328.5573344461122</v>
      </c>
      <c r="T266" s="233">
        <v>1249.2574688738366</v>
      </c>
      <c r="U266" s="233">
        <v>965.63904888260254</v>
      </c>
      <c r="V266" s="233">
        <v>845.55565553660745</v>
      </c>
      <c r="W266" s="404"/>
      <c r="X266" s="276">
        <f>G266/$G$265*100</f>
        <v>108.67263901109175</v>
      </c>
      <c r="Z266" s="8"/>
      <c r="AA266" s="69"/>
      <c r="AB266" s="9"/>
      <c r="AC266" s="9"/>
      <c r="AD266" s="9"/>
      <c r="AE266" s="69"/>
    </row>
    <row r="267" spans="1:31" s="5" customFormat="1" outlineLevel="1">
      <c r="A267" s="561"/>
      <c r="B267" s="561"/>
      <c r="C267" s="561"/>
      <c r="D267" s="561"/>
      <c r="E267" s="562"/>
      <c r="F267" s="13" t="s">
        <v>84</v>
      </c>
      <c r="G267" s="33">
        <v>560.50852544137945</v>
      </c>
      <c r="H267" s="11">
        <v>354.66380035337056</v>
      </c>
      <c r="I267" s="80"/>
      <c r="J267" s="8" t="s">
        <v>84</v>
      </c>
      <c r="K267" s="11">
        <v>136.39021877381089</v>
      </c>
      <c r="L267" s="80">
        <v>38.932879204939844</v>
      </c>
      <c r="M267" s="80">
        <v>35.283272911533459</v>
      </c>
      <c r="N267" s="80">
        <v>101.17280540150479</v>
      </c>
      <c r="O267" s="80"/>
      <c r="P267" s="258">
        <v>77.944794072947246</v>
      </c>
      <c r="Q267" s="31"/>
      <c r="R267" s="12" t="s">
        <v>84</v>
      </c>
      <c r="S267" s="233">
        <v>980.79520664317329</v>
      </c>
      <c r="T267" s="233">
        <v>279.9700861859373</v>
      </c>
      <c r="U267" s="233">
        <v>253.72541563046292</v>
      </c>
      <c r="V267" s="233">
        <v>727.54339330594405</v>
      </c>
      <c r="W267" s="404"/>
      <c r="X267" s="277">
        <f t="shared" ref="X267:X270" si="23">G267/$G$265*100</f>
        <v>55.513154428600878</v>
      </c>
      <c r="Z267" s="8"/>
      <c r="AA267" s="69"/>
      <c r="AB267" s="9"/>
      <c r="AC267" s="9"/>
      <c r="AD267" s="9"/>
      <c r="AE267" s="69"/>
    </row>
    <row r="268" spans="1:31" s="5" customFormat="1" outlineLevel="1">
      <c r="A268" s="561"/>
      <c r="B268" s="561"/>
      <c r="C268" s="561"/>
      <c r="D268" s="561"/>
      <c r="E268" s="562"/>
      <c r="F268" s="13" t="s">
        <v>85</v>
      </c>
      <c r="G268" s="33">
        <v>211.35418021349187</v>
      </c>
      <c r="H268" s="11">
        <v>88.259444749168196</v>
      </c>
      <c r="I268" s="80"/>
      <c r="J268" s="8" t="s">
        <v>85</v>
      </c>
      <c r="K268" s="11">
        <v>36.00639808622455</v>
      </c>
      <c r="L268" s="80">
        <v>22.722050773294253</v>
      </c>
      <c r="M268" s="80">
        <v>12.010762855080035</v>
      </c>
      <c r="N268" s="80">
        <v>32.471826525063832</v>
      </c>
      <c r="O268" s="80"/>
      <c r="P268" s="258">
        <v>25.802759559915668</v>
      </c>
      <c r="Q268" s="31"/>
      <c r="R268" s="12" t="s">
        <v>85</v>
      </c>
      <c r="S268" s="233">
        <v>294.93367685279878</v>
      </c>
      <c r="T268" s="233">
        <v>186.11964362987854</v>
      </c>
      <c r="U268" s="233">
        <v>98.381916518637539</v>
      </c>
      <c r="V268" s="233">
        <v>265.98148385265262</v>
      </c>
      <c r="W268" s="404"/>
      <c r="X268" s="277">
        <f t="shared" si="23"/>
        <v>20.932665093867513</v>
      </c>
      <c r="Z268" s="8"/>
      <c r="AA268" s="69"/>
      <c r="AB268" s="9"/>
      <c r="AC268" s="9"/>
      <c r="AD268" s="9"/>
      <c r="AE268" s="69"/>
    </row>
    <row r="269" spans="1:31" s="5" customFormat="1" outlineLevel="1">
      <c r="A269" s="561"/>
      <c r="B269" s="561"/>
      <c r="C269" s="561"/>
      <c r="D269" s="561"/>
      <c r="E269" s="562"/>
      <c r="F269" s="13" t="s">
        <v>86</v>
      </c>
      <c r="G269" s="33">
        <v>110.82344674092469</v>
      </c>
      <c r="H269" s="11">
        <v>28.412641846740719</v>
      </c>
      <c r="I269" s="80"/>
      <c r="J269" s="8" t="s">
        <v>86</v>
      </c>
      <c r="K269" s="11"/>
      <c r="L269" s="80">
        <v>8.0854191757551437</v>
      </c>
      <c r="M269" s="80">
        <v>5.3142578228025057</v>
      </c>
      <c r="N269" s="80">
        <v>8.9841551066254226</v>
      </c>
      <c r="O269" s="80"/>
      <c r="P269" s="260">
        <v>7.4612773683943567</v>
      </c>
      <c r="Q269" s="31"/>
      <c r="R269" s="12" t="s">
        <v>86</v>
      </c>
      <c r="S269" s="233"/>
      <c r="T269" s="233">
        <v>120.09391651863754</v>
      </c>
      <c r="U269" s="233">
        <v>78.933450629732434</v>
      </c>
      <c r="V269" s="233">
        <v>133.44297307440414</v>
      </c>
      <c r="W269" s="404"/>
      <c r="X269" s="279">
        <f t="shared" si="23"/>
        <v>10.976031289433434</v>
      </c>
      <c r="Z269" s="8"/>
      <c r="AA269" s="69"/>
      <c r="AB269" s="9"/>
      <c r="AC269" s="9"/>
      <c r="AD269" s="9"/>
      <c r="AE269" s="69"/>
    </row>
    <row r="270" spans="1:31" s="5" customFormat="1" outlineLevel="1">
      <c r="A270" s="561"/>
      <c r="B270" s="561"/>
      <c r="C270" s="561"/>
      <c r="D270" s="561"/>
      <c r="E270" s="562"/>
      <c r="F270" s="13" t="s">
        <v>88</v>
      </c>
      <c r="G270" s="80">
        <v>55.871103685572059</v>
      </c>
      <c r="H270" s="80">
        <v>54.623315232031814</v>
      </c>
      <c r="I270" s="80"/>
      <c r="J270" s="12" t="s">
        <v>88</v>
      </c>
      <c r="K270" s="80"/>
      <c r="L270" s="80"/>
      <c r="M270" s="80">
        <v>0.86943435507677214</v>
      </c>
      <c r="N270" s="80">
        <v>4.7637099640341543</v>
      </c>
      <c r="O270" s="80"/>
      <c r="P270" s="258">
        <v>2.8165721595554634</v>
      </c>
      <c r="Q270" s="31"/>
      <c r="R270" s="12" t="s">
        <v>88</v>
      </c>
      <c r="S270" s="233"/>
      <c r="T270" s="233"/>
      <c r="U270" s="233">
        <v>17.246587074111943</v>
      </c>
      <c r="V270" s="233">
        <v>94.495620297032175</v>
      </c>
      <c r="W270" s="404"/>
      <c r="X270" s="277">
        <f t="shared" si="23"/>
        <v>5.5335129908169636</v>
      </c>
      <c r="Z270" s="8"/>
      <c r="AA270" s="69"/>
      <c r="AB270" s="10"/>
      <c r="AC270" s="9"/>
      <c r="AD270" s="9"/>
      <c r="AE270" s="69"/>
    </row>
    <row r="271" spans="1:31" s="5" customFormat="1" outlineLevel="1">
      <c r="A271" s="561"/>
      <c r="B271" s="561"/>
      <c r="C271" s="561"/>
      <c r="D271" s="561"/>
      <c r="E271" s="562"/>
      <c r="F271" s="49"/>
      <c r="G271" s="80"/>
      <c r="H271" s="80"/>
      <c r="I271" s="80"/>
      <c r="J271" s="80"/>
      <c r="K271" s="80"/>
      <c r="L271" s="80"/>
      <c r="M271" s="80"/>
      <c r="N271" s="80"/>
      <c r="O271" s="80"/>
      <c r="P271" s="258"/>
      <c r="Q271" s="69"/>
      <c r="R271" s="12"/>
      <c r="S271" s="405"/>
      <c r="T271" s="405"/>
      <c r="U271" s="405"/>
      <c r="V271" s="405"/>
      <c r="W271" s="404"/>
      <c r="X271" s="277"/>
      <c r="Z271" s="69"/>
      <c r="AA271" s="69"/>
      <c r="AB271" s="69"/>
      <c r="AC271" s="69"/>
      <c r="AD271" s="69"/>
      <c r="AE271" s="69"/>
    </row>
    <row r="272" spans="1:31" s="5" customFormat="1" outlineLevel="1">
      <c r="A272" s="561"/>
      <c r="B272" s="561"/>
      <c r="C272" s="561"/>
      <c r="D272" s="561"/>
      <c r="E272" s="562"/>
      <c r="F272" s="49"/>
      <c r="G272" s="80"/>
      <c r="H272" s="80"/>
      <c r="I272" s="80"/>
      <c r="J272" s="80"/>
      <c r="K272" s="80"/>
      <c r="L272" s="80"/>
      <c r="M272" s="80"/>
      <c r="N272" s="80"/>
      <c r="O272" s="80"/>
      <c r="P272" s="258"/>
      <c r="Q272" s="69"/>
      <c r="R272" s="12"/>
      <c r="S272" s="405"/>
      <c r="T272" s="405"/>
      <c r="U272" s="405"/>
      <c r="V272" s="405"/>
      <c r="W272" s="404"/>
      <c r="X272" s="277"/>
      <c r="Z272" s="69"/>
      <c r="AA272" s="69"/>
      <c r="AB272" s="69"/>
      <c r="AC272" s="69"/>
      <c r="AD272" s="69"/>
      <c r="AE272" s="69"/>
    </row>
    <row r="273" spans="1:28" s="5" customFormat="1" ht="15.75" outlineLevel="1" thickBot="1">
      <c r="A273" s="561"/>
      <c r="B273" s="561"/>
      <c r="C273" s="561"/>
      <c r="D273" s="561"/>
      <c r="E273" s="562"/>
      <c r="F273" s="49"/>
      <c r="G273" s="80"/>
      <c r="H273" s="80"/>
      <c r="I273" s="80"/>
      <c r="J273" s="80"/>
      <c r="K273" s="80"/>
      <c r="L273" s="61"/>
      <c r="M273" s="61"/>
      <c r="N273" s="61"/>
      <c r="O273" s="80"/>
      <c r="P273" s="258"/>
      <c r="Q273" s="69"/>
      <c r="R273" s="12"/>
      <c r="S273" s="405"/>
      <c r="T273" s="405"/>
      <c r="U273" s="405"/>
      <c r="V273" s="405"/>
      <c r="W273" s="404"/>
      <c r="X273" s="277"/>
      <c r="Z273" s="69"/>
      <c r="AA273" s="69"/>
      <c r="AB273" s="69"/>
    </row>
    <row r="274" spans="1:28" s="5" customFormat="1" ht="14.45" customHeight="1" outlineLevel="1">
      <c r="A274" s="563"/>
      <c r="B274" s="563"/>
      <c r="C274" s="563"/>
      <c r="D274" s="563"/>
      <c r="E274" s="562" t="s">
        <v>249</v>
      </c>
      <c r="F274" s="40" t="s">
        <v>79</v>
      </c>
      <c r="G274" s="7" t="s">
        <v>80</v>
      </c>
      <c r="H274" s="7" t="s">
        <v>81</v>
      </c>
      <c r="I274" s="80"/>
      <c r="J274" s="7" t="s">
        <v>79</v>
      </c>
      <c r="K274" s="53" t="s">
        <v>87</v>
      </c>
      <c r="L274" s="80"/>
      <c r="M274" s="80"/>
      <c r="N274" s="80"/>
      <c r="O274" s="80"/>
      <c r="P274" s="262" t="s">
        <v>89</v>
      </c>
      <c r="Q274" s="69" t="s">
        <v>274</v>
      </c>
      <c r="R274" s="24">
        <v>335</v>
      </c>
      <c r="S274" s="233"/>
      <c r="T274" s="233"/>
      <c r="U274" s="233"/>
      <c r="V274" s="233"/>
      <c r="W274" s="404"/>
      <c r="X274" s="277"/>
      <c r="Z274" s="69"/>
      <c r="AA274" s="69"/>
      <c r="AB274" s="69"/>
    </row>
    <row r="275" spans="1:28" s="5" customFormat="1" outlineLevel="1">
      <c r="A275" s="563"/>
      <c r="B275" s="563"/>
      <c r="C275" s="563"/>
      <c r="D275" s="563"/>
      <c r="E275" s="562"/>
      <c r="F275" s="13" t="s">
        <v>82</v>
      </c>
      <c r="G275" s="33">
        <v>2406.1162311775488</v>
      </c>
      <c r="H275" s="11">
        <v>99.444775534972138</v>
      </c>
      <c r="I275" s="80"/>
      <c r="J275" s="8" t="s">
        <v>82</v>
      </c>
      <c r="K275" s="11">
        <v>97.189536530160169</v>
      </c>
      <c r="L275" s="80">
        <v>102.88916310503194</v>
      </c>
      <c r="M275" s="80">
        <v>101.57698450868524</v>
      </c>
      <c r="N275" s="80">
        <v>107.45968486221832</v>
      </c>
      <c r="O275" s="80"/>
      <c r="P275" s="258">
        <v>102.27884225152391</v>
      </c>
      <c r="Q275" s="69"/>
      <c r="R275" s="12" t="s">
        <v>82</v>
      </c>
      <c r="S275" s="233">
        <v>2286.3899922797318</v>
      </c>
      <c r="T275" s="233">
        <v>2420.4740678476242</v>
      </c>
      <c r="U275" s="233">
        <v>2389.6049833979855</v>
      </c>
      <c r="V275" s="233">
        <v>2527.9958811848537</v>
      </c>
      <c r="W275" s="404"/>
      <c r="X275" s="277"/>
      <c r="Z275" s="69"/>
      <c r="AA275" s="69"/>
      <c r="AB275" s="69"/>
    </row>
    <row r="276" spans="1:28" s="5" customFormat="1" outlineLevel="1">
      <c r="A276" s="563"/>
      <c r="B276" s="563"/>
      <c r="C276" s="563"/>
      <c r="D276" s="563"/>
      <c r="E276" s="562"/>
      <c r="F276" s="13" t="s">
        <v>83</v>
      </c>
      <c r="G276" s="33">
        <v>2294.4810447786358</v>
      </c>
      <c r="H276" s="11">
        <v>161.77925630486894</v>
      </c>
      <c r="I276" s="80"/>
      <c r="J276" s="8" t="s">
        <v>83</v>
      </c>
      <c r="K276" s="11">
        <v>112.62704405794575</v>
      </c>
      <c r="L276" s="80">
        <v>103.76672647172549</v>
      </c>
      <c r="M276" s="80">
        <v>104.85124017593768</v>
      </c>
      <c r="N276" s="80">
        <v>120.50733856612668</v>
      </c>
      <c r="O276" s="80"/>
      <c r="P276" s="259">
        <v>110.43808731793391</v>
      </c>
      <c r="Q276" s="69"/>
      <c r="R276" s="12" t="s">
        <v>83</v>
      </c>
      <c r="S276" s="233">
        <v>2339.9591933936022</v>
      </c>
      <c r="T276" s="233">
        <v>2155.8756833833754</v>
      </c>
      <c r="U276" s="233">
        <v>2178.407730049068</v>
      </c>
      <c r="V276" s="233">
        <v>2503.6815722884976</v>
      </c>
      <c r="W276" s="404"/>
      <c r="X276" s="276">
        <f>G276/$G$275*100</f>
        <v>95.360357702076641</v>
      </c>
      <c r="Z276" s="69"/>
      <c r="AA276" s="69"/>
      <c r="AB276" s="69"/>
    </row>
    <row r="277" spans="1:28" s="5" customFormat="1" outlineLevel="1">
      <c r="A277" s="563"/>
      <c r="B277" s="563"/>
      <c r="C277" s="563"/>
      <c r="D277" s="563"/>
      <c r="E277" s="562"/>
      <c r="F277" s="13" t="s">
        <v>84</v>
      </c>
      <c r="G277" s="33">
        <v>1640.1193633483122</v>
      </c>
      <c r="H277" s="11">
        <v>215.23909083350017</v>
      </c>
      <c r="I277" s="80"/>
      <c r="J277" s="8" t="s">
        <v>84</v>
      </c>
      <c r="K277" s="11">
        <v>90.597661334612667</v>
      </c>
      <c r="L277" s="80">
        <v>72.550401345885774</v>
      </c>
      <c r="M277" s="80">
        <v>68.315456960231174</v>
      </c>
      <c r="N277" s="80">
        <v>84.704445839611196</v>
      </c>
      <c r="O277" s="80"/>
      <c r="P277" s="258">
        <v>79.041991370085199</v>
      </c>
      <c r="Q277" s="69"/>
      <c r="R277" s="12" t="s">
        <v>84</v>
      </c>
      <c r="S277" s="233">
        <v>1879.8992289205878</v>
      </c>
      <c r="T277" s="233">
        <v>1505.4190311191098</v>
      </c>
      <c r="U277" s="233">
        <v>1417.5440400008561</v>
      </c>
      <c r="V277" s="233">
        <v>1757.6151533526952</v>
      </c>
      <c r="W277" s="404"/>
      <c r="X277" s="277">
        <f t="shared" ref="X277:X280" si="24">G277/$G$275*100</f>
        <v>68.164594132912725</v>
      </c>
      <c r="Z277" s="69"/>
      <c r="AA277" s="69"/>
      <c r="AB277" s="69"/>
    </row>
    <row r="278" spans="1:28" s="5" customFormat="1" outlineLevel="1">
      <c r="A278" s="563"/>
      <c r="B278" s="563"/>
      <c r="C278" s="563"/>
      <c r="D278" s="563"/>
      <c r="E278" s="562"/>
      <c r="F278" s="13" t="s">
        <v>85</v>
      </c>
      <c r="G278" s="33">
        <v>1103.3833333333332</v>
      </c>
      <c r="H278" s="11">
        <v>124.37309462527118</v>
      </c>
      <c r="I278" s="80"/>
      <c r="J278" s="8" t="s">
        <v>85</v>
      </c>
      <c r="K278" s="11">
        <v>30.290643968077134</v>
      </c>
      <c r="L278" s="80">
        <v>23.487410449861834</v>
      </c>
      <c r="M278" s="80">
        <v>24.74814952841222</v>
      </c>
      <c r="N278" s="80">
        <v>26.460851672858034</v>
      </c>
      <c r="O278" s="80"/>
      <c r="P278" s="258">
        <v>26.246763904802307</v>
      </c>
      <c r="Q278" s="69"/>
      <c r="R278" s="12" t="s">
        <v>85</v>
      </c>
      <c r="S278" s="233">
        <v>1273.3833333333332</v>
      </c>
      <c r="T278" s="233">
        <v>987.38333333333333</v>
      </c>
      <c r="U278" s="233">
        <v>1040.3833333333332</v>
      </c>
      <c r="V278" s="233">
        <v>1112.3833333333332</v>
      </c>
      <c r="W278" s="404"/>
      <c r="X278" s="277">
        <f t="shared" si="24"/>
        <v>45.857441092666562</v>
      </c>
      <c r="Z278" s="69"/>
      <c r="AA278" s="69"/>
      <c r="AB278" s="69"/>
    </row>
    <row r="279" spans="1:28" s="5" customFormat="1" outlineLevel="1">
      <c r="A279" s="563"/>
      <c r="B279" s="563"/>
      <c r="C279" s="563"/>
      <c r="D279" s="563"/>
      <c r="E279" s="562"/>
      <c r="F279" s="13" t="s">
        <v>86</v>
      </c>
      <c r="G279" s="33">
        <v>379.7703085201959</v>
      </c>
      <c r="H279" s="11">
        <v>58.002646736855269</v>
      </c>
      <c r="I279" s="80"/>
      <c r="J279" s="8" t="s">
        <v>86</v>
      </c>
      <c r="K279" s="11"/>
      <c r="L279" s="80">
        <v>7.8820130609491459</v>
      </c>
      <c r="M279" s="80">
        <v>7.1972630405203466</v>
      </c>
      <c r="N279" s="80">
        <v>9.6368592274973874</v>
      </c>
      <c r="O279" s="80"/>
      <c r="P279" s="260">
        <v>8.2387117763222921</v>
      </c>
      <c r="Q279" s="69"/>
      <c r="R279" s="12" t="s">
        <v>86</v>
      </c>
      <c r="S279" s="233"/>
      <c r="T279" s="233">
        <v>363.32798296447805</v>
      </c>
      <c r="U279" s="233">
        <v>331.76385818652165</v>
      </c>
      <c r="V279" s="233">
        <v>444.21908440958799</v>
      </c>
      <c r="W279" s="404"/>
      <c r="X279" s="279">
        <f t="shared" si="24"/>
        <v>15.783539614557066</v>
      </c>
      <c r="Z279" s="69"/>
      <c r="AA279" s="69"/>
      <c r="AB279" s="69"/>
    </row>
    <row r="280" spans="1:28" s="5" customFormat="1" outlineLevel="1">
      <c r="A280" s="563"/>
      <c r="B280" s="563"/>
      <c r="C280" s="563"/>
      <c r="D280" s="563"/>
      <c r="E280" s="562"/>
      <c r="F280" s="13" t="s">
        <v>88</v>
      </c>
      <c r="G280" s="80">
        <v>369.52490890907666</v>
      </c>
      <c r="H280" s="80">
        <v>95.62088400149797</v>
      </c>
      <c r="I280" s="80"/>
      <c r="J280" s="12" t="s">
        <v>88</v>
      </c>
      <c r="K280" s="80"/>
      <c r="L280" s="80"/>
      <c r="M280" s="80">
        <v>10.698955911807921</v>
      </c>
      <c r="N280" s="80">
        <v>15.491108045824706</v>
      </c>
      <c r="O280" s="80"/>
      <c r="P280" s="258">
        <v>13.095031978816314</v>
      </c>
      <c r="Q280" s="69"/>
      <c r="R280" s="12" t="s">
        <v>88</v>
      </c>
      <c r="S280" s="233"/>
      <c r="T280" s="233"/>
      <c r="U280" s="233">
        <v>301.91073340856531</v>
      </c>
      <c r="V280" s="233">
        <v>437.13908440958801</v>
      </c>
      <c r="W280" s="404"/>
      <c r="X280" s="277">
        <f t="shared" si="24"/>
        <v>15.357733102038543</v>
      </c>
      <c r="Z280" s="69"/>
      <c r="AA280" s="69"/>
      <c r="AB280" s="69"/>
    </row>
    <row r="281" spans="1:28" s="5" customFormat="1" outlineLevel="1">
      <c r="A281" s="563"/>
      <c r="B281" s="563"/>
      <c r="C281" s="563"/>
      <c r="D281" s="563"/>
      <c r="E281" s="562"/>
      <c r="F281" s="49"/>
      <c r="G281" s="80"/>
      <c r="H281" s="80"/>
      <c r="I281" s="80"/>
      <c r="J281" s="80"/>
      <c r="K281" s="80"/>
      <c r="L281" s="80"/>
      <c r="M281" s="80"/>
      <c r="N281" s="80"/>
      <c r="O281" s="80"/>
      <c r="P281" s="258"/>
      <c r="Q281" s="69"/>
      <c r="R281" s="12"/>
      <c r="S281" s="405"/>
      <c r="T281" s="405"/>
      <c r="U281" s="405"/>
      <c r="V281" s="405"/>
      <c r="W281" s="404"/>
      <c r="X281" s="277"/>
      <c r="Z281" s="69"/>
      <c r="AA281" s="69"/>
      <c r="AB281" s="69"/>
    </row>
    <row r="282" spans="1:28" s="5" customFormat="1" ht="28.15" customHeight="1" outlineLevel="1">
      <c r="A282" s="563"/>
      <c r="B282" s="563"/>
      <c r="C282" s="563"/>
      <c r="D282" s="563"/>
      <c r="E282" s="562"/>
      <c r="F282" s="49"/>
      <c r="G282" s="80"/>
      <c r="H282" s="80"/>
      <c r="I282" s="80"/>
      <c r="J282" s="80"/>
      <c r="K282" s="80"/>
      <c r="L282" s="80"/>
      <c r="M282" s="80"/>
      <c r="N282" s="80"/>
      <c r="O282" s="80"/>
      <c r="P282" s="258"/>
      <c r="Q282" s="69"/>
      <c r="R282" s="12"/>
      <c r="S282" s="405"/>
      <c r="T282" s="405"/>
      <c r="U282" s="405"/>
      <c r="V282" s="405"/>
      <c r="W282" s="404"/>
      <c r="X282" s="277"/>
      <c r="Z282" s="69"/>
      <c r="AA282" s="69"/>
      <c r="AB282" s="69"/>
    </row>
    <row r="283" spans="1:28" s="42" customFormat="1" ht="13.15" customHeight="1" thickBot="1">
      <c r="A283" s="14">
        <v>339</v>
      </c>
      <c r="B283" s="15" t="s">
        <v>120</v>
      </c>
      <c r="C283" s="123" t="s">
        <v>121</v>
      </c>
      <c r="D283" s="89" t="s">
        <v>255</v>
      </c>
      <c r="P283" s="245"/>
      <c r="S283" s="406"/>
      <c r="T283" s="406"/>
      <c r="U283" s="406"/>
      <c r="V283" s="406"/>
      <c r="W283" s="406"/>
      <c r="X283" s="280"/>
    </row>
    <row r="284" spans="1:28" s="5" customFormat="1" ht="13.9" customHeight="1" outlineLevel="1">
      <c r="A284" s="561"/>
      <c r="B284" s="561"/>
      <c r="C284" s="561"/>
      <c r="D284" s="561"/>
      <c r="E284" s="562" t="s">
        <v>91</v>
      </c>
      <c r="F284" s="110" t="s">
        <v>79</v>
      </c>
      <c r="G284" s="111" t="s">
        <v>80</v>
      </c>
      <c r="H284" s="111" t="s">
        <v>81</v>
      </c>
      <c r="I284" s="96"/>
      <c r="J284" s="111" t="s">
        <v>79</v>
      </c>
      <c r="K284" s="112" t="s">
        <v>87</v>
      </c>
      <c r="L284" s="119"/>
      <c r="M284" s="119"/>
      <c r="N284" s="119"/>
      <c r="O284" s="96"/>
      <c r="P284" s="257" t="s">
        <v>89</v>
      </c>
      <c r="Q284" s="42" t="s">
        <v>267</v>
      </c>
      <c r="R284" s="102">
        <v>339</v>
      </c>
      <c r="S284" s="402"/>
      <c r="T284" s="402"/>
      <c r="U284" s="402"/>
      <c r="V284" s="402"/>
      <c r="W284" s="406"/>
      <c r="X284" s="277"/>
      <c r="Z284" s="69"/>
      <c r="AA284" s="69"/>
      <c r="AB284" s="69"/>
    </row>
    <row r="285" spans="1:28" s="5" customFormat="1" outlineLevel="1">
      <c r="A285" s="561"/>
      <c r="B285" s="561"/>
      <c r="C285" s="561"/>
      <c r="D285" s="561"/>
      <c r="E285" s="562"/>
      <c r="F285" s="13" t="s">
        <v>82</v>
      </c>
      <c r="G285" s="33">
        <v>673.89410025302641</v>
      </c>
      <c r="H285" s="11">
        <v>137.91426557892726</v>
      </c>
      <c r="I285" s="80"/>
      <c r="J285" s="8" t="s">
        <v>82</v>
      </c>
      <c r="K285" s="11">
        <v>82.960258378686859</v>
      </c>
      <c r="L285" s="80">
        <v>53.388211442236447</v>
      </c>
      <c r="M285" s="80">
        <v>85.260686349738222</v>
      </c>
      <c r="N285" s="80">
        <v>86.062399046205954</v>
      </c>
      <c r="O285" s="80"/>
      <c r="P285" s="258">
        <v>76.917888804216872</v>
      </c>
      <c r="Q285" s="31"/>
      <c r="R285" s="12" t="s">
        <v>82</v>
      </c>
      <c r="S285" s="233">
        <v>726.83259441981477</v>
      </c>
      <c r="T285" s="233">
        <v>467.74555663586847</v>
      </c>
      <c r="U285" s="233">
        <v>746.98713664463423</v>
      </c>
      <c r="V285" s="233">
        <v>754.01111331178799</v>
      </c>
      <c r="W285" s="404"/>
      <c r="X285" s="277" t="s">
        <v>432</v>
      </c>
      <c r="Z285" s="69"/>
      <c r="AA285" s="69"/>
      <c r="AB285" s="69"/>
    </row>
    <row r="286" spans="1:28" s="5" customFormat="1" outlineLevel="1">
      <c r="A286" s="561"/>
      <c r="B286" s="561"/>
      <c r="C286" s="561"/>
      <c r="D286" s="561"/>
      <c r="E286" s="562"/>
      <c r="F286" s="13" t="s">
        <v>83</v>
      </c>
      <c r="G286" s="33">
        <v>1017.2347152610618</v>
      </c>
      <c r="H286" s="11">
        <v>68.417264468277608</v>
      </c>
      <c r="I286" s="80"/>
      <c r="J286" s="8" t="s">
        <v>83</v>
      </c>
      <c r="K286" s="11">
        <v>140.58355457059747</v>
      </c>
      <c r="L286" s="80">
        <v>130.60966368208705</v>
      </c>
      <c r="M286" s="80">
        <v>137.24474048072719</v>
      </c>
      <c r="N286" s="80">
        <v>120.41186555372619</v>
      </c>
      <c r="O286" s="80"/>
      <c r="P286" s="259">
        <v>132.21245607178449</v>
      </c>
      <c r="Q286" s="31"/>
      <c r="R286" s="12" t="s">
        <v>83</v>
      </c>
      <c r="S286" s="233">
        <v>1081.6414455409904</v>
      </c>
      <c r="T286" s="233">
        <v>1004.9029266490172</v>
      </c>
      <c r="U286" s="233">
        <v>1055.9528099847855</v>
      </c>
      <c r="V286" s="233">
        <v>926.44167886945377</v>
      </c>
      <c r="W286" s="404"/>
      <c r="X286" s="396">
        <f>G286/$G$285*100</f>
        <v>150.94874919948424</v>
      </c>
      <c r="Z286" s="69"/>
      <c r="AA286" s="69"/>
      <c r="AB286" s="69"/>
    </row>
    <row r="287" spans="1:28" s="5" customFormat="1" outlineLevel="1">
      <c r="A287" s="561"/>
      <c r="B287" s="561"/>
      <c r="C287" s="561"/>
      <c r="D287" s="561"/>
      <c r="E287" s="562"/>
      <c r="F287" s="13" t="s">
        <v>84</v>
      </c>
      <c r="G287" s="33">
        <v>973.8653391508434</v>
      </c>
      <c r="H287" s="11">
        <v>39.605991435180989</v>
      </c>
      <c r="I287" s="80"/>
      <c r="J287" s="8" t="s">
        <v>84</v>
      </c>
      <c r="K287" s="11">
        <v>137.77891368053093</v>
      </c>
      <c r="L287" s="80">
        <v>133.10351426070949</v>
      </c>
      <c r="M287" s="80">
        <v>141.73927192450984</v>
      </c>
      <c r="N287" s="80">
        <v>129.08448207051154</v>
      </c>
      <c r="O287" s="80"/>
      <c r="P287" s="258">
        <v>135.42654548406543</v>
      </c>
      <c r="Q287" s="31"/>
      <c r="R287" s="12" t="s">
        <v>84</v>
      </c>
      <c r="S287" s="233">
        <v>990.78144554099038</v>
      </c>
      <c r="T287" s="233">
        <v>957.16019776142696</v>
      </c>
      <c r="U287" s="233">
        <v>1019.2607633190928</v>
      </c>
      <c r="V287" s="233">
        <v>928.25894998186357</v>
      </c>
      <c r="W287" s="404"/>
      <c r="X287" s="390">
        <f t="shared" ref="X287:X290" si="25">G287/$G$285*100</f>
        <v>144.51311248832525</v>
      </c>
      <c r="Z287" s="69"/>
      <c r="AA287" s="69"/>
      <c r="AB287" s="69"/>
    </row>
    <row r="288" spans="1:28" s="5" customFormat="1" outlineLevel="1">
      <c r="A288" s="561"/>
      <c r="B288" s="561"/>
      <c r="C288" s="561"/>
      <c r="D288" s="561"/>
      <c r="E288" s="562"/>
      <c r="F288" s="13" t="s">
        <v>85</v>
      </c>
      <c r="G288" s="33">
        <v>888.91409137127994</v>
      </c>
      <c r="H288" s="11">
        <v>11.827340588354764</v>
      </c>
      <c r="I288" s="80"/>
      <c r="J288" s="8" t="s">
        <v>85</v>
      </c>
      <c r="K288" s="11">
        <v>109.09440849701848</v>
      </c>
      <c r="L288" s="80">
        <v>106.39620687113501</v>
      </c>
      <c r="M288" s="80">
        <v>108.97664001310972</v>
      </c>
      <c r="N288" s="80">
        <v>109.61806142497407</v>
      </c>
      <c r="O288" s="80"/>
      <c r="P288" s="258">
        <v>108.52132920155933</v>
      </c>
      <c r="Q288" s="31"/>
      <c r="R288" s="12" t="s">
        <v>85</v>
      </c>
      <c r="S288" s="233">
        <v>893.608267759966</v>
      </c>
      <c r="T288" s="233">
        <v>871.50690331617091</v>
      </c>
      <c r="U288" s="233">
        <v>892.6436088709147</v>
      </c>
      <c r="V288" s="233">
        <v>897.89758553806837</v>
      </c>
      <c r="W288" s="404"/>
      <c r="X288" s="390">
        <f t="shared" si="25"/>
        <v>131.90708911645319</v>
      </c>
      <c r="Z288" s="69"/>
      <c r="AA288" s="69"/>
      <c r="AB288" s="69"/>
    </row>
    <row r="289" spans="1:28" s="5" customFormat="1" outlineLevel="1">
      <c r="A289" s="561"/>
      <c r="B289" s="561"/>
      <c r="C289" s="561"/>
      <c r="D289" s="561"/>
      <c r="E289" s="562"/>
      <c r="F289" s="13" t="s">
        <v>86</v>
      </c>
      <c r="G289" s="33">
        <v>673.51024849183261</v>
      </c>
      <c r="H289" s="11">
        <v>14.128870870520608</v>
      </c>
      <c r="I289" s="80"/>
      <c r="J289" s="8" t="s">
        <v>86</v>
      </c>
      <c r="K289" s="11"/>
      <c r="L289" s="80">
        <v>46.432676131672089</v>
      </c>
      <c r="M289" s="80">
        <v>44.670400313832864</v>
      </c>
      <c r="N289" s="80">
        <v>44.930775295312344</v>
      </c>
      <c r="O289" s="80"/>
      <c r="P289" s="260">
        <v>45.344617246939094</v>
      </c>
      <c r="Q289" s="31"/>
      <c r="R289" s="12" t="s">
        <v>86</v>
      </c>
      <c r="S289" s="233"/>
      <c r="T289" s="233">
        <v>689.67134664025139</v>
      </c>
      <c r="U289" s="233">
        <v>663.49600552930258</v>
      </c>
      <c r="V289" s="233">
        <v>667.3633933059441</v>
      </c>
      <c r="W289" s="404"/>
      <c r="X289" s="396">
        <f t="shared" si="25"/>
        <v>99.943039750451931</v>
      </c>
      <c r="Z289" s="69"/>
      <c r="AA289" s="69"/>
      <c r="AB289" s="69"/>
    </row>
    <row r="290" spans="1:28" s="5" customFormat="1" outlineLevel="1">
      <c r="A290" s="561"/>
      <c r="B290" s="561"/>
      <c r="C290" s="561"/>
      <c r="D290" s="561"/>
      <c r="E290" s="562"/>
      <c r="F290" s="13" t="s">
        <v>88</v>
      </c>
      <c r="G290" s="80">
        <v>568.6355566358684</v>
      </c>
      <c r="H290" s="80">
        <v>38.832374807845078</v>
      </c>
      <c r="I290" s="80"/>
      <c r="J290" s="12" t="s">
        <v>88</v>
      </c>
      <c r="K290" s="80"/>
      <c r="L290" s="80"/>
      <c r="M290" s="80">
        <v>30.050279938079349</v>
      </c>
      <c r="N290" s="80">
        <v>27.281792353433399</v>
      </c>
      <c r="O290" s="80"/>
      <c r="P290" s="258">
        <v>28.666036145756372</v>
      </c>
      <c r="Q290" s="31"/>
      <c r="R290" s="12" t="s">
        <v>88</v>
      </c>
      <c r="S290" s="233"/>
      <c r="T290" s="233"/>
      <c r="U290" s="233">
        <v>596.09419219207336</v>
      </c>
      <c r="V290" s="233">
        <v>541.17692107966354</v>
      </c>
      <c r="W290" s="404"/>
      <c r="X290" s="390">
        <f t="shared" si="25"/>
        <v>84.380551250168736</v>
      </c>
      <c r="Z290" s="69"/>
      <c r="AA290" s="69"/>
      <c r="AB290" s="69"/>
    </row>
    <row r="291" spans="1:28" s="5" customFormat="1" outlineLevel="1">
      <c r="A291" s="561"/>
      <c r="B291" s="561"/>
      <c r="C291" s="561"/>
      <c r="D291" s="561"/>
      <c r="E291" s="562"/>
      <c r="F291" s="49"/>
      <c r="G291" s="80"/>
      <c r="H291" s="80"/>
      <c r="I291" s="80"/>
      <c r="J291" s="80"/>
      <c r="K291" s="80"/>
      <c r="L291" s="80"/>
      <c r="M291" s="80"/>
      <c r="N291" s="80"/>
      <c r="O291" s="80"/>
      <c r="P291" s="258"/>
      <c r="Q291" s="69"/>
      <c r="R291" s="12"/>
      <c r="S291" s="405"/>
      <c r="T291" s="405"/>
      <c r="U291" s="405"/>
      <c r="V291" s="405"/>
      <c r="W291" s="404"/>
      <c r="X291" s="277"/>
      <c r="Z291" s="69"/>
      <c r="AA291" s="69"/>
      <c r="AB291" s="69"/>
    </row>
    <row r="292" spans="1:28" s="5" customFormat="1" outlineLevel="1">
      <c r="A292" s="561"/>
      <c r="B292" s="561"/>
      <c r="C292" s="561"/>
      <c r="D292" s="561"/>
      <c r="E292" s="562"/>
      <c r="F292" s="49"/>
      <c r="G292" s="80"/>
      <c r="H292" s="80"/>
      <c r="I292" s="80"/>
      <c r="J292" s="80"/>
      <c r="K292" s="80"/>
      <c r="L292" s="80"/>
      <c r="M292" s="80"/>
      <c r="N292" s="80"/>
      <c r="O292" s="80"/>
      <c r="P292" s="258"/>
      <c r="Q292" s="69"/>
      <c r="R292" s="12"/>
      <c r="S292" s="405"/>
      <c r="T292" s="405"/>
      <c r="U292" s="405"/>
      <c r="V292" s="405"/>
      <c r="W292" s="404"/>
      <c r="X292" s="277"/>
      <c r="Z292" s="69"/>
      <c r="AA292" s="69"/>
      <c r="AB292" s="69"/>
    </row>
    <row r="293" spans="1:28" s="5" customFormat="1" ht="15.75" outlineLevel="1" thickBot="1">
      <c r="A293" s="561"/>
      <c r="B293" s="561"/>
      <c r="C293" s="561"/>
      <c r="D293" s="561"/>
      <c r="E293" s="562"/>
      <c r="F293" s="49"/>
      <c r="G293" s="80"/>
      <c r="H293" s="80"/>
      <c r="I293" s="80"/>
      <c r="J293" s="80"/>
      <c r="K293" s="80"/>
      <c r="L293" s="61"/>
      <c r="M293" s="61"/>
      <c r="N293" s="61"/>
      <c r="O293" s="80"/>
      <c r="P293" s="258"/>
      <c r="Q293" s="69"/>
      <c r="R293" s="12"/>
      <c r="S293" s="405"/>
      <c r="T293" s="405"/>
      <c r="U293" s="405"/>
      <c r="V293" s="405"/>
      <c r="W293" s="404"/>
      <c r="X293" s="277"/>
      <c r="Z293" s="69"/>
      <c r="AA293" s="69"/>
      <c r="AB293" s="69"/>
    </row>
    <row r="294" spans="1:28" s="5" customFormat="1" ht="14.45" customHeight="1" outlineLevel="1">
      <c r="A294" s="563"/>
      <c r="B294" s="563"/>
      <c r="C294" s="563"/>
      <c r="D294" s="563"/>
      <c r="E294" s="562" t="s">
        <v>98</v>
      </c>
      <c r="F294" s="40" t="s">
        <v>79</v>
      </c>
      <c r="G294" s="7" t="s">
        <v>80</v>
      </c>
      <c r="H294" s="7" t="s">
        <v>81</v>
      </c>
      <c r="I294" s="80"/>
      <c r="J294" s="7" t="s">
        <v>79</v>
      </c>
      <c r="K294" s="53" t="s">
        <v>87</v>
      </c>
      <c r="L294" s="80"/>
      <c r="M294" s="80"/>
      <c r="N294" s="80"/>
      <c r="O294" s="80"/>
      <c r="P294" s="262" t="s">
        <v>89</v>
      </c>
      <c r="Q294" s="69" t="s">
        <v>274</v>
      </c>
      <c r="R294" s="24">
        <v>339</v>
      </c>
      <c r="S294" s="233"/>
      <c r="T294" s="233"/>
      <c r="U294" s="233"/>
      <c r="V294" s="233"/>
      <c r="W294" s="404"/>
      <c r="X294" s="277"/>
      <c r="Z294" s="69"/>
      <c r="AA294" s="69"/>
      <c r="AB294" s="69"/>
    </row>
    <row r="295" spans="1:28" s="5" customFormat="1" outlineLevel="1">
      <c r="A295" s="563"/>
      <c r="B295" s="563"/>
      <c r="C295" s="563"/>
      <c r="D295" s="563"/>
      <c r="E295" s="562"/>
      <c r="F295" s="13" t="s">
        <v>82</v>
      </c>
      <c r="G295" s="33">
        <v>2296.0483989483464</v>
      </c>
      <c r="H295" s="11">
        <v>145.05719439100096</v>
      </c>
      <c r="I295" s="80"/>
      <c r="J295" s="8" t="s">
        <v>82</v>
      </c>
      <c r="K295" s="11">
        <v>100.13866366091445</v>
      </c>
      <c r="L295" s="80">
        <v>98.52039454249892</v>
      </c>
      <c r="M295" s="80">
        <v>88.771783644508801</v>
      </c>
      <c r="N295" s="80">
        <v>102.9695369117907</v>
      </c>
      <c r="O295" s="80"/>
      <c r="P295" s="258">
        <v>97.600094689928227</v>
      </c>
      <c r="Q295" s="69"/>
      <c r="R295" s="12" t="s">
        <v>82</v>
      </c>
      <c r="S295" s="233">
        <v>2355.7683945074732</v>
      </c>
      <c r="T295" s="233">
        <v>2317.6985111717049</v>
      </c>
      <c r="U295" s="233">
        <v>2088.3618233804536</v>
      </c>
      <c r="V295" s="233">
        <v>2422.3648667337534</v>
      </c>
      <c r="W295" s="404"/>
      <c r="X295" s="277"/>
      <c r="Z295" s="69"/>
      <c r="AA295" s="69"/>
      <c r="AB295" s="69"/>
    </row>
    <row r="296" spans="1:28" s="5" customFormat="1" outlineLevel="1">
      <c r="A296" s="563"/>
      <c r="B296" s="563"/>
      <c r="C296" s="563"/>
      <c r="D296" s="563"/>
      <c r="E296" s="562"/>
      <c r="F296" s="13" t="s">
        <v>83</v>
      </c>
      <c r="G296" s="33">
        <v>1414.7104627767669</v>
      </c>
      <c r="H296" s="11">
        <v>194.33633107519393</v>
      </c>
      <c r="I296" s="80"/>
      <c r="J296" s="8" t="s">
        <v>83</v>
      </c>
      <c r="K296" s="11">
        <v>72.617501191563633</v>
      </c>
      <c r="L296" s="80">
        <v>72.571070177080657</v>
      </c>
      <c r="M296" s="80">
        <v>73.116023547311755</v>
      </c>
      <c r="N296" s="80">
        <v>54.067091001037227</v>
      </c>
      <c r="O296" s="80"/>
      <c r="P296" s="259">
        <v>68.092921479248318</v>
      </c>
      <c r="Q296" s="69"/>
      <c r="R296" s="12" t="s">
        <v>83</v>
      </c>
      <c r="S296" s="233">
        <v>1508.7139233366245</v>
      </c>
      <c r="T296" s="233">
        <v>1507.7492644475733</v>
      </c>
      <c r="U296" s="233">
        <v>1519.0713111132659</v>
      </c>
      <c r="V296" s="233">
        <v>1123.3073522096049</v>
      </c>
      <c r="W296" s="404"/>
      <c r="X296" s="276">
        <f>G296/$G$295*100</f>
        <v>61.615010529601356</v>
      </c>
      <c r="Z296" s="69"/>
      <c r="AA296" s="69"/>
      <c r="AB296" s="69"/>
    </row>
    <row r="297" spans="1:28" s="5" customFormat="1" outlineLevel="1">
      <c r="A297" s="563"/>
      <c r="B297" s="563"/>
      <c r="C297" s="563"/>
      <c r="D297" s="563"/>
      <c r="E297" s="562"/>
      <c r="F297" s="13" t="s">
        <v>84</v>
      </c>
      <c r="G297" s="33">
        <v>1361.5933913858898</v>
      </c>
      <c r="H297" s="11">
        <v>167.81653338464602</v>
      </c>
      <c r="I297" s="80"/>
      <c r="J297" s="8" t="s">
        <v>84</v>
      </c>
      <c r="K297" s="11">
        <v>72.636968035295411</v>
      </c>
      <c r="L297" s="80">
        <v>67.38836407305638</v>
      </c>
      <c r="M297" s="80">
        <v>68.479225187638917</v>
      </c>
      <c r="N297" s="80">
        <v>53.971590468707376</v>
      </c>
      <c r="O297" s="80"/>
      <c r="P297" s="258">
        <v>65.619036941174528</v>
      </c>
      <c r="Q297" s="69"/>
      <c r="R297" s="12" t="s">
        <v>84</v>
      </c>
      <c r="S297" s="233">
        <v>1507.2152877804197</v>
      </c>
      <c r="T297" s="233">
        <v>1398.3068855526781</v>
      </c>
      <c r="U297" s="233">
        <v>1420.9422266636268</v>
      </c>
      <c r="V297" s="233">
        <v>1119.9091655468342</v>
      </c>
      <c r="W297" s="404"/>
      <c r="X297" s="277">
        <f t="shared" ref="X297:X300" si="26">G297/$G$295*100</f>
        <v>59.301597998088255</v>
      </c>
      <c r="Z297" s="69"/>
      <c r="AA297" s="69"/>
      <c r="AB297" s="69"/>
    </row>
    <row r="298" spans="1:28" s="5" customFormat="1" outlineLevel="1">
      <c r="A298" s="563"/>
      <c r="B298" s="563"/>
      <c r="C298" s="563"/>
      <c r="D298" s="563"/>
      <c r="E298" s="562"/>
      <c r="F298" s="13" t="s">
        <v>85</v>
      </c>
      <c r="G298" s="33">
        <v>1626.8916666666664</v>
      </c>
      <c r="H298" s="11">
        <v>992.28847176801571</v>
      </c>
      <c r="I298" s="80"/>
      <c r="J298" s="8" t="s">
        <v>85</v>
      </c>
      <c r="K298" s="11">
        <v>59.596880661927663</v>
      </c>
      <c r="L298" s="80">
        <v>58.66916700035285</v>
      </c>
      <c r="M298" s="80">
        <v>18.956282484845364</v>
      </c>
      <c r="N298" s="80">
        <v>17.576605757375127</v>
      </c>
      <c r="O298" s="80"/>
      <c r="P298" s="258">
        <v>38.699733976125252</v>
      </c>
      <c r="Q298" s="69"/>
      <c r="R298" s="12" t="s">
        <v>85</v>
      </c>
      <c r="S298" s="233">
        <v>2505.3833333333332</v>
      </c>
      <c r="T298" s="233">
        <v>2466.3833333333332</v>
      </c>
      <c r="U298" s="233">
        <v>796.90000000000009</v>
      </c>
      <c r="V298" s="233">
        <v>738.90000000000009</v>
      </c>
      <c r="W298" s="404"/>
      <c r="X298" s="277">
        <f t="shared" si="26"/>
        <v>70.8561573620063</v>
      </c>
      <c r="Z298" s="69"/>
      <c r="AA298" s="69"/>
      <c r="AB298" s="69"/>
    </row>
    <row r="299" spans="1:28" s="5" customFormat="1" outlineLevel="1">
      <c r="A299" s="563"/>
      <c r="B299" s="563"/>
      <c r="C299" s="563"/>
      <c r="D299" s="563"/>
      <c r="E299" s="562"/>
      <c r="F299" s="13" t="s">
        <v>86</v>
      </c>
      <c r="G299" s="33">
        <v>651.0257008578634</v>
      </c>
      <c r="H299" s="11">
        <v>277.4889144923664</v>
      </c>
      <c r="I299" s="80"/>
      <c r="J299" s="8" t="s">
        <v>86</v>
      </c>
      <c r="K299" s="11"/>
      <c r="L299" s="80">
        <v>17.769618853668504</v>
      </c>
      <c r="M299" s="80">
        <v>17.425249861225826</v>
      </c>
      <c r="N299" s="80">
        <v>7.175055852767767</v>
      </c>
      <c r="O299" s="80"/>
      <c r="P299" s="260">
        <v>14.123308189220699</v>
      </c>
      <c r="Q299" s="69"/>
      <c r="R299" s="12" t="s">
        <v>86</v>
      </c>
      <c r="S299" s="233"/>
      <c r="T299" s="233">
        <v>819.10543997163677</v>
      </c>
      <c r="U299" s="233">
        <v>803.2314633044831</v>
      </c>
      <c r="V299" s="233">
        <v>330.7401992974705</v>
      </c>
      <c r="W299" s="404"/>
      <c r="X299" s="279">
        <f t="shared" si="26"/>
        <v>28.354180214844387</v>
      </c>
      <c r="Z299" s="69"/>
      <c r="AA299" s="69"/>
      <c r="AB299" s="69"/>
    </row>
    <row r="300" spans="1:28" s="5" customFormat="1" outlineLevel="1">
      <c r="A300" s="563"/>
      <c r="B300" s="563"/>
      <c r="C300" s="563"/>
      <c r="D300" s="563"/>
      <c r="E300" s="562"/>
      <c r="F300" s="13" t="s">
        <v>88</v>
      </c>
      <c r="G300" s="80">
        <v>456.50780479944274</v>
      </c>
      <c r="H300" s="80">
        <v>254.38089716709345</v>
      </c>
      <c r="I300" s="80"/>
      <c r="J300" s="12" t="s">
        <v>88</v>
      </c>
      <c r="K300" s="80"/>
      <c r="L300" s="80"/>
      <c r="M300" s="80">
        <v>22.551784394561665</v>
      </c>
      <c r="N300" s="80">
        <v>9.8031890229345233</v>
      </c>
      <c r="O300" s="80"/>
      <c r="P300" s="258">
        <v>16.177486708748095</v>
      </c>
      <c r="Q300" s="69"/>
      <c r="R300" s="12" t="s">
        <v>88</v>
      </c>
      <c r="S300" s="233"/>
      <c r="T300" s="233"/>
      <c r="U300" s="233">
        <v>636.38226219061232</v>
      </c>
      <c r="V300" s="233">
        <v>276.63334740827315</v>
      </c>
      <c r="W300" s="404"/>
      <c r="X300" s="277">
        <f t="shared" si="26"/>
        <v>19.882324998398811</v>
      </c>
      <c r="Z300" s="69"/>
      <c r="AA300" s="69"/>
      <c r="AB300" s="69"/>
    </row>
    <row r="301" spans="1:28" s="5" customFormat="1" outlineLevel="1">
      <c r="A301" s="563"/>
      <c r="B301" s="563"/>
      <c r="C301" s="563"/>
      <c r="D301" s="563"/>
      <c r="E301" s="562"/>
      <c r="F301" s="49"/>
      <c r="G301" s="80"/>
      <c r="H301" s="80"/>
      <c r="I301" s="80"/>
      <c r="J301" s="80"/>
      <c r="K301" s="80"/>
      <c r="L301" s="80"/>
      <c r="M301" s="80"/>
      <c r="N301" s="80"/>
      <c r="O301" s="80"/>
      <c r="P301" s="258"/>
      <c r="Q301" s="69"/>
      <c r="R301" s="12"/>
      <c r="S301" s="405"/>
      <c r="T301" s="405"/>
      <c r="U301" s="405"/>
      <c r="V301" s="405"/>
      <c r="W301" s="404"/>
      <c r="X301" s="277"/>
      <c r="Z301" s="69"/>
      <c r="AA301" s="69"/>
      <c r="AB301" s="69"/>
    </row>
    <row r="302" spans="1:28" s="5" customFormat="1" ht="15.75" outlineLevel="1" thickBot="1">
      <c r="A302" s="563"/>
      <c r="B302" s="563"/>
      <c r="C302" s="563"/>
      <c r="D302" s="563"/>
      <c r="E302" s="562"/>
      <c r="F302" s="49"/>
      <c r="G302" s="80"/>
      <c r="H302" s="80"/>
      <c r="I302" s="80"/>
      <c r="J302" s="80"/>
      <c r="K302" s="80"/>
      <c r="L302" s="61"/>
      <c r="M302" s="61"/>
      <c r="N302" s="61"/>
      <c r="O302" s="80"/>
      <c r="P302" s="258"/>
      <c r="Q302" s="69"/>
      <c r="R302" s="12"/>
      <c r="S302" s="405"/>
      <c r="T302" s="405"/>
      <c r="U302" s="405"/>
      <c r="V302" s="405"/>
      <c r="W302" s="404"/>
      <c r="X302" s="277"/>
      <c r="Z302" s="69"/>
      <c r="AA302" s="69"/>
      <c r="AB302" s="69"/>
    </row>
    <row r="303" spans="1:28" s="30" customFormat="1" ht="14.45" customHeight="1" outlineLevel="1">
      <c r="A303" s="563"/>
      <c r="B303" s="563"/>
      <c r="C303" s="563"/>
      <c r="D303" s="563"/>
      <c r="E303" s="569" t="s">
        <v>93</v>
      </c>
      <c r="F303" s="40" t="s">
        <v>79</v>
      </c>
      <c r="G303" s="7" t="s">
        <v>80</v>
      </c>
      <c r="H303" s="7" t="s">
        <v>81</v>
      </c>
      <c r="I303" s="80"/>
      <c r="J303" s="7" t="s">
        <v>79</v>
      </c>
      <c r="K303" s="53" t="s">
        <v>87</v>
      </c>
      <c r="L303" s="80"/>
      <c r="M303" s="80"/>
      <c r="N303" s="80"/>
      <c r="O303" s="80"/>
      <c r="P303" s="262" t="s">
        <v>89</v>
      </c>
      <c r="Q303" s="69" t="s">
        <v>274</v>
      </c>
      <c r="R303" s="24">
        <v>339</v>
      </c>
      <c r="S303" s="233"/>
      <c r="T303" s="233"/>
      <c r="U303" s="233"/>
      <c r="V303" s="233"/>
      <c r="W303" s="404"/>
      <c r="X303" s="277"/>
      <c r="Z303" s="69"/>
      <c r="AA303" s="69"/>
      <c r="AB303" s="69"/>
    </row>
    <row r="304" spans="1:28" s="30" customFormat="1" outlineLevel="1">
      <c r="A304" s="563"/>
      <c r="B304" s="563"/>
      <c r="C304" s="563"/>
      <c r="D304" s="563"/>
      <c r="E304" s="569"/>
      <c r="F304" s="13" t="s">
        <v>82</v>
      </c>
      <c r="G304" s="33">
        <v>1986.9176983621915</v>
      </c>
      <c r="H304" s="11">
        <v>131.35142578727496</v>
      </c>
      <c r="I304" s="80"/>
      <c r="J304" s="8" t="s">
        <v>82</v>
      </c>
      <c r="K304" s="11">
        <v>98.631842905502424</v>
      </c>
      <c r="L304" s="80">
        <v>89.822450583394215</v>
      </c>
      <c r="M304" s="80"/>
      <c r="N304" s="80"/>
      <c r="O304" s="80"/>
      <c r="P304" s="258">
        <v>94.227146744448319</v>
      </c>
      <c r="Q304" s="69"/>
      <c r="R304" s="12" t="s">
        <v>82</v>
      </c>
      <c r="S304" s="233">
        <v>2079.7971822548952</v>
      </c>
      <c r="T304" s="233">
        <v>1894.0382144694879</v>
      </c>
      <c r="U304" s="233"/>
      <c r="V304" s="233"/>
      <c r="W304" s="404"/>
      <c r="X304" s="277" t="s">
        <v>433</v>
      </c>
      <c r="Z304" s="69"/>
      <c r="AA304" s="69"/>
      <c r="AB304" s="69"/>
    </row>
    <row r="305" spans="1:28" s="30" customFormat="1" outlineLevel="1">
      <c r="A305" s="563"/>
      <c r="B305" s="563"/>
      <c r="C305" s="563"/>
      <c r="D305" s="563"/>
      <c r="E305" s="569"/>
      <c r="F305" s="13" t="s">
        <v>83</v>
      </c>
      <c r="G305" s="33">
        <v>1141.1841744285805</v>
      </c>
      <c r="H305" s="11">
        <v>85.624842356930429</v>
      </c>
      <c r="I305" s="80"/>
      <c r="J305" s="8" t="s">
        <v>83</v>
      </c>
      <c r="K305" s="11">
        <v>68.183548794393957</v>
      </c>
      <c r="L305" s="80">
        <v>61.313062906462811</v>
      </c>
      <c r="M305" s="80"/>
      <c r="N305" s="80"/>
      <c r="O305" s="80"/>
      <c r="P305" s="259">
        <v>64.74830585042838</v>
      </c>
      <c r="Q305" s="69"/>
      <c r="R305" s="12" t="s">
        <v>83</v>
      </c>
      <c r="S305" s="233">
        <v>1201.7300810971951</v>
      </c>
      <c r="T305" s="233">
        <v>1080.6382677599659</v>
      </c>
      <c r="U305" s="233"/>
      <c r="V305" s="233"/>
      <c r="W305" s="404"/>
      <c r="X305" s="274">
        <f>G305/G304*100</f>
        <v>57.434899058438816</v>
      </c>
      <c r="Z305" s="69"/>
      <c r="AA305" s="69"/>
      <c r="AB305" s="69"/>
    </row>
    <row r="306" spans="1:28" s="30" customFormat="1" outlineLevel="1">
      <c r="A306" s="563"/>
      <c r="B306" s="563"/>
      <c r="C306" s="563"/>
      <c r="D306" s="563"/>
      <c r="E306" s="569"/>
      <c r="F306" s="13" t="s">
        <v>84</v>
      </c>
      <c r="G306" s="33">
        <v>1468.3426844388073</v>
      </c>
      <c r="H306" s="11">
        <v>12.786902622503112</v>
      </c>
      <c r="I306" s="80"/>
      <c r="J306" s="8" t="s">
        <v>84</v>
      </c>
      <c r="K306" s="11">
        <v>66.570998478007439</v>
      </c>
      <c r="L306" s="80">
        <v>65.756159265138706</v>
      </c>
      <c r="M306" s="80"/>
      <c r="N306" s="80"/>
      <c r="O306" s="80"/>
      <c r="P306" s="258">
        <v>66.163578871573065</v>
      </c>
      <c r="Q306" s="69"/>
      <c r="R306" s="12" t="s">
        <v>84</v>
      </c>
      <c r="S306" s="233">
        <v>1477.3843899935514</v>
      </c>
      <c r="T306" s="233">
        <v>1459.3009788840634</v>
      </c>
      <c r="U306" s="233"/>
      <c r="V306" s="233"/>
      <c r="W306" s="404"/>
      <c r="X306" s="277">
        <f t="shared" ref="X306:X309" si="27">G306/G305*100</f>
        <v>128.66833569384568</v>
      </c>
      <c r="Z306" s="69"/>
      <c r="AA306" s="69"/>
      <c r="AB306" s="69"/>
    </row>
    <row r="307" spans="1:28" s="30" customFormat="1" outlineLevel="1">
      <c r="A307" s="563"/>
      <c r="B307" s="563"/>
      <c r="C307" s="563"/>
      <c r="D307" s="563"/>
      <c r="E307" s="569"/>
      <c r="F307" s="13" t="s">
        <v>85</v>
      </c>
      <c r="G307" s="33">
        <v>2018.5535822256757</v>
      </c>
      <c r="H307" s="11">
        <v>243.02792908396847</v>
      </c>
      <c r="I307" s="80"/>
      <c r="J307" s="8" t="s">
        <v>85</v>
      </c>
      <c r="K307" s="11">
        <v>74.127898926564583</v>
      </c>
      <c r="L307" s="80">
        <v>62.496568630857254</v>
      </c>
      <c r="M307" s="80"/>
      <c r="N307" s="80"/>
      <c r="O307" s="80"/>
      <c r="P307" s="258">
        <v>68.312233778710919</v>
      </c>
      <c r="Q307" s="69"/>
      <c r="R307" s="12" t="s">
        <v>85</v>
      </c>
      <c r="S307" s="233">
        <v>2190.4002788986732</v>
      </c>
      <c r="T307" s="233">
        <v>1846.7068855526782</v>
      </c>
      <c r="U307" s="233"/>
      <c r="V307" s="233"/>
      <c r="W307" s="404"/>
      <c r="X307" s="277">
        <f t="shared" si="27"/>
        <v>137.47155916788975</v>
      </c>
      <c r="Z307" s="69"/>
      <c r="AA307" s="69"/>
      <c r="AB307" s="69"/>
    </row>
    <row r="308" spans="1:28" s="30" customFormat="1" outlineLevel="1">
      <c r="A308" s="563"/>
      <c r="B308" s="563"/>
      <c r="C308" s="563"/>
      <c r="D308" s="563"/>
      <c r="E308" s="569"/>
      <c r="F308" s="13" t="s">
        <v>86</v>
      </c>
      <c r="G308" s="33">
        <v>3674.8814417008816</v>
      </c>
      <c r="H308" s="11">
        <v>75.03407746815401</v>
      </c>
      <c r="I308" s="80"/>
      <c r="J308" s="8" t="s">
        <v>86</v>
      </c>
      <c r="K308" s="11">
        <v>83.888875786981458</v>
      </c>
      <c r="L308" s="80">
        <v>81.501014058563484</v>
      </c>
      <c r="M308" s="80"/>
      <c r="N308" s="80"/>
      <c r="O308" s="80"/>
      <c r="P308" s="259">
        <v>82.694944922772464</v>
      </c>
      <c r="Q308" s="69"/>
      <c r="R308" s="12" t="s">
        <v>86</v>
      </c>
      <c r="S308" s="233">
        <v>3727.9385466986901</v>
      </c>
      <c r="T308" s="233">
        <v>3621.8243367030732</v>
      </c>
      <c r="U308" s="233"/>
      <c r="V308" s="233"/>
      <c r="W308" s="404"/>
      <c r="X308" s="276">
        <f t="shared" si="27"/>
        <v>182.05518417048526</v>
      </c>
      <c r="Z308" s="69"/>
      <c r="AA308" s="69"/>
      <c r="AB308" s="69"/>
    </row>
    <row r="309" spans="1:28" s="30" customFormat="1" outlineLevel="1">
      <c r="A309" s="563"/>
      <c r="B309" s="563"/>
      <c r="C309" s="563"/>
      <c r="D309" s="563"/>
      <c r="E309" s="569"/>
      <c r="F309" s="13" t="s">
        <v>259</v>
      </c>
      <c r="G309" s="80">
        <v>3889.9950861388329</v>
      </c>
      <c r="H309" s="80">
        <v>347.17020334677659</v>
      </c>
      <c r="I309" s="80"/>
      <c r="J309" s="12" t="s">
        <v>259</v>
      </c>
      <c r="K309" s="80">
        <v>78.331893931140556</v>
      </c>
      <c r="L309" s="80">
        <v>88.884435698184177</v>
      </c>
      <c r="M309" s="80"/>
      <c r="N309" s="80"/>
      <c r="O309" s="80"/>
      <c r="P309" s="258">
        <v>83.608164814662359</v>
      </c>
      <c r="Q309" s="69"/>
      <c r="R309" s="12" t="s">
        <v>259</v>
      </c>
      <c r="S309" s="233">
        <v>3644.5086811264146</v>
      </c>
      <c r="T309" s="233">
        <v>4135.4814911512512</v>
      </c>
      <c r="U309" s="233"/>
      <c r="V309" s="233"/>
      <c r="W309" s="404"/>
      <c r="X309" s="277">
        <f t="shared" si="27"/>
        <v>105.85362134399601</v>
      </c>
      <c r="Z309" s="69"/>
      <c r="AA309" s="69"/>
      <c r="AB309" s="69"/>
    </row>
    <row r="310" spans="1:28" s="30" customFormat="1" outlineLevel="1">
      <c r="A310" s="563"/>
      <c r="B310" s="563"/>
      <c r="C310" s="563"/>
      <c r="D310" s="563"/>
      <c r="E310" s="569"/>
      <c r="F310" s="49"/>
      <c r="G310" s="80"/>
      <c r="H310" s="80"/>
      <c r="I310" s="80"/>
      <c r="J310" s="80"/>
      <c r="K310" s="80"/>
      <c r="L310" s="80"/>
      <c r="M310" s="80"/>
      <c r="N310" s="80"/>
      <c r="O310" s="80"/>
      <c r="P310" s="258"/>
      <c r="Q310" s="69"/>
      <c r="R310" s="12"/>
      <c r="S310" s="405"/>
      <c r="T310" s="405"/>
      <c r="U310" s="405"/>
      <c r="V310" s="405"/>
      <c r="W310" s="404"/>
      <c r="X310" s="277"/>
      <c r="Z310" s="69"/>
      <c r="AA310" s="69"/>
      <c r="AB310" s="69"/>
    </row>
    <row r="311" spans="1:28" s="30" customFormat="1" ht="28.9" customHeight="1" outlineLevel="1">
      <c r="A311" s="563"/>
      <c r="B311" s="563"/>
      <c r="C311" s="563"/>
      <c r="D311" s="563"/>
      <c r="E311" s="569"/>
      <c r="F311" s="49"/>
      <c r="G311" s="80"/>
      <c r="H311" s="80"/>
      <c r="I311" s="80"/>
      <c r="J311" s="80"/>
      <c r="K311" s="80"/>
      <c r="O311" s="80"/>
      <c r="P311" s="258"/>
      <c r="Q311" s="69"/>
      <c r="R311" s="12"/>
      <c r="S311" s="405"/>
      <c r="T311" s="405"/>
      <c r="U311" s="405"/>
      <c r="V311" s="405"/>
      <c r="W311" s="404"/>
      <c r="X311" s="277"/>
      <c r="Z311" s="69"/>
      <c r="AA311" s="69"/>
      <c r="AB311" s="69"/>
    </row>
    <row r="312" spans="1:28" s="5" customFormat="1" ht="13.15" customHeight="1" thickBot="1">
      <c r="A312" s="35">
        <v>340</v>
      </c>
      <c r="B312" s="36" t="s">
        <v>122</v>
      </c>
      <c r="C312" s="122" t="s">
        <v>123</v>
      </c>
      <c r="D312" s="77" t="s">
        <v>255</v>
      </c>
      <c r="E312" s="26"/>
      <c r="L312" s="61"/>
      <c r="M312" s="61"/>
      <c r="N312" s="61"/>
      <c r="S312" s="404"/>
      <c r="T312" s="404"/>
      <c r="U312" s="404"/>
      <c r="V312" s="404"/>
      <c r="W312" s="404"/>
      <c r="X312" s="277"/>
      <c r="Z312" s="69"/>
      <c r="AA312" s="69"/>
      <c r="AB312" s="69"/>
    </row>
    <row r="313" spans="1:28" s="5" customFormat="1" ht="13.9" customHeight="1" outlineLevel="1">
      <c r="A313" s="561"/>
      <c r="B313" s="561"/>
      <c r="C313" s="561"/>
      <c r="D313" s="561"/>
      <c r="E313" s="562" t="s">
        <v>91</v>
      </c>
      <c r="F313" s="40" t="s">
        <v>79</v>
      </c>
      <c r="G313" s="7" t="s">
        <v>80</v>
      </c>
      <c r="H313" s="7" t="s">
        <v>81</v>
      </c>
      <c r="I313" s="80"/>
      <c r="J313" s="7" t="s">
        <v>79</v>
      </c>
      <c r="K313" s="53" t="s">
        <v>87</v>
      </c>
      <c r="L313" s="80"/>
      <c r="M313" s="80"/>
      <c r="N313" s="80"/>
      <c r="O313" s="80"/>
      <c r="P313" s="262" t="s">
        <v>89</v>
      </c>
      <c r="Q313" s="69" t="s">
        <v>287</v>
      </c>
      <c r="R313" s="24">
        <v>340</v>
      </c>
      <c r="S313" s="405"/>
      <c r="T313" s="405"/>
      <c r="U313" s="405"/>
      <c r="V313" s="405"/>
      <c r="W313" s="404"/>
      <c r="X313" s="277" t="s">
        <v>435</v>
      </c>
      <c r="Z313" s="69"/>
      <c r="AA313" s="69"/>
      <c r="AB313" s="69"/>
    </row>
    <row r="314" spans="1:28" s="5" customFormat="1" outlineLevel="1">
      <c r="A314" s="561"/>
      <c r="B314" s="561"/>
      <c r="C314" s="561"/>
      <c r="D314" s="561"/>
      <c r="E314" s="562"/>
      <c r="F314" s="13" t="s">
        <v>82</v>
      </c>
      <c r="G314" s="33">
        <v>1338.2450633337025</v>
      </c>
      <c r="H314" s="11">
        <v>214.1643216450843</v>
      </c>
      <c r="I314" s="80"/>
      <c r="J314" s="8" t="s">
        <v>82</v>
      </c>
      <c r="K314" s="11">
        <v>127.48747643454617</v>
      </c>
      <c r="L314" s="80">
        <v>99.49223521634687</v>
      </c>
      <c r="M314" s="80">
        <v>125.08631455357786</v>
      </c>
      <c r="N314" s="80">
        <v>92.398936734013375</v>
      </c>
      <c r="O314" s="80"/>
      <c r="P314" s="258">
        <v>111.11624073462106</v>
      </c>
      <c r="Q314" s="69"/>
      <c r="R314" s="12" t="s">
        <v>82</v>
      </c>
      <c r="S314" s="405">
        <v>1535.4144888942903</v>
      </c>
      <c r="T314" s="405">
        <v>1198.2496144402685</v>
      </c>
      <c r="U314" s="405">
        <v>1506.4957366738538</v>
      </c>
      <c r="V314" s="405">
        <v>1112.8204133263976</v>
      </c>
      <c r="W314" s="404"/>
      <c r="X314" s="277" t="s">
        <v>434</v>
      </c>
      <c r="Z314" s="69"/>
      <c r="AA314" s="69"/>
      <c r="AB314" s="69"/>
    </row>
    <row r="315" spans="1:28" s="5" customFormat="1" outlineLevel="1">
      <c r="A315" s="561"/>
      <c r="B315" s="561"/>
      <c r="C315" s="561"/>
      <c r="D315" s="561"/>
      <c r="E315" s="562"/>
      <c r="F315" s="13" t="s">
        <v>83</v>
      </c>
      <c r="G315" s="33">
        <v>7741.1283588627266</v>
      </c>
      <c r="H315" s="11">
        <v>6318.019621543458</v>
      </c>
      <c r="I315" s="80"/>
      <c r="J315" s="8" t="s">
        <v>83</v>
      </c>
      <c r="K315" s="11">
        <v>166.24237200358775</v>
      </c>
      <c r="L315" s="80">
        <v>1097.2356899697088</v>
      </c>
      <c r="M315" s="80">
        <v>1031.4733297466769</v>
      </c>
      <c r="N315" s="80">
        <v>201.25372397723734</v>
      </c>
      <c r="O315" s="80"/>
      <c r="P315" s="259">
        <v>624.05127892430266</v>
      </c>
      <c r="Q315" s="31"/>
      <c r="R315" s="12" t="s">
        <v>83</v>
      </c>
      <c r="S315" s="405">
        <v>2062.1759522388243</v>
      </c>
      <c r="T315" s="405">
        <v>13610.808282649357</v>
      </c>
      <c r="U315" s="405">
        <v>12795.050204970601</v>
      </c>
      <c r="V315" s="405">
        <v>2496.4789955921242</v>
      </c>
      <c r="W315" s="404"/>
      <c r="X315" s="276">
        <f>G315/$G$314*100</f>
        <v>578.45372054493521</v>
      </c>
      <c r="Z315" s="69"/>
      <c r="AA315" s="69"/>
      <c r="AB315" s="69"/>
    </row>
    <row r="316" spans="1:28" s="5" customFormat="1" outlineLevel="1">
      <c r="A316" s="561"/>
      <c r="B316" s="561"/>
      <c r="C316" s="561"/>
      <c r="D316" s="561"/>
      <c r="E316" s="562"/>
      <c r="F316" s="13" t="s">
        <v>84</v>
      </c>
      <c r="G316" s="33">
        <v>2564.9176736370068</v>
      </c>
      <c r="H316" s="11">
        <v>2794.2726927399258</v>
      </c>
      <c r="I316" s="80"/>
      <c r="J316" s="8" t="s">
        <v>84</v>
      </c>
      <c r="K316" s="11">
        <v>8.2070053403370835</v>
      </c>
      <c r="L316" s="80">
        <v>279.1182392177393</v>
      </c>
      <c r="M316" s="80">
        <v>420.29295863197046</v>
      </c>
      <c r="N316" s="80">
        <v>27.533122872584652</v>
      </c>
      <c r="O316" s="80"/>
      <c r="P316" s="258">
        <v>183.78783151565787</v>
      </c>
      <c r="Q316" s="31"/>
      <c r="R316" s="12" t="s">
        <v>84</v>
      </c>
      <c r="S316" s="405">
        <v>114.53583663002462</v>
      </c>
      <c r="T316" s="405">
        <v>3895.3357189103608</v>
      </c>
      <c r="U316" s="405">
        <v>5865.5506668214121</v>
      </c>
      <c r="V316" s="405">
        <v>384.24847218622944</v>
      </c>
      <c r="W316" s="404"/>
      <c r="X316" s="277">
        <f t="shared" ref="X316:X319" si="28">G316/$G$314*100</f>
        <v>191.66277865785958</v>
      </c>
      <c r="Z316" s="69"/>
      <c r="AA316" s="69"/>
      <c r="AB316" s="69"/>
    </row>
    <row r="317" spans="1:28" s="5" customFormat="1" outlineLevel="1">
      <c r="A317" s="561"/>
      <c r="B317" s="561"/>
      <c r="C317" s="561"/>
      <c r="D317" s="561"/>
      <c r="E317" s="562"/>
      <c r="F317" s="13" t="s">
        <v>85</v>
      </c>
      <c r="G317" s="33">
        <v>1354.0573972308773</v>
      </c>
      <c r="H317" s="11">
        <v>1517.2626113364033</v>
      </c>
      <c r="I317" s="80"/>
      <c r="J317" s="8" t="s">
        <v>85</v>
      </c>
      <c r="K317" s="11">
        <v>5.9069563553171234</v>
      </c>
      <c r="L317" s="80">
        <v>80.950485898861956</v>
      </c>
      <c r="M317" s="80">
        <v>174.66050183978109</v>
      </c>
      <c r="N317" s="80">
        <v>15.851519808027437</v>
      </c>
      <c r="O317" s="80"/>
      <c r="P317" s="258">
        <v>69.342365975496904</v>
      </c>
      <c r="Q317" s="31"/>
      <c r="R317" s="12" t="s">
        <v>85</v>
      </c>
      <c r="S317" s="405">
        <v>115.34590485221437</v>
      </c>
      <c r="T317" s="405">
        <v>1580.7306644183539</v>
      </c>
      <c r="U317" s="405">
        <v>3410.6183311337195</v>
      </c>
      <c r="V317" s="405">
        <v>309.53468851922196</v>
      </c>
      <c r="W317" s="404"/>
      <c r="X317" s="277">
        <f t="shared" si="28"/>
        <v>101.18157236894898</v>
      </c>
      <c r="Z317" s="69"/>
      <c r="AA317" s="69"/>
      <c r="AB317" s="69"/>
    </row>
    <row r="318" spans="1:28" s="5" customFormat="1" outlineLevel="1">
      <c r="A318" s="561"/>
      <c r="B318" s="561"/>
      <c r="C318" s="561"/>
      <c r="D318" s="561"/>
      <c r="E318" s="562"/>
      <c r="F318" s="13" t="s">
        <v>86</v>
      </c>
      <c r="G318" s="33">
        <v>1271.6601270105677</v>
      </c>
      <c r="H318" s="11">
        <v>1061.6167097794896</v>
      </c>
      <c r="I318" s="80"/>
      <c r="J318" s="8" t="s">
        <v>86</v>
      </c>
      <c r="K318" s="11"/>
      <c r="L318" s="80">
        <v>40.84252517269249</v>
      </c>
      <c r="M318" s="80">
        <v>82.486335162712095</v>
      </c>
      <c r="N318" s="80">
        <v>9.037139812802069</v>
      </c>
      <c r="O318" s="80"/>
      <c r="P318" s="264">
        <v>44.122000049402224</v>
      </c>
      <c r="Q318" s="31"/>
      <c r="R318" s="12" t="s">
        <v>86</v>
      </c>
      <c r="S318" s="405"/>
      <c r="T318" s="405">
        <v>1177.1408977468172</v>
      </c>
      <c r="U318" s="405">
        <v>2377.3759877658099</v>
      </c>
      <c r="V318" s="405">
        <v>260.46349551907582</v>
      </c>
      <c r="W318" s="404"/>
      <c r="X318" s="276">
        <f t="shared" si="28"/>
        <v>95.024458662506476</v>
      </c>
      <c r="Z318" s="69"/>
      <c r="AA318" s="69"/>
      <c r="AB318" s="69"/>
    </row>
    <row r="319" spans="1:28" s="5" customFormat="1" outlineLevel="1">
      <c r="A319" s="561"/>
      <c r="B319" s="561"/>
      <c r="C319" s="561"/>
      <c r="D319" s="561"/>
      <c r="E319" s="562"/>
      <c r="F319" s="13" t="s">
        <v>88</v>
      </c>
      <c r="G319" s="80">
        <v>1081.2024350265999</v>
      </c>
      <c r="H319" s="80">
        <v>1123.9792324443338</v>
      </c>
      <c r="I319" s="80"/>
      <c r="J319" s="12" t="s">
        <v>88</v>
      </c>
      <c r="K319" s="80"/>
      <c r="L319" s="80"/>
      <c r="M319" s="80">
        <v>54.888824468856988</v>
      </c>
      <c r="N319" s="80">
        <v>8.3805754358687583</v>
      </c>
      <c r="O319" s="80"/>
      <c r="P319" s="258">
        <v>31.634699952362872</v>
      </c>
      <c r="Q319" s="31"/>
      <c r="R319" s="12" t="s">
        <v>88</v>
      </c>
      <c r="S319" s="405"/>
      <c r="T319" s="405"/>
      <c r="U319" s="405">
        <v>1875.9757722008392</v>
      </c>
      <c r="V319" s="405">
        <v>286.42909785236048</v>
      </c>
      <c r="W319" s="404"/>
      <c r="X319" s="277">
        <f t="shared" si="28"/>
        <v>80.792559199375361</v>
      </c>
      <c r="Z319" s="69"/>
      <c r="AA319" s="69"/>
      <c r="AB319" s="69"/>
    </row>
    <row r="320" spans="1:28" s="5" customFormat="1" outlineLevel="1">
      <c r="A320" s="561"/>
      <c r="B320" s="561"/>
      <c r="C320" s="561"/>
      <c r="D320" s="561"/>
      <c r="E320" s="562"/>
      <c r="F320" s="49"/>
      <c r="G320" s="80"/>
      <c r="H320" s="80"/>
      <c r="I320" s="80"/>
      <c r="J320" s="80"/>
      <c r="K320" s="80"/>
      <c r="L320" s="80"/>
      <c r="M320" s="80"/>
      <c r="N320" s="80"/>
      <c r="O320" s="80"/>
      <c r="P320" s="258"/>
      <c r="Q320" s="69"/>
      <c r="R320" s="12"/>
      <c r="S320" s="405"/>
      <c r="T320" s="405"/>
      <c r="U320" s="405"/>
      <c r="V320" s="405"/>
      <c r="W320" s="404"/>
      <c r="X320" s="277"/>
      <c r="Z320" s="69"/>
      <c r="AA320" s="69"/>
      <c r="AB320" s="69"/>
    </row>
    <row r="321" spans="1:28" s="5" customFormat="1" outlineLevel="1">
      <c r="A321" s="561"/>
      <c r="B321" s="561"/>
      <c r="C321" s="561"/>
      <c r="D321" s="561"/>
      <c r="E321" s="562"/>
      <c r="F321" s="49"/>
      <c r="G321" s="80"/>
      <c r="H321" s="80"/>
      <c r="I321" s="80"/>
      <c r="J321" s="80"/>
      <c r="K321" s="80"/>
      <c r="L321" s="80"/>
      <c r="M321" s="80"/>
      <c r="N321" s="80"/>
      <c r="O321" s="80"/>
      <c r="P321" s="258"/>
      <c r="Q321" s="69"/>
      <c r="R321" s="12"/>
      <c r="S321" s="405"/>
      <c r="T321" s="405"/>
      <c r="U321" s="405"/>
      <c r="V321" s="405"/>
      <c r="W321" s="404"/>
      <c r="X321" s="277"/>
      <c r="Z321" s="69"/>
      <c r="AA321" s="69"/>
      <c r="AB321" s="69"/>
    </row>
    <row r="322" spans="1:28" s="5" customFormat="1" ht="15.75" outlineLevel="1" thickBot="1">
      <c r="A322" s="561"/>
      <c r="B322" s="561"/>
      <c r="C322" s="561"/>
      <c r="D322" s="561"/>
      <c r="E322" s="562"/>
      <c r="F322" s="49"/>
      <c r="G322" s="80"/>
      <c r="H322" s="80"/>
      <c r="I322" s="80"/>
      <c r="J322" s="80"/>
      <c r="K322" s="80"/>
      <c r="L322" s="61"/>
      <c r="M322" s="61"/>
      <c r="N322" s="61"/>
      <c r="O322" s="80"/>
      <c r="P322" s="258"/>
      <c r="Q322" s="69"/>
      <c r="R322" s="12"/>
      <c r="S322" s="405"/>
      <c r="T322" s="405"/>
      <c r="U322" s="405"/>
      <c r="V322" s="405"/>
      <c r="W322" s="404"/>
      <c r="X322" s="277"/>
      <c r="Z322" s="69"/>
      <c r="AA322" s="69"/>
      <c r="AB322" s="69"/>
    </row>
    <row r="323" spans="1:28" s="5" customFormat="1" ht="14.45" customHeight="1" outlineLevel="1">
      <c r="A323" s="563"/>
      <c r="B323" s="563"/>
      <c r="C323" s="563"/>
      <c r="D323" s="563"/>
      <c r="E323" s="570" t="s">
        <v>91</v>
      </c>
      <c r="F323" s="40" t="s">
        <v>79</v>
      </c>
      <c r="G323" s="7" t="s">
        <v>80</v>
      </c>
      <c r="H323" s="7" t="s">
        <v>81</v>
      </c>
      <c r="I323" s="80"/>
      <c r="J323" s="7" t="s">
        <v>79</v>
      </c>
      <c r="K323" s="53" t="s">
        <v>87</v>
      </c>
      <c r="L323" s="80"/>
      <c r="M323" s="80"/>
      <c r="N323" s="80"/>
      <c r="O323" s="80"/>
      <c r="P323" s="262" t="s">
        <v>89</v>
      </c>
      <c r="Q323" s="69" t="s">
        <v>276</v>
      </c>
      <c r="R323" s="24">
        <v>340</v>
      </c>
      <c r="S323" s="233"/>
      <c r="T323" s="233"/>
      <c r="U323" s="233"/>
      <c r="V323" s="233"/>
      <c r="W323" s="404"/>
      <c r="X323" s="277"/>
      <c r="Z323" s="69"/>
      <c r="AA323" s="69"/>
      <c r="AB323" s="69"/>
    </row>
    <row r="324" spans="1:28" s="5" customFormat="1" outlineLevel="1">
      <c r="A324" s="563"/>
      <c r="B324" s="563"/>
      <c r="C324" s="563"/>
      <c r="D324" s="563"/>
      <c r="E324" s="570"/>
      <c r="F324" s="13" t="s">
        <v>82</v>
      </c>
      <c r="G324" s="33">
        <v>1979.0669330829933</v>
      </c>
      <c r="H324" s="11">
        <v>341.49218266340347</v>
      </c>
      <c r="I324" s="80"/>
      <c r="J324" s="8" t="s">
        <v>82</v>
      </c>
      <c r="K324" s="11">
        <v>91.682157519150337</v>
      </c>
      <c r="L324" s="80">
        <v>89.169747665278138</v>
      </c>
      <c r="M324" s="80">
        <v>97.404863020820073</v>
      </c>
      <c r="N324" s="80">
        <v>127.03310037670401</v>
      </c>
      <c r="O324" s="80"/>
      <c r="P324" s="258">
        <v>101.32246714548813</v>
      </c>
      <c r="Q324" s="69"/>
      <c r="R324" s="12" t="s">
        <v>82</v>
      </c>
      <c r="S324" s="233">
        <v>1790.7689322183708</v>
      </c>
      <c r="T324" s="233">
        <v>1741.6956377731146</v>
      </c>
      <c r="U324" s="233">
        <v>1902.546877872461</v>
      </c>
      <c r="V324" s="233">
        <v>2481.2562844680269</v>
      </c>
      <c r="W324" s="404"/>
      <c r="X324" s="277" t="s">
        <v>366</v>
      </c>
      <c r="Z324" s="69"/>
      <c r="AA324" s="69"/>
      <c r="AB324" s="69"/>
    </row>
    <row r="325" spans="1:28" s="5" customFormat="1" outlineLevel="1">
      <c r="A325" s="563"/>
      <c r="B325" s="563"/>
      <c r="C325" s="563"/>
      <c r="D325" s="563"/>
      <c r="E325" s="570"/>
      <c r="F325" s="13" t="s">
        <v>83</v>
      </c>
      <c r="G325" s="33">
        <v>4119.4792739300838</v>
      </c>
      <c r="H325" s="11">
        <v>1719.0618814840161</v>
      </c>
      <c r="I325" s="80"/>
      <c r="J325" s="8" t="s">
        <v>83</v>
      </c>
      <c r="K325" s="11">
        <v>199.90015308977124</v>
      </c>
      <c r="L325" s="80">
        <v>332.29377505247692</v>
      </c>
      <c r="M325" s="80">
        <v>208.23548784618106</v>
      </c>
      <c r="N325" s="80">
        <v>115.5273270661306</v>
      </c>
      <c r="O325" s="80"/>
      <c r="P325" s="265">
        <v>213.98918576363997</v>
      </c>
      <c r="Q325" s="69"/>
      <c r="R325" s="12" t="s">
        <v>83</v>
      </c>
      <c r="S325" s="233">
        <v>3848.2530533965241</v>
      </c>
      <c r="T325" s="233">
        <v>6396.9462489410416</v>
      </c>
      <c r="U325" s="233">
        <v>4008.7155489556512</v>
      </c>
      <c r="V325" s="233">
        <v>2224.0022444271194</v>
      </c>
      <c r="W325" s="404"/>
      <c r="X325" s="276">
        <f>G325/G324*100</f>
        <v>208.15259984728021</v>
      </c>
      <c r="Z325" s="69"/>
      <c r="AA325" s="69"/>
      <c r="AB325" s="69"/>
    </row>
    <row r="326" spans="1:28" s="5" customFormat="1" outlineLevel="1">
      <c r="A326" s="563"/>
      <c r="B326" s="563"/>
      <c r="C326" s="563"/>
      <c r="D326" s="563"/>
      <c r="E326" s="570"/>
      <c r="F326" s="13" t="s">
        <v>84</v>
      </c>
      <c r="G326" s="33">
        <v>1695.2335594205451</v>
      </c>
      <c r="H326" s="11">
        <v>524.02828021184462</v>
      </c>
      <c r="I326" s="80"/>
      <c r="J326" s="8" t="s">
        <v>84</v>
      </c>
      <c r="K326" s="11">
        <v>62.278025468522735</v>
      </c>
      <c r="L326" s="80">
        <v>123.02472408457913</v>
      </c>
      <c r="M326" s="80">
        <v>87.488775154249268</v>
      </c>
      <c r="N326" s="80">
        <v>72.041617623854279</v>
      </c>
      <c r="O326" s="80"/>
      <c r="P326" s="258">
        <v>86.208285582801352</v>
      </c>
      <c r="Q326" s="69"/>
      <c r="R326" s="12" t="s">
        <v>84</v>
      </c>
      <c r="S326" s="233">
        <v>1224.659533303022</v>
      </c>
      <c r="T326" s="233">
        <v>2419.2064544227364</v>
      </c>
      <c r="U326" s="233">
        <v>1720.4136088709147</v>
      </c>
      <c r="V326" s="233">
        <v>1416.6546410855074</v>
      </c>
      <c r="W326" s="404"/>
      <c r="X326" s="277">
        <f t="shared" ref="X326:X329" si="29">G326/G325*100</f>
        <v>41.151646766346047</v>
      </c>
      <c r="Z326" s="69"/>
      <c r="AA326" s="69"/>
      <c r="AB326" s="69"/>
    </row>
    <row r="327" spans="1:28" s="5" customFormat="1" outlineLevel="1">
      <c r="A327" s="563"/>
      <c r="B327" s="563"/>
      <c r="C327" s="563"/>
      <c r="D327" s="563"/>
      <c r="E327" s="570"/>
      <c r="F327" s="13" t="s">
        <v>85</v>
      </c>
      <c r="G327" s="33">
        <v>1163.3275449694452</v>
      </c>
      <c r="H327" s="11">
        <v>432.70617844100065</v>
      </c>
      <c r="I327" s="80"/>
      <c r="J327" s="8" t="s">
        <v>85</v>
      </c>
      <c r="K327" s="11">
        <v>40.321111879915897</v>
      </c>
      <c r="L327" s="80">
        <v>102.37138709916545</v>
      </c>
      <c r="M327" s="80">
        <v>63.902075052483944</v>
      </c>
      <c r="N327" s="80">
        <v>68.435363265661124</v>
      </c>
      <c r="O327" s="80"/>
      <c r="P327" s="258">
        <v>68.757484324306603</v>
      </c>
      <c r="Q327" s="69"/>
      <c r="R327" s="12" t="s">
        <v>85</v>
      </c>
      <c r="S327" s="233">
        <v>682.20442552053669</v>
      </c>
      <c r="T327" s="233">
        <v>1732.0507810825854</v>
      </c>
      <c r="U327" s="233">
        <v>1081.1774866373294</v>
      </c>
      <c r="V327" s="233">
        <v>1157.8774866373294</v>
      </c>
      <c r="W327" s="404"/>
      <c r="X327" s="277">
        <f t="shared" si="29"/>
        <v>68.62343766761478</v>
      </c>
      <c r="Z327" s="69"/>
      <c r="AA327" s="69"/>
      <c r="AB327" s="69"/>
    </row>
    <row r="328" spans="1:28" s="5" customFormat="1" outlineLevel="1">
      <c r="A328" s="563"/>
      <c r="B328" s="563"/>
      <c r="C328" s="563"/>
      <c r="D328" s="563"/>
      <c r="E328" s="570"/>
      <c r="F328" s="13" t="s">
        <v>86</v>
      </c>
      <c r="G328" s="33">
        <v>1020.0287403380571</v>
      </c>
      <c r="H328" s="11">
        <v>295.45656910467738</v>
      </c>
      <c r="I328" s="80"/>
      <c r="J328" s="8" t="s">
        <v>86</v>
      </c>
      <c r="K328" s="11"/>
      <c r="L328" s="80">
        <v>96.680781742418432</v>
      </c>
      <c r="M328" s="80">
        <v>58.191684684353199</v>
      </c>
      <c r="N328" s="80">
        <v>62.804308878383495</v>
      </c>
      <c r="O328" s="80"/>
      <c r="P328" s="265">
        <v>72.558925101718373</v>
      </c>
      <c r="Q328" s="69"/>
      <c r="R328" s="12" t="s">
        <v>86</v>
      </c>
      <c r="S328" s="233"/>
      <c r="T328" s="233">
        <v>1359.1322621906122</v>
      </c>
      <c r="U328" s="233">
        <v>818.05499107820253</v>
      </c>
      <c r="V328" s="233">
        <v>882.89896774535623</v>
      </c>
      <c r="W328" s="404"/>
      <c r="X328" s="276">
        <f t="shared" si="29"/>
        <v>87.681989887452389</v>
      </c>
      <c r="Z328" s="69"/>
      <c r="AA328" s="69"/>
      <c r="AB328" s="69"/>
    </row>
    <row r="329" spans="1:28" s="5" customFormat="1" outlineLevel="1">
      <c r="A329" s="563"/>
      <c r="B329" s="563"/>
      <c r="C329" s="563"/>
      <c r="D329" s="563"/>
      <c r="E329" s="570"/>
      <c r="F329" s="13" t="s">
        <v>88</v>
      </c>
      <c r="G329" s="80">
        <v>682.09237885484413</v>
      </c>
      <c r="H329" s="80">
        <v>72.816891519130635</v>
      </c>
      <c r="I329" s="80"/>
      <c r="J329" s="12" t="s">
        <v>88</v>
      </c>
      <c r="K329" s="80"/>
      <c r="L329" s="80"/>
      <c r="M329" s="80">
        <v>38.671478038872024</v>
      </c>
      <c r="N329" s="80">
        <v>44.986601274374607</v>
      </c>
      <c r="O329" s="80"/>
      <c r="P329" s="258">
        <v>41.829039656623316</v>
      </c>
      <c r="Q329" s="69"/>
      <c r="R329" s="12" t="s">
        <v>88</v>
      </c>
      <c r="S329" s="233"/>
      <c r="T329" s="233"/>
      <c r="U329" s="233">
        <v>630.6030610767416</v>
      </c>
      <c r="V329" s="233">
        <v>733.58169663294655</v>
      </c>
      <c r="W329" s="404"/>
      <c r="X329" s="277">
        <f t="shared" si="29"/>
        <v>66.869917668083119</v>
      </c>
      <c r="Z329" s="69"/>
      <c r="AA329" s="69"/>
      <c r="AB329" s="69"/>
    </row>
    <row r="330" spans="1:28" s="5" customFormat="1" outlineLevel="1">
      <c r="A330" s="563"/>
      <c r="B330" s="563"/>
      <c r="C330" s="563"/>
      <c r="D330" s="563"/>
      <c r="E330" s="570"/>
      <c r="F330" s="49"/>
      <c r="G330" s="80"/>
      <c r="H330" s="80"/>
      <c r="I330" s="80"/>
      <c r="J330" s="80"/>
      <c r="K330" s="80"/>
      <c r="L330" s="80"/>
      <c r="M330" s="80"/>
      <c r="N330" s="80"/>
      <c r="O330" s="80"/>
      <c r="P330" s="258"/>
      <c r="Q330" s="69"/>
      <c r="R330" s="12"/>
      <c r="S330" s="405"/>
      <c r="T330" s="405"/>
      <c r="U330" s="405"/>
      <c r="V330" s="405"/>
      <c r="W330" s="404"/>
      <c r="X330" s="277"/>
      <c r="Z330" s="69"/>
      <c r="AA330" s="69"/>
      <c r="AB330" s="69"/>
    </row>
    <row r="331" spans="1:28" s="5" customFormat="1" ht="12.6" customHeight="1" outlineLevel="1" thickBot="1">
      <c r="A331" s="563"/>
      <c r="B331" s="563"/>
      <c r="C331" s="563"/>
      <c r="D331" s="563"/>
      <c r="E331" s="570"/>
      <c r="F331" s="49"/>
      <c r="G331" s="80"/>
      <c r="H331" s="80"/>
      <c r="I331" s="80"/>
      <c r="J331" s="80"/>
      <c r="K331" s="80"/>
      <c r="L331" s="61"/>
      <c r="M331" s="61"/>
      <c r="N331" s="61"/>
      <c r="O331" s="80"/>
      <c r="P331" s="258"/>
      <c r="Q331" s="69"/>
      <c r="R331" s="12"/>
      <c r="S331" s="405"/>
      <c r="T331" s="405"/>
      <c r="U331" s="405"/>
      <c r="V331" s="405"/>
      <c r="W331" s="404"/>
      <c r="X331" s="277"/>
      <c r="Z331" s="69"/>
      <c r="AA331" s="69"/>
      <c r="AB331" s="69"/>
    </row>
    <row r="332" spans="1:28" s="5" customFormat="1" ht="14.45" customHeight="1" outlineLevel="1">
      <c r="A332" s="563"/>
      <c r="B332" s="563"/>
      <c r="C332" s="563"/>
      <c r="D332" s="563"/>
      <c r="E332" s="568" t="s">
        <v>92</v>
      </c>
      <c r="F332" s="40" t="s">
        <v>79</v>
      </c>
      <c r="G332" s="7" t="s">
        <v>80</v>
      </c>
      <c r="H332" s="7" t="s">
        <v>81</v>
      </c>
      <c r="I332" s="80"/>
      <c r="J332" s="7" t="s">
        <v>79</v>
      </c>
      <c r="K332" s="53" t="s">
        <v>87</v>
      </c>
      <c r="L332" s="80"/>
      <c r="M332" s="80"/>
      <c r="N332" s="80"/>
      <c r="O332" s="80"/>
      <c r="P332" s="262" t="s">
        <v>89</v>
      </c>
      <c r="Q332" s="69" t="s">
        <v>276</v>
      </c>
      <c r="R332" s="24" t="s">
        <v>239</v>
      </c>
      <c r="S332" s="233"/>
      <c r="T332" s="233"/>
      <c r="U332" s="233"/>
      <c r="V332" s="233"/>
      <c r="W332" s="404"/>
      <c r="X332" s="277"/>
      <c r="Z332" s="69"/>
      <c r="AA332" s="69"/>
      <c r="AB332" s="69"/>
    </row>
    <row r="333" spans="1:28" s="5" customFormat="1" outlineLevel="1">
      <c r="A333" s="563"/>
      <c r="B333" s="563"/>
      <c r="C333" s="563"/>
      <c r="D333" s="563"/>
      <c r="E333" s="568"/>
      <c r="F333" s="13" t="s">
        <v>82</v>
      </c>
      <c r="G333" s="33">
        <v>2777.1693075370149</v>
      </c>
      <c r="H333" s="11">
        <v>827.75596239480217</v>
      </c>
      <c r="I333" s="80"/>
      <c r="J333" s="8" t="s">
        <v>82</v>
      </c>
      <c r="K333" s="11">
        <v>122.35291888342049</v>
      </c>
      <c r="L333" s="80">
        <v>187.26487885940472</v>
      </c>
      <c r="M333" s="80">
        <v>93.201704148367043</v>
      </c>
      <c r="N333" s="80">
        <v>165.91244186783575</v>
      </c>
      <c r="O333" s="80"/>
      <c r="P333" s="258">
        <v>142.18298593975697</v>
      </c>
      <c r="Q333" s="69"/>
      <c r="R333" s="12" t="s">
        <v>82</v>
      </c>
      <c r="S333" s="233">
        <v>2389.841293349773</v>
      </c>
      <c r="T333" s="233">
        <v>3657.7250822987244</v>
      </c>
      <c r="U333" s="233">
        <v>1820.4492644475731</v>
      </c>
      <c r="V333" s="233">
        <v>3240.6615900519901</v>
      </c>
      <c r="W333" s="404"/>
      <c r="X333" s="277"/>
      <c r="Z333" s="69"/>
      <c r="AA333" s="69"/>
      <c r="AB333" s="69"/>
    </row>
    <row r="334" spans="1:28" s="5" customFormat="1" outlineLevel="1">
      <c r="A334" s="563"/>
      <c r="B334" s="563"/>
      <c r="C334" s="563"/>
      <c r="D334" s="563"/>
      <c r="E334" s="568"/>
      <c r="F334" s="13" t="s">
        <v>83</v>
      </c>
      <c r="G334" s="33">
        <v>3473.7247069800796</v>
      </c>
      <c r="H334" s="11">
        <v>1184.8251284051173</v>
      </c>
      <c r="I334" s="80"/>
      <c r="J334" s="8" t="s">
        <v>83</v>
      </c>
      <c r="K334" s="11">
        <v>229.86567055239976</v>
      </c>
      <c r="L334" s="80">
        <v>98.345919062992436</v>
      </c>
      <c r="M334" s="80">
        <v>225.48382977261255</v>
      </c>
      <c r="N334" s="80">
        <v>168.08466220424165</v>
      </c>
      <c r="O334" s="80"/>
      <c r="P334" s="265">
        <v>180.44502039806162</v>
      </c>
      <c r="Q334" s="69"/>
      <c r="R334" s="12" t="s">
        <v>83</v>
      </c>
      <c r="S334" s="233">
        <v>4425.1155134286655</v>
      </c>
      <c r="T334" s="233">
        <v>1893.2450899789415</v>
      </c>
      <c r="U334" s="233">
        <v>4340.7612400592952</v>
      </c>
      <c r="V334" s="233">
        <v>3235.7769844534168</v>
      </c>
      <c r="W334" s="404"/>
      <c r="X334" s="276">
        <f>G334/$G$333*100</f>
        <v>125.08148846210669</v>
      </c>
      <c r="Z334" s="69"/>
      <c r="AA334" s="69"/>
      <c r="AB334" s="69"/>
    </row>
    <row r="335" spans="1:28" s="5" customFormat="1" outlineLevel="1">
      <c r="A335" s="563"/>
      <c r="B335" s="563"/>
      <c r="C335" s="563"/>
      <c r="D335" s="563"/>
      <c r="E335" s="568"/>
      <c r="F335" s="13" t="s">
        <v>84</v>
      </c>
      <c r="G335" s="33">
        <v>2262.558400267636</v>
      </c>
      <c r="H335" s="11">
        <v>385.61316015831892</v>
      </c>
      <c r="I335" s="80"/>
      <c r="J335" s="8" t="s">
        <v>84</v>
      </c>
      <c r="K335" s="11">
        <v>118.58305384684709</v>
      </c>
      <c r="L335" s="80">
        <v>92.063992474169609</v>
      </c>
      <c r="M335" s="80">
        <v>139.33512754202781</v>
      </c>
      <c r="N335" s="80">
        <v>110.25241654869755</v>
      </c>
      <c r="O335" s="80"/>
      <c r="P335" s="258">
        <v>115.05864760293552</v>
      </c>
      <c r="Q335" s="69"/>
      <c r="R335" s="12" t="s">
        <v>84</v>
      </c>
      <c r="S335" s="233">
        <v>2331.8637077716535</v>
      </c>
      <c r="T335" s="233">
        <v>1810.3824777555831</v>
      </c>
      <c r="U335" s="233">
        <v>2739.9406288913683</v>
      </c>
      <c r="V335" s="233">
        <v>2168.0467866519389</v>
      </c>
      <c r="W335" s="404"/>
      <c r="X335" s="277">
        <f t="shared" ref="X335:X338" si="30">G335/$G$333*100</f>
        <v>81.469948343704999</v>
      </c>
      <c r="Z335" s="69"/>
      <c r="AA335" s="69"/>
      <c r="AB335" s="69"/>
    </row>
    <row r="336" spans="1:28" s="5" customFormat="1" outlineLevel="1">
      <c r="A336" s="563"/>
      <c r="B336" s="563"/>
      <c r="C336" s="563"/>
      <c r="D336" s="563"/>
      <c r="E336" s="568"/>
      <c r="F336" s="13" t="s">
        <v>85</v>
      </c>
      <c r="G336" s="33">
        <v>1351.2906935844117</v>
      </c>
      <c r="H336" s="11">
        <v>410.74135587023795</v>
      </c>
      <c r="I336" s="80"/>
      <c r="J336" s="8" t="s">
        <v>85</v>
      </c>
      <c r="K336" s="11">
        <v>100.44145466615446</v>
      </c>
      <c r="L336" s="80">
        <v>49.000791169138871</v>
      </c>
      <c r="M336" s="80">
        <v>98.033048142068296</v>
      </c>
      <c r="N336" s="80">
        <v>71.992250940615506</v>
      </c>
      <c r="O336" s="80"/>
      <c r="P336" s="258">
        <v>79.866886229494284</v>
      </c>
      <c r="Q336" s="69"/>
      <c r="R336" s="12" t="s">
        <v>85</v>
      </c>
      <c r="S336" s="233">
        <v>1699.3977022023</v>
      </c>
      <c r="T336" s="233">
        <v>829.05840218769038</v>
      </c>
      <c r="U336" s="233">
        <v>1658.6491833103269</v>
      </c>
      <c r="V336" s="233">
        <v>1218.0574866373295</v>
      </c>
      <c r="W336" s="404"/>
      <c r="X336" s="277">
        <f t="shared" si="30"/>
        <v>48.657123277184326</v>
      </c>
      <c r="Z336" s="69"/>
      <c r="AA336" s="69"/>
      <c r="AB336" s="69"/>
    </row>
    <row r="337" spans="1:28" s="5" customFormat="1" outlineLevel="1">
      <c r="A337" s="563"/>
      <c r="B337" s="563"/>
      <c r="C337" s="563"/>
      <c r="D337" s="563"/>
      <c r="E337" s="568"/>
      <c r="F337" s="13" t="s">
        <v>86</v>
      </c>
      <c r="G337" s="33">
        <v>696.93575107625463</v>
      </c>
      <c r="H337" s="11">
        <v>181.93123571396421</v>
      </c>
      <c r="I337" s="80"/>
      <c r="J337" s="8" t="s">
        <v>86</v>
      </c>
      <c r="K337" s="11"/>
      <c r="L337" s="80">
        <v>34.812113597295628</v>
      </c>
      <c r="M337" s="80">
        <v>58.959085378138219</v>
      </c>
      <c r="N337" s="80">
        <v>54.956695533574695</v>
      </c>
      <c r="O337" s="80"/>
      <c r="P337" s="266">
        <v>49.575964836336176</v>
      </c>
      <c r="Q337" s="69"/>
      <c r="R337" s="12" t="s">
        <v>86</v>
      </c>
      <c r="S337" s="233"/>
      <c r="T337" s="233">
        <v>489.38647218622947</v>
      </c>
      <c r="U337" s="233">
        <v>828.84306107674161</v>
      </c>
      <c r="V337" s="233">
        <v>772.57771996579288</v>
      </c>
      <c r="W337" s="404"/>
      <c r="X337" s="275">
        <f t="shared" si="30"/>
        <v>25.095184120925822</v>
      </c>
      <c r="Z337" s="69"/>
      <c r="AA337" s="69"/>
      <c r="AB337" s="69"/>
    </row>
    <row r="338" spans="1:28" s="5" customFormat="1" outlineLevel="1">
      <c r="A338" s="563"/>
      <c r="B338" s="563"/>
      <c r="C338" s="563"/>
      <c r="D338" s="563"/>
      <c r="E338" s="568"/>
      <c r="F338" s="13" t="s">
        <v>88</v>
      </c>
      <c r="G338" s="80">
        <v>622.45510774243439</v>
      </c>
      <c r="H338" s="80">
        <v>84.802833863972637</v>
      </c>
      <c r="I338" s="80"/>
      <c r="J338" s="12" t="s">
        <v>88</v>
      </c>
      <c r="K338" s="80"/>
      <c r="L338" s="80"/>
      <c r="M338" s="80">
        <v>41.849116579803756</v>
      </c>
      <c r="N338" s="80">
        <v>34.494499602915354</v>
      </c>
      <c r="O338" s="80"/>
      <c r="P338" s="258">
        <v>38.171808091359551</v>
      </c>
      <c r="Q338" s="69"/>
      <c r="R338" s="12" t="s">
        <v>88</v>
      </c>
      <c r="S338" s="233"/>
      <c r="T338" s="233"/>
      <c r="U338" s="233">
        <v>682.41976663148557</v>
      </c>
      <c r="V338" s="233">
        <v>562.4904488533831</v>
      </c>
      <c r="W338" s="404"/>
      <c r="X338" s="277">
        <f t="shared" si="30"/>
        <v>22.413293494679674</v>
      </c>
      <c r="Z338" s="69"/>
      <c r="AA338" s="69"/>
      <c r="AB338" s="69"/>
    </row>
    <row r="339" spans="1:28" s="5" customFormat="1" outlineLevel="1">
      <c r="A339" s="563"/>
      <c r="B339" s="563"/>
      <c r="C339" s="563"/>
      <c r="D339" s="563"/>
      <c r="E339" s="568"/>
      <c r="F339" s="49"/>
      <c r="G339" s="80"/>
      <c r="H339" s="80"/>
      <c r="I339" s="80"/>
      <c r="J339" s="80"/>
      <c r="K339" s="80"/>
      <c r="L339" s="80"/>
      <c r="M339" s="80"/>
      <c r="N339" s="80"/>
      <c r="O339" s="80"/>
      <c r="P339" s="258"/>
      <c r="Q339" s="69"/>
      <c r="R339" s="12"/>
      <c r="S339" s="405"/>
      <c r="T339" s="405"/>
      <c r="U339" s="405"/>
      <c r="V339" s="405"/>
      <c r="W339" s="404"/>
      <c r="X339" s="277"/>
      <c r="Z339" s="69"/>
      <c r="AA339" s="69"/>
      <c r="AB339" s="69"/>
    </row>
    <row r="340" spans="1:28" s="5" customFormat="1" ht="24" customHeight="1" outlineLevel="1">
      <c r="A340" s="563"/>
      <c r="B340" s="563"/>
      <c r="C340" s="563"/>
      <c r="D340" s="563"/>
      <c r="E340" s="568"/>
      <c r="F340" s="49"/>
      <c r="G340" s="80"/>
      <c r="H340" s="80"/>
      <c r="I340" s="80"/>
      <c r="J340" s="80"/>
      <c r="K340" s="80"/>
      <c r="L340" s="80"/>
      <c r="M340" s="80"/>
      <c r="N340" s="80"/>
      <c r="O340" s="80"/>
      <c r="P340" s="258"/>
      <c r="Q340" s="69"/>
      <c r="R340" s="12"/>
      <c r="S340" s="405"/>
      <c r="T340" s="405"/>
      <c r="U340" s="405"/>
      <c r="V340" s="405"/>
      <c r="W340" s="404"/>
      <c r="X340" s="277"/>
      <c r="Z340" s="69"/>
      <c r="AA340" s="69"/>
      <c r="AB340" s="69"/>
    </row>
    <row r="341" spans="1:28" s="42" customFormat="1" ht="13.15" customHeight="1" thickBot="1">
      <c r="A341" s="14">
        <v>347</v>
      </c>
      <c r="B341" s="15" t="s">
        <v>241</v>
      </c>
      <c r="C341" s="123" t="s">
        <v>242</v>
      </c>
      <c r="D341" s="89" t="s">
        <v>255</v>
      </c>
      <c r="F341" s="114"/>
      <c r="G341" s="96"/>
      <c r="H341" s="96"/>
      <c r="I341" s="96"/>
      <c r="J341" s="96"/>
      <c r="K341" s="96"/>
      <c r="L341" s="115"/>
      <c r="M341" s="115"/>
      <c r="N341" s="115"/>
      <c r="O341" s="96"/>
      <c r="P341" s="267"/>
      <c r="R341" s="128"/>
      <c r="S341" s="408"/>
      <c r="T341" s="408"/>
      <c r="U341" s="408"/>
      <c r="V341" s="408"/>
      <c r="W341" s="406"/>
      <c r="X341" s="280"/>
    </row>
    <row r="342" spans="1:28" s="5" customFormat="1" ht="14.45" customHeight="1" outlineLevel="1">
      <c r="A342" s="563"/>
      <c r="B342" s="563"/>
      <c r="C342" s="563"/>
      <c r="D342" s="563"/>
      <c r="E342" s="562" t="s">
        <v>91</v>
      </c>
      <c r="F342" s="40" t="s">
        <v>79</v>
      </c>
      <c r="G342" s="7" t="s">
        <v>80</v>
      </c>
      <c r="H342" s="7" t="s">
        <v>81</v>
      </c>
      <c r="I342" s="80"/>
      <c r="J342" s="7" t="s">
        <v>79</v>
      </c>
      <c r="K342" s="53" t="s">
        <v>87</v>
      </c>
      <c r="L342" s="80"/>
      <c r="M342" s="80"/>
      <c r="N342" s="80"/>
      <c r="O342" s="80"/>
      <c r="P342" s="262" t="s">
        <v>89</v>
      </c>
      <c r="Q342" s="69" t="s">
        <v>276</v>
      </c>
      <c r="R342" s="24">
        <v>347</v>
      </c>
      <c r="S342" s="233"/>
      <c r="T342" s="233"/>
      <c r="U342" s="233"/>
      <c r="V342" s="233"/>
      <c r="W342" s="404"/>
      <c r="X342" s="277"/>
      <c r="Z342" s="69"/>
      <c r="AA342" s="69"/>
      <c r="AB342" s="69"/>
    </row>
    <row r="343" spans="1:28" s="5" customFormat="1" outlineLevel="1">
      <c r="A343" s="563"/>
      <c r="B343" s="563"/>
      <c r="C343" s="563"/>
      <c r="D343" s="563"/>
      <c r="E343" s="562"/>
      <c r="F343" s="13" t="s">
        <v>82</v>
      </c>
      <c r="G343" s="33">
        <v>2650.5079475340935</v>
      </c>
      <c r="H343" s="11">
        <v>1406.3983744866109</v>
      </c>
      <c r="I343" s="80"/>
      <c r="J343" s="8" t="s">
        <v>82</v>
      </c>
      <c r="K343" s="11">
        <v>114.98437821396637</v>
      </c>
      <c r="L343" s="80">
        <v>96.559889922832255</v>
      </c>
      <c r="M343" s="80">
        <v>88.808168447166494</v>
      </c>
      <c r="N343" s="80">
        <v>242.44073517505461</v>
      </c>
      <c r="O343" s="80"/>
      <c r="P343" s="258">
        <v>135.69829293975494</v>
      </c>
      <c r="Q343" s="69"/>
      <c r="R343" s="12" t="s">
        <v>82</v>
      </c>
      <c r="S343" s="233">
        <v>2245.9163022315197</v>
      </c>
      <c r="T343" s="233">
        <v>1886.0425588928292</v>
      </c>
      <c r="U343" s="233">
        <v>1734.6331422139879</v>
      </c>
      <c r="V343" s="233">
        <v>4735.4397867980369</v>
      </c>
      <c r="W343" s="404"/>
      <c r="X343" s="277"/>
      <c r="Z343" s="69"/>
      <c r="AA343" s="69"/>
      <c r="AB343" s="69"/>
    </row>
    <row r="344" spans="1:28" s="5" customFormat="1" outlineLevel="1">
      <c r="A344" s="563"/>
      <c r="B344" s="563"/>
      <c r="C344" s="563"/>
      <c r="D344" s="563"/>
      <c r="E344" s="562"/>
      <c r="F344" s="13" t="s">
        <v>83</v>
      </c>
      <c r="G344" s="33">
        <v>2757.0961678037957</v>
      </c>
      <c r="H344" s="11">
        <v>1551.9060753587614</v>
      </c>
      <c r="I344" s="80"/>
      <c r="J344" s="8" t="s">
        <v>83</v>
      </c>
      <c r="K344" s="11">
        <v>104.34682579096095</v>
      </c>
      <c r="L344" s="80">
        <v>112.31956844631188</v>
      </c>
      <c r="M344" s="80">
        <v>263.53458965184205</v>
      </c>
      <c r="N344" s="80">
        <v>92.676047199838678</v>
      </c>
      <c r="O344" s="80"/>
      <c r="P344" s="259">
        <v>143.21925777223839</v>
      </c>
      <c r="Q344" s="69"/>
      <c r="R344" s="12" t="s">
        <v>83</v>
      </c>
      <c r="S344" s="233">
        <v>2008.7678011030391</v>
      </c>
      <c r="T344" s="233">
        <v>2162.2500810971951</v>
      </c>
      <c r="U344" s="233">
        <v>5073.271699036005</v>
      </c>
      <c r="V344" s="233">
        <v>1784.0950899789416</v>
      </c>
      <c r="W344" s="404"/>
      <c r="X344" s="395">
        <f>G344/$G$343*100</f>
        <v>104.02142617111814</v>
      </c>
      <c r="Z344" s="69"/>
      <c r="AA344" s="69"/>
      <c r="AB344" s="69"/>
    </row>
    <row r="345" spans="1:28" s="5" customFormat="1" outlineLevel="1">
      <c r="A345" s="563"/>
      <c r="B345" s="563"/>
      <c r="C345" s="563"/>
      <c r="D345" s="563"/>
      <c r="E345" s="562"/>
      <c r="F345" s="13" t="s">
        <v>84</v>
      </c>
      <c r="G345" s="33">
        <v>804.66706690995318</v>
      </c>
      <c r="H345" s="11">
        <v>158.15333879193435</v>
      </c>
      <c r="I345" s="80"/>
      <c r="J345" s="8" t="s">
        <v>84</v>
      </c>
      <c r="K345" s="11">
        <v>30.363770938496486</v>
      </c>
      <c r="L345" s="80">
        <v>43.701515103982096</v>
      </c>
      <c r="M345" s="80">
        <v>49.532693932967682</v>
      </c>
      <c r="N345" s="80">
        <v>40.082046101809254</v>
      </c>
      <c r="O345" s="80"/>
      <c r="P345" s="258">
        <v>40.92000651931388</v>
      </c>
      <c r="Q345" s="69"/>
      <c r="R345" s="12" t="s">
        <v>84</v>
      </c>
      <c r="S345" s="233">
        <v>597.08510774243439</v>
      </c>
      <c r="T345" s="233">
        <v>859.36374329863918</v>
      </c>
      <c r="U345" s="233">
        <v>974.03033218915141</v>
      </c>
      <c r="V345" s="233">
        <v>788.18908440958796</v>
      </c>
      <c r="W345" s="404"/>
      <c r="X345" s="277">
        <f t="shared" ref="X345:X348" si="31">G345/$G$343*100</f>
        <v>30.358975820411221</v>
      </c>
      <c r="Z345" s="69"/>
      <c r="AA345" s="69"/>
      <c r="AB345" s="69"/>
    </row>
    <row r="346" spans="1:28" s="5" customFormat="1" outlineLevel="1">
      <c r="A346" s="563"/>
      <c r="B346" s="563"/>
      <c r="C346" s="563"/>
      <c r="D346" s="563"/>
      <c r="E346" s="562"/>
      <c r="F346" s="13" t="s">
        <v>85</v>
      </c>
      <c r="G346" s="33">
        <v>633.79860190922273</v>
      </c>
      <c r="H346" s="11">
        <v>114.09765956635221</v>
      </c>
      <c r="I346" s="80"/>
      <c r="J346" s="8" t="s">
        <v>85</v>
      </c>
      <c r="K346" s="11">
        <v>28.607616632643591</v>
      </c>
      <c r="L346" s="80">
        <v>42.020396480141848</v>
      </c>
      <c r="M346" s="80">
        <v>43.351616626564251</v>
      </c>
      <c r="N346" s="80">
        <v>35.860877773727054</v>
      </c>
      <c r="O346" s="80"/>
      <c r="P346" s="258">
        <v>37.460126878269186</v>
      </c>
      <c r="Q346" s="69"/>
      <c r="R346" s="12" t="s">
        <v>85</v>
      </c>
      <c r="S346" s="233">
        <v>484.02044885338313</v>
      </c>
      <c r="T346" s="233">
        <v>710.95510774243428</v>
      </c>
      <c r="U346" s="233">
        <v>733.47840218769045</v>
      </c>
      <c r="V346" s="233">
        <v>606.7404488533831</v>
      </c>
      <c r="W346" s="404"/>
      <c r="X346" s="277">
        <f t="shared" si="31"/>
        <v>23.9123448959615</v>
      </c>
      <c r="Z346" s="69"/>
      <c r="AA346" s="69"/>
      <c r="AB346" s="69"/>
    </row>
    <row r="347" spans="1:28" s="5" customFormat="1" outlineLevel="1">
      <c r="A347" s="563"/>
      <c r="B347" s="563"/>
      <c r="C347" s="563"/>
      <c r="D347" s="563"/>
      <c r="E347" s="562"/>
      <c r="F347" s="13" t="s">
        <v>86</v>
      </c>
      <c r="G347" s="33">
        <v>483.41469181591327</v>
      </c>
      <c r="H347" s="11">
        <v>22.996882602271217</v>
      </c>
      <c r="I347" s="80"/>
      <c r="J347" s="8" t="s">
        <v>86</v>
      </c>
      <c r="K347" s="11"/>
      <c r="L347" s="80">
        <v>35.205154298970278</v>
      </c>
      <c r="M347" s="80">
        <v>35.452984180669844</v>
      </c>
      <c r="N347" s="80">
        <v>32.503808912889951</v>
      </c>
      <c r="O347" s="80"/>
      <c r="P347" s="260">
        <v>34.38731579751002</v>
      </c>
      <c r="Q347" s="69"/>
      <c r="R347" s="12" t="s">
        <v>86</v>
      </c>
      <c r="S347" s="233"/>
      <c r="T347" s="233">
        <v>494.91181329717824</v>
      </c>
      <c r="U347" s="233">
        <v>498.39578996433193</v>
      </c>
      <c r="V347" s="233">
        <v>456.93647218622948</v>
      </c>
      <c r="W347" s="404"/>
      <c r="X347" s="275">
        <f t="shared" si="31"/>
        <v>18.238567904150571</v>
      </c>
      <c r="Z347" s="69"/>
      <c r="AA347" s="69"/>
      <c r="AB347" s="69"/>
    </row>
    <row r="348" spans="1:28" s="5" customFormat="1" outlineLevel="1">
      <c r="A348" s="563"/>
      <c r="B348" s="563"/>
      <c r="C348" s="563"/>
      <c r="D348" s="563"/>
      <c r="E348" s="562"/>
      <c r="F348" s="13" t="s">
        <v>88</v>
      </c>
      <c r="G348" s="80">
        <v>338.39365440812708</v>
      </c>
      <c r="H348" s="80">
        <v>74.687574878352791</v>
      </c>
      <c r="I348" s="80"/>
      <c r="J348" s="12" t="s">
        <v>88</v>
      </c>
      <c r="K348" s="80"/>
      <c r="L348" s="80"/>
      <c r="M348" s="80">
        <v>17.513174058606566</v>
      </c>
      <c r="N348" s="80">
        <v>23.990534320458863</v>
      </c>
      <c r="O348" s="80"/>
      <c r="P348" s="258">
        <v>20.751854189532715</v>
      </c>
      <c r="Q348" s="69"/>
      <c r="R348" s="12" t="s">
        <v>88</v>
      </c>
      <c r="S348" s="233"/>
      <c r="T348" s="233"/>
      <c r="U348" s="233">
        <v>285.5815637412656</v>
      </c>
      <c r="V348" s="233">
        <v>391.2057450749885</v>
      </c>
      <c r="W348" s="404"/>
      <c r="X348" s="277">
        <f t="shared" si="31"/>
        <v>12.767124683514059</v>
      </c>
      <c r="Z348" s="69"/>
      <c r="AA348" s="69"/>
      <c r="AB348" s="69"/>
    </row>
    <row r="349" spans="1:28" s="5" customFormat="1" ht="22.15" customHeight="1" outlineLevel="1">
      <c r="A349" s="563"/>
      <c r="B349" s="563"/>
      <c r="C349" s="563"/>
      <c r="D349" s="563"/>
      <c r="E349" s="562"/>
      <c r="F349" s="49"/>
      <c r="G349" s="80"/>
      <c r="H349" s="80"/>
      <c r="I349" s="80"/>
      <c r="J349" s="80"/>
      <c r="K349" s="80"/>
      <c r="L349" s="80"/>
      <c r="M349" s="80"/>
      <c r="N349" s="80"/>
      <c r="O349" s="80"/>
      <c r="P349" s="258"/>
      <c r="Q349" s="69"/>
      <c r="R349" s="12"/>
      <c r="S349" s="405"/>
      <c r="T349" s="405"/>
      <c r="U349" s="405"/>
      <c r="V349" s="405"/>
      <c r="W349" s="404"/>
      <c r="X349" s="277"/>
      <c r="Z349" s="69"/>
      <c r="AA349" s="69"/>
      <c r="AB349" s="69"/>
    </row>
    <row r="350" spans="1:28" s="5" customFormat="1" ht="33.6" customHeight="1" outlineLevel="1" thickBot="1">
      <c r="A350" s="563"/>
      <c r="B350" s="563"/>
      <c r="C350" s="563"/>
      <c r="D350" s="563"/>
      <c r="E350" s="562"/>
      <c r="F350" s="49"/>
      <c r="G350" s="80"/>
      <c r="H350" s="80"/>
      <c r="I350" s="80"/>
      <c r="J350" s="80"/>
      <c r="K350" s="80"/>
      <c r="L350" s="61"/>
      <c r="M350" s="61"/>
      <c r="N350" s="61"/>
      <c r="O350" s="80"/>
      <c r="P350" s="258"/>
      <c r="Q350" s="69"/>
      <c r="R350" s="12"/>
      <c r="S350" s="405"/>
      <c r="T350" s="405"/>
      <c r="U350" s="405"/>
      <c r="V350" s="405"/>
      <c r="W350" s="404"/>
      <c r="X350" s="277"/>
      <c r="Z350" s="69"/>
      <c r="AA350" s="69"/>
      <c r="AB350" s="69"/>
    </row>
    <row r="351" spans="1:28" s="30" customFormat="1" ht="14.45" customHeight="1" outlineLevel="1">
      <c r="A351" s="563"/>
      <c r="B351" s="563"/>
      <c r="C351" s="563"/>
      <c r="D351" s="563"/>
      <c r="E351" s="562" t="s">
        <v>93</v>
      </c>
      <c r="F351" s="40" t="s">
        <v>79</v>
      </c>
      <c r="G351" s="7" t="s">
        <v>80</v>
      </c>
      <c r="H351" s="7" t="s">
        <v>81</v>
      </c>
      <c r="I351" s="80"/>
      <c r="J351" s="7" t="s">
        <v>79</v>
      </c>
      <c r="K351" s="53" t="s">
        <v>87</v>
      </c>
      <c r="L351" s="80"/>
      <c r="M351" s="80"/>
      <c r="N351" s="80"/>
      <c r="O351" s="80"/>
      <c r="P351" s="262" t="s">
        <v>89</v>
      </c>
      <c r="Q351" s="69" t="s">
        <v>274</v>
      </c>
      <c r="R351" s="24">
        <v>347</v>
      </c>
      <c r="S351" s="233"/>
      <c r="T351" s="233"/>
      <c r="U351" s="233"/>
      <c r="V351" s="233"/>
      <c r="W351" s="404"/>
      <c r="X351" s="277" t="s">
        <v>367</v>
      </c>
      <c r="Z351" s="69"/>
      <c r="AA351" s="69"/>
      <c r="AB351" s="69"/>
    </row>
    <row r="352" spans="1:28" s="30" customFormat="1" outlineLevel="1">
      <c r="A352" s="563"/>
      <c r="B352" s="563"/>
      <c r="C352" s="563"/>
      <c r="D352" s="563"/>
      <c r="E352" s="562"/>
      <c r="F352" s="13" t="s">
        <v>82</v>
      </c>
      <c r="G352" s="33">
        <v>2165.7516078154831</v>
      </c>
      <c r="H352" s="11">
        <v>94.340092142850011</v>
      </c>
      <c r="I352" s="80"/>
      <c r="J352" s="8" t="s">
        <v>82</v>
      </c>
      <c r="K352" s="11">
        <v>105.87169671586834</v>
      </c>
      <c r="L352" s="80">
        <v>99.544556538980217</v>
      </c>
      <c r="M352" s="80"/>
      <c r="N352" s="80"/>
      <c r="O352" s="80"/>
      <c r="P352" s="258">
        <v>102.70812662742428</v>
      </c>
      <c r="Q352" s="69"/>
      <c r="R352" s="12" t="s">
        <v>82</v>
      </c>
      <c r="S352" s="233">
        <v>2232.4601267074559</v>
      </c>
      <c r="T352" s="233">
        <v>2099.0430889235099</v>
      </c>
      <c r="U352" s="233"/>
      <c r="V352" s="233"/>
      <c r="W352" s="404"/>
      <c r="X352" s="277"/>
      <c r="Z352" s="69"/>
      <c r="AA352" s="69"/>
      <c r="AB352" s="69"/>
    </row>
    <row r="353" spans="1:28" s="30" customFormat="1" outlineLevel="1">
      <c r="A353" s="563"/>
      <c r="B353" s="563"/>
      <c r="C353" s="563"/>
      <c r="D353" s="563"/>
      <c r="E353" s="562"/>
      <c r="F353" s="13" t="s">
        <v>83</v>
      </c>
      <c r="G353" s="33">
        <v>1497.8593227796891</v>
      </c>
      <c r="H353" s="11">
        <v>246.50536474214746</v>
      </c>
      <c r="I353" s="80"/>
      <c r="J353" s="8" t="s">
        <v>83</v>
      </c>
      <c r="K353" s="11">
        <v>75.095556178018867</v>
      </c>
      <c r="L353" s="80">
        <v>94.874998488701934</v>
      </c>
      <c r="M353" s="80"/>
      <c r="N353" s="80"/>
      <c r="O353" s="80"/>
      <c r="P353" s="259">
        <v>84.985277333360401</v>
      </c>
      <c r="Q353" s="69"/>
      <c r="R353" s="12" t="s">
        <v>83</v>
      </c>
      <c r="S353" s="233">
        <v>1323.5537077716538</v>
      </c>
      <c r="T353" s="233">
        <v>1672.1649377877245</v>
      </c>
      <c r="U353" s="233"/>
      <c r="V353" s="233"/>
      <c r="W353" s="404"/>
      <c r="X353" s="395">
        <f>G353/$G$352*100</f>
        <v>69.161177919684278</v>
      </c>
      <c r="Z353" s="69"/>
      <c r="AA353" s="69"/>
      <c r="AB353" s="69"/>
    </row>
    <row r="354" spans="1:28" s="30" customFormat="1" outlineLevel="1">
      <c r="A354" s="563"/>
      <c r="B354" s="563"/>
      <c r="C354" s="563"/>
      <c r="D354" s="563"/>
      <c r="E354" s="562"/>
      <c r="F354" s="13" t="s">
        <v>84</v>
      </c>
      <c r="G354" s="33">
        <v>1418.3975183242062</v>
      </c>
      <c r="H354" s="11">
        <v>64.162304427068023</v>
      </c>
      <c r="I354" s="80"/>
      <c r="J354" s="8" t="s">
        <v>84</v>
      </c>
      <c r="K354" s="11">
        <v>61.868691752148322</v>
      </c>
      <c r="L354" s="80">
        <v>65.957403708332905</v>
      </c>
      <c r="M354" s="80"/>
      <c r="N354" s="80"/>
      <c r="O354" s="80"/>
      <c r="P354" s="258">
        <v>63.913047730240613</v>
      </c>
      <c r="Q354" s="69"/>
      <c r="R354" s="12" t="s">
        <v>84</v>
      </c>
      <c r="S354" s="233">
        <v>1373.0279177672708</v>
      </c>
      <c r="T354" s="233">
        <v>1463.7671188811416</v>
      </c>
      <c r="U354" s="233"/>
      <c r="V354" s="233"/>
      <c r="W354" s="404"/>
      <c r="X354" s="277">
        <f t="shared" ref="X354:X357" si="32">G354/$G$352*100</f>
        <v>65.492160467787599</v>
      </c>
      <c r="Z354" s="69"/>
      <c r="AA354" s="69"/>
      <c r="AB354" s="69"/>
    </row>
    <row r="355" spans="1:28" s="30" customFormat="1" outlineLevel="1">
      <c r="A355" s="563"/>
      <c r="B355" s="563"/>
      <c r="C355" s="563"/>
      <c r="D355" s="563"/>
      <c r="E355" s="562"/>
      <c r="F355" s="13" t="s">
        <v>85</v>
      </c>
      <c r="G355" s="33">
        <v>1826.8560955482951</v>
      </c>
      <c r="H355" s="11">
        <v>322.94577232485312</v>
      </c>
      <c r="I355" s="80"/>
      <c r="J355" s="8" t="s">
        <v>85</v>
      </c>
      <c r="K355" s="11">
        <v>69.552876192332363</v>
      </c>
      <c r="L355" s="80">
        <v>54.096673443656293</v>
      </c>
      <c r="M355" s="80"/>
      <c r="N355" s="80"/>
      <c r="O355" s="80"/>
      <c r="P355" s="258">
        <v>61.824774817994324</v>
      </c>
      <c r="Q355" s="69"/>
      <c r="R355" s="138" t="s">
        <v>85</v>
      </c>
      <c r="S355" s="233">
        <v>2055.2132411147268</v>
      </c>
      <c r="T355" s="233">
        <v>1598.4989499818635</v>
      </c>
      <c r="U355" s="233"/>
      <c r="V355" s="233"/>
      <c r="W355" s="404"/>
      <c r="X355" s="277">
        <f t="shared" si="32"/>
        <v>84.352059994127401</v>
      </c>
      <c r="Z355" s="69"/>
      <c r="AA355" s="69"/>
      <c r="AB355" s="69"/>
    </row>
    <row r="356" spans="1:28" s="30" customFormat="1" outlineLevel="1">
      <c r="A356" s="563"/>
      <c r="B356" s="563"/>
      <c r="C356" s="563"/>
      <c r="D356" s="563"/>
      <c r="E356" s="562"/>
      <c r="F356" s="13" t="s">
        <v>86</v>
      </c>
      <c r="G356" s="33">
        <v>616.49470829936968</v>
      </c>
      <c r="H356" s="11">
        <v>253.93931660361523</v>
      </c>
      <c r="I356" s="80"/>
      <c r="J356" s="8" t="s">
        <v>86</v>
      </c>
      <c r="K356" s="11">
        <v>17.913471301976458</v>
      </c>
      <c r="L356" s="80">
        <v>9.8321834935703727</v>
      </c>
      <c r="M356" s="80"/>
      <c r="N356" s="80"/>
      <c r="O356" s="80"/>
      <c r="P356" s="260">
        <v>13.872827397773415</v>
      </c>
      <c r="Q356" s="69"/>
      <c r="R356" s="138" t="s">
        <v>86</v>
      </c>
      <c r="S356" s="233">
        <v>796.05692107966354</v>
      </c>
      <c r="T356" s="233">
        <v>436.93249551907581</v>
      </c>
      <c r="U356" s="233"/>
      <c r="V356" s="233"/>
      <c r="W356" s="404"/>
      <c r="X356" s="275">
        <f t="shared" si="32"/>
        <v>28.465623946654066</v>
      </c>
      <c r="Z356" s="69"/>
      <c r="AA356" s="69"/>
      <c r="AB356" s="69"/>
    </row>
    <row r="357" spans="1:28" s="30" customFormat="1" outlineLevel="1">
      <c r="A357" s="563"/>
      <c r="B357" s="563"/>
      <c r="C357" s="563"/>
      <c r="D357" s="563"/>
      <c r="E357" s="562"/>
      <c r="F357" s="13" t="s">
        <v>259</v>
      </c>
      <c r="G357" s="80">
        <v>515.35776574331089</v>
      </c>
      <c r="H357" s="80">
        <v>230.02450061503862</v>
      </c>
      <c r="I357" s="80"/>
      <c r="J357" s="12" t="s">
        <v>259</v>
      </c>
      <c r="K357" s="80">
        <v>14.572548629273655</v>
      </c>
      <c r="L357" s="80">
        <v>7.5807528853314459</v>
      </c>
      <c r="M357" s="80"/>
      <c r="N357" s="80"/>
      <c r="O357" s="80"/>
      <c r="P357" s="258">
        <v>11.07665075730255</v>
      </c>
      <c r="Q357" s="69"/>
      <c r="R357" s="12" t="s">
        <v>259</v>
      </c>
      <c r="S357" s="233">
        <v>678.00964996725384</v>
      </c>
      <c r="T357" s="233">
        <v>352.70588151936806</v>
      </c>
      <c r="U357" s="233"/>
      <c r="V357" s="233"/>
      <c r="W357" s="404"/>
      <c r="X357" s="277">
        <f t="shared" si="32"/>
        <v>23.795792827005403</v>
      </c>
      <c r="Z357" s="69"/>
      <c r="AA357" s="69"/>
      <c r="AB357" s="69"/>
    </row>
    <row r="358" spans="1:28" s="30" customFormat="1" outlineLevel="1">
      <c r="A358" s="563"/>
      <c r="B358" s="563"/>
      <c r="C358" s="563"/>
      <c r="D358" s="563"/>
      <c r="E358" s="562"/>
      <c r="F358" s="49"/>
      <c r="G358" s="80"/>
      <c r="H358" s="80"/>
      <c r="I358" s="80"/>
      <c r="J358" s="80"/>
      <c r="K358" s="80"/>
      <c r="L358" s="80"/>
      <c r="M358" s="80"/>
      <c r="N358" s="80"/>
      <c r="O358" s="80"/>
      <c r="P358" s="258"/>
      <c r="Q358" s="69"/>
      <c r="R358" s="12"/>
      <c r="S358" s="405"/>
      <c r="T358" s="405"/>
      <c r="U358" s="405"/>
      <c r="V358" s="405"/>
      <c r="W358" s="404"/>
      <c r="X358" s="277"/>
      <c r="Z358" s="69"/>
      <c r="AA358" s="69"/>
      <c r="AB358" s="69"/>
    </row>
    <row r="359" spans="1:28" s="30" customFormat="1" ht="33.6" customHeight="1" outlineLevel="1">
      <c r="A359" s="563"/>
      <c r="B359" s="563"/>
      <c r="C359" s="563"/>
      <c r="D359" s="563"/>
      <c r="E359" s="562"/>
      <c r="F359" s="49"/>
      <c r="G359" s="80"/>
      <c r="H359" s="80"/>
      <c r="I359" s="80"/>
      <c r="J359" s="80"/>
      <c r="K359" s="80"/>
      <c r="O359" s="80"/>
      <c r="P359" s="258"/>
      <c r="Q359" s="69"/>
      <c r="R359" s="12"/>
      <c r="S359" s="405"/>
      <c r="T359" s="405"/>
      <c r="U359" s="405"/>
      <c r="V359" s="405"/>
      <c r="W359" s="404"/>
      <c r="X359" s="277"/>
      <c r="Z359" s="69"/>
      <c r="AA359" s="69"/>
      <c r="AB359" s="69"/>
    </row>
    <row r="360" spans="1:28" s="5" customFormat="1" ht="13.9" customHeight="1" thickBot="1">
      <c r="A360" s="35">
        <v>358</v>
      </c>
      <c r="B360" s="36" t="s">
        <v>124</v>
      </c>
      <c r="C360" s="122" t="s">
        <v>125</v>
      </c>
      <c r="D360" s="77" t="s">
        <v>255</v>
      </c>
      <c r="E360" s="26"/>
      <c r="L360" s="61"/>
      <c r="M360" s="61"/>
      <c r="N360" s="61"/>
      <c r="P360" s="244"/>
      <c r="S360" s="404"/>
      <c r="T360" s="404"/>
      <c r="U360" s="404"/>
      <c r="V360" s="404"/>
      <c r="W360" s="404"/>
      <c r="X360" s="277"/>
      <c r="Z360" s="69"/>
      <c r="AA360" s="69"/>
      <c r="AB360" s="69"/>
    </row>
    <row r="361" spans="1:28" s="5" customFormat="1" ht="13.9" customHeight="1" outlineLevel="1">
      <c r="A361" s="561"/>
      <c r="B361" s="561"/>
      <c r="C361" s="561"/>
      <c r="D361" s="561"/>
      <c r="E361" s="562" t="s">
        <v>91</v>
      </c>
      <c r="F361" s="40" t="s">
        <v>79</v>
      </c>
      <c r="G361" s="7" t="s">
        <v>80</v>
      </c>
      <c r="H361" s="7" t="s">
        <v>81</v>
      </c>
      <c r="I361" s="80"/>
      <c r="J361" s="7" t="s">
        <v>79</v>
      </c>
      <c r="K361" s="53" t="s">
        <v>87</v>
      </c>
      <c r="L361" s="80"/>
      <c r="M361" s="80"/>
      <c r="N361" s="80"/>
      <c r="O361" s="80"/>
      <c r="P361" s="262" t="s">
        <v>89</v>
      </c>
      <c r="Q361" s="69" t="s">
        <v>275</v>
      </c>
      <c r="R361" s="8">
        <v>358</v>
      </c>
      <c r="S361" s="233"/>
      <c r="T361" s="233"/>
      <c r="U361" s="233"/>
      <c r="V361" s="233"/>
      <c r="W361" s="404"/>
      <c r="X361" s="277"/>
      <c r="Z361" s="69"/>
      <c r="AA361" s="69"/>
      <c r="AB361" s="69"/>
    </row>
    <row r="362" spans="1:28" s="5" customFormat="1" outlineLevel="1">
      <c r="A362" s="561"/>
      <c r="B362" s="561"/>
      <c r="C362" s="561"/>
      <c r="D362" s="561"/>
      <c r="E362" s="562"/>
      <c r="F362" s="13" t="s">
        <v>82</v>
      </c>
      <c r="G362" s="33">
        <v>4469.4824262673992</v>
      </c>
      <c r="H362" s="11">
        <v>727.79296035260529</v>
      </c>
      <c r="I362" s="80"/>
      <c r="J362" s="8" t="s">
        <v>82</v>
      </c>
      <c r="K362" s="11">
        <v>106.99266227060748</v>
      </c>
      <c r="L362" s="80">
        <v>119.5772161928401</v>
      </c>
      <c r="M362" s="80">
        <v>107.01067233442936</v>
      </c>
      <c r="N362" s="80">
        <v>79.702829637233336</v>
      </c>
      <c r="O362" s="80"/>
      <c r="P362" s="258">
        <v>103.32084510877758</v>
      </c>
      <c r="Q362" s="31"/>
      <c r="R362" s="8" t="s">
        <v>82</v>
      </c>
      <c r="S362" s="233">
        <v>4628.3189346214294</v>
      </c>
      <c r="T362" s="233">
        <v>5172.7051379922605</v>
      </c>
      <c r="U362" s="233">
        <v>4629.0980190710679</v>
      </c>
      <c r="V362" s="233">
        <v>3447.8076133848363</v>
      </c>
      <c r="W362" s="404"/>
      <c r="X362" s="277"/>
      <c r="Z362" s="69"/>
      <c r="AA362" s="69"/>
      <c r="AB362" s="69"/>
    </row>
    <row r="363" spans="1:28" s="5" customFormat="1" outlineLevel="1">
      <c r="A363" s="561"/>
      <c r="B363" s="561"/>
      <c r="C363" s="561"/>
      <c r="D363" s="561"/>
      <c r="E363" s="562"/>
      <c r="F363" s="13" t="s">
        <v>83</v>
      </c>
      <c r="G363" s="33">
        <v>2152.3978036238577</v>
      </c>
      <c r="H363" s="11">
        <v>517.98400544964534</v>
      </c>
      <c r="I363" s="80"/>
      <c r="J363" s="8" t="s">
        <v>83</v>
      </c>
      <c r="K363" s="11">
        <v>61.062439469028043</v>
      </c>
      <c r="L363" s="80">
        <v>77.935920644830333</v>
      </c>
      <c r="M363" s="80">
        <v>49.345834081244753</v>
      </c>
      <c r="N363" s="80">
        <v>85.994514065821747</v>
      </c>
      <c r="O363" s="80"/>
      <c r="P363" s="259">
        <v>68.584677065231219</v>
      </c>
      <c r="Q363" s="31"/>
      <c r="R363" s="8" t="s">
        <v>83</v>
      </c>
      <c r="S363" s="233">
        <v>1916.326885552678</v>
      </c>
      <c r="T363" s="233">
        <v>2445.8685466986904</v>
      </c>
      <c r="U363" s="233">
        <v>1548.6238244358854</v>
      </c>
      <c r="V363" s="233">
        <v>2698.7719578081778</v>
      </c>
      <c r="W363" s="404"/>
      <c r="X363" s="275">
        <f>G363/$G$362*100</f>
        <v>48.157652236735402</v>
      </c>
      <c r="Z363" s="69"/>
      <c r="AA363" s="69"/>
      <c r="AB363" s="69"/>
    </row>
    <row r="364" spans="1:28" s="5" customFormat="1" outlineLevel="1">
      <c r="A364" s="561"/>
      <c r="B364" s="561"/>
      <c r="C364" s="561"/>
      <c r="D364" s="561"/>
      <c r="E364" s="562"/>
      <c r="F364" s="13" t="s">
        <v>84</v>
      </c>
      <c r="G364" s="33">
        <v>296.53906329717825</v>
      </c>
      <c r="H364" s="11">
        <v>139.14310225643169</v>
      </c>
      <c r="I364" s="80"/>
      <c r="J364" s="8" t="s">
        <v>84</v>
      </c>
      <c r="K364" s="11">
        <v>10.742800225167167</v>
      </c>
      <c r="L364" s="80">
        <v>12.252043744513065</v>
      </c>
      <c r="M364" s="80">
        <v>4.591602042404765</v>
      </c>
      <c r="N364" s="80">
        <v>17.414838344128817</v>
      </c>
      <c r="O364" s="80"/>
      <c r="P364" s="258">
        <v>11.250321089053454</v>
      </c>
      <c r="Q364" s="31"/>
      <c r="R364" s="8" t="s">
        <v>84</v>
      </c>
      <c r="S364" s="233">
        <v>283.16168851922191</v>
      </c>
      <c r="T364" s="233">
        <v>322.94274507498852</v>
      </c>
      <c r="U364" s="233">
        <v>121.02671185206829</v>
      </c>
      <c r="V364" s="233">
        <v>459.02510774243433</v>
      </c>
      <c r="W364" s="404"/>
      <c r="X364" s="277">
        <f t="shared" ref="X364:X367" si="33">G364/$G$362*100</f>
        <v>6.6347517456249863</v>
      </c>
      <c r="Z364" s="69"/>
      <c r="AA364" s="69"/>
      <c r="AB364" s="69"/>
    </row>
    <row r="365" spans="1:28" s="5" customFormat="1" outlineLevel="1">
      <c r="A365" s="561"/>
      <c r="B365" s="561"/>
      <c r="C365" s="561"/>
      <c r="D365" s="561"/>
      <c r="E365" s="562"/>
      <c r="F365" s="13" t="s">
        <v>85</v>
      </c>
      <c r="G365" s="33">
        <v>168.01719187991506</v>
      </c>
      <c r="H365" s="11">
        <v>63.30486791458182</v>
      </c>
      <c r="I365" s="80"/>
      <c r="J365" s="8" t="s">
        <v>85</v>
      </c>
      <c r="K365" s="11">
        <v>5.6119225009005298</v>
      </c>
      <c r="L365" s="80">
        <v>7.9217210600374663</v>
      </c>
      <c r="M365" s="80">
        <v>4.4616949840314426</v>
      </c>
      <c r="N365" s="80">
        <v>10.538956577472955</v>
      </c>
      <c r="O365" s="80"/>
      <c r="P365" s="258">
        <v>7.1335737806105985</v>
      </c>
      <c r="Q365" s="31"/>
      <c r="R365" s="8" t="s">
        <v>85</v>
      </c>
      <c r="S365" s="233">
        <v>132.17771185206828</v>
      </c>
      <c r="T365" s="233">
        <v>186.58043896330926</v>
      </c>
      <c r="U365" s="233">
        <v>105.08638240754269</v>
      </c>
      <c r="V365" s="233">
        <v>248.22423429673998</v>
      </c>
      <c r="W365" s="404"/>
      <c r="X365" s="277">
        <f t="shared" si="33"/>
        <v>3.7592091400218646</v>
      </c>
      <c r="Z365" s="69"/>
      <c r="AA365" s="69"/>
      <c r="AB365" s="69"/>
    </row>
    <row r="366" spans="1:28" s="5" customFormat="1" outlineLevel="1">
      <c r="A366" s="561"/>
      <c r="B366" s="561"/>
      <c r="C366" s="561"/>
      <c r="D366" s="561"/>
      <c r="E366" s="562"/>
      <c r="F366" s="13" t="s">
        <v>86</v>
      </c>
      <c r="G366" s="33">
        <v>110.437291444623</v>
      </c>
      <c r="H366" s="11">
        <v>39.997744238098186</v>
      </c>
      <c r="I366" s="80"/>
      <c r="J366" s="8" t="s">
        <v>86</v>
      </c>
      <c r="K366" s="11"/>
      <c r="L366" s="80">
        <v>5.6257954961000989</v>
      </c>
      <c r="M366" s="80">
        <v>3.6103777363606269</v>
      </c>
      <c r="N366" s="80">
        <v>7.6993292257444503</v>
      </c>
      <c r="O366" s="80"/>
      <c r="P366" s="264">
        <v>5.6451674860683916</v>
      </c>
      <c r="Q366" s="31"/>
      <c r="R366" s="8" t="s">
        <v>86</v>
      </c>
      <c r="S366" s="233"/>
      <c r="T366" s="233">
        <v>110.05831418535293</v>
      </c>
      <c r="U366" s="233">
        <v>70.630382407542669</v>
      </c>
      <c r="V366" s="233">
        <v>150.6231777409734</v>
      </c>
      <c r="W366" s="404"/>
      <c r="X366" s="275">
        <f t="shared" si="33"/>
        <v>2.4709190217546628</v>
      </c>
      <c r="Z366" s="69"/>
      <c r="AA366" s="69"/>
      <c r="AB366" s="69"/>
    </row>
    <row r="367" spans="1:28" s="5" customFormat="1" outlineLevel="1">
      <c r="A367" s="561"/>
      <c r="B367" s="561"/>
      <c r="C367" s="561"/>
      <c r="D367" s="561"/>
      <c r="E367" s="562"/>
      <c r="F367" s="13" t="s">
        <v>88</v>
      </c>
      <c r="G367" s="80">
        <v>75.723115351995247</v>
      </c>
      <c r="H367" s="80">
        <v>35.2071278281093</v>
      </c>
      <c r="I367" s="80"/>
      <c r="J367" s="12" t="s">
        <v>88</v>
      </c>
      <c r="K367" s="80"/>
      <c r="L367" s="80"/>
      <c r="M367" s="80">
        <v>2.3602364587431883</v>
      </c>
      <c r="N367" s="80">
        <v>4.672294869109316</v>
      </c>
      <c r="O367" s="80"/>
      <c r="P367" s="258">
        <v>3.5162656639262524</v>
      </c>
      <c r="Q367" s="31"/>
      <c r="R367" s="8" t="s">
        <v>88</v>
      </c>
      <c r="S367" s="233"/>
      <c r="T367" s="233"/>
      <c r="U367" s="233">
        <v>50.827916518637565</v>
      </c>
      <c r="V367" s="233">
        <v>100.61831418535293</v>
      </c>
      <c r="W367" s="404"/>
      <c r="X367" s="277">
        <f t="shared" si="33"/>
        <v>1.6942255977328884</v>
      </c>
      <c r="Z367" s="69"/>
      <c r="AA367" s="69"/>
      <c r="AB367" s="69"/>
    </row>
    <row r="368" spans="1:28" s="5" customFormat="1" outlineLevel="1">
      <c r="A368" s="561"/>
      <c r="B368" s="561"/>
      <c r="C368" s="561"/>
      <c r="D368" s="561"/>
      <c r="E368" s="562"/>
      <c r="F368" s="49"/>
      <c r="G368" s="80"/>
      <c r="H368" s="80"/>
      <c r="I368" s="80"/>
      <c r="J368" s="80"/>
      <c r="K368" s="80"/>
      <c r="L368" s="80"/>
      <c r="M368" s="80"/>
      <c r="N368" s="80"/>
      <c r="O368" s="80"/>
      <c r="P368" s="258"/>
      <c r="Q368" s="69"/>
      <c r="R368" s="12"/>
      <c r="S368" s="405"/>
      <c r="T368" s="405"/>
      <c r="U368" s="405"/>
      <c r="V368" s="405"/>
      <c r="W368" s="404"/>
      <c r="X368" s="277"/>
      <c r="Z368" s="69"/>
      <c r="AA368" s="69"/>
      <c r="AB368" s="69"/>
    </row>
    <row r="369" spans="1:28" s="5" customFormat="1" outlineLevel="1">
      <c r="A369" s="561"/>
      <c r="B369" s="561"/>
      <c r="C369" s="561"/>
      <c r="D369" s="561"/>
      <c r="E369" s="562"/>
      <c r="F369" s="49"/>
      <c r="G369" s="80"/>
      <c r="H369" s="80"/>
      <c r="I369" s="80"/>
      <c r="J369" s="80"/>
      <c r="K369" s="80"/>
      <c r="L369" s="80"/>
      <c r="M369" s="80"/>
      <c r="N369" s="80"/>
      <c r="O369" s="80"/>
      <c r="P369" s="258"/>
      <c r="Q369" s="69"/>
      <c r="R369" s="12"/>
      <c r="S369" s="405"/>
      <c r="T369" s="405"/>
      <c r="U369" s="405"/>
      <c r="V369" s="405"/>
      <c r="W369" s="404"/>
      <c r="X369" s="277"/>
      <c r="Z369" s="69"/>
      <c r="AA369" s="69"/>
      <c r="AB369" s="69"/>
    </row>
    <row r="370" spans="1:28" s="5" customFormat="1" ht="32.450000000000003" customHeight="1" outlineLevel="1">
      <c r="A370" s="561"/>
      <c r="B370" s="561"/>
      <c r="C370" s="561"/>
      <c r="D370" s="561"/>
      <c r="E370" s="562"/>
      <c r="P370" s="244"/>
      <c r="S370" s="404"/>
      <c r="T370" s="404"/>
      <c r="U370" s="404"/>
      <c r="V370" s="404"/>
      <c r="W370" s="404"/>
      <c r="X370" s="277"/>
      <c r="Z370" s="69"/>
      <c r="AA370" s="69"/>
      <c r="AB370" s="69"/>
    </row>
    <row r="371" spans="1:28" s="5" customFormat="1" ht="13.15" customHeight="1" thickBot="1">
      <c r="A371" s="35">
        <v>364</v>
      </c>
      <c r="B371" s="36" t="s">
        <v>126</v>
      </c>
      <c r="C371" s="122" t="s">
        <v>127</v>
      </c>
      <c r="D371" s="77" t="s">
        <v>255</v>
      </c>
      <c r="E371" s="26"/>
      <c r="F371" s="49"/>
      <c r="G371" s="80"/>
      <c r="H371" s="80"/>
      <c r="I371" s="80"/>
      <c r="J371" s="80"/>
      <c r="K371" s="80"/>
      <c r="L371" s="61"/>
      <c r="M371" s="61"/>
      <c r="N371" s="61"/>
      <c r="O371" s="80"/>
      <c r="P371" s="258"/>
      <c r="Q371" s="69"/>
      <c r="R371" s="12"/>
      <c r="S371" s="405"/>
      <c r="T371" s="405"/>
      <c r="U371" s="405"/>
      <c r="V371" s="405"/>
      <c r="W371" s="404"/>
      <c r="X371" s="277"/>
      <c r="Z371" s="69"/>
      <c r="AA371" s="69"/>
      <c r="AB371" s="69"/>
    </row>
    <row r="372" spans="1:28" s="5" customFormat="1" ht="13.9" customHeight="1" outlineLevel="1">
      <c r="A372" s="561"/>
      <c r="B372" s="561"/>
      <c r="C372" s="561"/>
      <c r="D372" s="561"/>
      <c r="E372" s="565" t="s">
        <v>91</v>
      </c>
      <c r="F372" s="40" t="s">
        <v>79</v>
      </c>
      <c r="G372" s="7" t="s">
        <v>80</v>
      </c>
      <c r="H372" s="7" t="s">
        <v>81</v>
      </c>
      <c r="I372" s="80"/>
      <c r="J372" s="7" t="s">
        <v>79</v>
      </c>
      <c r="K372" s="53" t="s">
        <v>87</v>
      </c>
      <c r="L372" s="80"/>
      <c r="M372" s="80"/>
      <c r="N372" s="80"/>
      <c r="O372" s="80"/>
      <c r="P372" s="262" t="s">
        <v>89</v>
      </c>
      <c r="Q372" s="69" t="s">
        <v>287</v>
      </c>
      <c r="R372" s="24">
        <v>364</v>
      </c>
      <c r="S372" s="405"/>
      <c r="T372" s="405"/>
      <c r="U372" s="405"/>
      <c r="V372" s="405"/>
      <c r="W372" s="404"/>
      <c r="X372" s="277"/>
      <c r="Z372" s="69"/>
      <c r="AA372" s="69"/>
      <c r="AB372" s="69"/>
    </row>
    <row r="373" spans="1:28" s="5" customFormat="1" outlineLevel="1">
      <c r="A373" s="561"/>
      <c r="B373" s="561"/>
      <c r="C373" s="561"/>
      <c r="D373" s="561"/>
      <c r="E373" s="565"/>
      <c r="F373" s="13" t="s">
        <v>82</v>
      </c>
      <c r="G373" s="33">
        <v>1911.6515583651135</v>
      </c>
      <c r="H373" s="11">
        <v>614.11859316086611</v>
      </c>
      <c r="I373" s="80"/>
      <c r="J373" s="8" t="s">
        <v>82</v>
      </c>
      <c r="K373" s="11">
        <v>181.17390340063625</v>
      </c>
      <c r="L373" s="80">
        <v>217.41200116413054</v>
      </c>
      <c r="M373" s="80">
        <v>101.40889076725124</v>
      </c>
      <c r="N373" s="80">
        <v>134.9129374291642</v>
      </c>
      <c r="O373" s="80"/>
      <c r="P373" s="258">
        <v>158.72693319029557</v>
      </c>
      <c r="Q373" s="31"/>
      <c r="R373" s="12" t="s">
        <v>82</v>
      </c>
      <c r="S373" s="405">
        <v>2181.9950011614778</v>
      </c>
      <c r="T373" s="405">
        <v>2618.4339511833928</v>
      </c>
      <c r="U373" s="405">
        <v>1221.3331422139879</v>
      </c>
      <c r="V373" s="405">
        <v>1624.8441389015952</v>
      </c>
      <c r="W373" s="404"/>
      <c r="X373" s="277"/>
      <c r="Z373" s="69"/>
      <c r="AA373" s="69"/>
      <c r="AB373" s="69"/>
    </row>
    <row r="374" spans="1:28" s="5" customFormat="1" outlineLevel="1">
      <c r="A374" s="561"/>
      <c r="B374" s="561"/>
      <c r="C374" s="561"/>
      <c r="D374" s="561"/>
      <c r="E374" s="565"/>
      <c r="F374" s="13" t="s">
        <v>83</v>
      </c>
      <c r="G374" s="33">
        <v>1146.2748902574092</v>
      </c>
      <c r="H374" s="11">
        <v>237.3023535705602</v>
      </c>
      <c r="I374" s="80"/>
      <c r="J374" s="8" t="s">
        <v>83</v>
      </c>
      <c r="K374" s="11">
        <v>120.98453880472664</v>
      </c>
      <c r="L374" s="80">
        <v>81.34081793149808</v>
      </c>
      <c r="M374" s="80">
        <v>82.00429842121153</v>
      </c>
      <c r="N374" s="80">
        <v>85.298274055220773</v>
      </c>
      <c r="O374" s="80"/>
      <c r="P374" s="259">
        <v>92.406982303164256</v>
      </c>
      <c r="Q374" s="31"/>
      <c r="R374" s="12" t="s">
        <v>83</v>
      </c>
      <c r="S374" s="405">
        <v>1500.7690488826024</v>
      </c>
      <c r="T374" s="405">
        <v>1009.0031599774807</v>
      </c>
      <c r="U374" s="405">
        <v>1017.233393305944</v>
      </c>
      <c r="V374" s="405">
        <v>1058.0939588636099</v>
      </c>
      <c r="W374" s="404"/>
      <c r="X374" s="274">
        <f>G374/$G$373*100</f>
        <v>59.962543134049426</v>
      </c>
      <c r="Z374" s="69"/>
      <c r="AA374" s="69"/>
      <c r="AB374" s="69"/>
    </row>
    <row r="375" spans="1:28" s="5" customFormat="1" outlineLevel="1">
      <c r="A375" s="561"/>
      <c r="B375" s="561"/>
      <c r="C375" s="561"/>
      <c r="D375" s="561"/>
      <c r="E375" s="565"/>
      <c r="F375" s="13" t="s">
        <v>84</v>
      </c>
      <c r="G375" s="33">
        <v>691.54945024572146</v>
      </c>
      <c r="H375" s="11">
        <v>254.76203005866122</v>
      </c>
      <c r="I375" s="80"/>
      <c r="J375" s="8" t="s">
        <v>84</v>
      </c>
      <c r="K375" s="11">
        <v>76.151362831187214</v>
      </c>
      <c r="L375" s="80">
        <v>42.894591568164174</v>
      </c>
      <c r="M375" s="80">
        <v>34.628539593047002</v>
      </c>
      <c r="N375" s="80">
        <v>44.535959548253921</v>
      </c>
      <c r="O375" s="80"/>
      <c r="P375" s="258">
        <v>49.552613385163077</v>
      </c>
      <c r="Q375" s="31"/>
      <c r="R375" s="12" t="s">
        <v>84</v>
      </c>
      <c r="S375" s="405">
        <v>1062.7579355307635</v>
      </c>
      <c r="T375" s="405">
        <v>598.63101441104891</v>
      </c>
      <c r="U375" s="405">
        <v>483.27113107528066</v>
      </c>
      <c r="V375" s="405">
        <v>621.5377199657928</v>
      </c>
      <c r="W375" s="404"/>
      <c r="X375" s="277">
        <f t="shared" ref="X375:X378" si="34">G375/$G$373*100</f>
        <v>36.175496900551778</v>
      </c>
      <c r="Z375" s="69"/>
      <c r="AA375" s="69"/>
      <c r="AB375" s="69"/>
    </row>
    <row r="376" spans="1:28" s="5" customFormat="1" outlineLevel="1">
      <c r="A376" s="561"/>
      <c r="B376" s="561"/>
      <c r="C376" s="561"/>
      <c r="D376" s="561"/>
      <c r="E376" s="565"/>
      <c r="F376" s="13" t="s">
        <v>85</v>
      </c>
      <c r="G376" s="33">
        <v>627.67801060626846</v>
      </c>
      <c r="H376" s="11">
        <v>290.39057364993772</v>
      </c>
      <c r="I376" s="80"/>
      <c r="J376" s="8" t="s">
        <v>85</v>
      </c>
      <c r="K376" s="11">
        <v>53.600739891602466</v>
      </c>
      <c r="L376" s="80">
        <v>28.102049708007314</v>
      </c>
      <c r="M376" s="80">
        <v>19.248431267323824</v>
      </c>
      <c r="N376" s="80">
        <v>27.624357731852779</v>
      </c>
      <c r="O376" s="80"/>
      <c r="P376" s="258">
        <v>32.143894649696598</v>
      </c>
      <c r="Q376" s="31"/>
      <c r="R376" s="12" t="s">
        <v>85</v>
      </c>
      <c r="S376" s="405">
        <v>1046.668617752661</v>
      </c>
      <c r="T376" s="405">
        <v>548.7523788548441</v>
      </c>
      <c r="U376" s="405">
        <v>375.86662029703217</v>
      </c>
      <c r="V376" s="405">
        <v>539.42442552053683</v>
      </c>
      <c r="W376" s="404"/>
      <c r="X376" s="277">
        <f t="shared" si="34"/>
        <v>32.834331542254098</v>
      </c>
      <c r="Z376" s="69"/>
      <c r="AA376" s="69"/>
      <c r="AB376" s="69"/>
    </row>
    <row r="377" spans="1:28" s="5" customFormat="1" outlineLevel="1">
      <c r="A377" s="561"/>
      <c r="B377" s="561"/>
      <c r="C377" s="561"/>
      <c r="D377" s="561"/>
      <c r="E377" s="565"/>
      <c r="F377" s="13" t="s">
        <v>86</v>
      </c>
      <c r="G377" s="33">
        <v>465.32345992768984</v>
      </c>
      <c r="H377" s="11">
        <v>102.36092997564835</v>
      </c>
      <c r="I377" s="80"/>
      <c r="J377" s="8" t="s">
        <v>86</v>
      </c>
      <c r="K377" s="11"/>
      <c r="L377" s="80">
        <v>19.032248233913503</v>
      </c>
      <c r="M377" s="80">
        <v>12.179222876865495</v>
      </c>
      <c r="N377" s="80">
        <v>17.223644418514297</v>
      </c>
      <c r="O377" s="80"/>
      <c r="P377" s="264">
        <v>16.145038509764433</v>
      </c>
      <c r="Q377" s="31"/>
      <c r="R377" s="12" t="s">
        <v>86</v>
      </c>
      <c r="S377" s="405"/>
      <c r="T377" s="405">
        <v>548.53703774389533</v>
      </c>
      <c r="U377" s="405">
        <v>351.02289318579119</v>
      </c>
      <c r="V377" s="405">
        <v>496.41044885338312</v>
      </c>
      <c r="W377" s="404"/>
      <c r="X377" s="279">
        <f t="shared" si="34"/>
        <v>24.341437009872486</v>
      </c>
      <c r="Z377" s="69"/>
      <c r="AA377" s="69"/>
      <c r="AB377" s="69"/>
    </row>
    <row r="378" spans="1:28" s="5" customFormat="1" outlineLevel="1">
      <c r="A378" s="561"/>
      <c r="B378" s="561"/>
      <c r="C378" s="561"/>
      <c r="D378" s="561"/>
      <c r="E378" s="565"/>
      <c r="F378" s="13" t="s">
        <v>88</v>
      </c>
      <c r="G378" s="80">
        <v>404.21909696418584</v>
      </c>
      <c r="H378" s="80">
        <v>33.894022286038904</v>
      </c>
      <c r="I378" s="80"/>
      <c r="J378" s="12" t="s">
        <v>88</v>
      </c>
      <c r="K378" s="80"/>
      <c r="L378" s="80"/>
      <c r="M378" s="80">
        <v>11.1257340123093</v>
      </c>
      <c r="N378" s="80">
        <v>12.528207993773027</v>
      </c>
      <c r="O378" s="80"/>
      <c r="P378" s="258">
        <v>11.826971003041162</v>
      </c>
      <c r="Q378" s="31"/>
      <c r="R378" s="12" t="s">
        <v>88</v>
      </c>
      <c r="S378" s="405"/>
      <c r="T378" s="405"/>
      <c r="U378" s="405">
        <v>380.25240396403973</v>
      </c>
      <c r="V378" s="405">
        <v>428.18578996433189</v>
      </c>
      <c r="W378" s="404"/>
      <c r="X378" s="277">
        <f t="shared" si="34"/>
        <v>21.145019613819315</v>
      </c>
      <c r="Z378" s="69"/>
      <c r="AA378" s="69"/>
      <c r="AB378" s="69"/>
    </row>
    <row r="379" spans="1:28" s="5" customFormat="1" outlineLevel="1">
      <c r="A379" s="561"/>
      <c r="B379" s="561"/>
      <c r="C379" s="561"/>
      <c r="D379" s="561"/>
      <c r="E379" s="565"/>
      <c r="F379" s="49"/>
      <c r="G379" s="80"/>
      <c r="H379" s="80"/>
      <c r="I379" s="80"/>
      <c r="J379" s="80"/>
      <c r="K379" s="80"/>
      <c r="L379" s="80"/>
      <c r="M379" s="80"/>
      <c r="N379" s="80"/>
      <c r="O379" s="80"/>
      <c r="P379" s="258"/>
      <c r="Q379" s="69"/>
      <c r="R379" s="12"/>
      <c r="S379" s="405"/>
      <c r="T379" s="405"/>
      <c r="U379" s="405"/>
      <c r="V379" s="405"/>
      <c r="W379" s="404"/>
      <c r="X379" s="277"/>
      <c r="Z379" s="69"/>
      <c r="AA379" s="69"/>
      <c r="AB379" s="69"/>
    </row>
    <row r="380" spans="1:28" s="5" customFormat="1" outlineLevel="1">
      <c r="A380" s="561"/>
      <c r="B380" s="561"/>
      <c r="C380" s="561"/>
      <c r="D380" s="561"/>
      <c r="E380" s="565"/>
      <c r="F380" s="49"/>
      <c r="G380" s="80"/>
      <c r="H380" s="80"/>
      <c r="I380" s="80"/>
      <c r="J380" s="80"/>
      <c r="K380" s="80"/>
      <c r="L380" s="80"/>
      <c r="M380" s="80"/>
      <c r="N380" s="80"/>
      <c r="O380" s="80"/>
      <c r="P380" s="258"/>
      <c r="Q380" s="69"/>
      <c r="R380" s="12"/>
      <c r="S380" s="405"/>
      <c r="T380" s="405"/>
      <c r="U380" s="405"/>
      <c r="V380" s="405"/>
      <c r="W380" s="404"/>
      <c r="X380" s="277"/>
      <c r="Z380" s="69"/>
      <c r="AA380" s="69"/>
      <c r="AB380" s="69"/>
    </row>
    <row r="381" spans="1:28" s="5" customFormat="1" ht="15.75" outlineLevel="1" thickBot="1">
      <c r="A381" s="561"/>
      <c r="B381" s="561"/>
      <c r="C381" s="561"/>
      <c r="D381" s="561"/>
      <c r="E381" s="565"/>
      <c r="F381" s="49"/>
      <c r="G381" s="80"/>
      <c r="H381" s="80"/>
      <c r="I381" s="80"/>
      <c r="J381" s="80"/>
      <c r="K381" s="80"/>
      <c r="L381" s="61"/>
      <c r="M381" s="61"/>
      <c r="N381" s="61"/>
      <c r="O381" s="80"/>
      <c r="P381" s="258"/>
      <c r="Q381" s="69"/>
      <c r="R381" s="12"/>
      <c r="S381" s="405"/>
      <c r="T381" s="405"/>
      <c r="U381" s="405"/>
      <c r="V381" s="405"/>
      <c r="W381" s="404"/>
      <c r="X381" s="277"/>
      <c r="Z381" s="69"/>
      <c r="AA381" s="69"/>
      <c r="AB381" s="69"/>
    </row>
    <row r="382" spans="1:28" s="5" customFormat="1" ht="14.45" customHeight="1" outlineLevel="1">
      <c r="A382" s="563"/>
      <c r="B382" s="563"/>
      <c r="C382" s="563"/>
      <c r="D382" s="563"/>
      <c r="E382" s="562" t="s">
        <v>98</v>
      </c>
      <c r="F382" s="40" t="s">
        <v>79</v>
      </c>
      <c r="G382" s="7" t="s">
        <v>80</v>
      </c>
      <c r="H382" s="7" t="s">
        <v>81</v>
      </c>
      <c r="I382" s="80"/>
      <c r="J382" s="7" t="s">
        <v>79</v>
      </c>
      <c r="K382" s="53" t="s">
        <v>87</v>
      </c>
      <c r="L382" s="80"/>
      <c r="M382" s="80"/>
      <c r="N382" s="80"/>
      <c r="O382" s="80"/>
      <c r="P382" s="262" t="s">
        <v>89</v>
      </c>
      <c r="Q382" s="69" t="s">
        <v>274</v>
      </c>
      <c r="R382" s="24">
        <v>364</v>
      </c>
      <c r="S382" s="233"/>
      <c r="T382" s="233"/>
      <c r="U382" s="233"/>
      <c r="V382" s="233"/>
      <c r="W382" s="404"/>
      <c r="X382" s="277"/>
      <c r="Z382" s="69"/>
      <c r="AA382" s="69"/>
      <c r="AB382" s="69"/>
    </row>
    <row r="383" spans="1:28" s="5" customFormat="1" outlineLevel="1">
      <c r="A383" s="563"/>
      <c r="B383" s="563"/>
      <c r="C383" s="563"/>
      <c r="D383" s="563"/>
      <c r="E383" s="562"/>
      <c r="F383" s="13" t="s">
        <v>82</v>
      </c>
      <c r="G383" s="33">
        <v>2349.0858114501725</v>
      </c>
      <c r="H383" s="11">
        <v>119.21165617277445</v>
      </c>
      <c r="I383" s="80"/>
      <c r="J383" s="8" t="s">
        <v>82</v>
      </c>
      <c r="K383" s="11">
        <v>94.475279803648988</v>
      </c>
      <c r="L383" s="80">
        <v>101.17571034813405</v>
      </c>
      <c r="M383" s="80">
        <v>97.517953217372749</v>
      </c>
      <c r="N383" s="80">
        <v>106.24946216152233</v>
      </c>
      <c r="O383" s="80"/>
      <c r="P383" s="258">
        <v>99.854601382669529</v>
      </c>
      <c r="Q383" s="69"/>
      <c r="R383" s="12" t="s">
        <v>82</v>
      </c>
      <c r="S383" s="233">
        <v>2222.5369311629388</v>
      </c>
      <c r="T383" s="233">
        <v>2380.1649833979855</v>
      </c>
      <c r="U383" s="233">
        <v>2294.1160156125779</v>
      </c>
      <c r="V383" s="233">
        <v>2499.5253156271879</v>
      </c>
      <c r="W383" s="404"/>
      <c r="X383" s="277"/>
      <c r="Z383" s="69"/>
      <c r="AA383" s="69"/>
      <c r="AB383" s="69"/>
    </row>
    <row r="384" spans="1:28" s="5" customFormat="1" outlineLevel="1">
      <c r="A384" s="563"/>
      <c r="B384" s="563"/>
      <c r="C384" s="563"/>
      <c r="D384" s="563"/>
      <c r="E384" s="562"/>
      <c r="F384" s="13" t="s">
        <v>83</v>
      </c>
      <c r="G384" s="33">
        <v>1435.1578169464776</v>
      </c>
      <c r="H384" s="11">
        <v>366.31907103945326</v>
      </c>
      <c r="I384" s="80"/>
      <c r="J384" s="8" t="s">
        <v>83</v>
      </c>
      <c r="K384" s="11">
        <v>48.696177586704806</v>
      </c>
      <c r="L384" s="80">
        <v>69.92736781367978</v>
      </c>
      <c r="M384" s="80">
        <v>66.079155591846231</v>
      </c>
      <c r="N384" s="80">
        <v>91.605677608023299</v>
      </c>
      <c r="O384" s="80"/>
      <c r="P384" s="265">
        <v>69.077094650063529</v>
      </c>
      <c r="Q384" s="69"/>
      <c r="R384" s="12" t="s">
        <v>83</v>
      </c>
      <c r="S384" s="233">
        <v>1011.7203144256587</v>
      </c>
      <c r="T384" s="233">
        <v>1452.8232411147269</v>
      </c>
      <c r="U384" s="233">
        <v>1372.8721099993952</v>
      </c>
      <c r="V384" s="233">
        <v>1903.2156022461293</v>
      </c>
      <c r="W384" s="404"/>
      <c r="X384" s="395">
        <f>G384/$G$383*100</f>
        <v>61.094312091583603</v>
      </c>
      <c r="Z384" s="69"/>
      <c r="AA384" s="69"/>
      <c r="AB384" s="69"/>
    </row>
    <row r="385" spans="1:28" s="5" customFormat="1" outlineLevel="1">
      <c r="A385" s="563"/>
      <c r="B385" s="563"/>
      <c r="C385" s="563"/>
      <c r="D385" s="563"/>
      <c r="E385" s="562"/>
      <c r="F385" s="13" t="s">
        <v>84</v>
      </c>
      <c r="G385" s="33">
        <v>745.83251580338731</v>
      </c>
      <c r="H385" s="11">
        <v>100.02923767367004</v>
      </c>
      <c r="I385" s="80"/>
      <c r="J385" s="8" t="s">
        <v>84</v>
      </c>
      <c r="K385" s="11">
        <v>31.963936837426242</v>
      </c>
      <c r="L385" s="80">
        <v>35.021706056026808</v>
      </c>
      <c r="M385" s="80">
        <v>33.866299429316129</v>
      </c>
      <c r="N385" s="80">
        <v>42.923172086731554</v>
      </c>
      <c r="O385" s="80"/>
      <c r="P385" s="258">
        <v>35.943778602375183</v>
      </c>
      <c r="Q385" s="69"/>
      <c r="R385" s="12" t="s">
        <v>84</v>
      </c>
      <c r="S385" s="233">
        <v>663.25089774681726</v>
      </c>
      <c r="T385" s="233">
        <v>726.69953330302212</v>
      </c>
      <c r="U385" s="233">
        <v>702.72487441397084</v>
      </c>
      <c r="V385" s="233">
        <v>890.65475774973913</v>
      </c>
      <c r="W385" s="404"/>
      <c r="X385" s="277">
        <f t="shared" ref="X385:X388" si="35">G385/$G$383*100</f>
        <v>31.749905097888227</v>
      </c>
      <c r="Z385" s="69"/>
      <c r="AA385" s="69"/>
      <c r="AB385" s="69"/>
    </row>
    <row r="386" spans="1:28" s="5" customFormat="1" outlineLevel="1">
      <c r="A386" s="563"/>
      <c r="B386" s="563"/>
      <c r="C386" s="563"/>
      <c r="D386" s="563"/>
      <c r="E386" s="562"/>
      <c r="F386" s="13" t="s">
        <v>85</v>
      </c>
      <c r="G386" s="33">
        <v>1063.6333333333332</v>
      </c>
      <c r="H386" s="11">
        <v>130.88767448974457</v>
      </c>
      <c r="I386" s="80"/>
      <c r="J386" s="8" t="s">
        <v>85</v>
      </c>
      <c r="K386" s="11">
        <v>23.511197979645804</v>
      </c>
      <c r="L386" s="80">
        <v>24.70057446884428</v>
      </c>
      <c r="M386" s="80">
        <v>23.13059750310229</v>
      </c>
      <c r="N386" s="80">
        <v>29.862468431965684</v>
      </c>
      <c r="O386" s="80"/>
      <c r="P386" s="258">
        <v>25.301209595889514</v>
      </c>
      <c r="Q386" s="69"/>
      <c r="R386" s="12" t="s">
        <v>85</v>
      </c>
      <c r="S386" s="233">
        <v>988.38333333333333</v>
      </c>
      <c r="T386" s="233">
        <v>1038.3833333333332</v>
      </c>
      <c r="U386" s="233">
        <v>972.38333333333333</v>
      </c>
      <c r="V386" s="233">
        <v>1255.3833333333332</v>
      </c>
      <c r="W386" s="404"/>
      <c r="X386" s="277">
        <f t="shared" si="35"/>
        <v>45.278607028694076</v>
      </c>
      <c r="Z386" s="69"/>
      <c r="AA386" s="69"/>
      <c r="AB386" s="69"/>
    </row>
    <row r="387" spans="1:28" s="5" customFormat="1" outlineLevel="1">
      <c r="A387" s="563"/>
      <c r="B387" s="563"/>
      <c r="C387" s="563"/>
      <c r="D387" s="563"/>
      <c r="E387" s="562"/>
      <c r="F387" s="13" t="s">
        <v>86</v>
      </c>
      <c r="G387" s="33">
        <v>611.19900663343344</v>
      </c>
      <c r="H387" s="11">
        <v>97.102887348662222</v>
      </c>
      <c r="I387" s="80"/>
      <c r="J387" s="8" t="s">
        <v>86</v>
      </c>
      <c r="K387" s="11"/>
      <c r="L387" s="80">
        <v>12.428158436410373</v>
      </c>
      <c r="M387" s="80">
        <v>11.695135227257767</v>
      </c>
      <c r="N387" s="80">
        <v>15.654637949115424</v>
      </c>
      <c r="O387" s="80"/>
      <c r="P387" s="264">
        <v>13.259310537594521</v>
      </c>
      <c r="Q387" s="69"/>
      <c r="R387" s="12" t="s">
        <v>86</v>
      </c>
      <c r="S387" s="233"/>
      <c r="T387" s="233">
        <v>572.88635552199776</v>
      </c>
      <c r="U387" s="233">
        <v>539.09703774389527</v>
      </c>
      <c r="V387" s="233">
        <v>721.61362663440752</v>
      </c>
      <c r="W387" s="404"/>
      <c r="X387" s="279">
        <f t="shared" si="35"/>
        <v>26.018590025713834</v>
      </c>
      <c r="Z387" s="69"/>
      <c r="AA387" s="69"/>
      <c r="AB387" s="69"/>
    </row>
    <row r="388" spans="1:28" s="5" customFormat="1" outlineLevel="1">
      <c r="A388" s="563"/>
      <c r="B388" s="563"/>
      <c r="C388" s="563"/>
      <c r="D388" s="563"/>
      <c r="E388" s="562"/>
      <c r="F388" s="13" t="s">
        <v>88</v>
      </c>
      <c r="G388" s="80">
        <v>738.1572621906123</v>
      </c>
      <c r="H388" s="80">
        <v>167.6657831288444</v>
      </c>
      <c r="I388" s="80"/>
      <c r="J388" s="12" t="s">
        <v>88</v>
      </c>
      <c r="K388" s="80"/>
      <c r="L388" s="80"/>
      <c r="M388" s="80">
        <v>21.957050890934639</v>
      </c>
      <c r="N388" s="80">
        <v>30.359817177950958</v>
      </c>
      <c r="O388" s="80"/>
      <c r="P388" s="258">
        <v>26.158434034442799</v>
      </c>
      <c r="Q388" s="69"/>
      <c r="R388" s="12" t="s">
        <v>88</v>
      </c>
      <c r="S388" s="233"/>
      <c r="T388" s="233"/>
      <c r="U388" s="233">
        <v>619.59964996725387</v>
      </c>
      <c r="V388" s="233">
        <v>856.71487441397085</v>
      </c>
      <c r="W388" s="404"/>
      <c r="X388" s="277">
        <f t="shared" si="35"/>
        <v>31.423171456428069</v>
      </c>
      <c r="Z388" s="69"/>
      <c r="AA388" s="69"/>
      <c r="AB388" s="69"/>
    </row>
    <row r="389" spans="1:28" s="5" customFormat="1" outlineLevel="1">
      <c r="A389" s="563"/>
      <c r="B389" s="563"/>
      <c r="C389" s="563"/>
      <c r="D389" s="563"/>
      <c r="E389" s="562"/>
      <c r="F389" s="49"/>
      <c r="G389" s="80"/>
      <c r="H389" s="80"/>
      <c r="I389" s="80"/>
      <c r="J389" s="80"/>
      <c r="K389" s="80"/>
      <c r="L389" s="80"/>
      <c r="M389" s="80"/>
      <c r="N389" s="80"/>
      <c r="O389" s="80"/>
      <c r="P389" s="258"/>
      <c r="Q389" s="69"/>
      <c r="R389" s="12"/>
      <c r="S389" s="405"/>
      <c r="T389" s="405"/>
      <c r="U389" s="405"/>
      <c r="V389" s="405"/>
      <c r="W389" s="404"/>
      <c r="X389" s="277"/>
      <c r="Z389" s="69"/>
      <c r="AA389" s="69"/>
      <c r="AB389" s="69"/>
    </row>
    <row r="390" spans="1:28" s="5" customFormat="1" ht="32.450000000000003" customHeight="1" outlineLevel="1">
      <c r="A390" s="563"/>
      <c r="B390" s="563"/>
      <c r="C390" s="563"/>
      <c r="D390" s="563"/>
      <c r="E390" s="562"/>
      <c r="P390" s="244"/>
      <c r="S390" s="404"/>
      <c r="T390" s="404"/>
      <c r="U390" s="404"/>
      <c r="V390" s="404"/>
      <c r="W390" s="404"/>
      <c r="X390" s="277"/>
      <c r="Z390" s="69"/>
      <c r="AA390" s="69"/>
      <c r="AB390" s="69"/>
    </row>
    <row r="391" spans="1:28" s="5" customFormat="1" ht="13.15" customHeight="1" thickBot="1">
      <c r="A391" s="35">
        <v>368</v>
      </c>
      <c r="B391" s="36" t="s">
        <v>128</v>
      </c>
      <c r="C391" s="122" t="s">
        <v>129</v>
      </c>
      <c r="D391" s="77" t="s">
        <v>255</v>
      </c>
      <c r="E391" s="26"/>
      <c r="F391" s="49"/>
      <c r="G391" s="80"/>
      <c r="H391" s="80"/>
      <c r="I391" s="80"/>
      <c r="J391" s="80"/>
      <c r="K391" s="80"/>
      <c r="L391" s="61"/>
      <c r="M391" s="61"/>
      <c r="N391" s="61"/>
      <c r="O391" s="80"/>
      <c r="P391" s="258"/>
      <c r="Q391" s="69"/>
      <c r="R391" s="12"/>
      <c r="S391" s="405"/>
      <c r="T391" s="405"/>
      <c r="U391" s="405"/>
      <c r="V391" s="405"/>
      <c r="W391" s="404"/>
      <c r="X391" s="277"/>
      <c r="Z391" s="69"/>
      <c r="AA391" s="69"/>
      <c r="AB391" s="69"/>
    </row>
    <row r="392" spans="1:28" s="5" customFormat="1" ht="13.9" customHeight="1" outlineLevel="1">
      <c r="A392" s="561"/>
      <c r="B392" s="561"/>
      <c r="C392" s="561"/>
      <c r="D392" s="561"/>
      <c r="E392" s="569" t="s">
        <v>91</v>
      </c>
      <c r="F392" s="40" t="s">
        <v>79</v>
      </c>
      <c r="G392" s="7" t="s">
        <v>80</v>
      </c>
      <c r="H392" s="7" t="s">
        <v>81</v>
      </c>
      <c r="I392" s="80"/>
      <c r="J392" s="7" t="s">
        <v>79</v>
      </c>
      <c r="K392" s="53" t="s">
        <v>87</v>
      </c>
      <c r="L392" s="80"/>
      <c r="M392" s="80"/>
      <c r="N392" s="80"/>
      <c r="O392" s="80"/>
      <c r="P392" s="262" t="s">
        <v>89</v>
      </c>
      <c r="Q392" s="69" t="s">
        <v>275</v>
      </c>
      <c r="R392" s="8">
        <v>368</v>
      </c>
      <c r="S392" s="233"/>
      <c r="T392" s="233"/>
      <c r="U392" s="233"/>
      <c r="V392" s="233"/>
      <c r="W392" s="404"/>
      <c r="X392" s="277"/>
      <c r="Z392" s="69"/>
      <c r="AA392" s="69"/>
      <c r="AB392" s="69"/>
    </row>
    <row r="393" spans="1:28" s="5" customFormat="1" ht="14.45" customHeight="1" outlineLevel="1">
      <c r="A393" s="561"/>
      <c r="B393" s="561"/>
      <c r="C393" s="561"/>
      <c r="D393" s="561"/>
      <c r="E393" s="569"/>
      <c r="F393" s="13" t="s">
        <v>82</v>
      </c>
      <c r="G393" s="33">
        <v>5134.7507999298468</v>
      </c>
      <c r="H393" s="11">
        <v>820.81402294836516</v>
      </c>
      <c r="I393" s="80"/>
      <c r="J393" s="8" t="s">
        <v>82</v>
      </c>
      <c r="K393" s="11">
        <v>146.22095530693366</v>
      </c>
      <c r="L393" s="80">
        <v>113.89416169969932</v>
      </c>
      <c r="M393" s="80">
        <v>111.90375723118278</v>
      </c>
      <c r="N393" s="80">
        <v>102.78043492047763</v>
      </c>
      <c r="O393" s="80"/>
      <c r="P393" s="258">
        <v>118.69982728957336</v>
      </c>
      <c r="Q393" s="31"/>
      <c r="R393" s="8" t="s">
        <v>82</v>
      </c>
      <c r="S393" s="233">
        <v>6325.2675624974172</v>
      </c>
      <c r="T393" s="233">
        <v>4926.865954641883</v>
      </c>
      <c r="U393" s="233">
        <v>4840.7644735338563</v>
      </c>
      <c r="V393" s="233">
        <v>4446.1052090462317</v>
      </c>
      <c r="W393" s="404"/>
      <c r="X393" s="277"/>
      <c r="Z393" s="69"/>
      <c r="AA393" s="69"/>
      <c r="AB393" s="69"/>
    </row>
    <row r="394" spans="1:28" s="5" customFormat="1" ht="14.45" customHeight="1" outlineLevel="1">
      <c r="A394" s="561"/>
      <c r="B394" s="561"/>
      <c r="C394" s="561"/>
      <c r="D394" s="561"/>
      <c r="E394" s="569"/>
      <c r="F394" s="13" t="s">
        <v>83</v>
      </c>
      <c r="G394" s="33">
        <v>3821.8930495564155</v>
      </c>
      <c r="H394" s="11">
        <v>714.1108378226138</v>
      </c>
      <c r="I394" s="80"/>
      <c r="J394" s="8" t="s">
        <v>83</v>
      </c>
      <c r="K394" s="11">
        <v>149.85709213327416</v>
      </c>
      <c r="L394" s="80">
        <v>125.4865059231112</v>
      </c>
      <c r="M394" s="80">
        <v>116.99211052569871</v>
      </c>
      <c r="N394" s="80">
        <v>94.792275176973646</v>
      </c>
      <c r="O394" s="80"/>
      <c r="P394" s="259">
        <v>121.78199593976443</v>
      </c>
      <c r="Q394" s="31"/>
      <c r="R394" s="8" t="s">
        <v>83</v>
      </c>
      <c r="S394" s="233">
        <v>4702.9757923673906</v>
      </c>
      <c r="T394" s="233">
        <v>3938.1519501279608</v>
      </c>
      <c r="U394" s="233">
        <v>3671.5717345629901</v>
      </c>
      <c r="V394" s="233">
        <v>2974.8727211673217</v>
      </c>
      <c r="W394" s="404"/>
      <c r="X394" s="395">
        <f>G394/$G$393*100</f>
        <v>74.431909131960822</v>
      </c>
      <c r="Z394" s="69"/>
      <c r="AA394" s="69"/>
      <c r="AB394" s="69"/>
    </row>
    <row r="395" spans="1:28" s="5" customFormat="1" ht="14.45" customHeight="1" outlineLevel="1">
      <c r="A395" s="561"/>
      <c r="B395" s="561"/>
      <c r="C395" s="561"/>
      <c r="D395" s="561"/>
      <c r="E395" s="569"/>
      <c r="F395" s="13" t="s">
        <v>84</v>
      </c>
      <c r="G395" s="33">
        <v>1873.5895269420946</v>
      </c>
      <c r="H395" s="11">
        <v>278.55896980952866</v>
      </c>
      <c r="I395" s="80"/>
      <c r="J395" s="8" t="s">
        <v>84</v>
      </c>
      <c r="K395" s="11">
        <v>58.346885163014825</v>
      </c>
      <c r="L395" s="80">
        <v>81.737092157667888</v>
      </c>
      <c r="M395" s="80">
        <v>77.468482947427873</v>
      </c>
      <c r="N395" s="80">
        <v>66.774110846230755</v>
      </c>
      <c r="O395" s="80"/>
      <c r="P395" s="258">
        <v>71.081642778585334</v>
      </c>
      <c r="Q395" s="31"/>
      <c r="R395" s="8" t="s">
        <v>84</v>
      </c>
      <c r="S395" s="233">
        <v>1537.9232766417124</v>
      </c>
      <c r="T395" s="233">
        <v>2154.4487977906465</v>
      </c>
      <c r="U395" s="233">
        <v>2041.935620009622</v>
      </c>
      <c r="V395" s="233">
        <v>1760.0504133263976</v>
      </c>
      <c r="W395" s="404"/>
      <c r="X395" s="280">
        <f t="shared" ref="X395:X398" si="36">G395/$G$393*100</f>
        <v>36.488421735436361</v>
      </c>
      <c r="Z395" s="69"/>
      <c r="AA395" s="69"/>
      <c r="AB395" s="69"/>
    </row>
    <row r="396" spans="1:28" s="5" customFormat="1" ht="14.45" customHeight="1" outlineLevel="1">
      <c r="A396" s="561"/>
      <c r="B396" s="561"/>
      <c r="C396" s="561"/>
      <c r="D396" s="561"/>
      <c r="E396" s="569"/>
      <c r="F396" s="13" t="s">
        <v>85</v>
      </c>
      <c r="G396" s="33">
        <v>1522.4195941559569</v>
      </c>
      <c r="H396" s="11">
        <v>429.44374152833939</v>
      </c>
      <c r="I396" s="80"/>
      <c r="J396" s="8" t="s">
        <v>85</v>
      </c>
      <c r="K396" s="11">
        <v>38.72456306831608</v>
      </c>
      <c r="L396" s="80">
        <v>79.832736263318651</v>
      </c>
      <c r="M396" s="80">
        <v>74.327637235136706</v>
      </c>
      <c r="N396" s="80">
        <v>65.666997992896967</v>
      </c>
      <c r="O396" s="80"/>
      <c r="P396" s="258">
        <v>64.63798363991711</v>
      </c>
      <c r="Q396" s="31"/>
      <c r="R396" s="8" t="s">
        <v>85</v>
      </c>
      <c r="S396" s="233">
        <v>912.08033218915136</v>
      </c>
      <c r="T396" s="233">
        <v>1880.3018766709317</v>
      </c>
      <c r="U396" s="233">
        <v>1750.6401799979342</v>
      </c>
      <c r="V396" s="233">
        <v>1546.6559877658099</v>
      </c>
      <c r="W396" s="404"/>
      <c r="X396" s="280">
        <f t="shared" si="36"/>
        <v>29.649337494173171</v>
      </c>
      <c r="Z396" s="69"/>
      <c r="AA396" s="69"/>
      <c r="AB396" s="69"/>
    </row>
    <row r="397" spans="1:28" s="5" customFormat="1" ht="14.45" customHeight="1" outlineLevel="1">
      <c r="A397" s="561"/>
      <c r="B397" s="561"/>
      <c r="C397" s="561"/>
      <c r="D397" s="561"/>
      <c r="E397" s="569"/>
      <c r="F397" s="13" t="s">
        <v>86</v>
      </c>
      <c r="G397" s="33">
        <v>1634.694384072387</v>
      </c>
      <c r="H397" s="11">
        <v>232.9218079814506</v>
      </c>
      <c r="I397" s="80"/>
      <c r="J397" s="8" t="s">
        <v>86</v>
      </c>
      <c r="K397" s="11"/>
      <c r="L397" s="80">
        <v>95.677009781191515</v>
      </c>
      <c r="M397" s="80">
        <v>83.125964650164491</v>
      </c>
      <c r="N397" s="80">
        <v>71.876577717511992</v>
      </c>
      <c r="O397" s="80"/>
      <c r="P397" s="259">
        <v>83.559850716289333</v>
      </c>
      <c r="Q397" s="31"/>
      <c r="R397" s="8" t="s">
        <v>86</v>
      </c>
      <c r="S397" s="233"/>
      <c r="T397" s="233">
        <v>1871.744255565827</v>
      </c>
      <c r="U397" s="233">
        <v>1626.2062033307805</v>
      </c>
      <c r="V397" s="233">
        <v>1406.1326933205537</v>
      </c>
      <c r="W397" s="404"/>
      <c r="X397" s="279">
        <f t="shared" si="36"/>
        <v>31.835904949753761</v>
      </c>
      <c r="Z397" s="69"/>
      <c r="AA397" s="69"/>
      <c r="AB397" s="69"/>
    </row>
    <row r="398" spans="1:28" s="5" customFormat="1" ht="13.9" customHeight="1" outlineLevel="1">
      <c r="A398" s="561"/>
      <c r="B398" s="561"/>
      <c r="C398" s="561"/>
      <c r="D398" s="561"/>
      <c r="E398" s="569"/>
      <c r="F398" s="13" t="s">
        <v>88</v>
      </c>
      <c r="G398" s="80">
        <v>1357.5329760993866</v>
      </c>
      <c r="H398" s="80">
        <v>137.94728484455527</v>
      </c>
      <c r="I398" s="80"/>
      <c r="J398" s="12" t="s">
        <v>88</v>
      </c>
      <c r="K398" s="80"/>
      <c r="L398" s="80"/>
      <c r="M398" s="80">
        <v>67.567681134479997</v>
      </c>
      <c r="N398" s="80">
        <v>58.508658152850025</v>
      </c>
      <c r="O398" s="80"/>
      <c r="P398" s="258">
        <v>63.038169643665015</v>
      </c>
      <c r="Q398" s="31"/>
      <c r="R398" s="8" t="s">
        <v>88</v>
      </c>
      <c r="S398" s="233"/>
      <c r="T398" s="233"/>
      <c r="U398" s="233">
        <v>1455.0764366592439</v>
      </c>
      <c r="V398" s="233">
        <v>1259.9895155395293</v>
      </c>
      <c r="W398" s="404"/>
      <c r="X398" s="280">
        <f t="shared" si="36"/>
        <v>26.438147224553404</v>
      </c>
      <c r="Z398" s="69"/>
      <c r="AA398" s="69"/>
      <c r="AB398" s="69"/>
    </row>
    <row r="399" spans="1:28" s="5" customFormat="1" ht="13.9" customHeight="1" outlineLevel="1">
      <c r="A399" s="561"/>
      <c r="B399" s="561"/>
      <c r="C399" s="561"/>
      <c r="D399" s="561"/>
      <c r="E399" s="569"/>
      <c r="F399" s="49"/>
      <c r="G399" s="80"/>
      <c r="H399" s="80"/>
      <c r="I399" s="80"/>
      <c r="J399" s="80"/>
      <c r="K399" s="80"/>
      <c r="L399" s="80"/>
      <c r="M399" s="80"/>
      <c r="N399" s="80"/>
      <c r="O399" s="80"/>
      <c r="P399" s="258"/>
      <c r="Q399" s="69"/>
      <c r="R399" s="12"/>
      <c r="S399" s="405"/>
      <c r="T399" s="405"/>
      <c r="U399" s="405"/>
      <c r="V399" s="405"/>
      <c r="W399" s="404"/>
      <c r="X399" s="277"/>
      <c r="Z399" s="69"/>
      <c r="AA399" s="69"/>
      <c r="AB399" s="69"/>
    </row>
    <row r="400" spans="1:28" s="5" customFormat="1" ht="13.9" customHeight="1" outlineLevel="1">
      <c r="A400" s="561"/>
      <c r="B400" s="561"/>
      <c r="C400" s="561"/>
      <c r="D400" s="561"/>
      <c r="E400" s="569"/>
      <c r="F400" s="49"/>
      <c r="G400" s="80"/>
      <c r="H400" s="80"/>
      <c r="I400" s="80"/>
      <c r="J400" s="80"/>
      <c r="K400" s="80"/>
      <c r="L400" s="80"/>
      <c r="M400" s="80"/>
      <c r="N400" s="80"/>
      <c r="O400" s="80"/>
      <c r="P400" s="258"/>
      <c r="Q400" s="69"/>
      <c r="R400" s="12"/>
      <c r="S400" s="405"/>
      <c r="T400" s="405"/>
      <c r="U400" s="405"/>
      <c r="V400" s="405"/>
      <c r="W400" s="404"/>
      <c r="X400" s="277"/>
      <c r="Z400" s="69"/>
      <c r="AA400" s="69"/>
      <c r="AB400" s="69"/>
    </row>
    <row r="401" spans="1:28" s="5" customFormat="1" ht="27" customHeight="1" outlineLevel="1">
      <c r="A401" s="561"/>
      <c r="B401" s="561"/>
      <c r="C401" s="561"/>
      <c r="D401" s="561"/>
      <c r="E401" s="569"/>
      <c r="P401" s="244"/>
      <c r="S401" s="404"/>
      <c r="T401" s="404"/>
      <c r="U401" s="404"/>
      <c r="V401" s="404"/>
      <c r="W401" s="404"/>
      <c r="X401" s="277"/>
      <c r="Z401" s="69"/>
      <c r="AA401" s="69"/>
      <c r="AB401" s="69"/>
    </row>
    <row r="402" spans="1:28" s="5" customFormat="1" ht="13.15" customHeight="1" thickBot="1">
      <c r="A402" s="35">
        <v>371</v>
      </c>
      <c r="B402" s="36" t="s">
        <v>130</v>
      </c>
      <c r="C402" s="122" t="s">
        <v>131</v>
      </c>
      <c r="D402" s="77" t="s">
        <v>255</v>
      </c>
      <c r="E402" s="26"/>
      <c r="F402" s="49"/>
      <c r="G402" s="80"/>
      <c r="H402" s="80"/>
      <c r="I402" s="80"/>
      <c r="J402" s="80"/>
      <c r="K402" s="80"/>
      <c r="L402" s="61"/>
      <c r="M402" s="61"/>
      <c r="N402" s="61"/>
      <c r="O402" s="80"/>
      <c r="P402" s="258"/>
      <c r="Q402" s="69"/>
      <c r="R402" s="12"/>
      <c r="S402" s="405"/>
      <c r="T402" s="405"/>
      <c r="U402" s="405"/>
      <c r="V402" s="405"/>
      <c r="W402" s="404"/>
      <c r="X402" s="277"/>
      <c r="Z402" s="69"/>
      <c r="AA402" s="69"/>
      <c r="AB402" s="69"/>
    </row>
    <row r="403" spans="1:28" s="5" customFormat="1" ht="13.9" customHeight="1" outlineLevel="1">
      <c r="A403" s="561"/>
      <c r="B403" s="561"/>
      <c r="C403" s="561"/>
      <c r="D403" s="561"/>
      <c r="E403" s="569" t="s">
        <v>91</v>
      </c>
      <c r="F403" s="40" t="s">
        <v>79</v>
      </c>
      <c r="G403" s="7" t="s">
        <v>80</v>
      </c>
      <c r="H403" s="7" t="s">
        <v>81</v>
      </c>
      <c r="I403" s="80"/>
      <c r="J403" s="7" t="s">
        <v>79</v>
      </c>
      <c r="K403" s="53" t="s">
        <v>87</v>
      </c>
      <c r="L403" s="80"/>
      <c r="M403" s="80"/>
      <c r="N403" s="80"/>
      <c r="O403" s="80"/>
      <c r="P403" s="262" t="s">
        <v>89</v>
      </c>
      <c r="Q403" s="69" t="s">
        <v>275</v>
      </c>
      <c r="R403" s="8">
        <v>371</v>
      </c>
      <c r="S403" s="233"/>
      <c r="T403" s="233"/>
      <c r="U403" s="233"/>
      <c r="V403" s="233"/>
      <c r="W403" s="404"/>
      <c r="X403" s="277"/>
      <c r="Z403" s="69"/>
      <c r="AA403" s="69"/>
      <c r="AB403" s="69"/>
    </row>
    <row r="404" spans="1:28" s="5" customFormat="1" outlineLevel="1">
      <c r="A404" s="561"/>
      <c r="B404" s="561"/>
      <c r="C404" s="561"/>
      <c r="D404" s="561"/>
      <c r="E404" s="569"/>
      <c r="F404" s="13" t="s">
        <v>82</v>
      </c>
      <c r="G404" s="33">
        <v>4042.7478320713908</v>
      </c>
      <c r="H404" s="11">
        <v>964.74640593189713</v>
      </c>
      <c r="I404" s="80"/>
      <c r="J404" s="8" t="s">
        <v>82</v>
      </c>
      <c r="K404" s="11">
        <v>101.71841335782406</v>
      </c>
      <c r="L404" s="80">
        <v>120.19594950454429</v>
      </c>
      <c r="M404" s="80">
        <v>69.017012320961811</v>
      </c>
      <c r="N404" s="80">
        <v>82.892779592576332</v>
      </c>
      <c r="O404" s="80"/>
      <c r="P404" s="258">
        <v>93.456038693976623</v>
      </c>
      <c r="Q404" s="31"/>
      <c r="R404" s="8" t="s">
        <v>82</v>
      </c>
      <c r="S404" s="233">
        <v>4400.1639790301606</v>
      </c>
      <c r="T404" s="233">
        <v>5199.47047910321</v>
      </c>
      <c r="U404" s="233">
        <v>2985.5574967206048</v>
      </c>
      <c r="V404" s="233">
        <v>3585.7993734315878</v>
      </c>
      <c r="W404" s="404"/>
      <c r="X404" s="277"/>
      <c r="Z404" s="69"/>
      <c r="AA404" s="69"/>
      <c r="AB404" s="69"/>
    </row>
    <row r="405" spans="1:28" s="5" customFormat="1" outlineLevel="1">
      <c r="A405" s="561"/>
      <c r="B405" s="561"/>
      <c r="C405" s="561"/>
      <c r="D405" s="561"/>
      <c r="E405" s="569"/>
      <c r="F405" s="13" t="s">
        <v>83</v>
      </c>
      <c r="G405" s="33">
        <v>4311.494085611117</v>
      </c>
      <c r="H405" s="11">
        <v>1463.6186197259365</v>
      </c>
      <c r="I405" s="80"/>
      <c r="J405" s="8" t="s">
        <v>83</v>
      </c>
      <c r="K405" s="11">
        <v>190.95555472378726</v>
      </c>
      <c r="L405" s="80">
        <v>152.03018445335988</v>
      </c>
      <c r="M405" s="80">
        <v>79.677118264040118</v>
      </c>
      <c r="N405" s="80">
        <v>126.86832872233165</v>
      </c>
      <c r="O405" s="80"/>
      <c r="P405" s="259">
        <v>137.38279654087972</v>
      </c>
      <c r="Q405" s="31"/>
      <c r="R405" s="8" t="s">
        <v>83</v>
      </c>
      <c r="S405" s="233">
        <v>5992.7717700899757</v>
      </c>
      <c r="T405" s="233">
        <v>4771.1741033746102</v>
      </c>
      <c r="U405" s="233">
        <v>2500.5126755570609</v>
      </c>
      <c r="V405" s="233">
        <v>3981.5177934228218</v>
      </c>
      <c r="W405" s="404"/>
      <c r="X405" s="276">
        <f>G405/$G$404*100</f>
        <v>106.6476135713374</v>
      </c>
      <c r="Z405" s="69"/>
      <c r="AA405" s="69"/>
      <c r="AB405" s="69"/>
    </row>
    <row r="406" spans="1:28" s="5" customFormat="1" outlineLevel="1">
      <c r="A406" s="561"/>
      <c r="B406" s="561"/>
      <c r="C406" s="561"/>
      <c r="D406" s="561"/>
      <c r="E406" s="569"/>
      <c r="F406" s="13" t="s">
        <v>84</v>
      </c>
      <c r="G406" s="33">
        <v>2808.870411406343</v>
      </c>
      <c r="H406" s="11">
        <v>1087.3053978179003</v>
      </c>
      <c r="I406" s="80"/>
      <c r="J406" s="8" t="s">
        <v>84</v>
      </c>
      <c r="K406" s="11">
        <v>161.13105754423142</v>
      </c>
      <c r="L406" s="80">
        <v>105.53412579826139</v>
      </c>
      <c r="M406" s="80">
        <v>61.177348107776517</v>
      </c>
      <c r="N406" s="80">
        <v>98.417586518663811</v>
      </c>
      <c r="O406" s="80"/>
      <c r="P406" s="258">
        <v>106.56502949223329</v>
      </c>
      <c r="Q406" s="31"/>
      <c r="R406" s="8" t="s">
        <v>84</v>
      </c>
      <c r="S406" s="233">
        <v>4247.1368144987073</v>
      </c>
      <c r="T406" s="233">
        <v>2781.6975677745754</v>
      </c>
      <c r="U406" s="233">
        <v>1612.5293988752976</v>
      </c>
      <c r="V406" s="233">
        <v>2594.1178644767924</v>
      </c>
      <c r="W406" s="404"/>
      <c r="X406" s="280">
        <f t="shared" ref="X406:X409" si="37">G406/$G$404*100</f>
        <v>69.479238579349044</v>
      </c>
      <c r="Z406" s="69"/>
      <c r="AA406" s="69"/>
      <c r="AB406" s="69"/>
    </row>
    <row r="407" spans="1:28" s="5" customFormat="1" outlineLevel="1">
      <c r="A407" s="561"/>
      <c r="B407" s="561"/>
      <c r="C407" s="561"/>
      <c r="D407" s="561"/>
      <c r="E407" s="569"/>
      <c r="F407" s="13" t="s">
        <v>85</v>
      </c>
      <c r="G407" s="33">
        <v>2045.6695022169097</v>
      </c>
      <c r="H407" s="11">
        <v>816.90211481437029</v>
      </c>
      <c r="I407" s="80"/>
      <c r="J407" s="8" t="s">
        <v>85</v>
      </c>
      <c r="K407" s="11">
        <v>134.32913411085872</v>
      </c>
      <c r="L407" s="80">
        <v>84.708391304132391</v>
      </c>
      <c r="M407" s="80">
        <v>51.481859283745678</v>
      </c>
      <c r="N407" s="80">
        <v>76.895880644803</v>
      </c>
      <c r="O407" s="80"/>
      <c r="P407" s="258">
        <v>86.853816335884943</v>
      </c>
      <c r="Q407" s="31"/>
      <c r="R407" s="8" t="s">
        <v>85</v>
      </c>
      <c r="S407" s="233">
        <v>3163.8565177964902</v>
      </c>
      <c r="T407" s="233">
        <v>1995.1382677599659</v>
      </c>
      <c r="U407" s="233">
        <v>1212.5531599774806</v>
      </c>
      <c r="V407" s="233">
        <v>1811.1300633337025</v>
      </c>
      <c r="W407" s="404"/>
      <c r="X407" s="280">
        <f t="shared" si="37"/>
        <v>50.600967143893463</v>
      </c>
      <c r="Z407" s="69"/>
      <c r="AA407" s="69"/>
      <c r="AB407" s="69"/>
    </row>
    <row r="408" spans="1:28" s="5" customFormat="1" outlineLevel="1">
      <c r="A408" s="561"/>
      <c r="B408" s="561"/>
      <c r="C408" s="561"/>
      <c r="D408" s="561"/>
      <c r="E408" s="569"/>
      <c r="F408" s="13" t="s">
        <v>86</v>
      </c>
      <c r="G408" s="33">
        <v>1308.4862270154374</v>
      </c>
      <c r="H408" s="11">
        <v>439.48373602105323</v>
      </c>
      <c r="I408" s="80"/>
      <c r="J408" s="8" t="s">
        <v>86</v>
      </c>
      <c r="K408" s="11"/>
      <c r="L408" s="80">
        <v>77.083746437855766</v>
      </c>
      <c r="M408" s="80">
        <v>41.130151084274019</v>
      </c>
      <c r="N408" s="80">
        <v>82.441799700028795</v>
      </c>
      <c r="O408" s="80"/>
      <c r="P408" s="259">
        <v>66.885232407386198</v>
      </c>
      <c r="Q408" s="31"/>
      <c r="R408" s="8" t="s">
        <v>86</v>
      </c>
      <c r="S408" s="233"/>
      <c r="T408" s="233">
        <v>1508.0013466402513</v>
      </c>
      <c r="U408" s="233">
        <v>804.6355566358684</v>
      </c>
      <c r="V408" s="233">
        <v>1612.8217777701927</v>
      </c>
      <c r="W408" s="404"/>
      <c r="X408" s="279">
        <f t="shared" si="37"/>
        <v>32.366258826116436</v>
      </c>
      <c r="Z408" s="69"/>
      <c r="AA408" s="69"/>
      <c r="AB408" s="69"/>
    </row>
    <row r="409" spans="1:28" s="5" customFormat="1" outlineLevel="1">
      <c r="A409" s="561"/>
      <c r="B409" s="561"/>
      <c r="C409" s="561"/>
      <c r="D409" s="561"/>
      <c r="E409" s="569"/>
      <c r="F409" s="13" t="s">
        <v>88</v>
      </c>
      <c r="G409" s="80">
        <v>986.28202886214899</v>
      </c>
      <c r="H409" s="80">
        <v>251.04620256703228</v>
      </c>
      <c r="I409" s="80"/>
      <c r="J409" s="12" t="s">
        <v>88</v>
      </c>
      <c r="K409" s="80"/>
      <c r="L409" s="80"/>
      <c r="M409" s="80">
        <v>37.555699389089831</v>
      </c>
      <c r="N409" s="80">
        <v>54.041948618774796</v>
      </c>
      <c r="O409" s="80"/>
      <c r="P409" s="258">
        <v>45.79882400393231</v>
      </c>
      <c r="Q409" s="31"/>
      <c r="R409" s="8" t="s">
        <v>88</v>
      </c>
      <c r="S409" s="233"/>
      <c r="T409" s="233"/>
      <c r="U409" s="233">
        <v>808.76555663586839</v>
      </c>
      <c r="V409" s="233">
        <v>1163.7985010884295</v>
      </c>
      <c r="W409" s="404"/>
      <c r="X409" s="280">
        <f t="shared" si="37"/>
        <v>24.396328186435653</v>
      </c>
      <c r="Z409" s="69"/>
      <c r="AA409" s="69"/>
      <c r="AB409" s="69"/>
    </row>
    <row r="410" spans="1:28" s="5" customFormat="1" outlineLevel="1">
      <c r="A410" s="561"/>
      <c r="B410" s="561"/>
      <c r="C410" s="561"/>
      <c r="D410" s="561"/>
      <c r="E410" s="569"/>
      <c r="F410" s="49"/>
      <c r="G410" s="80"/>
      <c r="H410" s="80"/>
      <c r="I410" s="80"/>
      <c r="J410" s="80"/>
      <c r="K410" s="80"/>
      <c r="L410" s="80"/>
      <c r="M410" s="80"/>
      <c r="N410" s="80"/>
      <c r="O410" s="80"/>
      <c r="P410" s="258"/>
      <c r="Q410" s="69"/>
      <c r="R410" s="12"/>
      <c r="S410" s="405"/>
      <c r="T410" s="405"/>
      <c r="U410" s="405"/>
      <c r="V410" s="405"/>
      <c r="W410" s="404"/>
      <c r="X410" s="277"/>
      <c r="Z410" s="69"/>
      <c r="AA410" s="69"/>
      <c r="AB410" s="69"/>
    </row>
    <row r="411" spans="1:28" s="5" customFormat="1" outlineLevel="1">
      <c r="A411" s="561"/>
      <c r="B411" s="561"/>
      <c r="C411" s="561"/>
      <c r="D411" s="561"/>
      <c r="E411" s="569"/>
      <c r="F411" s="49"/>
      <c r="G411" s="80"/>
      <c r="H411" s="80"/>
      <c r="I411" s="80"/>
      <c r="J411" s="80"/>
      <c r="K411" s="80"/>
      <c r="L411" s="80"/>
      <c r="M411" s="80"/>
      <c r="N411" s="80"/>
      <c r="O411" s="80"/>
      <c r="P411" s="258"/>
      <c r="Q411" s="69"/>
      <c r="R411" s="12"/>
      <c r="S411" s="405"/>
      <c r="T411" s="405"/>
      <c r="U411" s="405"/>
      <c r="V411" s="405"/>
      <c r="W411" s="404"/>
      <c r="X411" s="277"/>
      <c r="Z411" s="69"/>
      <c r="AA411" s="69"/>
      <c r="AB411" s="69"/>
    </row>
    <row r="412" spans="1:28" s="5" customFormat="1" ht="15.75" outlineLevel="1" thickBot="1">
      <c r="A412" s="561"/>
      <c r="B412" s="561"/>
      <c r="C412" s="561"/>
      <c r="D412" s="561"/>
      <c r="E412" s="569"/>
      <c r="F412" s="49"/>
      <c r="G412" s="80"/>
      <c r="H412" s="80"/>
      <c r="I412" s="80"/>
      <c r="J412" s="80"/>
      <c r="K412" s="80"/>
      <c r="L412" s="61"/>
      <c r="M412" s="61"/>
      <c r="N412" s="61"/>
      <c r="O412" s="80"/>
      <c r="P412" s="258"/>
      <c r="Q412" s="69"/>
      <c r="R412" s="12"/>
      <c r="S412" s="405"/>
      <c r="T412" s="405"/>
      <c r="U412" s="405"/>
      <c r="V412" s="405"/>
      <c r="W412" s="404"/>
      <c r="X412" s="277"/>
      <c r="Z412" s="69"/>
      <c r="AA412" s="69"/>
      <c r="AB412" s="69"/>
    </row>
    <row r="413" spans="1:28" s="5" customFormat="1" ht="14.45" customHeight="1" outlineLevel="1">
      <c r="A413" s="563"/>
      <c r="B413" s="563"/>
      <c r="C413" s="563"/>
      <c r="D413" s="563"/>
      <c r="E413" s="562" t="s">
        <v>98</v>
      </c>
      <c r="F413" s="40" t="s">
        <v>79</v>
      </c>
      <c r="G413" s="7" t="s">
        <v>80</v>
      </c>
      <c r="H413" s="7" t="s">
        <v>81</v>
      </c>
      <c r="I413" s="80"/>
      <c r="J413" s="7" t="s">
        <v>79</v>
      </c>
      <c r="K413" s="53" t="s">
        <v>87</v>
      </c>
      <c r="L413" s="80"/>
      <c r="M413" s="80"/>
      <c r="N413" s="80"/>
      <c r="O413" s="80"/>
      <c r="P413" s="262" t="s">
        <v>89</v>
      </c>
      <c r="Q413" s="69" t="s">
        <v>274</v>
      </c>
      <c r="R413" s="12">
        <v>371</v>
      </c>
      <c r="S413" s="233"/>
      <c r="T413" s="233"/>
      <c r="U413" s="233"/>
      <c r="V413" s="233"/>
      <c r="W413" s="404"/>
      <c r="X413" s="277"/>
      <c r="Z413" s="69"/>
      <c r="AA413" s="69"/>
      <c r="AB413" s="69"/>
    </row>
    <row r="414" spans="1:28" s="5" customFormat="1" outlineLevel="1">
      <c r="A414" s="563"/>
      <c r="B414" s="563"/>
      <c r="C414" s="563"/>
      <c r="D414" s="563"/>
      <c r="E414" s="562"/>
      <c r="F414" s="13" t="s">
        <v>82</v>
      </c>
      <c r="G414" s="33">
        <v>2393.8374003406848</v>
      </c>
      <c r="H414" s="11">
        <v>238.15850159577889</v>
      </c>
      <c r="I414" s="80"/>
      <c r="J414" s="8" t="s">
        <v>82</v>
      </c>
      <c r="K414" s="11">
        <v>102.21551050524428</v>
      </c>
      <c r="L414" s="80">
        <v>115.35277480578507</v>
      </c>
      <c r="M414" s="80">
        <v>91.291654306777517</v>
      </c>
      <c r="N414" s="80">
        <v>98.167642296503715</v>
      </c>
      <c r="O414" s="80"/>
      <c r="P414" s="258">
        <v>101.75689547857763</v>
      </c>
      <c r="Q414" s="69"/>
      <c r="R414" s="12" t="s">
        <v>82</v>
      </c>
      <c r="S414" s="233">
        <v>2404.6263478417804</v>
      </c>
      <c r="T414" s="233">
        <v>2713.6813211965414</v>
      </c>
      <c r="U414" s="233">
        <v>2147.6419400446853</v>
      </c>
      <c r="V414" s="233">
        <v>2309.3999922797316</v>
      </c>
      <c r="W414" s="404"/>
      <c r="X414" s="277"/>
      <c r="Z414" s="69"/>
      <c r="AA414" s="69"/>
      <c r="AB414" s="69"/>
    </row>
    <row r="415" spans="1:28" s="5" customFormat="1" outlineLevel="1">
      <c r="A415" s="563"/>
      <c r="B415" s="563"/>
      <c r="C415" s="563"/>
      <c r="D415" s="563"/>
      <c r="E415" s="562"/>
      <c r="F415" s="13" t="s">
        <v>83</v>
      </c>
      <c r="G415" s="33">
        <v>2136.4442022753487</v>
      </c>
      <c r="H415" s="11">
        <v>72.633035816652509</v>
      </c>
      <c r="I415" s="80"/>
      <c r="J415" s="8" t="s">
        <v>83</v>
      </c>
      <c r="K415" s="11">
        <v>103.12975359723528</v>
      </c>
      <c r="L415" s="80">
        <v>107.18416717894503</v>
      </c>
      <c r="M415" s="80">
        <v>102.3518026298824</v>
      </c>
      <c r="N415" s="80">
        <v>98.66007402895913</v>
      </c>
      <c r="O415" s="80"/>
      <c r="P415" s="259">
        <v>102.83144935875546</v>
      </c>
      <c r="Q415" s="69"/>
      <c r="R415" s="12" t="s">
        <v>83</v>
      </c>
      <c r="S415" s="233">
        <v>2142.6418233804538</v>
      </c>
      <c r="T415" s="233">
        <v>2226.8770300636779</v>
      </c>
      <c r="U415" s="233">
        <v>2126.4789778286317</v>
      </c>
      <c r="V415" s="233">
        <v>2049.7789778286315</v>
      </c>
      <c r="W415" s="404"/>
      <c r="X415" s="395">
        <f>G415/$G$414*100</f>
        <v>89.247674130719801</v>
      </c>
      <c r="Z415" s="69"/>
      <c r="AA415" s="69"/>
      <c r="AB415" s="69"/>
    </row>
    <row r="416" spans="1:28" s="5" customFormat="1" outlineLevel="1">
      <c r="A416" s="563"/>
      <c r="B416" s="563"/>
      <c r="C416" s="563"/>
      <c r="D416" s="563"/>
      <c r="E416" s="562"/>
      <c r="F416" s="13" t="s">
        <v>84</v>
      </c>
      <c r="G416" s="33">
        <v>902.99398802966789</v>
      </c>
      <c r="H416" s="11">
        <v>94.507727270680249</v>
      </c>
      <c r="I416" s="80"/>
      <c r="J416" s="8" t="s">
        <v>84</v>
      </c>
      <c r="K416" s="11">
        <v>46.962201807383423</v>
      </c>
      <c r="L416" s="80">
        <v>39.128824800203397</v>
      </c>
      <c r="M416" s="80">
        <v>47.90549423182479</v>
      </c>
      <c r="N416" s="80">
        <v>40.074817147522523</v>
      </c>
      <c r="O416" s="80"/>
      <c r="P416" s="258">
        <v>43.517834496733542</v>
      </c>
      <c r="Q416" s="69"/>
      <c r="R416" s="12" t="s">
        <v>84</v>
      </c>
      <c r="S416" s="233">
        <v>974.46452442127577</v>
      </c>
      <c r="T416" s="233">
        <v>811.92214552638063</v>
      </c>
      <c r="U416" s="233">
        <v>994.03781886653178</v>
      </c>
      <c r="V416" s="233">
        <v>831.55146330448304</v>
      </c>
      <c r="W416" s="404"/>
      <c r="X416" s="277">
        <f t="shared" ref="X416:X419" si="38">G416/$G$414*100</f>
        <v>37.721609157796436</v>
      </c>
      <c r="Z416" s="69"/>
      <c r="AA416" s="69"/>
      <c r="AB416" s="69"/>
    </row>
    <row r="417" spans="1:28" s="5" customFormat="1" outlineLevel="1">
      <c r="A417" s="563"/>
      <c r="B417" s="563"/>
      <c r="C417" s="563"/>
      <c r="D417" s="563"/>
      <c r="E417" s="562"/>
      <c r="F417" s="13" t="s">
        <v>85</v>
      </c>
      <c r="G417" s="33">
        <v>1404.1333333333332</v>
      </c>
      <c r="H417" s="11">
        <v>149.99638884542077</v>
      </c>
      <c r="I417" s="80"/>
      <c r="J417" s="8" t="s">
        <v>85</v>
      </c>
      <c r="K417" s="11">
        <v>35.024362395087081</v>
      </c>
      <c r="L417" s="80">
        <v>30.028981140453471</v>
      </c>
      <c r="M417" s="80">
        <v>37.640990671323735</v>
      </c>
      <c r="N417" s="80">
        <v>30.909119742460344</v>
      </c>
      <c r="O417" s="80"/>
      <c r="P417" s="258">
        <v>33.400863487331158</v>
      </c>
      <c r="Q417" s="69"/>
      <c r="R417" s="12" t="s">
        <v>85</v>
      </c>
      <c r="S417" s="233">
        <v>1472.3833333333332</v>
      </c>
      <c r="T417" s="233">
        <v>1262.3833333333332</v>
      </c>
      <c r="U417" s="233">
        <v>1582.3833333333332</v>
      </c>
      <c r="V417" s="233">
        <v>1299.3833333333332</v>
      </c>
      <c r="W417" s="404"/>
      <c r="X417" s="277">
        <f t="shared" si="38"/>
        <v>58.656169927560683</v>
      </c>
      <c r="Z417" s="69"/>
      <c r="AA417" s="69"/>
      <c r="AB417" s="69"/>
    </row>
    <row r="418" spans="1:28" s="5" customFormat="1" outlineLevel="1">
      <c r="A418" s="563"/>
      <c r="B418" s="563"/>
      <c r="C418" s="563"/>
      <c r="D418" s="563"/>
      <c r="E418" s="562"/>
      <c r="F418" s="13" t="s">
        <v>86</v>
      </c>
      <c r="G418" s="33">
        <v>848.137408861175</v>
      </c>
      <c r="H418" s="11">
        <v>198.01179540171179</v>
      </c>
      <c r="I418" s="80"/>
      <c r="J418" s="8" t="s">
        <v>86</v>
      </c>
      <c r="K418" s="11"/>
      <c r="L418" s="80">
        <v>16.580488095041225</v>
      </c>
      <c r="M418" s="80">
        <v>23.305311444238015</v>
      </c>
      <c r="N418" s="80">
        <v>15.312509819487632</v>
      </c>
      <c r="O418" s="80"/>
      <c r="P418" s="260">
        <v>18.399436452922291</v>
      </c>
      <c r="Q418" s="69"/>
      <c r="R418" s="12" t="s">
        <v>86</v>
      </c>
      <c r="S418" s="233"/>
      <c r="T418" s="233">
        <v>764.29146330448305</v>
      </c>
      <c r="U418" s="233">
        <v>1074.2778188665318</v>
      </c>
      <c r="V418" s="233">
        <v>705.84294441250995</v>
      </c>
      <c r="W418" s="404"/>
      <c r="X418" s="279">
        <f t="shared" si="38"/>
        <v>35.430034167753846</v>
      </c>
      <c r="Z418" s="69"/>
      <c r="AA418" s="69"/>
      <c r="AB418" s="69"/>
    </row>
    <row r="419" spans="1:28" s="5" customFormat="1" outlineLevel="1">
      <c r="A419" s="563"/>
      <c r="B419" s="563"/>
      <c r="C419" s="563"/>
      <c r="D419" s="563"/>
      <c r="E419" s="562"/>
      <c r="F419" s="13" t="s">
        <v>88</v>
      </c>
      <c r="G419" s="80">
        <v>1043.7895244212757</v>
      </c>
      <c r="H419" s="80">
        <v>306.44126522077823</v>
      </c>
      <c r="I419" s="80"/>
      <c r="J419" s="12" t="s">
        <v>88</v>
      </c>
      <c r="K419" s="80"/>
      <c r="L419" s="80"/>
      <c r="M419" s="80">
        <v>44.668102273528802</v>
      </c>
      <c r="N419" s="80">
        <v>29.310440833632967</v>
      </c>
      <c r="O419" s="80"/>
      <c r="P419" s="258">
        <v>36.989271553580885</v>
      </c>
      <c r="Q419" s="69"/>
      <c r="R419" s="12" t="s">
        <v>88</v>
      </c>
      <c r="S419" s="233"/>
      <c r="T419" s="233"/>
      <c r="U419" s="233">
        <v>1260.4762210942733</v>
      </c>
      <c r="V419" s="233">
        <v>827.10282774827817</v>
      </c>
      <c r="W419" s="404"/>
      <c r="X419" s="277">
        <f t="shared" si="38"/>
        <v>43.603192274994377</v>
      </c>
      <c r="Z419" s="69"/>
      <c r="AA419" s="69"/>
      <c r="AB419" s="69"/>
    </row>
    <row r="420" spans="1:28" s="5" customFormat="1" outlineLevel="1">
      <c r="A420" s="563"/>
      <c r="B420" s="563"/>
      <c r="C420" s="563"/>
      <c r="D420" s="563"/>
      <c r="E420" s="562"/>
      <c r="F420" s="49"/>
      <c r="G420" s="80"/>
      <c r="H420" s="80"/>
      <c r="I420" s="80"/>
      <c r="J420" s="80"/>
      <c r="K420" s="80"/>
      <c r="L420" s="80"/>
      <c r="M420" s="80"/>
      <c r="N420" s="80"/>
      <c r="O420" s="80"/>
      <c r="P420" s="258"/>
      <c r="Q420" s="69"/>
      <c r="R420" s="12"/>
      <c r="S420" s="405"/>
      <c r="T420" s="405"/>
      <c r="U420" s="405"/>
      <c r="V420" s="405"/>
      <c r="W420" s="404"/>
      <c r="X420" s="277"/>
      <c r="Z420" s="69"/>
      <c r="AA420" s="69"/>
      <c r="AB420" s="69"/>
    </row>
    <row r="421" spans="1:28" s="5" customFormat="1" ht="28.9" customHeight="1" outlineLevel="1">
      <c r="A421" s="563"/>
      <c r="B421" s="563"/>
      <c r="C421" s="563"/>
      <c r="D421" s="563"/>
      <c r="E421" s="562"/>
      <c r="P421" s="244"/>
      <c r="S421" s="404"/>
      <c r="T421" s="404"/>
      <c r="U421" s="404"/>
      <c r="V421" s="404"/>
      <c r="W421" s="404"/>
      <c r="X421" s="277"/>
      <c r="Z421" s="69"/>
      <c r="AA421" s="69"/>
      <c r="AB421" s="69"/>
    </row>
    <row r="422" spans="1:28" s="5" customFormat="1" ht="13.15" customHeight="1" thickBot="1">
      <c r="A422" s="35">
        <v>378</v>
      </c>
      <c r="B422" s="36" t="s">
        <v>132</v>
      </c>
      <c r="C422" s="122" t="s">
        <v>133</v>
      </c>
      <c r="D422" s="77" t="s">
        <v>255</v>
      </c>
      <c r="E422" s="26"/>
      <c r="F422" s="49"/>
      <c r="G422" s="80"/>
      <c r="H422" s="80"/>
      <c r="I422" s="80"/>
      <c r="J422" s="80"/>
      <c r="K422" s="80"/>
      <c r="L422" s="61"/>
      <c r="M422" s="61"/>
      <c r="N422" s="61"/>
      <c r="O422" s="80"/>
      <c r="P422" s="258"/>
      <c r="Q422" s="69"/>
      <c r="R422" s="12"/>
      <c r="S422" s="405"/>
      <c r="T422" s="405"/>
      <c r="U422" s="405"/>
      <c r="V422" s="405"/>
      <c r="W422" s="404"/>
      <c r="X422" s="277"/>
      <c r="Z422" s="69"/>
      <c r="AA422" s="69"/>
      <c r="AB422" s="69"/>
    </row>
    <row r="423" spans="1:28" s="5" customFormat="1" ht="13.9" customHeight="1" outlineLevel="1">
      <c r="A423" s="561"/>
      <c r="B423" s="561"/>
      <c r="C423" s="561"/>
      <c r="D423" s="561"/>
      <c r="E423" s="562" t="s">
        <v>91</v>
      </c>
      <c r="F423" s="40" t="s">
        <v>79</v>
      </c>
      <c r="G423" s="7" t="s">
        <v>80</v>
      </c>
      <c r="H423" s="7" t="s">
        <v>81</v>
      </c>
      <c r="I423" s="80"/>
      <c r="J423" s="7" t="s">
        <v>79</v>
      </c>
      <c r="K423" s="53" t="s">
        <v>87</v>
      </c>
      <c r="L423" s="80"/>
      <c r="M423" s="80"/>
      <c r="N423" s="80"/>
      <c r="O423" s="80"/>
      <c r="P423" s="262" t="s">
        <v>89</v>
      </c>
      <c r="Q423" s="69" t="s">
        <v>275</v>
      </c>
      <c r="R423" s="8">
        <v>378</v>
      </c>
      <c r="S423" s="233"/>
      <c r="T423" s="233"/>
      <c r="U423" s="233"/>
      <c r="V423" s="233"/>
      <c r="W423" s="404"/>
      <c r="X423" s="277"/>
      <c r="Z423" s="69"/>
      <c r="AA423" s="69"/>
      <c r="AB423" s="69"/>
    </row>
    <row r="424" spans="1:28" s="5" customFormat="1" ht="14.45" customHeight="1" outlineLevel="1">
      <c r="A424" s="561"/>
      <c r="B424" s="561"/>
      <c r="C424" s="561"/>
      <c r="D424" s="561"/>
      <c r="E424" s="562"/>
      <c r="F424" s="13" t="s">
        <v>82</v>
      </c>
      <c r="G424" s="33">
        <v>2773.5286570019944</v>
      </c>
      <c r="H424" s="11">
        <v>1252.9563339737251</v>
      </c>
      <c r="I424" s="80"/>
      <c r="J424" s="8" t="s">
        <v>82</v>
      </c>
      <c r="K424" s="11">
        <v>55.887869730348264</v>
      </c>
      <c r="L424" s="80">
        <v>38.137006094301313</v>
      </c>
      <c r="M424" s="80">
        <v>56.834020332108835</v>
      </c>
      <c r="N424" s="80">
        <v>105.60330455866244</v>
      </c>
      <c r="O424" s="80"/>
      <c r="P424" s="258">
        <v>64.115550178855216</v>
      </c>
      <c r="Q424" s="31"/>
      <c r="R424" s="8" t="s">
        <v>82</v>
      </c>
      <c r="S424" s="233">
        <v>2417.6133222519729</v>
      </c>
      <c r="T424" s="233">
        <v>1649.7414277774976</v>
      </c>
      <c r="U424" s="233">
        <v>2458.5421733731487</v>
      </c>
      <c r="V424" s="233">
        <v>4568.2177046053584</v>
      </c>
      <c r="W424" s="404"/>
      <c r="X424" s="277"/>
      <c r="Z424" s="69"/>
      <c r="AA424" s="69"/>
      <c r="AB424" s="69"/>
    </row>
    <row r="425" spans="1:28" s="5" customFormat="1" ht="14.45" customHeight="1" outlineLevel="1">
      <c r="A425" s="561"/>
      <c r="B425" s="561"/>
      <c r="C425" s="561"/>
      <c r="D425" s="561"/>
      <c r="E425" s="562"/>
      <c r="F425" s="13" t="s">
        <v>83</v>
      </c>
      <c r="G425" s="33">
        <v>2221.0466033746097</v>
      </c>
      <c r="H425" s="11">
        <v>1178.0551362291992</v>
      </c>
      <c r="I425" s="80"/>
      <c r="J425" s="8" t="s">
        <v>83</v>
      </c>
      <c r="K425" s="11">
        <v>92.188399329954819</v>
      </c>
      <c r="L425" s="80">
        <v>15.277656019174293</v>
      </c>
      <c r="M425" s="80">
        <v>80.451487736053849</v>
      </c>
      <c r="N425" s="80">
        <v>95.170952513183067</v>
      </c>
      <c r="O425" s="80"/>
      <c r="P425" s="259">
        <v>70.772123899591506</v>
      </c>
      <c r="Q425" s="31"/>
      <c r="R425" s="8" t="s">
        <v>83</v>
      </c>
      <c r="S425" s="233">
        <v>2893.1551000622171</v>
      </c>
      <c r="T425" s="233">
        <v>479.45976663148554</v>
      </c>
      <c r="U425" s="233">
        <v>2524.8147678330147</v>
      </c>
      <c r="V425" s="233">
        <v>2986.7567789717218</v>
      </c>
      <c r="W425" s="404"/>
      <c r="X425" s="395">
        <f>G425/$G$424*100</f>
        <v>80.08017504226612</v>
      </c>
      <c r="Z425" s="69"/>
      <c r="AA425" s="69"/>
      <c r="AB425" s="69"/>
    </row>
    <row r="426" spans="1:28" s="5" customFormat="1" ht="14.45" customHeight="1" outlineLevel="1">
      <c r="A426" s="561"/>
      <c r="B426" s="561"/>
      <c r="C426" s="561"/>
      <c r="D426" s="561"/>
      <c r="E426" s="562"/>
      <c r="F426" s="13" t="s">
        <v>84</v>
      </c>
      <c r="G426" s="33">
        <v>1335.8741116555916</v>
      </c>
      <c r="H426" s="11">
        <v>633.46631147903713</v>
      </c>
      <c r="I426" s="80"/>
      <c r="J426" s="8" t="s">
        <v>84</v>
      </c>
      <c r="K426" s="11">
        <v>63.727448123574881</v>
      </c>
      <c r="L426" s="80">
        <v>16.497100005987946</v>
      </c>
      <c r="M426" s="80">
        <v>52.015640174491587</v>
      </c>
      <c r="N426" s="80">
        <v>70.485382129383453</v>
      </c>
      <c r="O426" s="80"/>
      <c r="P426" s="258">
        <v>50.681392608359467</v>
      </c>
      <c r="Q426" s="31"/>
      <c r="R426" s="8" t="s">
        <v>84</v>
      </c>
      <c r="S426" s="233">
        <v>1679.7456377731146</v>
      </c>
      <c r="T426" s="233">
        <v>434.83510774243433</v>
      </c>
      <c r="U426" s="233">
        <v>1371.0425766563221</v>
      </c>
      <c r="V426" s="233">
        <v>1857.8731244504952</v>
      </c>
      <c r="W426" s="404"/>
      <c r="X426" s="277">
        <f t="shared" ref="X426:X429" si="39">G426/$G$424*100</f>
        <v>48.165145446868593</v>
      </c>
      <c r="Z426" s="69"/>
      <c r="AA426" s="69"/>
      <c r="AB426" s="69"/>
    </row>
    <row r="427" spans="1:28" s="5" customFormat="1" ht="14.45" customHeight="1" outlineLevel="1">
      <c r="A427" s="561"/>
      <c r="B427" s="561"/>
      <c r="C427" s="561"/>
      <c r="D427" s="561"/>
      <c r="E427" s="562"/>
      <c r="F427" s="13" t="s">
        <v>85</v>
      </c>
      <c r="G427" s="33">
        <v>850.11851897207509</v>
      </c>
      <c r="H427" s="11">
        <v>444.31667182327112</v>
      </c>
      <c r="I427" s="80"/>
      <c r="J427" s="8" t="s">
        <v>85</v>
      </c>
      <c r="K427" s="11">
        <v>37.956416782088922</v>
      </c>
      <c r="L427" s="80">
        <v>14.297001767067124</v>
      </c>
      <c r="M427" s="80">
        <v>32.090361983352103</v>
      </c>
      <c r="N427" s="80">
        <v>60.031520816059405</v>
      </c>
      <c r="O427" s="80"/>
      <c r="P427" s="258">
        <v>36.093825337141887</v>
      </c>
      <c r="Q427" s="31"/>
      <c r="R427" s="8" t="s">
        <v>85</v>
      </c>
      <c r="S427" s="233">
        <v>893.98816885922702</v>
      </c>
      <c r="T427" s="233">
        <v>336.73754040841925</v>
      </c>
      <c r="U427" s="233">
        <v>755.82487441397086</v>
      </c>
      <c r="V427" s="233">
        <v>1413.923492206683</v>
      </c>
      <c r="W427" s="404"/>
      <c r="X427" s="277">
        <f t="shared" si="39"/>
        <v>30.651153245735646</v>
      </c>
      <c r="Z427" s="69"/>
      <c r="AA427" s="69"/>
      <c r="AB427" s="69"/>
    </row>
    <row r="428" spans="1:28" s="5" customFormat="1" ht="14.45" customHeight="1" outlineLevel="1">
      <c r="A428" s="561"/>
      <c r="B428" s="561"/>
      <c r="C428" s="561"/>
      <c r="D428" s="561"/>
      <c r="E428" s="562"/>
      <c r="F428" s="13" t="s">
        <v>86</v>
      </c>
      <c r="G428" s="33">
        <v>499.31189681859161</v>
      </c>
      <c r="H428" s="11">
        <v>454.03908135818693</v>
      </c>
      <c r="I428" s="80"/>
      <c r="J428" s="8" t="s">
        <v>86</v>
      </c>
      <c r="K428" s="11"/>
      <c r="L428" s="80">
        <v>7.4098053862619837</v>
      </c>
      <c r="M428" s="80">
        <v>17.474607000222353</v>
      </c>
      <c r="N428" s="80">
        <v>51.684812966371418</v>
      </c>
      <c r="O428" s="80"/>
      <c r="P428" s="260">
        <v>25.523075117618585</v>
      </c>
      <c r="Q428" s="31"/>
      <c r="R428" s="8" t="s">
        <v>86</v>
      </c>
      <c r="S428" s="233"/>
      <c r="T428" s="233">
        <v>144.95917774097339</v>
      </c>
      <c r="U428" s="233">
        <v>341.85846051980627</v>
      </c>
      <c r="V428" s="233">
        <v>1011.1180521949952</v>
      </c>
      <c r="W428" s="404"/>
      <c r="X428" s="279">
        <f t="shared" si="39"/>
        <v>18.002766820455914</v>
      </c>
      <c r="Z428" s="69"/>
      <c r="AA428" s="69"/>
      <c r="AB428" s="69"/>
    </row>
    <row r="429" spans="1:28" s="5" customFormat="1" ht="13.9" customHeight="1" outlineLevel="1">
      <c r="A429" s="561"/>
      <c r="B429" s="561"/>
      <c r="C429" s="561"/>
      <c r="D429" s="561"/>
      <c r="E429" s="562"/>
      <c r="F429" s="13" t="s">
        <v>88</v>
      </c>
      <c r="G429" s="80">
        <v>482.21841207776436</v>
      </c>
      <c r="H429" s="80">
        <v>535.07491083244815</v>
      </c>
      <c r="I429" s="80"/>
      <c r="J429" s="12" t="s">
        <v>88</v>
      </c>
      <c r="K429" s="80"/>
      <c r="L429" s="80"/>
      <c r="M429" s="80">
        <v>4.8229791354182296</v>
      </c>
      <c r="N429" s="80">
        <v>39.961444670182765</v>
      </c>
      <c r="O429" s="80"/>
      <c r="P429" s="258">
        <v>22.392211902800497</v>
      </c>
      <c r="Q429" s="31"/>
      <c r="R429" s="8" t="s">
        <v>88</v>
      </c>
      <c r="S429" s="233"/>
      <c r="T429" s="233"/>
      <c r="U429" s="233">
        <v>103.86331418535292</v>
      </c>
      <c r="V429" s="233">
        <v>860.57350997017579</v>
      </c>
      <c r="W429" s="404"/>
      <c r="X429" s="277">
        <f t="shared" si="39"/>
        <v>17.386458613303507</v>
      </c>
      <c r="Z429" s="69"/>
      <c r="AA429" s="69"/>
      <c r="AB429" s="69"/>
    </row>
    <row r="430" spans="1:28" s="5" customFormat="1" ht="13.9" customHeight="1" outlineLevel="1">
      <c r="A430" s="561"/>
      <c r="B430" s="561"/>
      <c r="C430" s="561"/>
      <c r="D430" s="561"/>
      <c r="E430" s="562"/>
      <c r="F430" s="49"/>
      <c r="G430" s="80"/>
      <c r="H430" s="80"/>
      <c r="I430" s="80"/>
      <c r="J430" s="80"/>
      <c r="K430" s="80"/>
      <c r="L430" s="80"/>
      <c r="M430" s="80"/>
      <c r="N430" s="80"/>
      <c r="O430" s="80"/>
      <c r="P430" s="258"/>
      <c r="Q430" s="69"/>
      <c r="R430" s="12"/>
      <c r="S430" s="405"/>
      <c r="T430" s="405"/>
      <c r="U430" s="405"/>
      <c r="V430" s="405"/>
      <c r="W430" s="404"/>
      <c r="X430" s="277"/>
      <c r="Z430" s="69"/>
      <c r="AA430" s="69"/>
      <c r="AB430" s="69"/>
    </row>
    <row r="431" spans="1:28" s="5" customFormat="1" ht="13.9" customHeight="1" outlineLevel="1">
      <c r="A431" s="561"/>
      <c r="B431" s="561"/>
      <c r="C431" s="561"/>
      <c r="D431" s="561"/>
      <c r="E431" s="562"/>
      <c r="F431" s="49"/>
      <c r="G431" s="80"/>
      <c r="H431" s="80"/>
      <c r="I431" s="80"/>
      <c r="J431" s="80"/>
      <c r="K431" s="80"/>
      <c r="L431" s="80"/>
      <c r="M431" s="80"/>
      <c r="N431" s="80"/>
      <c r="O431" s="80"/>
      <c r="P431" s="258"/>
      <c r="Q431" s="69"/>
      <c r="R431" s="12"/>
      <c r="S431" s="405"/>
      <c r="T431" s="405"/>
      <c r="U431" s="405"/>
      <c r="V431" s="405"/>
      <c r="W431" s="404"/>
      <c r="X431" s="277"/>
      <c r="Z431" s="69"/>
      <c r="AA431" s="69"/>
      <c r="AB431" s="69"/>
    </row>
    <row r="432" spans="1:28" s="5" customFormat="1" ht="20.45" customHeight="1" outlineLevel="1">
      <c r="A432" s="561"/>
      <c r="B432" s="561"/>
      <c r="C432" s="561"/>
      <c r="D432" s="561"/>
      <c r="E432" s="562"/>
      <c r="F432" s="49"/>
      <c r="G432" s="80"/>
      <c r="H432" s="80"/>
      <c r="I432" s="80"/>
      <c r="J432" s="80"/>
      <c r="K432" s="80"/>
      <c r="L432" s="80"/>
      <c r="M432" s="80"/>
      <c r="N432" s="80"/>
      <c r="O432" s="80"/>
      <c r="P432" s="258"/>
      <c r="Q432" s="69"/>
      <c r="R432" s="12"/>
      <c r="S432" s="405"/>
      <c r="T432" s="405"/>
      <c r="U432" s="405"/>
      <c r="V432" s="405"/>
      <c r="W432" s="404"/>
      <c r="X432" s="277"/>
      <c r="Z432" s="69"/>
      <c r="AA432" s="69"/>
      <c r="AB432" s="69"/>
    </row>
    <row r="433" spans="1:28" s="42" customFormat="1" ht="19.149999999999999" customHeight="1" thickBot="1">
      <c r="A433" s="14">
        <v>379</v>
      </c>
      <c r="B433" s="15" t="s">
        <v>264</v>
      </c>
      <c r="C433" s="123" t="s">
        <v>265</v>
      </c>
      <c r="D433" s="89" t="s">
        <v>255</v>
      </c>
      <c r="F433" s="129"/>
      <c r="G433" s="115"/>
      <c r="H433" s="115"/>
      <c r="I433" s="96"/>
      <c r="J433" s="115"/>
      <c r="K433" s="115"/>
      <c r="L433" s="115"/>
      <c r="M433" s="115"/>
      <c r="N433" s="115"/>
      <c r="O433" s="96"/>
      <c r="P433" s="267"/>
      <c r="R433" s="128"/>
      <c r="S433" s="408"/>
      <c r="T433" s="408"/>
      <c r="U433" s="408"/>
      <c r="V433" s="408"/>
      <c r="W433" s="406"/>
      <c r="X433" s="280"/>
    </row>
    <row r="434" spans="1:28" s="30" customFormat="1" ht="14.45" customHeight="1" outlineLevel="1">
      <c r="A434" s="563"/>
      <c r="B434" s="563"/>
      <c r="C434" s="563"/>
      <c r="D434" s="563"/>
      <c r="E434" s="562" t="s">
        <v>93</v>
      </c>
      <c r="F434" s="13" t="s">
        <v>79</v>
      </c>
      <c r="G434" s="8" t="s">
        <v>80</v>
      </c>
      <c r="H434" s="8" t="s">
        <v>81</v>
      </c>
      <c r="I434" s="80"/>
      <c r="J434" s="8" t="s">
        <v>79</v>
      </c>
      <c r="K434" s="11" t="s">
        <v>87</v>
      </c>
      <c r="L434" s="80"/>
      <c r="M434" s="80"/>
      <c r="N434" s="80"/>
      <c r="O434" s="80"/>
      <c r="P434" s="262" t="s">
        <v>89</v>
      </c>
      <c r="Q434" s="69" t="s">
        <v>274</v>
      </c>
      <c r="R434" s="93">
        <v>379</v>
      </c>
      <c r="S434" s="233"/>
      <c r="T434" s="233"/>
      <c r="U434" s="233"/>
      <c r="V434" s="233"/>
      <c r="W434" s="404"/>
      <c r="X434" s="277"/>
      <c r="Z434" s="69"/>
      <c r="AA434" s="69"/>
      <c r="AB434" s="69"/>
    </row>
    <row r="435" spans="1:28" s="30" customFormat="1" outlineLevel="1">
      <c r="A435" s="563"/>
      <c r="B435" s="563"/>
      <c r="C435" s="563"/>
      <c r="D435" s="563"/>
      <c r="E435" s="562"/>
      <c r="F435" s="13" t="s">
        <v>82</v>
      </c>
      <c r="G435" s="33">
        <v>1793.1862889089002</v>
      </c>
      <c r="H435" s="11">
        <v>84.38700790263583</v>
      </c>
      <c r="I435" s="80"/>
      <c r="J435" s="8" t="s">
        <v>82</v>
      </c>
      <c r="K435" s="11">
        <v>102.12066750607384</v>
      </c>
      <c r="L435" s="80">
        <v>111.28334021310576</v>
      </c>
      <c r="M435" s="80">
        <v>112.74035126820343</v>
      </c>
      <c r="N435" s="80">
        <v>113.0034985277747</v>
      </c>
      <c r="O435" s="80"/>
      <c r="P435" s="258">
        <v>109.78696437878943</v>
      </c>
      <c r="Q435" s="69"/>
      <c r="R435" s="12" t="s">
        <v>82</v>
      </c>
      <c r="S435" s="233">
        <v>1667.9701622344414</v>
      </c>
      <c r="T435" s="233">
        <v>1817.6270833541562</v>
      </c>
      <c r="U435" s="233">
        <v>1841.4249200242318</v>
      </c>
      <c r="V435" s="233">
        <v>1845.7229900227708</v>
      </c>
      <c r="W435" s="404"/>
      <c r="X435" s="277"/>
      <c r="Z435" s="69"/>
      <c r="AA435" s="69"/>
      <c r="AB435" s="69"/>
    </row>
    <row r="436" spans="1:28" s="30" customFormat="1" outlineLevel="1">
      <c r="A436" s="563"/>
      <c r="B436" s="563"/>
      <c r="C436" s="563"/>
      <c r="D436" s="563"/>
      <c r="E436" s="562"/>
      <c r="F436" s="13" t="s">
        <v>83</v>
      </c>
      <c r="G436" s="33">
        <v>1785.060660578245</v>
      </c>
      <c r="H436" s="11">
        <v>236.13553553750492</v>
      </c>
      <c r="I436" s="80"/>
      <c r="J436" s="8" t="s">
        <v>83</v>
      </c>
      <c r="K436" s="11">
        <v>138.72839017621098</v>
      </c>
      <c r="L436" s="80">
        <v>117.67526851573456</v>
      </c>
      <c r="M436" s="80">
        <v>148.46812266381906</v>
      </c>
      <c r="N436" s="80">
        <v>112.37673051393094</v>
      </c>
      <c r="O436" s="80"/>
      <c r="P436" s="265">
        <v>129.31212796742389</v>
      </c>
      <c r="Q436" s="69"/>
      <c r="R436" s="12" t="s">
        <v>83</v>
      </c>
      <c r="S436" s="233">
        <v>1915.0453689176659</v>
      </c>
      <c r="T436" s="233">
        <v>1624.4222089001341</v>
      </c>
      <c r="U436" s="233">
        <v>2049.495351154173</v>
      </c>
      <c r="V436" s="233">
        <v>1551.2797133410074</v>
      </c>
      <c r="W436" s="404"/>
      <c r="X436" s="395">
        <f>G436/$G$435*100</f>
        <v>99.546860893320826</v>
      </c>
      <c r="Z436" s="69"/>
      <c r="AA436" s="69"/>
      <c r="AB436" s="69"/>
    </row>
    <row r="437" spans="1:28" s="30" customFormat="1" outlineLevel="1">
      <c r="A437" s="563"/>
      <c r="B437" s="563"/>
      <c r="C437" s="563"/>
      <c r="D437" s="563"/>
      <c r="E437" s="562"/>
      <c r="F437" s="13" t="s">
        <v>84</v>
      </c>
      <c r="G437" s="33">
        <v>1206.5805097063178</v>
      </c>
      <c r="H437" s="11">
        <v>209.92543698310288</v>
      </c>
      <c r="I437" s="80"/>
      <c r="J437" s="8" t="s">
        <v>84</v>
      </c>
      <c r="K437" s="11">
        <v>66.227255542418987</v>
      </c>
      <c r="L437" s="80">
        <v>84.227499244558416</v>
      </c>
      <c r="M437" s="80">
        <v>100.38082827314176</v>
      </c>
      <c r="N437" s="80">
        <v>77.496449308698729</v>
      </c>
      <c r="O437" s="80"/>
      <c r="P437" s="258">
        <v>82.083008092204466</v>
      </c>
      <c r="Q437" s="69"/>
      <c r="R437" s="12" t="s">
        <v>84</v>
      </c>
      <c r="S437" s="233">
        <v>973.50861775266105</v>
      </c>
      <c r="T437" s="233">
        <v>1238.1034922066831</v>
      </c>
      <c r="U437" s="233">
        <v>1475.5496144402684</v>
      </c>
      <c r="V437" s="233">
        <v>1139.1603144256587</v>
      </c>
      <c r="W437" s="404"/>
      <c r="X437" s="277">
        <f t="shared" ref="X437:X440" si="40">G437/$G$435*100</f>
        <v>67.286958258000382</v>
      </c>
      <c r="Z437" s="69"/>
      <c r="AA437" s="69"/>
      <c r="AB437" s="69"/>
    </row>
    <row r="438" spans="1:28" s="30" customFormat="1" outlineLevel="1">
      <c r="A438" s="563"/>
      <c r="B438" s="563"/>
      <c r="C438" s="563"/>
      <c r="D438" s="563"/>
      <c r="E438" s="562"/>
      <c r="F438" s="13" t="s">
        <v>85</v>
      </c>
      <c r="G438" s="33">
        <v>828.15896330448311</v>
      </c>
      <c r="H438" s="11">
        <v>115.65121722691266</v>
      </c>
      <c r="I438" s="80"/>
      <c r="J438" s="8" t="s">
        <v>85</v>
      </c>
      <c r="K438" s="11">
        <v>44.941521742808717</v>
      </c>
      <c r="L438" s="80">
        <v>56.766601018651116</v>
      </c>
      <c r="M438" s="80">
        <v>63.069646760519873</v>
      </c>
      <c r="N438" s="80">
        <v>52.734514076100012</v>
      </c>
      <c r="O438" s="80"/>
      <c r="P438" s="258">
        <v>54.378070899519926</v>
      </c>
      <c r="Q438" s="69"/>
      <c r="R438" s="12" t="s">
        <v>85</v>
      </c>
      <c r="S438" s="233">
        <v>684.44362663440745</v>
      </c>
      <c r="T438" s="233">
        <v>864.53543997163672</v>
      </c>
      <c r="U438" s="233">
        <v>960.52861775266115</v>
      </c>
      <c r="V438" s="233">
        <v>803.128168859227</v>
      </c>
      <c r="W438" s="404"/>
      <c r="X438" s="277">
        <f t="shared" si="40"/>
        <v>46.183654672509952</v>
      </c>
      <c r="Z438" s="69"/>
      <c r="AA438" s="69"/>
      <c r="AB438" s="69"/>
    </row>
    <row r="439" spans="1:28" s="30" customFormat="1" outlineLevel="1">
      <c r="A439" s="563"/>
      <c r="B439" s="563"/>
      <c r="C439" s="563"/>
      <c r="D439" s="563"/>
      <c r="E439" s="562"/>
      <c r="F439" s="13" t="s">
        <v>86</v>
      </c>
      <c r="G439" s="33">
        <v>655.83358774633018</v>
      </c>
      <c r="H439" s="11">
        <v>133.49428455016624</v>
      </c>
      <c r="I439" s="80"/>
      <c r="J439" s="8" t="s">
        <v>86</v>
      </c>
      <c r="K439" s="11"/>
      <c r="L439" s="80">
        <v>31.888820950654228</v>
      </c>
      <c r="M439" s="80">
        <v>29.205930900868861</v>
      </c>
      <c r="N439" s="80">
        <v>42.497690187978762</v>
      </c>
      <c r="O439" s="80"/>
      <c r="P439" s="260">
        <v>34.53081401316728</v>
      </c>
      <c r="Q439" s="69"/>
      <c r="R439" s="12" t="s">
        <v>86</v>
      </c>
      <c r="S439" s="233"/>
      <c r="T439" s="233">
        <v>605.65499107820267</v>
      </c>
      <c r="U439" s="233">
        <v>554.69964996725389</v>
      </c>
      <c r="V439" s="233">
        <v>807.14612219353432</v>
      </c>
      <c r="W439" s="404"/>
      <c r="X439" s="279">
        <f t="shared" si="40"/>
        <v>36.573645014059593</v>
      </c>
      <c r="Z439" s="69"/>
      <c r="AA439" s="69"/>
      <c r="AB439" s="69"/>
    </row>
    <row r="440" spans="1:28" s="30" customFormat="1" outlineLevel="1">
      <c r="A440" s="563"/>
      <c r="B440" s="563"/>
      <c r="C440" s="563"/>
      <c r="D440" s="563"/>
      <c r="E440" s="562"/>
      <c r="F440" s="13" t="s">
        <v>259</v>
      </c>
      <c r="G440" s="80">
        <v>611.84561496798437</v>
      </c>
      <c r="H440" s="80">
        <v>135.19776926133773</v>
      </c>
      <c r="I440" s="80"/>
      <c r="J440" s="12" t="s">
        <v>259</v>
      </c>
      <c r="K440" s="80"/>
      <c r="L440" s="80"/>
      <c r="M440" s="80">
        <v>19.324550586621662</v>
      </c>
      <c r="N440" s="80">
        <v>26.48164798962237</v>
      </c>
      <c r="O440" s="80"/>
      <c r="P440" s="258">
        <v>22.903099288122014</v>
      </c>
      <c r="Q440" s="69"/>
      <c r="R440" s="12" t="s">
        <v>259</v>
      </c>
      <c r="S440" s="233"/>
      <c r="T440" s="233"/>
      <c r="U440" s="233">
        <v>516.24635552199777</v>
      </c>
      <c r="V440" s="233">
        <v>707.44487441397087</v>
      </c>
      <c r="W440" s="404"/>
      <c r="X440" s="277">
        <f t="shared" si="40"/>
        <v>34.120582939560286</v>
      </c>
      <c r="Z440" s="69"/>
      <c r="AA440" s="69"/>
      <c r="AB440" s="69"/>
    </row>
    <row r="441" spans="1:28" s="30" customFormat="1" outlineLevel="1">
      <c r="A441" s="563"/>
      <c r="B441" s="563"/>
      <c r="C441" s="563"/>
      <c r="D441" s="563"/>
      <c r="E441" s="562"/>
      <c r="F441" s="49"/>
      <c r="G441" s="80"/>
      <c r="H441" s="80"/>
      <c r="I441" s="80"/>
      <c r="J441" s="80"/>
      <c r="K441" s="80"/>
      <c r="L441" s="80"/>
      <c r="M441" s="80"/>
      <c r="N441" s="80"/>
      <c r="O441" s="80"/>
      <c r="P441" s="258"/>
      <c r="Q441" s="69"/>
      <c r="R441" s="12"/>
      <c r="S441" s="405"/>
      <c r="T441" s="405"/>
      <c r="U441" s="405"/>
      <c r="V441" s="405"/>
      <c r="W441" s="404"/>
      <c r="X441" s="277"/>
      <c r="Z441" s="69"/>
      <c r="AA441" s="69"/>
      <c r="AB441" s="69"/>
    </row>
    <row r="442" spans="1:28" s="30" customFormat="1" ht="25.15" customHeight="1" outlineLevel="1">
      <c r="A442" s="563"/>
      <c r="B442" s="563"/>
      <c r="C442" s="563"/>
      <c r="D442" s="563"/>
      <c r="E442" s="562"/>
      <c r="F442" s="49"/>
      <c r="G442" s="80"/>
      <c r="H442" s="80"/>
      <c r="I442" s="80"/>
      <c r="J442" s="80"/>
      <c r="K442" s="80"/>
      <c r="L442" s="80"/>
      <c r="M442" s="80"/>
      <c r="N442" s="80"/>
      <c r="O442" s="80"/>
      <c r="P442" s="258"/>
      <c r="Q442" s="69"/>
      <c r="R442" s="12"/>
      <c r="S442" s="405"/>
      <c r="T442" s="405"/>
      <c r="U442" s="405"/>
      <c r="V442" s="405"/>
      <c r="W442" s="404"/>
      <c r="X442" s="277"/>
      <c r="Z442" s="69"/>
      <c r="AA442" s="69"/>
      <c r="AB442" s="69"/>
    </row>
    <row r="443" spans="1:28" s="5" customFormat="1" ht="15" customHeight="1">
      <c r="A443" s="35">
        <v>468</v>
      </c>
      <c r="B443" s="36" t="s">
        <v>134</v>
      </c>
      <c r="C443" s="122" t="s">
        <v>111</v>
      </c>
      <c r="D443" s="77" t="s">
        <v>255</v>
      </c>
      <c r="E443" s="26"/>
      <c r="F443" s="13"/>
      <c r="G443" s="8"/>
      <c r="H443" s="8"/>
      <c r="I443" s="80"/>
      <c r="J443" s="8"/>
      <c r="K443" s="11"/>
      <c r="L443" s="80"/>
      <c r="M443" s="80"/>
      <c r="N443" s="80"/>
      <c r="O443" s="80"/>
      <c r="P443" s="262"/>
      <c r="Q443" s="69" t="s">
        <v>90</v>
      </c>
      <c r="R443" s="12"/>
      <c r="S443" s="405"/>
      <c r="T443" s="405"/>
      <c r="U443" s="405"/>
      <c r="V443" s="405"/>
      <c r="W443" s="404"/>
      <c r="X443" s="277"/>
      <c r="Z443" s="69"/>
      <c r="AA443" s="69"/>
      <c r="AB443" s="69"/>
    </row>
    <row r="444" spans="1:28" s="42" customFormat="1" ht="13.15" customHeight="1">
      <c r="A444" s="14">
        <v>458</v>
      </c>
      <c r="B444" s="15" t="s">
        <v>262</v>
      </c>
      <c r="C444" s="123" t="s">
        <v>263</v>
      </c>
      <c r="D444" s="89" t="s">
        <v>255</v>
      </c>
      <c r="F444" s="114"/>
      <c r="G444" s="96"/>
      <c r="H444" s="96"/>
      <c r="I444" s="96"/>
      <c r="J444" s="96"/>
      <c r="K444" s="96"/>
      <c r="L444" s="96"/>
      <c r="M444" s="96"/>
      <c r="N444" s="96"/>
      <c r="O444" s="96"/>
      <c r="P444" s="267"/>
      <c r="R444" s="128"/>
      <c r="S444" s="408"/>
      <c r="T444" s="408"/>
      <c r="U444" s="408"/>
      <c r="V444" s="408"/>
      <c r="W444" s="406"/>
      <c r="X444" s="280"/>
    </row>
    <row r="445" spans="1:28" s="30" customFormat="1" ht="14.45" customHeight="1" outlineLevel="1" thickBot="1">
      <c r="A445" s="563"/>
      <c r="B445" s="563"/>
      <c r="C445" s="563"/>
      <c r="D445" s="563"/>
      <c r="E445" s="562" t="s">
        <v>93</v>
      </c>
      <c r="F445" s="56" t="s">
        <v>79</v>
      </c>
      <c r="G445" s="57" t="s">
        <v>80</v>
      </c>
      <c r="H445" s="57" t="s">
        <v>81</v>
      </c>
      <c r="I445" s="80"/>
      <c r="J445" s="57" t="s">
        <v>79</v>
      </c>
      <c r="K445" s="58" t="s">
        <v>87</v>
      </c>
      <c r="L445" s="61"/>
      <c r="M445" s="61"/>
      <c r="N445" s="61"/>
      <c r="O445" s="80"/>
      <c r="P445" s="262" t="s">
        <v>89</v>
      </c>
      <c r="Q445" s="69" t="s">
        <v>274</v>
      </c>
      <c r="R445" s="93">
        <v>458</v>
      </c>
      <c r="S445" s="233"/>
      <c r="T445" s="233"/>
      <c r="U445" s="233"/>
      <c r="V445" s="233"/>
      <c r="W445" s="404"/>
      <c r="X445" s="277" t="s">
        <v>367</v>
      </c>
      <c r="Z445" s="69"/>
      <c r="AA445" s="69"/>
      <c r="AB445" s="69"/>
    </row>
    <row r="446" spans="1:28" s="30" customFormat="1" outlineLevel="1">
      <c r="A446" s="563"/>
      <c r="B446" s="563"/>
      <c r="C446" s="563"/>
      <c r="D446" s="563"/>
      <c r="E446" s="562"/>
      <c r="F446" s="13" t="s">
        <v>82</v>
      </c>
      <c r="G446" s="33">
        <v>1675.3013829376509</v>
      </c>
      <c r="H446" s="11">
        <v>282.27987167089424</v>
      </c>
      <c r="I446" s="80"/>
      <c r="J446" s="8" t="s">
        <v>82</v>
      </c>
      <c r="K446" s="11">
        <v>113.58488796948056</v>
      </c>
      <c r="L446" s="80">
        <v>104.35629448493866</v>
      </c>
      <c r="M446" s="80">
        <v>77.600048357399274</v>
      </c>
      <c r="N446" s="80">
        <v>114.73684099794563</v>
      </c>
      <c r="O446" s="80"/>
      <c r="P446" s="258">
        <v>102.56951795244103</v>
      </c>
      <c r="Q446" s="69"/>
      <c r="R446" s="12" t="s">
        <v>82</v>
      </c>
      <c r="S446" s="233">
        <v>1855.2190133556171</v>
      </c>
      <c r="T446" s="233">
        <v>1704.4853866811586</v>
      </c>
      <c r="U446" s="233">
        <v>1267.4668939114933</v>
      </c>
      <c r="V446" s="233">
        <v>1874.0342378023342</v>
      </c>
      <c r="W446" s="404"/>
      <c r="X446" s="277"/>
      <c r="Z446" s="69"/>
      <c r="AA446" s="69"/>
      <c r="AB446" s="69"/>
    </row>
    <row r="447" spans="1:28" s="30" customFormat="1" outlineLevel="1">
      <c r="A447" s="563"/>
      <c r="B447" s="563"/>
      <c r="C447" s="563"/>
      <c r="D447" s="563"/>
      <c r="E447" s="562"/>
      <c r="F447" s="13" t="s">
        <v>83</v>
      </c>
      <c r="G447" s="33">
        <v>1200.5618988752976</v>
      </c>
      <c r="H447" s="11">
        <v>194.87587692503092</v>
      </c>
      <c r="I447" s="80"/>
      <c r="J447" s="8" t="s">
        <v>83</v>
      </c>
      <c r="K447" s="11">
        <v>107.37585279720889</v>
      </c>
      <c r="L447" s="80">
        <v>83.182392011409974</v>
      </c>
      <c r="M447" s="80">
        <v>82.47356162680623</v>
      </c>
      <c r="N447" s="80">
        <v>74.849287644337466</v>
      </c>
      <c r="O447" s="80"/>
      <c r="P447" s="265">
        <v>86.970273519940633</v>
      </c>
      <c r="Q447" s="69"/>
      <c r="R447" s="12" t="s">
        <v>83</v>
      </c>
      <c r="S447" s="233">
        <v>1482.2462033307806</v>
      </c>
      <c r="T447" s="233">
        <v>1148.2729266490171</v>
      </c>
      <c r="U447" s="233">
        <v>1138.4880344315025</v>
      </c>
      <c r="V447" s="233">
        <v>1033.2404310898903</v>
      </c>
      <c r="W447" s="404"/>
      <c r="X447" s="276">
        <f>G447/$G$446*100</f>
        <v>71.662443014886378</v>
      </c>
      <c r="Z447" s="69"/>
      <c r="AA447" s="69"/>
      <c r="AB447" s="69"/>
    </row>
    <row r="448" spans="1:28" s="30" customFormat="1" outlineLevel="1">
      <c r="A448" s="563"/>
      <c r="B448" s="563"/>
      <c r="C448" s="563"/>
      <c r="D448" s="563"/>
      <c r="E448" s="562"/>
      <c r="F448" s="13" t="s">
        <v>84</v>
      </c>
      <c r="G448" s="33">
        <v>1141.3933844241976</v>
      </c>
      <c r="H448" s="11">
        <v>191.17512409521629</v>
      </c>
      <c r="I448" s="80"/>
      <c r="J448" s="8" t="s">
        <v>84</v>
      </c>
      <c r="K448" s="11">
        <v>72.702831689070848</v>
      </c>
      <c r="L448" s="80">
        <v>71.973927277745489</v>
      </c>
      <c r="M448" s="80">
        <v>68.915864280259058</v>
      </c>
      <c r="N448" s="80">
        <v>97.000832080274506</v>
      </c>
      <c r="O448" s="80"/>
      <c r="P448" s="258">
        <v>77.648363831837486</v>
      </c>
      <c r="Q448" s="69"/>
      <c r="R448" s="12" t="s">
        <v>84</v>
      </c>
      <c r="S448" s="233">
        <v>1068.6964544227367</v>
      </c>
      <c r="T448" s="233">
        <v>1057.9819121979172</v>
      </c>
      <c r="U448" s="233">
        <v>1013.0298655322246</v>
      </c>
      <c r="V448" s="233">
        <v>1425.8653055439122</v>
      </c>
      <c r="W448" s="404"/>
      <c r="X448" s="277">
        <f t="shared" ref="X448:X451" si="41">G448/$G$446*100</f>
        <v>68.130629870474863</v>
      </c>
      <c r="Z448" s="69"/>
      <c r="AA448" s="69"/>
      <c r="AB448" s="69"/>
    </row>
    <row r="449" spans="1:28" s="30" customFormat="1" outlineLevel="1">
      <c r="A449" s="563"/>
      <c r="B449" s="563"/>
      <c r="C449" s="563"/>
      <c r="D449" s="563"/>
      <c r="E449" s="562"/>
      <c r="F449" s="13" t="s">
        <v>85</v>
      </c>
      <c r="G449" s="33">
        <v>826.41478691579709</v>
      </c>
      <c r="H449" s="11">
        <v>168.12878910086425</v>
      </c>
      <c r="I449" s="80"/>
      <c r="J449" s="8" t="s">
        <v>85</v>
      </c>
      <c r="K449" s="11">
        <v>49.726916381741198</v>
      </c>
      <c r="L449" s="80">
        <v>49.244790237170719</v>
      </c>
      <c r="M449" s="80">
        <v>47.33237977724604</v>
      </c>
      <c r="N449" s="80">
        <v>70.750096998807194</v>
      </c>
      <c r="O449" s="80"/>
      <c r="P449" s="258">
        <v>54.263545848741288</v>
      </c>
      <c r="Q449" s="69"/>
      <c r="R449" s="138" t="s">
        <v>85</v>
      </c>
      <c r="S449" s="233">
        <v>757.32350997017579</v>
      </c>
      <c r="T449" s="233">
        <v>749.98089774681716</v>
      </c>
      <c r="U449" s="233">
        <v>720.85555663586842</v>
      </c>
      <c r="V449" s="233">
        <v>1077.499183310327</v>
      </c>
      <c r="W449" s="404"/>
      <c r="X449" s="277">
        <f t="shared" si="41"/>
        <v>49.329320403632323</v>
      </c>
      <c r="Z449" s="69"/>
      <c r="AA449" s="69"/>
      <c r="AB449" s="69"/>
    </row>
    <row r="450" spans="1:28" s="30" customFormat="1" outlineLevel="1">
      <c r="A450" s="563"/>
      <c r="B450" s="563"/>
      <c r="C450" s="563"/>
      <c r="D450" s="563"/>
      <c r="E450" s="562"/>
      <c r="F450" s="13" t="s">
        <v>86</v>
      </c>
      <c r="G450" s="33">
        <v>109.03879892618023</v>
      </c>
      <c r="H450" s="11">
        <v>60.845250298381131</v>
      </c>
      <c r="I450" s="80"/>
      <c r="J450" s="8" t="s">
        <v>86</v>
      </c>
      <c r="K450" s="11"/>
      <c r="L450" s="80">
        <v>2.3228837965142666</v>
      </c>
      <c r="M450" s="80">
        <v>6.2254310687320027</v>
      </c>
      <c r="N450" s="80">
        <v>8.674949799548914</v>
      </c>
      <c r="O450" s="80"/>
      <c r="P450" s="260">
        <v>5.7410882215983934</v>
      </c>
      <c r="Q450" s="69"/>
      <c r="R450" s="138" t="s">
        <v>86</v>
      </c>
      <c r="S450" s="233"/>
      <c r="T450" s="233">
        <v>44.117848296447804</v>
      </c>
      <c r="U450" s="233">
        <v>118.23778007425804</v>
      </c>
      <c r="V450" s="233">
        <v>164.76076840783486</v>
      </c>
      <c r="W450" s="404"/>
      <c r="X450" s="279">
        <f t="shared" si="41"/>
        <v>6.5086079458121171</v>
      </c>
      <c r="Z450" s="69"/>
      <c r="AA450" s="69"/>
      <c r="AB450" s="69"/>
    </row>
    <row r="451" spans="1:28" s="30" customFormat="1" outlineLevel="1">
      <c r="A451" s="563"/>
      <c r="B451" s="563"/>
      <c r="C451" s="563"/>
      <c r="D451" s="563"/>
      <c r="E451" s="562"/>
      <c r="F451" s="13" t="s">
        <v>259</v>
      </c>
      <c r="G451" s="80">
        <v>138.55487657433105</v>
      </c>
      <c r="H451" s="80">
        <v>7.0003006439668614</v>
      </c>
      <c r="I451" s="80"/>
      <c r="J451" s="12" t="s">
        <v>259</v>
      </c>
      <c r="K451" s="80"/>
      <c r="L451" s="80"/>
      <c r="M451" s="80">
        <v>5.0012071567559175</v>
      </c>
      <c r="N451" s="80">
        <v>5.3717889631932128</v>
      </c>
      <c r="O451" s="80"/>
      <c r="P451" s="258">
        <v>5.1864980599745651</v>
      </c>
      <c r="Q451" s="69"/>
      <c r="R451" s="12" t="s">
        <v>259</v>
      </c>
      <c r="S451" s="233"/>
      <c r="T451" s="233"/>
      <c r="U451" s="233">
        <v>133.60491651863754</v>
      </c>
      <c r="V451" s="233">
        <v>143.50483663002458</v>
      </c>
      <c r="W451" s="404"/>
      <c r="X451" s="277">
        <f t="shared" si="41"/>
        <v>8.2704448277464113</v>
      </c>
      <c r="Z451" s="69"/>
      <c r="AA451" s="69"/>
      <c r="AB451" s="69"/>
    </row>
    <row r="452" spans="1:28" s="30" customFormat="1" outlineLevel="1">
      <c r="A452" s="563"/>
      <c r="B452" s="563"/>
      <c r="C452" s="563"/>
      <c r="D452" s="563"/>
      <c r="E452" s="562"/>
      <c r="F452" s="49"/>
      <c r="G452" s="80"/>
      <c r="H452" s="80"/>
      <c r="I452" s="80"/>
      <c r="J452" s="80"/>
      <c r="K452" s="80"/>
      <c r="L452" s="80"/>
      <c r="M452" s="80"/>
      <c r="N452" s="80"/>
      <c r="O452" s="80"/>
      <c r="P452" s="258"/>
      <c r="Q452" s="69"/>
      <c r="R452" s="12"/>
      <c r="S452" s="405"/>
      <c r="T452" s="405"/>
      <c r="U452" s="405"/>
      <c r="V452" s="405"/>
      <c r="W452" s="404"/>
      <c r="X452" s="277"/>
      <c r="Z452" s="69"/>
      <c r="AA452" s="69"/>
      <c r="AB452" s="69"/>
    </row>
    <row r="453" spans="1:28" s="30" customFormat="1" ht="24.6" customHeight="1" outlineLevel="1">
      <c r="A453" s="563"/>
      <c r="B453" s="563"/>
      <c r="C453" s="563"/>
      <c r="D453" s="563"/>
      <c r="E453" s="562"/>
      <c r="F453" s="49"/>
      <c r="G453" s="80"/>
      <c r="H453" s="80"/>
      <c r="I453" s="80"/>
      <c r="J453" s="80"/>
      <c r="K453" s="80"/>
      <c r="L453" s="80"/>
      <c r="M453" s="80"/>
      <c r="N453" s="80"/>
      <c r="O453" s="80"/>
      <c r="P453" s="258"/>
      <c r="Q453" s="69"/>
      <c r="R453" s="12"/>
      <c r="S453" s="405"/>
      <c r="T453" s="405"/>
      <c r="U453" s="405"/>
      <c r="V453" s="405"/>
      <c r="W453" s="404"/>
      <c r="X453" s="277"/>
      <c r="Z453" s="69"/>
      <c r="AA453" s="69"/>
      <c r="AB453" s="69"/>
    </row>
    <row r="454" spans="1:28" s="133" customFormat="1">
      <c r="A454" s="130">
        <v>270</v>
      </c>
      <c r="B454" s="131" t="s">
        <v>135</v>
      </c>
      <c r="C454" s="132" t="s">
        <v>136</v>
      </c>
      <c r="D454" s="150" t="s">
        <v>255</v>
      </c>
      <c r="E454" s="133" t="s">
        <v>302</v>
      </c>
      <c r="F454" s="134"/>
      <c r="G454" s="135"/>
      <c r="H454" s="135"/>
      <c r="I454" s="136"/>
      <c r="J454" s="135"/>
      <c r="K454" s="137"/>
      <c r="O454" s="136"/>
      <c r="P454" s="268"/>
      <c r="Q454" s="133" t="s">
        <v>90</v>
      </c>
      <c r="R454" s="138"/>
      <c r="S454" s="409"/>
      <c r="T454" s="409"/>
      <c r="U454" s="409"/>
      <c r="V454" s="409"/>
      <c r="W454" s="410"/>
      <c r="X454" s="275"/>
    </row>
    <row r="455" spans="1:28" s="5" customFormat="1" ht="13.15" customHeight="1" thickBot="1">
      <c r="A455" s="35">
        <v>271</v>
      </c>
      <c r="B455" s="36" t="s">
        <v>137</v>
      </c>
      <c r="C455" s="122" t="s">
        <v>138</v>
      </c>
      <c r="D455" s="77" t="s">
        <v>255</v>
      </c>
      <c r="E455" s="26"/>
      <c r="L455" s="115"/>
      <c r="M455" s="115"/>
      <c r="N455" s="115"/>
      <c r="P455" s="244"/>
      <c r="S455" s="404"/>
      <c r="T455" s="404"/>
      <c r="U455" s="404"/>
      <c r="V455" s="404"/>
      <c r="W455" s="404"/>
      <c r="X455" s="277"/>
      <c r="Z455" s="69"/>
      <c r="AA455" s="69"/>
      <c r="AB455" s="69"/>
    </row>
    <row r="456" spans="1:28" s="5" customFormat="1" ht="13.9" customHeight="1" outlineLevel="1">
      <c r="A456" s="561"/>
      <c r="B456" s="561"/>
      <c r="C456" s="561"/>
      <c r="D456" s="561"/>
      <c r="E456" s="565" t="s">
        <v>214</v>
      </c>
      <c r="F456" s="40" t="s">
        <v>79</v>
      </c>
      <c r="G456" s="7" t="s">
        <v>80</v>
      </c>
      <c r="H456" s="7" t="s">
        <v>81</v>
      </c>
      <c r="I456" s="80"/>
      <c r="J456" s="7" t="s">
        <v>79</v>
      </c>
      <c r="K456" s="53" t="s">
        <v>87</v>
      </c>
      <c r="O456" s="80"/>
      <c r="P456" s="262" t="s">
        <v>89</v>
      </c>
      <c r="Q456" s="69" t="s">
        <v>286</v>
      </c>
      <c r="R456" s="24">
        <v>271</v>
      </c>
      <c r="S456" s="233"/>
      <c r="T456" s="233"/>
      <c r="U456" s="233"/>
      <c r="V456" s="233"/>
      <c r="W456" s="404"/>
      <c r="X456" s="277"/>
      <c r="Z456" s="69"/>
      <c r="AA456" s="69"/>
      <c r="AB456" s="69"/>
    </row>
    <row r="457" spans="1:28" s="5" customFormat="1" outlineLevel="1">
      <c r="A457" s="561"/>
      <c r="B457" s="561"/>
      <c r="C457" s="561"/>
      <c r="D457" s="561"/>
      <c r="E457" s="565"/>
      <c r="F457" s="13" t="s">
        <v>82</v>
      </c>
      <c r="G457" s="33">
        <v>2057.271243899404</v>
      </c>
      <c r="H457" s="11">
        <v>234.05131987220292</v>
      </c>
      <c r="I457" s="80"/>
      <c r="J457" s="8" t="s">
        <v>82</v>
      </c>
      <c r="K457" s="11">
        <v>125.87225849164454</v>
      </c>
      <c r="L457" s="80">
        <v>105.64610633542644</v>
      </c>
      <c r="M457" s="80">
        <v>104.60189639332201</v>
      </c>
      <c r="N457" s="80">
        <v>97.078608359765312</v>
      </c>
      <c r="O457" s="80"/>
      <c r="P457" s="258">
        <v>108.29971739503958</v>
      </c>
      <c r="Q457" s="31"/>
      <c r="R457" s="12" t="s">
        <v>232</v>
      </c>
      <c r="S457" s="233">
        <v>2391.0808266928461</v>
      </c>
      <c r="T457" s="233">
        <v>2006.8630077862633</v>
      </c>
      <c r="U457" s="233">
        <v>1987.0271011176487</v>
      </c>
      <c r="V457" s="233">
        <v>1844.1140400008562</v>
      </c>
      <c r="W457" s="404"/>
      <c r="X457" s="277"/>
      <c r="Z457" s="69"/>
      <c r="AA457" s="69"/>
      <c r="AB457" s="69"/>
    </row>
    <row r="458" spans="1:28" s="5" customFormat="1" outlineLevel="1">
      <c r="A458" s="561"/>
      <c r="B458" s="561"/>
      <c r="C458" s="561"/>
      <c r="D458" s="561"/>
      <c r="E458" s="565"/>
      <c r="F458" s="13" t="s">
        <v>83</v>
      </c>
      <c r="G458" s="33">
        <v>47.406135324148472</v>
      </c>
      <c r="H458" s="11">
        <v>15.082529215567522</v>
      </c>
      <c r="I458" s="80"/>
      <c r="J458" s="8" t="s">
        <v>83</v>
      </c>
      <c r="K458" s="11">
        <v>1.9027513331667343</v>
      </c>
      <c r="L458" s="80">
        <v>2.8169945013795639</v>
      </c>
      <c r="M458" s="80">
        <v>3.8545580451983357</v>
      </c>
      <c r="N458" s="80">
        <v>2.053684916356993</v>
      </c>
      <c r="O458" s="80"/>
      <c r="P458" s="260">
        <v>2.6569971990254064</v>
      </c>
      <c r="Q458" s="31"/>
      <c r="R458" s="12" t="s">
        <v>233</v>
      </c>
      <c r="S458" s="233">
        <v>33.422916518637564</v>
      </c>
      <c r="T458" s="233">
        <v>49.482121185206829</v>
      </c>
      <c r="U458" s="233">
        <v>67.707518851922202</v>
      </c>
      <c r="V458" s="233">
        <v>39.011984740827309</v>
      </c>
      <c r="W458" s="404"/>
      <c r="X458" s="279">
        <f>G458/$G$457*100</f>
        <v>2.3043210983833946</v>
      </c>
      <c r="Z458" s="69"/>
      <c r="AA458" s="69"/>
      <c r="AB458" s="69"/>
    </row>
    <row r="459" spans="1:28" s="5" customFormat="1" outlineLevel="1">
      <c r="A459" s="561"/>
      <c r="B459" s="561"/>
      <c r="C459" s="561"/>
      <c r="D459" s="561"/>
      <c r="E459" s="565"/>
      <c r="F459" s="13" t="s">
        <v>84</v>
      </c>
      <c r="G459" s="33">
        <v>60.310984740827315</v>
      </c>
      <c r="H459" s="11">
        <v>5.4160521375697739</v>
      </c>
      <c r="I459" s="80"/>
      <c r="J459" s="8" t="s">
        <v>84</v>
      </c>
      <c r="K459" s="11"/>
      <c r="L459" s="80">
        <v>3.1694956869175526</v>
      </c>
      <c r="M459" s="80">
        <v>2.6470152058045096</v>
      </c>
      <c r="N459" s="80">
        <v>3.2071082479874335</v>
      </c>
      <c r="O459" s="80"/>
      <c r="P459" s="258">
        <v>3.0078730469031654</v>
      </c>
      <c r="Q459" s="31"/>
      <c r="R459" s="12" t="s">
        <v>234</v>
      </c>
      <c r="S459" s="233"/>
      <c r="T459" s="233">
        <v>65.395314185352916</v>
      </c>
      <c r="U459" s="233">
        <v>54.615121185206831</v>
      </c>
      <c r="V459" s="233">
        <v>60.922518851922199</v>
      </c>
      <c r="W459" s="404"/>
      <c r="X459" s="277">
        <f t="shared" ref="X459:X461" si="42">G459/$G$457*100</f>
        <v>2.9316010185663388</v>
      </c>
      <c r="Z459" s="69"/>
      <c r="AA459" s="69"/>
      <c r="AB459" s="69"/>
    </row>
    <row r="460" spans="1:28" s="5" customFormat="1" outlineLevel="1">
      <c r="A460" s="561"/>
      <c r="B460" s="561"/>
      <c r="C460" s="561"/>
      <c r="D460" s="561"/>
      <c r="E460" s="565"/>
      <c r="F460" s="13" t="s">
        <v>85</v>
      </c>
      <c r="G460" s="33">
        <v>48.233783963065768</v>
      </c>
      <c r="H460" s="11">
        <v>7.3169398518636966</v>
      </c>
      <c r="I460" s="80"/>
      <c r="J460" s="8" t="s">
        <v>85</v>
      </c>
      <c r="K460" s="11"/>
      <c r="L460" s="80">
        <v>2.527100086319928</v>
      </c>
      <c r="M460" s="80">
        <v>2.3022883575735871</v>
      </c>
      <c r="N460" s="80">
        <v>2.9659814822403008</v>
      </c>
      <c r="O460" s="80"/>
      <c r="P460" s="258">
        <v>2.5984566420446051</v>
      </c>
      <c r="Q460" s="31"/>
      <c r="R460" s="12" t="s">
        <v>235</v>
      </c>
      <c r="S460" s="233"/>
      <c r="T460" s="233">
        <v>46.236245963163164</v>
      </c>
      <c r="U460" s="233">
        <v>42.123052963017066</v>
      </c>
      <c r="V460" s="233">
        <v>56.342052963017068</v>
      </c>
      <c r="W460" s="404"/>
      <c r="X460" s="277">
        <f t="shared" si="42"/>
        <v>2.3445515075417198</v>
      </c>
      <c r="Z460" s="69"/>
      <c r="AA460" s="69"/>
      <c r="AB460" s="69"/>
    </row>
    <row r="461" spans="1:28" s="5" customFormat="1" outlineLevel="1">
      <c r="A461" s="561"/>
      <c r="B461" s="561"/>
      <c r="C461" s="561"/>
      <c r="D461" s="561"/>
      <c r="E461" s="565"/>
      <c r="F461" s="13" t="s">
        <v>86</v>
      </c>
      <c r="G461" s="33">
        <v>52.753382407542674</v>
      </c>
      <c r="H461" s="11">
        <v>16.72609676367863</v>
      </c>
      <c r="I461" s="80"/>
      <c r="J461" s="8" t="s">
        <v>86</v>
      </c>
      <c r="K461" s="11"/>
      <c r="L461" s="80"/>
      <c r="M461" s="80">
        <v>2.0259462614215535</v>
      </c>
      <c r="N461" s="80">
        <v>2.1544562414868325</v>
      </c>
      <c r="O461" s="80"/>
      <c r="P461" s="260">
        <v>2.090201251454193</v>
      </c>
      <c r="Q461" s="31"/>
      <c r="R461" s="12" t="s">
        <v>236</v>
      </c>
      <c r="S461" s="233"/>
      <c r="T461" s="233"/>
      <c r="U461" s="233">
        <v>64.580518851922193</v>
      </c>
      <c r="V461" s="233">
        <v>40.926245963163161</v>
      </c>
      <c r="W461" s="404"/>
      <c r="X461" s="275">
        <f t="shared" si="42"/>
        <v>2.5642404988635614</v>
      </c>
      <c r="Z461" s="69"/>
      <c r="AA461" s="69"/>
      <c r="AB461" s="69"/>
    </row>
    <row r="462" spans="1:28" s="5" customFormat="1" outlineLevel="1">
      <c r="A462" s="561"/>
      <c r="B462" s="561"/>
      <c r="C462" s="561"/>
      <c r="D462" s="561"/>
      <c r="E462" s="565"/>
      <c r="F462" s="13" t="s">
        <v>88</v>
      </c>
      <c r="G462" s="80">
        <v>28.332984740827307</v>
      </c>
      <c r="H462" s="80"/>
      <c r="I462" s="80"/>
      <c r="J462" s="12" t="s">
        <v>88</v>
      </c>
      <c r="K462" s="80"/>
      <c r="L462" s="80"/>
      <c r="M462" s="80"/>
      <c r="N462" s="80">
        <v>1.4915166142961007</v>
      </c>
      <c r="O462" s="80"/>
      <c r="P462" s="258">
        <v>1.4915166142961007</v>
      </c>
      <c r="Q462" s="31"/>
      <c r="R462" s="12" t="s">
        <v>237</v>
      </c>
      <c r="S462" s="233"/>
      <c r="T462" s="233"/>
      <c r="U462" s="233"/>
      <c r="V462" s="233">
        <v>28.332984740827307</v>
      </c>
      <c r="W462" s="404"/>
      <c r="X462" s="277">
        <f>G462/$G$457*100</f>
        <v>1.3772119172348052</v>
      </c>
      <c r="Z462" s="69"/>
      <c r="AA462" s="69"/>
      <c r="AB462" s="69"/>
    </row>
    <row r="463" spans="1:28" s="5" customFormat="1" outlineLevel="1">
      <c r="A463" s="561"/>
      <c r="B463" s="561"/>
      <c r="C463" s="561"/>
      <c r="D463" s="561"/>
      <c r="E463" s="565"/>
      <c r="F463" s="49"/>
      <c r="G463" s="80"/>
      <c r="H463" s="80"/>
      <c r="I463" s="80"/>
      <c r="J463" s="80"/>
      <c r="K463" s="80"/>
      <c r="L463" s="80"/>
      <c r="M463" s="80"/>
      <c r="N463" s="80"/>
      <c r="O463" s="80"/>
      <c r="P463" s="258"/>
      <c r="Q463" s="69"/>
      <c r="R463" s="12"/>
      <c r="S463" s="405"/>
      <c r="T463" s="405"/>
      <c r="U463" s="405"/>
      <c r="V463" s="405"/>
      <c r="W463" s="404"/>
      <c r="X463" s="277"/>
      <c r="Z463" s="69"/>
      <c r="AA463" s="69"/>
      <c r="AB463" s="69"/>
    </row>
    <row r="464" spans="1:28" s="5" customFormat="1" outlineLevel="1">
      <c r="A464" s="561"/>
      <c r="B464" s="561"/>
      <c r="C464" s="561"/>
      <c r="D464" s="561"/>
      <c r="E464" s="565"/>
      <c r="F464" s="49"/>
      <c r="G464" s="80"/>
      <c r="H464" s="80"/>
      <c r="I464" s="80"/>
      <c r="J464" s="80"/>
      <c r="K464" s="80"/>
      <c r="L464" s="80"/>
      <c r="M464" s="80"/>
      <c r="N464" s="80"/>
      <c r="O464" s="80"/>
      <c r="P464" s="258"/>
      <c r="Q464" s="69"/>
      <c r="R464" s="12"/>
      <c r="S464" s="405"/>
      <c r="T464" s="405"/>
      <c r="U464" s="405"/>
      <c r="V464" s="405"/>
      <c r="W464" s="404"/>
      <c r="X464" s="277"/>
      <c r="Z464" s="69"/>
      <c r="AA464" s="69"/>
      <c r="AB464" s="69"/>
    </row>
    <row r="465" spans="1:28" s="5" customFormat="1" ht="15.75" outlineLevel="1" thickBot="1">
      <c r="A465" s="561"/>
      <c r="B465" s="561"/>
      <c r="C465" s="561"/>
      <c r="D465" s="561"/>
      <c r="E465" s="565"/>
      <c r="F465" s="49"/>
      <c r="G465" s="80"/>
      <c r="H465" s="80"/>
      <c r="I465" s="80"/>
      <c r="J465" s="80"/>
      <c r="K465" s="80"/>
      <c r="L465" s="61"/>
      <c r="M465" s="61"/>
      <c r="N465" s="61"/>
      <c r="O465" s="80"/>
      <c r="P465" s="258"/>
      <c r="Q465" s="69"/>
      <c r="R465" s="12"/>
      <c r="S465" s="405"/>
      <c r="T465" s="405"/>
      <c r="U465" s="405"/>
      <c r="V465" s="405"/>
      <c r="W465" s="404"/>
      <c r="X465" s="277"/>
      <c r="Z465" s="69"/>
      <c r="AA465" s="69"/>
      <c r="AB465" s="69"/>
    </row>
    <row r="466" spans="1:28" s="5" customFormat="1" ht="14.45" customHeight="1" outlineLevel="1">
      <c r="A466" s="563"/>
      <c r="B466" s="563"/>
      <c r="C466" s="563"/>
      <c r="D466" s="563"/>
      <c r="E466" s="569" t="s">
        <v>77</v>
      </c>
      <c r="F466" s="40" t="s">
        <v>79</v>
      </c>
      <c r="G466" s="7" t="s">
        <v>80</v>
      </c>
      <c r="H466" s="7" t="s">
        <v>81</v>
      </c>
      <c r="I466" s="80"/>
      <c r="J466" s="7" t="s">
        <v>79</v>
      </c>
      <c r="K466" s="53" t="s">
        <v>87</v>
      </c>
      <c r="L466" s="80"/>
      <c r="M466" s="80"/>
      <c r="N466" s="80"/>
      <c r="O466" s="80"/>
      <c r="P466" s="262" t="s">
        <v>89</v>
      </c>
      <c r="Q466" s="69" t="s">
        <v>285</v>
      </c>
      <c r="R466" s="8">
        <v>271</v>
      </c>
      <c r="S466" s="233"/>
      <c r="T466" s="233"/>
      <c r="U466" s="233"/>
      <c r="V466" s="233"/>
      <c r="W466" s="404"/>
      <c r="X466" s="277"/>
      <c r="Z466" s="69"/>
      <c r="AA466" s="69"/>
      <c r="AB466" s="69"/>
    </row>
    <row r="467" spans="1:28" s="5" customFormat="1" outlineLevel="1">
      <c r="A467" s="563"/>
      <c r="B467" s="563"/>
      <c r="C467" s="563"/>
      <c r="D467" s="563"/>
      <c r="E467" s="569"/>
      <c r="F467" s="13" t="s">
        <v>82</v>
      </c>
      <c r="G467" s="33">
        <v>5244.0282085915642</v>
      </c>
      <c r="H467" s="11">
        <v>409.6640784091594</v>
      </c>
      <c r="I467" s="80"/>
      <c r="J467" s="8" t="s">
        <v>82</v>
      </c>
      <c r="K467" s="11">
        <v>154.37184119367296</v>
      </c>
      <c r="L467" s="80">
        <v>131.77338877772152</v>
      </c>
      <c r="M467" s="80">
        <v>131.82388488632014</v>
      </c>
      <c r="N467" s="80">
        <v>144.82887042595354</v>
      </c>
      <c r="O467" s="80"/>
      <c r="P467" s="258">
        <v>140.69949632091704</v>
      </c>
      <c r="Q467" s="69"/>
      <c r="R467" s="8" t="s">
        <v>82</v>
      </c>
      <c r="S467" s="233">
        <v>5753.6118536302802</v>
      </c>
      <c r="T467" s="233">
        <v>4911.3421580127142</v>
      </c>
      <c r="U467" s="233">
        <v>4913.2242046784067</v>
      </c>
      <c r="V467" s="233">
        <v>5397.9346180448556</v>
      </c>
      <c r="W467" s="404"/>
      <c r="X467" s="243" t="s">
        <v>437</v>
      </c>
      <c r="Z467" s="9"/>
      <c r="AA467" s="9"/>
      <c r="AB467" s="69"/>
    </row>
    <row r="468" spans="1:28" s="5" customFormat="1" outlineLevel="1">
      <c r="A468" s="563"/>
      <c r="B468" s="563"/>
      <c r="C468" s="563"/>
      <c r="D468" s="563"/>
      <c r="E468" s="569"/>
      <c r="F468" s="13" t="s">
        <v>83</v>
      </c>
      <c r="G468" s="33">
        <v>2223.4569286421201</v>
      </c>
      <c r="H468" s="11">
        <v>62.741399032078796</v>
      </c>
      <c r="I468" s="80"/>
      <c r="J468" s="8" t="s">
        <v>83</v>
      </c>
      <c r="K468" s="11">
        <v>73.828418898648067</v>
      </c>
      <c r="L468" s="80">
        <v>78.420664512538991</v>
      </c>
      <c r="M468" s="80">
        <v>75.022344473828099</v>
      </c>
      <c r="N468" s="80">
        <v>74.044202238352824</v>
      </c>
      <c r="O468" s="80"/>
      <c r="P468" s="259">
        <v>75.328907530842002</v>
      </c>
      <c r="Q468" s="69"/>
      <c r="R468" s="8" t="s">
        <v>83</v>
      </c>
      <c r="S468" s="233">
        <v>2179.1675322475903</v>
      </c>
      <c r="T468" s="233">
        <v>2314.7152344899414</v>
      </c>
      <c r="U468" s="233">
        <v>2214.4082144694876</v>
      </c>
      <c r="V468" s="233">
        <v>2185.5367333614608</v>
      </c>
      <c r="W468" s="404"/>
      <c r="X468" s="400">
        <f>G468/$G$467*100</f>
        <v>42.399789631171608</v>
      </c>
      <c r="Z468" s="9"/>
      <c r="AA468" s="9"/>
      <c r="AB468" s="69"/>
    </row>
    <row r="469" spans="1:28" s="5" customFormat="1" outlineLevel="1">
      <c r="A469" s="563"/>
      <c r="B469" s="563"/>
      <c r="C469" s="563"/>
      <c r="D469" s="563"/>
      <c r="E469" s="569"/>
      <c r="F469" s="13" t="s">
        <v>84</v>
      </c>
      <c r="G469" s="33">
        <v>2588.1968728308229</v>
      </c>
      <c r="H469" s="11">
        <v>158.60800199611629</v>
      </c>
      <c r="I469" s="80"/>
      <c r="J469" s="8" t="s">
        <v>84</v>
      </c>
      <c r="K469" s="11">
        <v>73.579249808704404</v>
      </c>
      <c r="L469" s="80">
        <v>85.155526889501161</v>
      </c>
      <c r="M469" s="80">
        <v>77.441606908248161</v>
      </c>
      <c r="N469" s="80">
        <v>78.279411871086651</v>
      </c>
      <c r="O469" s="80"/>
      <c r="P469" s="258">
        <v>78.613948869385098</v>
      </c>
      <c r="Q469" s="69"/>
      <c r="R469" s="8" t="s">
        <v>84</v>
      </c>
      <c r="S469" s="233">
        <v>2422.4401267074559</v>
      </c>
      <c r="T469" s="233">
        <v>2803.5644000768266</v>
      </c>
      <c r="U469" s="233">
        <v>2549.6000100432243</v>
      </c>
      <c r="V469" s="233">
        <v>2577.1829544957855</v>
      </c>
      <c r="W469" s="404"/>
      <c r="X469" s="243">
        <f t="shared" ref="X469:X472" si="43">G469/$G$467*100</f>
        <v>49.355128727005045</v>
      </c>
      <c r="Z469" s="9"/>
      <c r="AA469" s="9"/>
      <c r="AB469" s="69"/>
    </row>
    <row r="470" spans="1:28" s="5" customFormat="1" outlineLevel="1">
      <c r="A470" s="563"/>
      <c r="B470" s="563"/>
      <c r="C470" s="563"/>
      <c r="D470" s="563"/>
      <c r="E470" s="569"/>
      <c r="F470" s="13" t="s">
        <v>85</v>
      </c>
      <c r="G470" s="33">
        <v>2606.1030286713399</v>
      </c>
      <c r="H470" s="11">
        <v>328.9154725756365</v>
      </c>
      <c r="I470" s="80"/>
      <c r="J470" s="8" t="s">
        <v>85</v>
      </c>
      <c r="K470" s="11">
        <v>114.40947011124274</v>
      </c>
      <c r="L470" s="80">
        <v>102.13569993363056</v>
      </c>
      <c r="M470" s="80">
        <v>95.302099441897596</v>
      </c>
      <c r="N470" s="80">
        <v>84.563498949307075</v>
      </c>
      <c r="O470" s="80"/>
      <c r="P470" s="258">
        <v>99.1026921090195</v>
      </c>
      <c r="Q470" s="69"/>
      <c r="R470" s="8" t="s">
        <v>85</v>
      </c>
      <c r="S470" s="233">
        <v>3008.6252978636949</v>
      </c>
      <c r="T470" s="233">
        <v>2685.8620211819316</v>
      </c>
      <c r="U470" s="233">
        <v>2506.1588611644002</v>
      </c>
      <c r="V470" s="233">
        <v>2223.7659344753315</v>
      </c>
      <c r="W470" s="404"/>
      <c r="X470" s="243">
        <f t="shared" si="43"/>
        <v>49.696586765144126</v>
      </c>
      <c r="Z470" s="9"/>
      <c r="AA470" s="9"/>
      <c r="AB470" s="69"/>
    </row>
    <row r="471" spans="1:28" s="5" customFormat="1" outlineLevel="1">
      <c r="A471" s="563"/>
      <c r="B471" s="563"/>
      <c r="C471" s="563"/>
      <c r="D471" s="563"/>
      <c r="E471" s="569"/>
      <c r="F471" s="13" t="s">
        <v>86</v>
      </c>
      <c r="G471" s="33">
        <v>3910.2701689566252</v>
      </c>
      <c r="H471" s="11">
        <v>775.13656551854729</v>
      </c>
      <c r="I471" s="80"/>
      <c r="J471" s="8" t="s">
        <v>86</v>
      </c>
      <c r="K471" s="11"/>
      <c r="L471" s="80">
        <v>133.53832056055214</v>
      </c>
      <c r="M471" s="80">
        <v>89.410643202982797</v>
      </c>
      <c r="N471" s="80">
        <v>120.83705457127374</v>
      </c>
      <c r="O471" s="80"/>
      <c r="P471" s="259">
        <v>114.59533944493622</v>
      </c>
      <c r="Q471" s="69"/>
      <c r="R471" s="8" t="s">
        <v>86</v>
      </c>
      <c r="S471" s="233"/>
      <c r="T471" s="233">
        <v>4556.6505045469194</v>
      </c>
      <c r="U471" s="233">
        <v>3050.9074155833587</v>
      </c>
      <c r="V471" s="233">
        <v>4123.2525867395971</v>
      </c>
      <c r="W471" s="404"/>
      <c r="X471" s="401">
        <f t="shared" si="43"/>
        <v>74.56615436488741</v>
      </c>
      <c r="Z471" s="9"/>
      <c r="AA471" s="9"/>
      <c r="AB471" s="69"/>
    </row>
    <row r="472" spans="1:28" s="5" customFormat="1" outlineLevel="1">
      <c r="A472" s="563"/>
      <c r="B472" s="563"/>
      <c r="C472" s="563"/>
      <c r="D472" s="563"/>
      <c r="E472" s="569"/>
      <c r="F472" s="13" t="s">
        <v>88</v>
      </c>
      <c r="G472" s="80">
        <v>5080.108277843241</v>
      </c>
      <c r="H472" s="80">
        <v>262.26461035835297</v>
      </c>
      <c r="I472" s="80"/>
      <c r="J472" s="12" t="s">
        <v>88</v>
      </c>
      <c r="K472" s="80"/>
      <c r="L472" s="80"/>
      <c r="M472" s="80">
        <v>151.58605777719188</v>
      </c>
      <c r="N472" s="80">
        <v>163.07265756663293</v>
      </c>
      <c r="O472" s="80"/>
      <c r="P472" s="258">
        <v>157.32935767191242</v>
      </c>
      <c r="Q472" s="69"/>
      <c r="R472" s="8" t="s">
        <v>88</v>
      </c>
      <c r="S472" s="233"/>
      <c r="T472" s="233"/>
      <c r="U472" s="233">
        <v>4894.6591933936024</v>
      </c>
      <c r="V472" s="233">
        <v>5265.5573622928805</v>
      </c>
      <c r="W472" s="404"/>
      <c r="X472" s="243">
        <f t="shared" si="43"/>
        <v>96.874160011577274</v>
      </c>
      <c r="Z472" s="9"/>
      <c r="AA472" s="10"/>
      <c r="AB472" s="69"/>
    </row>
    <row r="473" spans="1:28" s="5" customFormat="1" outlineLevel="1">
      <c r="A473" s="563"/>
      <c r="B473" s="563"/>
      <c r="C473" s="563"/>
      <c r="D473" s="563"/>
      <c r="E473" s="569"/>
      <c r="F473" s="49"/>
      <c r="G473" s="80"/>
      <c r="H473" s="80"/>
      <c r="I473" s="80"/>
      <c r="J473" s="80"/>
      <c r="K473" s="80"/>
      <c r="L473" s="80"/>
      <c r="M473" s="80"/>
      <c r="N473" s="80"/>
      <c r="O473" s="80"/>
      <c r="P473" s="258"/>
      <c r="Q473" s="69"/>
      <c r="R473" s="12"/>
      <c r="S473" s="405"/>
      <c r="T473" s="405"/>
      <c r="U473" s="405"/>
      <c r="V473" s="405"/>
      <c r="W473" s="404"/>
      <c r="X473" s="277"/>
      <c r="Z473" s="69"/>
      <c r="AA473" s="69"/>
      <c r="AB473" s="69"/>
    </row>
    <row r="474" spans="1:28" s="5" customFormat="1" ht="34.15" customHeight="1" outlineLevel="1">
      <c r="A474" s="563"/>
      <c r="B474" s="563"/>
      <c r="C474" s="563"/>
      <c r="D474" s="563"/>
      <c r="E474" s="569"/>
      <c r="P474" s="244"/>
      <c r="S474" s="404"/>
      <c r="T474" s="404"/>
      <c r="U474" s="404"/>
      <c r="V474" s="404"/>
      <c r="W474" s="404"/>
      <c r="X474" s="277"/>
      <c r="Z474" s="69"/>
      <c r="AA474" s="69"/>
      <c r="AB474" s="69"/>
    </row>
    <row r="475" spans="1:28" s="5" customFormat="1" ht="13.9" customHeight="1" outlineLevel="1" thickBot="1">
      <c r="A475" s="35">
        <v>301</v>
      </c>
      <c r="B475" s="36" t="s">
        <v>139</v>
      </c>
      <c r="C475" s="122" t="s">
        <v>140</v>
      </c>
      <c r="D475" s="77" t="s">
        <v>255</v>
      </c>
      <c r="E475" s="26"/>
      <c r="F475" s="49"/>
      <c r="G475" s="80"/>
      <c r="H475" s="80"/>
      <c r="I475" s="80"/>
      <c r="J475" s="80"/>
      <c r="K475" s="80"/>
      <c r="L475" s="61"/>
      <c r="M475" s="61"/>
      <c r="N475" s="61"/>
      <c r="O475" s="80"/>
      <c r="P475" s="258"/>
      <c r="Q475" s="69"/>
      <c r="R475" s="12"/>
      <c r="S475" s="405"/>
      <c r="T475" s="405"/>
      <c r="U475" s="405"/>
      <c r="V475" s="405"/>
      <c r="W475" s="404"/>
      <c r="X475" s="277"/>
      <c r="Z475" s="69"/>
      <c r="AA475" s="69"/>
      <c r="AB475" s="69"/>
    </row>
    <row r="476" spans="1:28" s="5" customFormat="1" outlineLevel="1">
      <c r="A476" s="561"/>
      <c r="B476" s="561"/>
      <c r="C476" s="561"/>
      <c r="D476" s="561"/>
      <c r="E476" s="565" t="s">
        <v>214</v>
      </c>
      <c r="F476" s="40" t="s">
        <v>79</v>
      </c>
      <c r="G476" s="7" t="s">
        <v>80</v>
      </c>
      <c r="H476" s="7" t="s">
        <v>81</v>
      </c>
      <c r="I476" s="80"/>
      <c r="J476" s="7" t="s">
        <v>79</v>
      </c>
      <c r="K476" s="53" t="s">
        <v>87</v>
      </c>
      <c r="L476" s="80"/>
      <c r="M476" s="80"/>
      <c r="N476" s="80"/>
      <c r="O476" s="80"/>
      <c r="P476" s="262" t="s">
        <v>89</v>
      </c>
      <c r="Q476" s="78" t="s">
        <v>268</v>
      </c>
      <c r="S476" s="404"/>
      <c r="T476" s="404"/>
      <c r="U476" s="404"/>
      <c r="V476" s="404"/>
      <c r="W476" s="404"/>
      <c r="X476" s="277"/>
      <c r="Z476" s="69"/>
      <c r="AA476" s="69"/>
      <c r="AB476" s="69"/>
    </row>
    <row r="477" spans="1:28" s="5" customFormat="1" outlineLevel="1">
      <c r="A477" s="561"/>
      <c r="B477" s="561"/>
      <c r="C477" s="561"/>
      <c r="D477" s="561"/>
      <c r="E477" s="565"/>
      <c r="F477" s="13" t="s">
        <v>82</v>
      </c>
      <c r="G477" s="33">
        <v>2586.8028308698617</v>
      </c>
      <c r="H477" s="11">
        <v>691.30930863542176</v>
      </c>
      <c r="I477" s="80"/>
      <c r="J477" s="8" t="s">
        <v>82</v>
      </c>
      <c r="K477" s="11">
        <v>57.879821529409334</v>
      </c>
      <c r="L477" s="80">
        <v>106.09764229813818</v>
      </c>
      <c r="M477" s="80">
        <v>109.99882149585025</v>
      </c>
      <c r="N477" s="80">
        <v>111.45185948520604</v>
      </c>
      <c r="O477" s="80"/>
      <c r="P477" s="258">
        <v>96.357036202150951</v>
      </c>
      <c r="Q477" s="31"/>
      <c r="R477" s="12" t="s">
        <v>83</v>
      </c>
      <c r="S477" s="233">
        <v>1553.8427922212927</v>
      </c>
      <c r="T477" s="233">
        <v>2848.2993278213266</v>
      </c>
      <c r="U477" s="233">
        <v>2953.0304589366583</v>
      </c>
      <c r="V477" s="233">
        <v>2992.0387445001684</v>
      </c>
      <c r="W477" s="404"/>
      <c r="X477" s="277"/>
      <c r="Z477" s="69"/>
      <c r="AA477" s="69"/>
      <c r="AB477" s="69"/>
    </row>
    <row r="478" spans="1:28" s="5" customFormat="1" outlineLevel="1">
      <c r="A478" s="561"/>
      <c r="B478" s="561"/>
      <c r="C478" s="561"/>
      <c r="D478" s="561"/>
      <c r="E478" s="565"/>
      <c r="F478" s="13" t="s">
        <v>83</v>
      </c>
      <c r="G478" s="33">
        <v>642.98798410473455</v>
      </c>
      <c r="H478" s="11">
        <v>184.68618757759648</v>
      </c>
      <c r="I478" s="80"/>
      <c r="J478" s="8" t="s">
        <v>83</v>
      </c>
      <c r="K478" s="11">
        <v>17.330594423802069</v>
      </c>
      <c r="L478" s="80">
        <v>34.349157026642239</v>
      </c>
      <c r="M478" s="80">
        <v>33.191666273947227</v>
      </c>
      <c r="N478" s="80">
        <v>25.274198777104345</v>
      </c>
      <c r="O478" s="80"/>
      <c r="P478" s="260">
        <v>27.53640412537397</v>
      </c>
      <c r="Q478" s="31"/>
      <c r="R478" s="12" t="s">
        <v>84</v>
      </c>
      <c r="S478" s="233">
        <v>404.67752874199607</v>
      </c>
      <c r="T478" s="233">
        <v>802.06896774535619</v>
      </c>
      <c r="U478" s="233">
        <v>775.04101441104888</v>
      </c>
      <c r="V478" s="233">
        <v>590.16442552053672</v>
      </c>
      <c r="W478" s="404"/>
      <c r="X478" s="275">
        <f>G478/$G$477*100</f>
        <v>24.856474425942913</v>
      </c>
      <c r="Z478" s="69"/>
      <c r="AA478" s="69"/>
      <c r="AB478" s="69"/>
    </row>
    <row r="479" spans="1:28" s="5" customFormat="1" outlineLevel="1">
      <c r="A479" s="561"/>
      <c r="B479" s="561"/>
      <c r="C479" s="561"/>
      <c r="D479" s="561"/>
      <c r="E479" s="565"/>
      <c r="F479" s="13" t="s">
        <v>84</v>
      </c>
      <c r="G479" s="33">
        <v>530.02639971517192</v>
      </c>
      <c r="H479" s="11">
        <v>162.67338238235004</v>
      </c>
      <c r="I479" s="80"/>
      <c r="J479" s="8" t="s">
        <v>84</v>
      </c>
      <c r="K479" s="11">
        <v>13.858304614402259</v>
      </c>
      <c r="L479" s="80">
        <v>27.509250961012157</v>
      </c>
      <c r="M479" s="80">
        <v>28.296037325850783</v>
      </c>
      <c r="N479" s="80">
        <v>19.706922098080646</v>
      </c>
      <c r="O479" s="80"/>
      <c r="P479" s="258">
        <v>22.342628749836457</v>
      </c>
      <c r="Q479" s="31"/>
      <c r="R479" s="12" t="s">
        <v>85</v>
      </c>
      <c r="S479" s="233">
        <v>328.75573340856533</v>
      </c>
      <c r="T479" s="233">
        <v>652.59237885484401</v>
      </c>
      <c r="U479" s="233">
        <v>671.25703774389524</v>
      </c>
      <c r="V479" s="233">
        <v>467.50044885338315</v>
      </c>
      <c r="W479" s="404"/>
      <c r="X479" s="277">
        <f t="shared" ref="X479:X482" si="44">G479/$G$477*100</f>
        <v>20.489632738531544</v>
      </c>
      <c r="Z479" s="69"/>
      <c r="AA479" s="69"/>
      <c r="AB479" s="69"/>
    </row>
    <row r="480" spans="1:28" s="5" customFormat="1" outlineLevel="1">
      <c r="A480" s="561"/>
      <c r="B480" s="561"/>
      <c r="C480" s="561"/>
      <c r="D480" s="561"/>
      <c r="E480" s="565"/>
      <c r="F480" s="13" t="s">
        <v>85</v>
      </c>
      <c r="G480" s="33">
        <v>345.3100038248059</v>
      </c>
      <c r="H480" s="11">
        <v>88.98399048781728</v>
      </c>
      <c r="I480" s="80"/>
      <c r="J480" s="8" t="s">
        <v>85</v>
      </c>
      <c r="K480" s="11">
        <v>11.628077925773523</v>
      </c>
      <c r="L480" s="80">
        <v>19.137314031466435</v>
      </c>
      <c r="M480" s="80">
        <v>22.216344139690907</v>
      </c>
      <c r="N480" s="80">
        <v>16.56628395694468</v>
      </c>
      <c r="O480" s="80"/>
      <c r="P480" s="258">
        <v>17.387005013468887</v>
      </c>
      <c r="Q480" s="31"/>
      <c r="R480" s="12" t="s">
        <v>86</v>
      </c>
      <c r="S480" s="233">
        <v>230.93635907469633</v>
      </c>
      <c r="T480" s="233">
        <v>380.07155207484243</v>
      </c>
      <c r="U480" s="233">
        <v>441.22181329717824</v>
      </c>
      <c r="V480" s="233">
        <v>329.01029085250656</v>
      </c>
      <c r="W480" s="404"/>
      <c r="X480" s="277">
        <f t="shared" si="44"/>
        <v>13.348910852578927</v>
      </c>
      <c r="Z480" s="69"/>
      <c r="AA480" s="69"/>
      <c r="AB480" s="69"/>
    </row>
    <row r="481" spans="1:28" s="5" customFormat="1" outlineLevel="1">
      <c r="A481" s="561"/>
      <c r="B481" s="561"/>
      <c r="C481" s="561"/>
      <c r="D481" s="561"/>
      <c r="E481" s="565"/>
      <c r="F481" s="13" t="s">
        <v>86</v>
      </c>
      <c r="G481" s="33">
        <v>242.03886325956228</v>
      </c>
      <c r="H481" s="11">
        <v>38.042750954777233</v>
      </c>
      <c r="I481" s="80"/>
      <c r="J481" s="8" t="s">
        <v>86</v>
      </c>
      <c r="K481" s="11"/>
      <c r="L481" s="80">
        <v>18.266769547261237</v>
      </c>
      <c r="M481" s="80">
        <v>19.933273193001291</v>
      </c>
      <c r="N481" s="80">
        <v>14.537153697777692</v>
      </c>
      <c r="O481" s="80"/>
      <c r="P481" s="260">
        <v>17.579065479346742</v>
      </c>
      <c r="Q481" s="31"/>
      <c r="R481" s="12" t="s">
        <v>88</v>
      </c>
      <c r="S481" s="233"/>
      <c r="T481" s="233">
        <v>251.50757540768876</v>
      </c>
      <c r="U481" s="233">
        <v>274.45297307440416</v>
      </c>
      <c r="V481" s="233">
        <v>200.15604129659391</v>
      </c>
      <c r="W481" s="404"/>
      <c r="X481" s="275">
        <f t="shared" si="44"/>
        <v>9.3566800055716683</v>
      </c>
      <c r="Z481" s="69"/>
      <c r="AA481" s="69"/>
      <c r="AB481" s="69"/>
    </row>
    <row r="482" spans="1:28" s="5" customFormat="1" outlineLevel="1">
      <c r="A482" s="561"/>
      <c r="B482" s="561"/>
      <c r="C482" s="561"/>
      <c r="D482" s="561"/>
      <c r="E482" s="565"/>
      <c r="F482" s="13" t="s">
        <v>88</v>
      </c>
      <c r="G482" s="80">
        <v>188.21930835214135</v>
      </c>
      <c r="H482" s="80">
        <v>62.915428232701217</v>
      </c>
      <c r="I482" s="80"/>
      <c r="J482" s="12" t="s">
        <v>88</v>
      </c>
      <c r="K482" s="80"/>
      <c r="L482" s="80"/>
      <c r="M482" s="80">
        <v>18.953438441441712</v>
      </c>
      <c r="N482" s="80">
        <v>11.70657163623401</v>
      </c>
      <c r="O482" s="80"/>
      <c r="P482" s="258">
        <v>15.330005038837861</v>
      </c>
      <c r="Q482" s="31"/>
      <c r="R482" s="12"/>
      <c r="S482" s="233"/>
      <c r="T482" s="233"/>
      <c r="U482" s="233">
        <v>232.70723429673998</v>
      </c>
      <c r="V482" s="233">
        <v>143.7313824075427</v>
      </c>
      <c r="W482" s="404"/>
      <c r="X482" s="277">
        <f t="shared" si="44"/>
        <v>7.2761366311343112</v>
      </c>
      <c r="Z482" s="69"/>
      <c r="AA482" s="69"/>
      <c r="AB482" s="69"/>
    </row>
    <row r="483" spans="1:28" s="5" customFormat="1" outlineLevel="1">
      <c r="A483" s="561"/>
      <c r="B483" s="561"/>
      <c r="C483" s="561"/>
      <c r="D483" s="561"/>
      <c r="E483" s="565"/>
      <c r="F483" s="49"/>
      <c r="G483" s="80"/>
      <c r="H483" s="80"/>
      <c r="I483" s="80"/>
      <c r="J483" s="80"/>
      <c r="K483" s="80"/>
      <c r="L483" s="80"/>
      <c r="M483" s="80"/>
      <c r="N483" s="80"/>
      <c r="O483" s="80"/>
      <c r="P483" s="258"/>
      <c r="Q483" s="69"/>
      <c r="R483" s="12"/>
      <c r="S483" s="405"/>
      <c r="T483" s="405"/>
      <c r="U483" s="405"/>
      <c r="V483" s="405"/>
      <c r="W483" s="404"/>
      <c r="X483" s="277"/>
      <c r="Z483" s="69"/>
      <c r="AA483" s="69"/>
      <c r="AB483" s="69"/>
    </row>
    <row r="484" spans="1:28" s="5" customFormat="1" ht="14.25" outlineLevel="1">
      <c r="A484" s="561"/>
      <c r="B484" s="561"/>
      <c r="C484" s="561"/>
      <c r="D484" s="561"/>
      <c r="E484" s="565"/>
      <c r="P484" s="244"/>
      <c r="S484" s="404"/>
      <c r="T484" s="404"/>
      <c r="U484" s="404"/>
      <c r="V484" s="404"/>
      <c r="W484" s="404"/>
      <c r="X484" s="277"/>
      <c r="Z484" s="69"/>
      <c r="AA484" s="69"/>
      <c r="AB484" s="69"/>
    </row>
    <row r="485" spans="1:28" s="5" customFormat="1" ht="15.75" outlineLevel="1" thickBot="1">
      <c r="A485" s="561"/>
      <c r="B485" s="561"/>
      <c r="C485" s="561"/>
      <c r="D485" s="561"/>
      <c r="E485" s="565"/>
      <c r="F485" s="49"/>
      <c r="G485" s="80"/>
      <c r="H485" s="80"/>
      <c r="I485" s="80"/>
      <c r="J485" s="80"/>
      <c r="K485" s="80"/>
      <c r="L485" s="61"/>
      <c r="M485" s="61"/>
      <c r="N485" s="61"/>
      <c r="O485" s="80"/>
      <c r="P485" s="258"/>
      <c r="Q485" s="69"/>
      <c r="R485" s="24">
        <v>301</v>
      </c>
      <c r="S485" s="233"/>
      <c r="T485" s="233"/>
      <c r="U485" s="233"/>
      <c r="V485" s="233"/>
      <c r="W485" s="404"/>
      <c r="X485" s="277"/>
      <c r="Z485" s="9"/>
      <c r="AA485" s="9"/>
      <c r="AB485" s="9"/>
    </row>
    <row r="486" spans="1:28" s="5" customFormat="1" outlineLevel="1">
      <c r="A486" s="561"/>
      <c r="B486" s="561"/>
      <c r="C486" s="561"/>
      <c r="D486" s="561"/>
      <c r="E486" s="565" t="s">
        <v>214</v>
      </c>
      <c r="F486" s="40" t="s">
        <v>79</v>
      </c>
      <c r="G486" s="7" t="s">
        <v>80</v>
      </c>
      <c r="H486" s="7" t="s">
        <v>81</v>
      </c>
      <c r="I486" s="80"/>
      <c r="J486" s="7" t="s">
        <v>79</v>
      </c>
      <c r="K486" s="53" t="s">
        <v>87</v>
      </c>
      <c r="L486" s="80"/>
      <c r="M486" s="80"/>
      <c r="N486" s="80"/>
      <c r="O486" s="80"/>
      <c r="P486" s="262" t="s">
        <v>89</v>
      </c>
      <c r="Q486" s="69" t="s">
        <v>269</v>
      </c>
      <c r="R486" s="12" t="s">
        <v>82</v>
      </c>
      <c r="S486" s="233">
        <v>72.083848296447798</v>
      </c>
      <c r="T486" s="233">
        <v>1198.2496144402685</v>
      </c>
      <c r="U486" s="233">
        <v>1506.4957366738538</v>
      </c>
      <c r="V486" s="233">
        <v>1112.8204133263976</v>
      </c>
      <c r="W486" s="404"/>
      <c r="X486" s="277"/>
      <c r="Z486" s="9"/>
      <c r="AA486" s="9"/>
      <c r="AB486" s="9"/>
    </row>
    <row r="487" spans="1:28" s="5" customFormat="1" outlineLevel="1">
      <c r="A487" s="561"/>
      <c r="B487" s="561"/>
      <c r="C487" s="561"/>
      <c r="D487" s="561"/>
      <c r="E487" s="565"/>
      <c r="F487" s="13" t="s">
        <v>83</v>
      </c>
      <c r="G487" s="33">
        <v>972.41240318424195</v>
      </c>
      <c r="H487" s="11">
        <v>623.57928369419562</v>
      </c>
      <c r="I487" s="80"/>
      <c r="J487" s="8" t="s">
        <v>83</v>
      </c>
      <c r="K487" s="11">
        <v>5.6492816800848766</v>
      </c>
      <c r="L487" s="80">
        <v>93.907994023673055</v>
      </c>
      <c r="M487" s="80">
        <v>118.06554404971973</v>
      </c>
      <c r="N487" s="80">
        <v>87.212823993181502</v>
      </c>
      <c r="O487" s="80"/>
      <c r="P487" s="258">
        <v>76.208910936664793</v>
      </c>
      <c r="Q487" s="31"/>
      <c r="R487" s="12" t="s">
        <v>83</v>
      </c>
      <c r="S487" s="233">
        <v>2062.1759522388243</v>
      </c>
      <c r="T487" s="233">
        <v>13610.808282649357</v>
      </c>
      <c r="U487" s="233">
        <v>12795.050204970601</v>
      </c>
      <c r="V487" s="233">
        <v>2496.4789955921242</v>
      </c>
      <c r="W487" s="404"/>
      <c r="X487" s="276">
        <f>G488/$G$487*100</f>
        <v>796.07462158172643</v>
      </c>
      <c r="Z487" s="9"/>
      <c r="AA487" s="9"/>
      <c r="AB487" s="9"/>
    </row>
    <row r="488" spans="1:28" s="5" customFormat="1" outlineLevel="1">
      <c r="A488" s="561"/>
      <c r="B488" s="561"/>
      <c r="C488" s="561"/>
      <c r="D488" s="561"/>
      <c r="E488" s="565"/>
      <c r="F488" s="13" t="s">
        <v>84</v>
      </c>
      <c r="G488" s="33">
        <v>7741.1283588627266</v>
      </c>
      <c r="H488" s="11">
        <v>6318.019621543458</v>
      </c>
      <c r="I488" s="80"/>
      <c r="J488" s="8" t="s">
        <v>84</v>
      </c>
      <c r="K488" s="11">
        <v>144.40203537721806</v>
      </c>
      <c r="L488" s="80">
        <v>953.0847341178021</v>
      </c>
      <c r="M488" s="80">
        <v>895.96200088820956</v>
      </c>
      <c r="N488" s="80">
        <v>174.81371938635911</v>
      </c>
      <c r="O488" s="80"/>
      <c r="P488" s="269">
        <v>542.06562244239717</v>
      </c>
      <c r="Q488" s="31"/>
      <c r="R488" s="12" t="s">
        <v>84</v>
      </c>
      <c r="S488" s="233">
        <v>114.53583663002462</v>
      </c>
      <c r="T488" s="233">
        <v>3895.3357189103608</v>
      </c>
      <c r="U488" s="233">
        <v>5865.5506668214121</v>
      </c>
      <c r="V488" s="233">
        <v>384.24847218622944</v>
      </c>
      <c r="W488" s="404"/>
      <c r="X488" s="277">
        <f t="shared" ref="X488:X491" si="45">G489/$G$487*100</f>
        <v>263.76850657580871</v>
      </c>
      <c r="Z488" s="9"/>
      <c r="AA488" s="9"/>
      <c r="AB488" s="9"/>
    </row>
    <row r="489" spans="1:28" s="5" customFormat="1" outlineLevel="1">
      <c r="A489" s="561"/>
      <c r="B489" s="561"/>
      <c r="C489" s="561"/>
      <c r="D489" s="561"/>
      <c r="E489" s="565"/>
      <c r="F489" s="13" t="s">
        <v>85</v>
      </c>
      <c r="G489" s="33">
        <v>2564.9176736370068</v>
      </c>
      <c r="H489" s="11">
        <v>2794.2726927399258</v>
      </c>
      <c r="I489" s="80"/>
      <c r="J489" s="8" t="s">
        <v>85</v>
      </c>
      <c r="K489" s="11">
        <v>8.0625696029549552</v>
      </c>
      <c r="L489" s="80">
        <v>274.20601520588565</v>
      </c>
      <c r="M489" s="80">
        <v>412.89618954518062</v>
      </c>
      <c r="N489" s="80">
        <v>27.048565261175671</v>
      </c>
      <c r="O489" s="80"/>
      <c r="P489" s="258">
        <v>180.55333490379923</v>
      </c>
      <c r="Q489" s="31"/>
      <c r="R489" s="12" t="s">
        <v>85</v>
      </c>
      <c r="S489" s="233">
        <v>115.34590485221437</v>
      </c>
      <c r="T489" s="233">
        <v>1580.7306644183539</v>
      </c>
      <c r="U489" s="233">
        <v>3410.6183311337195</v>
      </c>
      <c r="V489" s="233">
        <v>309.53468851922196</v>
      </c>
      <c r="W489" s="404"/>
      <c r="X489" s="277">
        <f t="shared" si="45"/>
        <v>139.24723633685753</v>
      </c>
      <c r="Z489" s="9"/>
      <c r="AA489" s="10"/>
      <c r="AB489" s="9"/>
    </row>
    <row r="490" spans="1:28" s="5" customFormat="1" outlineLevel="1">
      <c r="A490" s="561"/>
      <c r="B490" s="561"/>
      <c r="C490" s="561"/>
      <c r="D490" s="561"/>
      <c r="E490" s="565"/>
      <c r="F490" s="13" t="s">
        <v>86</v>
      </c>
      <c r="G490" s="33">
        <v>1354.0573972308773</v>
      </c>
      <c r="H490" s="11">
        <v>1517.2626113364033</v>
      </c>
      <c r="I490" s="80"/>
      <c r="J490" s="8" t="s">
        <v>86</v>
      </c>
      <c r="K490" s="11">
        <v>6.9737913025191816</v>
      </c>
      <c r="L490" s="80">
        <v>95.570673040105376</v>
      </c>
      <c r="M490" s="80">
        <v>206.20533069073414</v>
      </c>
      <c r="N490" s="80">
        <v>18.714407948761203</v>
      </c>
      <c r="O490" s="80"/>
      <c r="P490" s="258">
        <v>81.866050745529989</v>
      </c>
      <c r="Q490" s="31"/>
      <c r="R490" s="12" t="s">
        <v>86</v>
      </c>
      <c r="S490" s="233"/>
      <c r="T490" s="233">
        <v>1177.1408977468172</v>
      </c>
      <c r="U490" s="233">
        <v>2377.3759877658099</v>
      </c>
      <c r="V490" s="233">
        <v>260.46349551907582</v>
      </c>
      <c r="W490" s="404"/>
      <c r="X490" s="276">
        <f t="shared" si="45"/>
        <v>130.77374608205483</v>
      </c>
      <c r="Z490" s="10"/>
      <c r="AA490" s="10"/>
      <c r="AB490" s="9"/>
    </row>
    <row r="491" spans="1:28" s="5" customFormat="1" outlineLevel="1">
      <c r="A491" s="561"/>
      <c r="B491" s="561"/>
      <c r="C491" s="561"/>
      <c r="D491" s="561"/>
      <c r="E491" s="565"/>
      <c r="F491" s="13" t="s">
        <v>88</v>
      </c>
      <c r="G491" s="80">
        <v>1271.6601270105677</v>
      </c>
      <c r="H491" s="80">
        <v>1271.6601270105677</v>
      </c>
      <c r="I491" s="80"/>
      <c r="J491" s="12" t="s">
        <v>88</v>
      </c>
      <c r="K491" s="80"/>
      <c r="L491" s="80">
        <v>49.443133381332402</v>
      </c>
      <c r="M491" s="80">
        <v>99.856285926074179</v>
      </c>
      <c r="N491" s="80">
        <v>10.940178337672204</v>
      </c>
      <c r="O491" s="80"/>
      <c r="P491" s="259">
        <v>53.41319921502626</v>
      </c>
      <c r="Q491" s="31"/>
      <c r="R491" s="12" t="s">
        <v>88</v>
      </c>
      <c r="S491" s="233"/>
      <c r="T491" s="233"/>
      <c r="U491" s="233">
        <v>1875.9757722008392</v>
      </c>
      <c r="V491" s="233">
        <v>286.42909785236048</v>
      </c>
      <c r="W491" s="404"/>
      <c r="X491" s="277">
        <f t="shared" si="45"/>
        <v>111.18764337909681</v>
      </c>
      <c r="Z491" s="69"/>
      <c r="AA491" s="69"/>
      <c r="AB491" s="69"/>
    </row>
    <row r="492" spans="1:28" s="5" customFormat="1" outlineLevel="1">
      <c r="A492" s="561"/>
      <c r="B492" s="561"/>
      <c r="C492" s="561"/>
      <c r="D492" s="561"/>
      <c r="E492" s="565"/>
      <c r="F492" s="49"/>
      <c r="G492" s="80">
        <v>1081.2024350265999</v>
      </c>
      <c r="H492" s="80">
        <v>1081.2024350265999</v>
      </c>
      <c r="I492" s="80"/>
      <c r="J492" s="80"/>
      <c r="K492" s="80"/>
      <c r="L492" s="80"/>
      <c r="M492" s="80">
        <v>123.7166316097496</v>
      </c>
      <c r="N492" s="80">
        <v>18.889392766379324</v>
      </c>
      <c r="O492" s="80"/>
      <c r="P492" s="258">
        <v>71.303012188064457</v>
      </c>
      <c r="Q492" s="69"/>
      <c r="R492" s="12"/>
      <c r="S492" s="405"/>
      <c r="T492" s="405"/>
      <c r="U492" s="405"/>
      <c r="V492" s="405"/>
      <c r="W492" s="404"/>
      <c r="X492" s="277"/>
      <c r="Z492" s="69"/>
      <c r="AA492" s="69"/>
      <c r="AB492" s="69"/>
    </row>
    <row r="493" spans="1:28" s="5" customFormat="1" outlineLevel="1">
      <c r="A493" s="561"/>
      <c r="B493" s="561"/>
      <c r="C493" s="561"/>
      <c r="D493" s="561"/>
      <c r="E493" s="565"/>
      <c r="F493" s="49"/>
      <c r="G493" s="80"/>
      <c r="H493" s="80"/>
      <c r="I493" s="80"/>
      <c r="J493" s="80"/>
      <c r="K493" s="80"/>
      <c r="L493" s="80"/>
      <c r="M493" s="80"/>
      <c r="N493" s="80"/>
      <c r="O493" s="80"/>
      <c r="P493" s="258"/>
      <c r="Q493" s="69"/>
      <c r="R493" s="12"/>
      <c r="S493" s="405"/>
      <c r="T493" s="405"/>
      <c r="U493" s="405"/>
      <c r="V493" s="405"/>
      <c r="W493" s="404"/>
      <c r="X493" s="277"/>
      <c r="Z493" s="69"/>
      <c r="AA493" s="69"/>
      <c r="AB493" s="69"/>
    </row>
    <row r="494" spans="1:28" s="5" customFormat="1" outlineLevel="1">
      <c r="A494" s="561"/>
      <c r="B494" s="561"/>
      <c r="C494" s="561"/>
      <c r="D494" s="561"/>
      <c r="E494" s="565"/>
      <c r="F494" s="49"/>
      <c r="G494" s="80"/>
      <c r="H494" s="80"/>
      <c r="I494" s="80"/>
      <c r="J494" s="80"/>
      <c r="K494" s="80"/>
      <c r="L494" s="80"/>
      <c r="M494" s="80"/>
      <c r="N494" s="80"/>
      <c r="O494" s="80"/>
      <c r="P494" s="258"/>
      <c r="Q494" s="69"/>
      <c r="R494" s="12"/>
      <c r="S494" s="405"/>
      <c r="T494" s="405"/>
      <c r="U494" s="405"/>
      <c r="V494" s="405"/>
      <c r="W494" s="404"/>
      <c r="X494" s="277"/>
      <c r="Z494" s="69"/>
      <c r="AA494" s="69"/>
      <c r="AB494" s="69"/>
    </row>
    <row r="495" spans="1:28" s="5" customFormat="1" ht="15.75" outlineLevel="1" thickBot="1">
      <c r="A495" s="561"/>
      <c r="B495" s="561"/>
      <c r="C495" s="561"/>
      <c r="D495" s="561"/>
      <c r="E495" s="565"/>
      <c r="F495" s="49"/>
      <c r="G495" s="80"/>
      <c r="H495" s="80"/>
      <c r="I495" s="80"/>
      <c r="J495" s="80"/>
      <c r="K495" s="80"/>
      <c r="L495" s="61"/>
      <c r="M495" s="61"/>
      <c r="N495" s="61"/>
      <c r="O495" s="80"/>
      <c r="P495" s="258"/>
      <c r="Q495" s="69"/>
      <c r="R495" s="12"/>
      <c r="S495" s="405"/>
      <c r="T495" s="405"/>
      <c r="U495" s="405"/>
      <c r="V495" s="405"/>
      <c r="W495" s="404"/>
      <c r="X495" s="277"/>
      <c r="Z495" s="69"/>
      <c r="AA495" s="69"/>
      <c r="AB495" s="69"/>
    </row>
    <row r="496" spans="1:28" s="5" customFormat="1" ht="14.45" customHeight="1" outlineLevel="1">
      <c r="A496" s="563"/>
      <c r="B496" s="563"/>
      <c r="C496" s="563"/>
      <c r="D496" s="563"/>
      <c r="E496" s="562" t="s">
        <v>226</v>
      </c>
      <c r="F496" s="40" t="s">
        <v>79</v>
      </c>
      <c r="G496" s="7" t="s">
        <v>80</v>
      </c>
      <c r="H496" s="7" t="s">
        <v>81</v>
      </c>
      <c r="I496" s="80"/>
      <c r="J496" s="7" t="s">
        <v>79</v>
      </c>
      <c r="K496" s="53" t="s">
        <v>87</v>
      </c>
      <c r="L496" s="80"/>
      <c r="M496" s="80"/>
      <c r="N496" s="80"/>
      <c r="O496" s="80"/>
      <c r="P496" s="262" t="s">
        <v>89</v>
      </c>
      <c r="Q496" s="69" t="s">
        <v>268</v>
      </c>
      <c r="R496" s="24" t="s">
        <v>225</v>
      </c>
      <c r="S496" s="233"/>
      <c r="T496" s="233"/>
      <c r="U496" s="233"/>
      <c r="V496" s="233"/>
      <c r="W496" s="404"/>
      <c r="X496" s="277"/>
      <c r="Z496" s="69"/>
      <c r="AA496" s="69"/>
      <c r="AB496" s="69"/>
    </row>
    <row r="497" spans="1:28" s="5" customFormat="1" outlineLevel="1">
      <c r="A497" s="563"/>
      <c r="B497" s="563"/>
      <c r="C497" s="563"/>
      <c r="D497" s="563"/>
      <c r="E497" s="562"/>
      <c r="F497" s="13" t="s">
        <v>82</v>
      </c>
      <c r="G497" s="8">
        <v>2499.5484839257001</v>
      </c>
      <c r="H497" s="80">
        <v>539.39272957779474</v>
      </c>
      <c r="I497" s="80"/>
      <c r="J497" s="8" t="s">
        <v>82</v>
      </c>
      <c r="K497" s="11">
        <v>64.681663488062838</v>
      </c>
      <c r="L497" s="80">
        <v>94.798498203196772</v>
      </c>
      <c r="M497" s="80">
        <v>111.10407214540142</v>
      </c>
      <c r="N497" s="80">
        <v>101.84319801931889</v>
      </c>
      <c r="O497" s="80"/>
      <c r="P497" s="258">
        <v>93.106857963994983</v>
      </c>
      <c r="Q497" s="69"/>
      <c r="R497" s="12" t="s">
        <v>82</v>
      </c>
      <c r="S497" s="233">
        <v>1736.4451711161878</v>
      </c>
      <c r="T497" s="233">
        <v>2544.9622900373806</v>
      </c>
      <c r="U497" s="233">
        <v>2982.7020389454242</v>
      </c>
      <c r="V497" s="233">
        <v>2734.0844356038119</v>
      </c>
      <c r="W497" s="404"/>
      <c r="X497" s="277"/>
      <c r="Z497" s="69"/>
      <c r="AA497" s="69"/>
      <c r="AB497" s="69"/>
    </row>
    <row r="498" spans="1:28" s="5" customFormat="1" outlineLevel="1">
      <c r="A498" s="563"/>
      <c r="B498" s="563"/>
      <c r="C498" s="563"/>
      <c r="D498" s="563"/>
      <c r="E498" s="562"/>
      <c r="F498" s="13" t="s">
        <v>83</v>
      </c>
      <c r="G498" s="8">
        <v>1043.9597824749239</v>
      </c>
      <c r="H498" s="80">
        <v>360.84888145868371</v>
      </c>
      <c r="I498" s="80"/>
      <c r="J498" s="8" t="s">
        <v>83</v>
      </c>
      <c r="K498" s="11">
        <v>22.602703013975272</v>
      </c>
      <c r="L498" s="80">
        <v>53.885993110688823</v>
      </c>
      <c r="M498" s="80">
        <v>56.648960550824334</v>
      </c>
      <c r="N498" s="80">
        <v>45.695535679686323</v>
      </c>
      <c r="O498" s="80"/>
      <c r="P498" s="260">
        <v>44.70829808879369</v>
      </c>
      <c r="Q498" s="69"/>
      <c r="R498" s="12" t="s">
        <v>83</v>
      </c>
      <c r="S498" s="233">
        <v>527.78374329863925</v>
      </c>
      <c r="T498" s="233">
        <v>1258.2632766417123</v>
      </c>
      <c r="U498" s="233">
        <v>1322.7798655322244</v>
      </c>
      <c r="V498" s="233">
        <v>1067.0122444271196</v>
      </c>
      <c r="W498" s="404"/>
      <c r="X498" s="279">
        <f>G498/$G$497*100</f>
        <v>41.765934495310077</v>
      </c>
      <c r="Z498" s="69"/>
      <c r="AA498" s="69"/>
      <c r="AB498" s="69"/>
    </row>
    <row r="499" spans="1:28" s="5" customFormat="1" outlineLevel="1">
      <c r="A499" s="563"/>
      <c r="B499" s="563"/>
      <c r="C499" s="563"/>
      <c r="D499" s="563"/>
      <c r="E499" s="562"/>
      <c r="F499" s="13" t="s">
        <v>84</v>
      </c>
      <c r="G499" s="8">
        <v>865.6830521949953</v>
      </c>
      <c r="H499" s="80">
        <v>299.86965896674315</v>
      </c>
      <c r="I499" s="80"/>
      <c r="J499" s="8" t="s">
        <v>84</v>
      </c>
      <c r="K499" s="11">
        <v>18.601170313482136</v>
      </c>
      <c r="L499" s="80">
        <v>43.343723355488997</v>
      </c>
      <c r="M499" s="80">
        <v>47.081050823317803</v>
      </c>
      <c r="N499" s="80">
        <v>36.941388913080885</v>
      </c>
      <c r="O499" s="80"/>
      <c r="P499" s="258">
        <v>36.491833351342457</v>
      </c>
      <c r="Q499" s="69"/>
      <c r="R499" s="12" t="s">
        <v>84</v>
      </c>
      <c r="S499" s="233">
        <v>441.269084409588</v>
      </c>
      <c r="T499" s="233">
        <v>1028.2280521949951</v>
      </c>
      <c r="U499" s="233">
        <v>1116.8873699730977</v>
      </c>
      <c r="V499" s="233">
        <v>876.34770220230007</v>
      </c>
      <c r="W499" s="404"/>
      <c r="X499" s="277">
        <f t="shared" ref="X499:X502" si="46">G499/$G$497*100</f>
        <v>34.63357713451451</v>
      </c>
      <c r="Z499" s="69"/>
      <c r="AA499" s="69"/>
      <c r="AB499" s="69"/>
    </row>
    <row r="500" spans="1:28" s="5" customFormat="1" outlineLevel="1">
      <c r="A500" s="563"/>
      <c r="B500" s="563"/>
      <c r="C500" s="563"/>
      <c r="D500" s="563"/>
      <c r="E500" s="562"/>
      <c r="F500" s="13" t="s">
        <v>85</v>
      </c>
      <c r="G500" s="8">
        <v>599.95750813375003</v>
      </c>
      <c r="H500" s="80">
        <v>202.73099039243024</v>
      </c>
      <c r="I500" s="80"/>
      <c r="J500" s="8" t="s">
        <v>85</v>
      </c>
      <c r="K500" s="11">
        <v>15.067892347848266</v>
      </c>
      <c r="L500" s="80">
        <v>36.116241386468985</v>
      </c>
      <c r="M500" s="80">
        <v>36.532147846810396</v>
      </c>
      <c r="N500" s="80">
        <v>33.119652347763072</v>
      </c>
      <c r="O500" s="80"/>
      <c r="P500" s="258">
        <v>30.208983482222678</v>
      </c>
      <c r="Q500" s="69"/>
      <c r="R500" s="12" t="s">
        <v>85</v>
      </c>
      <c r="S500" s="233">
        <v>299.251881519368</v>
      </c>
      <c r="T500" s="233">
        <v>717.27703774389522</v>
      </c>
      <c r="U500" s="233">
        <v>725.53703774389533</v>
      </c>
      <c r="V500" s="233">
        <v>657.76407552784156</v>
      </c>
      <c r="W500" s="404"/>
      <c r="X500" s="277">
        <f t="shared" si="46"/>
        <v>24.002635355625451</v>
      </c>
      <c r="Z500" s="69"/>
      <c r="AA500" s="69"/>
      <c r="AB500" s="69"/>
    </row>
    <row r="501" spans="1:28" s="5" customFormat="1" outlineLevel="1">
      <c r="A501" s="563"/>
      <c r="B501" s="563"/>
      <c r="C501" s="563"/>
      <c r="D501" s="563"/>
      <c r="E501" s="562"/>
      <c r="F501" s="13" t="s">
        <v>86</v>
      </c>
      <c r="G501" s="8">
        <v>450.29159129902882</v>
      </c>
      <c r="H501" s="80">
        <v>45.774370016708133</v>
      </c>
      <c r="I501" s="80"/>
      <c r="J501" s="8" t="s">
        <v>86</v>
      </c>
      <c r="K501" s="11"/>
      <c r="L501" s="80">
        <v>29.995630905349017</v>
      </c>
      <c r="M501" s="80">
        <v>31.702735066871668</v>
      </c>
      <c r="N501" s="80">
        <v>36.414456840321677</v>
      </c>
      <c r="O501" s="80"/>
      <c r="P501" s="260">
        <v>32.704274270847456</v>
      </c>
      <c r="Q501" s="69"/>
      <c r="R501" s="12" t="s">
        <v>86</v>
      </c>
      <c r="S501" s="233"/>
      <c r="T501" s="233">
        <v>412.99740396403973</v>
      </c>
      <c r="U501" s="233">
        <v>436.50181329717822</v>
      </c>
      <c r="V501" s="233">
        <v>501.37555663586846</v>
      </c>
      <c r="W501" s="404"/>
      <c r="X501" s="275">
        <f t="shared" si="46"/>
        <v>18.014917261849519</v>
      </c>
      <c r="Z501" s="69"/>
      <c r="AA501" s="69"/>
      <c r="AB501" s="69"/>
    </row>
    <row r="502" spans="1:28" s="5" customFormat="1" outlineLevel="1">
      <c r="A502" s="563"/>
      <c r="B502" s="563"/>
      <c r="C502" s="563"/>
      <c r="D502" s="563"/>
      <c r="E502" s="562"/>
      <c r="F502" s="13" t="s">
        <v>88</v>
      </c>
      <c r="G502" s="80">
        <v>535.77903419119684</v>
      </c>
      <c r="H502" s="80">
        <v>274.82546225785836</v>
      </c>
      <c r="I502" s="80"/>
      <c r="J502" s="12" t="s">
        <v>88</v>
      </c>
      <c r="K502" s="80"/>
      <c r="L502" s="80"/>
      <c r="M502" s="80">
        <v>27.810116441076659</v>
      </c>
      <c r="N502" s="80">
        <v>59.465682899212283</v>
      </c>
      <c r="O502" s="80"/>
      <c r="P502" s="258">
        <v>43.637899670144471</v>
      </c>
      <c r="Q502" s="69"/>
      <c r="R502" s="12" t="s">
        <v>88</v>
      </c>
      <c r="S502" s="233"/>
      <c r="T502" s="233"/>
      <c r="U502" s="233">
        <v>341.44808618593731</v>
      </c>
      <c r="V502" s="233">
        <v>730.10998219645626</v>
      </c>
      <c r="W502" s="404"/>
      <c r="X502" s="277">
        <f t="shared" si="46"/>
        <v>21.435032672369761</v>
      </c>
      <c r="Z502" s="69"/>
      <c r="AA502" s="69"/>
      <c r="AB502" s="69"/>
    </row>
    <row r="503" spans="1:28" s="5" customFormat="1" outlineLevel="1">
      <c r="A503" s="563"/>
      <c r="B503" s="563"/>
      <c r="C503" s="563"/>
      <c r="D503" s="563"/>
      <c r="E503" s="562"/>
      <c r="F503" s="49"/>
      <c r="G503" s="80"/>
      <c r="H503" s="80"/>
      <c r="I503" s="80"/>
      <c r="J503" s="80"/>
      <c r="K503" s="80"/>
      <c r="L503" s="80"/>
      <c r="M503" s="80"/>
      <c r="N503" s="80"/>
      <c r="O503" s="80"/>
      <c r="P503" s="258"/>
      <c r="Q503" s="69"/>
      <c r="R503" s="12"/>
      <c r="S503" s="405"/>
      <c r="T503" s="405"/>
      <c r="U503" s="405"/>
      <c r="V503" s="405"/>
      <c r="W503" s="404"/>
      <c r="X503" s="277"/>
      <c r="Z503" s="69"/>
      <c r="AA503" s="69"/>
      <c r="AB503" s="69"/>
    </row>
    <row r="504" spans="1:28" s="5" customFormat="1" ht="28.9" customHeight="1" outlineLevel="1" thickBot="1">
      <c r="A504" s="563"/>
      <c r="B504" s="563"/>
      <c r="C504" s="563"/>
      <c r="D504" s="563"/>
      <c r="E504" s="562"/>
      <c r="F504" s="49"/>
      <c r="G504" s="80"/>
      <c r="H504" s="80"/>
      <c r="I504" s="80"/>
      <c r="J504" s="80"/>
      <c r="K504" s="80"/>
      <c r="L504" s="61"/>
      <c r="M504" s="61"/>
      <c r="N504" s="61"/>
      <c r="O504" s="80"/>
      <c r="P504" s="258"/>
      <c r="Q504" s="69"/>
      <c r="R504" s="12"/>
      <c r="S504" s="405"/>
      <c r="T504" s="405"/>
      <c r="U504" s="405"/>
      <c r="V504" s="405"/>
      <c r="W504" s="404"/>
      <c r="X504" s="277"/>
      <c r="Z504" s="69"/>
      <c r="AA504" s="69"/>
      <c r="AB504" s="69"/>
    </row>
    <row r="505" spans="1:28" s="18" customFormat="1" ht="14.45" customHeight="1" outlineLevel="1">
      <c r="A505" s="563"/>
      <c r="B505" s="563"/>
      <c r="C505" s="563"/>
      <c r="D505" s="563"/>
      <c r="E505" s="569" t="s">
        <v>77</v>
      </c>
      <c r="F505" s="40" t="s">
        <v>79</v>
      </c>
      <c r="G505" s="7" t="s">
        <v>80</v>
      </c>
      <c r="H505" s="7" t="s">
        <v>81</v>
      </c>
      <c r="I505" s="80"/>
      <c r="J505" s="7" t="s">
        <v>79</v>
      </c>
      <c r="K505" s="53" t="s">
        <v>87</v>
      </c>
      <c r="L505" s="80"/>
      <c r="M505" s="80"/>
      <c r="N505" s="80"/>
      <c r="O505" s="80"/>
      <c r="P505" s="262" t="s">
        <v>89</v>
      </c>
      <c r="Q505" s="69" t="s">
        <v>285</v>
      </c>
      <c r="R505" s="8">
        <v>301</v>
      </c>
      <c r="S505" s="233"/>
      <c r="T505" s="233"/>
      <c r="U505" s="233"/>
      <c r="V505" s="233"/>
      <c r="W505" s="404"/>
      <c r="X505" s="277" t="s">
        <v>436</v>
      </c>
      <c r="Z505" s="69"/>
      <c r="AA505" s="69"/>
      <c r="AB505" s="69"/>
    </row>
    <row r="506" spans="1:28" s="18" customFormat="1" outlineLevel="1">
      <c r="A506" s="563"/>
      <c r="B506" s="563"/>
      <c r="C506" s="563"/>
      <c r="D506" s="563"/>
      <c r="E506" s="569"/>
      <c r="F506" s="13" t="s">
        <v>82</v>
      </c>
      <c r="G506" s="11">
        <v>4530.8398393699899</v>
      </c>
      <c r="H506" s="80">
        <v>177.86070854366224</v>
      </c>
      <c r="I506" s="80"/>
      <c r="J506" s="8" t="s">
        <v>82</v>
      </c>
      <c r="K506" s="11">
        <v>122.05882517107813</v>
      </c>
      <c r="L506" s="80">
        <v>121.75852577811087</v>
      </c>
      <c r="M506" s="80">
        <v>115.39770390330473</v>
      </c>
      <c r="N506" s="80">
        <v>127.04234724589645</v>
      </c>
      <c r="O506" s="80"/>
      <c r="P506" s="258">
        <v>121.56435052459754</v>
      </c>
      <c r="Q506" s="69"/>
      <c r="R506" s="8" t="s">
        <v>82</v>
      </c>
      <c r="S506" s="233">
        <v>4549.2694646521095</v>
      </c>
      <c r="T506" s="233">
        <v>4538.0769690929828</v>
      </c>
      <c r="U506" s="233">
        <v>4301.0019957382219</v>
      </c>
      <c r="V506" s="233">
        <v>4735.0109279966437</v>
      </c>
      <c r="W506" s="404"/>
      <c r="X506" s="277"/>
      <c r="Z506" s="69"/>
      <c r="AA506" s="69"/>
      <c r="AB506" s="69"/>
    </row>
    <row r="507" spans="1:28" s="18" customFormat="1" outlineLevel="1">
      <c r="A507" s="563"/>
      <c r="B507" s="563"/>
      <c r="C507" s="563"/>
      <c r="D507" s="563"/>
      <c r="E507" s="569"/>
      <c r="F507" s="13" t="s">
        <v>83</v>
      </c>
      <c r="G507" s="11">
        <v>2494.4958539388499</v>
      </c>
      <c r="H507" s="80">
        <v>372.39727819777062</v>
      </c>
      <c r="I507" s="80"/>
      <c r="J507" s="8" t="s">
        <v>83</v>
      </c>
      <c r="K507" s="11">
        <v>72.655193994793805</v>
      </c>
      <c r="L507" s="80">
        <v>87.673958754107758</v>
      </c>
      <c r="M507" s="80">
        <v>76.834141225111566</v>
      </c>
      <c r="N507" s="80">
        <v>100.88264718516157</v>
      </c>
      <c r="O507" s="80"/>
      <c r="P507" s="259">
        <v>84.511485289793683</v>
      </c>
      <c r="Q507" s="69"/>
      <c r="R507" s="8" t="s">
        <v>83</v>
      </c>
      <c r="S507" s="233">
        <v>2144.5378644767925</v>
      </c>
      <c r="T507" s="233">
        <v>2587.8414733877585</v>
      </c>
      <c r="U507" s="233">
        <v>2267.886383368766</v>
      </c>
      <c r="V507" s="233">
        <v>2977.7176945220826</v>
      </c>
      <c r="W507" s="404"/>
      <c r="X507" s="274">
        <f>G507/$G$506*100</f>
        <v>55.055926547289026</v>
      </c>
      <c r="Z507" s="69"/>
      <c r="AA507" s="69"/>
      <c r="AB507" s="69"/>
    </row>
    <row r="508" spans="1:28" s="18" customFormat="1" outlineLevel="1">
      <c r="A508" s="563"/>
      <c r="B508" s="563"/>
      <c r="C508" s="563"/>
      <c r="D508" s="563"/>
      <c r="E508" s="569"/>
      <c r="F508" s="13" t="s">
        <v>84</v>
      </c>
      <c r="G508" s="11">
        <v>2959.4924700753659</v>
      </c>
      <c r="H508" s="80">
        <v>243.5290308009551</v>
      </c>
      <c r="I508" s="80"/>
      <c r="J508" s="8" t="s">
        <v>84</v>
      </c>
      <c r="K508" s="11">
        <v>79.826333004836997</v>
      </c>
      <c r="L508" s="80">
        <v>93.069126062055972</v>
      </c>
      <c r="M508" s="80">
        <v>89.526735289134436</v>
      </c>
      <c r="N508" s="80">
        <v>97.144563743587398</v>
      </c>
      <c r="O508" s="80"/>
      <c r="P508" s="258">
        <v>89.891689524903697</v>
      </c>
      <c r="Q508" s="69"/>
      <c r="R508" s="8" t="s">
        <v>84</v>
      </c>
      <c r="S508" s="233">
        <v>2628.1120389454245</v>
      </c>
      <c r="T508" s="233">
        <v>3064.1028023045683</v>
      </c>
      <c r="U508" s="233">
        <v>2947.4771289644168</v>
      </c>
      <c r="V508" s="233">
        <v>3198.2779100870534</v>
      </c>
      <c r="W508" s="404"/>
      <c r="X508" s="277">
        <f t="shared" ref="X508:X511" si="47">G508/$G$506*100</f>
        <v>65.318849815862862</v>
      </c>
      <c r="Z508" s="69"/>
      <c r="AA508" s="69"/>
      <c r="AB508" s="69"/>
    </row>
    <row r="509" spans="1:28" s="18" customFormat="1" outlineLevel="1">
      <c r="A509" s="563"/>
      <c r="B509" s="563"/>
      <c r="C509" s="563"/>
      <c r="D509" s="563"/>
      <c r="E509" s="569"/>
      <c r="F509" s="13" t="s">
        <v>85</v>
      </c>
      <c r="G509" s="11">
        <v>2601.6447633921416</v>
      </c>
      <c r="H509" s="80">
        <v>88.718741700924383</v>
      </c>
      <c r="I509" s="80"/>
      <c r="J509" s="8" t="s">
        <v>85</v>
      </c>
      <c r="K509" s="11">
        <v>97.496568911681834</v>
      </c>
      <c r="L509" s="80">
        <v>101.40696167074643</v>
      </c>
      <c r="M509" s="80">
        <v>94.849118159073825</v>
      </c>
      <c r="N509" s="80">
        <v>101.9799790586242</v>
      </c>
      <c r="O509" s="80"/>
      <c r="P509" s="258">
        <v>98.93315695003156</v>
      </c>
      <c r="Q509" s="69"/>
      <c r="R509" s="8" t="s">
        <v>85</v>
      </c>
      <c r="S509" s="233">
        <v>2563.8668144987073</v>
      </c>
      <c r="T509" s="233">
        <v>2666.698394507473</v>
      </c>
      <c r="U509" s="233">
        <v>2494.2468144987074</v>
      </c>
      <c r="V509" s="233">
        <v>2681.7670300636778</v>
      </c>
      <c r="W509" s="404"/>
      <c r="X509" s="277">
        <f t="shared" si="47"/>
        <v>57.420806199892041</v>
      </c>
      <c r="Z509" s="69"/>
      <c r="AA509" s="69"/>
      <c r="AB509" s="69"/>
    </row>
    <row r="510" spans="1:28" s="18" customFormat="1" outlineLevel="1">
      <c r="A510" s="563"/>
      <c r="B510" s="563"/>
      <c r="C510" s="563"/>
      <c r="D510" s="563"/>
      <c r="E510" s="569"/>
      <c r="F510" s="13" t="s">
        <v>86</v>
      </c>
      <c r="G510" s="11">
        <v>3441.1314463420094</v>
      </c>
      <c r="H510" s="80">
        <v>198.23026675794375</v>
      </c>
      <c r="I510" s="80"/>
      <c r="J510" s="8" t="s">
        <v>86</v>
      </c>
      <c r="K510" s="11"/>
      <c r="L510" s="80">
        <v>99.438317465870341</v>
      </c>
      <c r="M510" s="80">
        <v>95.87089497328337</v>
      </c>
      <c r="N510" s="80">
        <v>107.23072147551065</v>
      </c>
      <c r="O510" s="80"/>
      <c r="P510" s="259">
        <v>100.84664463822146</v>
      </c>
      <c r="Q510" s="69"/>
      <c r="R510" s="8" t="s">
        <v>86</v>
      </c>
      <c r="S510" s="233"/>
      <c r="T510" s="233">
        <v>3393.075916711839</v>
      </c>
      <c r="U510" s="233">
        <v>3271.3468322621998</v>
      </c>
      <c r="V510" s="233">
        <v>3658.97159005199</v>
      </c>
      <c r="W510" s="404"/>
      <c r="X510" s="276">
        <f t="shared" si="47"/>
        <v>75.949086004781321</v>
      </c>
      <c r="Z510" s="69"/>
      <c r="AA510" s="69"/>
      <c r="AB510" s="69"/>
    </row>
    <row r="511" spans="1:28" s="18" customFormat="1" outlineLevel="1">
      <c r="A511" s="563"/>
      <c r="B511" s="563"/>
      <c r="C511" s="563"/>
      <c r="D511" s="563"/>
      <c r="E511" s="569"/>
      <c r="F511" s="13" t="s">
        <v>88</v>
      </c>
      <c r="G511" s="80">
        <v>4900.9224789571126</v>
      </c>
      <c r="H511" s="80">
        <v>1.172350045579625</v>
      </c>
      <c r="I511" s="80"/>
      <c r="J511" s="12" t="s">
        <v>88</v>
      </c>
      <c r="K511" s="80"/>
      <c r="L511" s="80"/>
      <c r="M511" s="80">
        <v>151.80570291075284</v>
      </c>
      <c r="N511" s="80">
        <v>151.75435661676255</v>
      </c>
      <c r="O511" s="80"/>
      <c r="P511" s="258">
        <v>151.78002976375768</v>
      </c>
      <c r="Q511" s="69"/>
      <c r="R511" s="8" t="s">
        <v>88</v>
      </c>
      <c r="S511" s="233"/>
      <c r="T511" s="233"/>
      <c r="U511" s="233">
        <v>4901.7514556242659</v>
      </c>
      <c r="V511" s="233">
        <v>4900.0935022899585</v>
      </c>
      <c r="W511" s="404"/>
      <c r="X511" s="277">
        <f t="shared" si="47"/>
        <v>108.16808037157593</v>
      </c>
      <c r="Z511" s="69"/>
      <c r="AA511" s="69"/>
      <c r="AB511" s="69"/>
    </row>
    <row r="512" spans="1:28" s="18" customFormat="1" outlineLevel="1">
      <c r="A512" s="563"/>
      <c r="B512" s="563"/>
      <c r="C512" s="563"/>
      <c r="D512" s="563"/>
      <c r="E512" s="569"/>
      <c r="F512" s="49"/>
      <c r="G512" s="80"/>
      <c r="H512" s="80"/>
      <c r="I512" s="80"/>
      <c r="J512" s="80"/>
      <c r="K512" s="80"/>
      <c r="L512" s="80"/>
      <c r="M512" s="80"/>
      <c r="N512" s="80"/>
      <c r="O512" s="80"/>
      <c r="P512" s="258"/>
      <c r="Q512" s="69"/>
      <c r="R512" s="12"/>
      <c r="S512" s="405"/>
      <c r="T512" s="405"/>
      <c r="U512" s="405"/>
      <c r="V512" s="405"/>
      <c r="W512" s="404"/>
      <c r="X512" s="277"/>
      <c r="Z512" s="69"/>
      <c r="AA512" s="69"/>
      <c r="AB512" s="69"/>
    </row>
    <row r="513" spans="1:28" s="18" customFormat="1" ht="39" customHeight="1" outlineLevel="1">
      <c r="A513" s="563"/>
      <c r="B513" s="563"/>
      <c r="C513" s="563"/>
      <c r="D513" s="563"/>
      <c r="E513" s="569"/>
      <c r="P513" s="244"/>
      <c r="S513" s="404"/>
      <c r="T513" s="404"/>
      <c r="U513" s="404"/>
      <c r="V513" s="404"/>
      <c r="W513" s="404"/>
      <c r="X513" s="277"/>
      <c r="Z513" s="69"/>
      <c r="AA513" s="69"/>
      <c r="AB513" s="69"/>
    </row>
    <row r="514" spans="1:28" s="5" customFormat="1" ht="13.15" customHeight="1" thickBot="1">
      <c r="A514" s="35">
        <v>302</v>
      </c>
      <c r="B514" s="36" t="s">
        <v>141</v>
      </c>
      <c r="C514" s="122" t="s">
        <v>142</v>
      </c>
      <c r="D514" s="77" t="s">
        <v>255</v>
      </c>
      <c r="E514" s="26"/>
      <c r="F514" s="49"/>
      <c r="G514" s="80"/>
      <c r="H514" s="80"/>
      <c r="I514" s="80"/>
      <c r="J514" s="80"/>
      <c r="K514" s="80"/>
      <c r="L514" s="61"/>
      <c r="M514" s="61"/>
      <c r="N514" s="61"/>
      <c r="O514" s="80"/>
      <c r="P514" s="258"/>
      <c r="Q514" s="69"/>
      <c r="R514" s="12"/>
      <c r="S514" s="405"/>
      <c r="T514" s="405"/>
      <c r="U514" s="405"/>
      <c r="V514" s="405"/>
      <c r="W514" s="404"/>
      <c r="X514" s="277"/>
      <c r="Z514" s="69"/>
      <c r="AA514" s="69"/>
      <c r="AB514" s="69"/>
    </row>
    <row r="515" spans="1:28" s="5" customFormat="1" ht="13.9" customHeight="1" outlineLevel="1">
      <c r="A515" s="561"/>
      <c r="B515" s="561"/>
      <c r="C515" s="561"/>
      <c r="D515" s="561"/>
      <c r="E515" s="569" t="s">
        <v>76</v>
      </c>
      <c r="F515" s="40" t="s">
        <v>79</v>
      </c>
      <c r="G515" s="7" t="s">
        <v>80</v>
      </c>
      <c r="H515" s="7" t="s">
        <v>81</v>
      </c>
      <c r="I515" s="80"/>
      <c r="J515" s="7" t="s">
        <v>79</v>
      </c>
      <c r="K515" s="53" t="s">
        <v>87</v>
      </c>
      <c r="L515" s="80"/>
      <c r="M515" s="80"/>
      <c r="N515" s="80"/>
      <c r="O515" s="80"/>
      <c r="P515" s="262" t="s">
        <v>89</v>
      </c>
      <c r="Q515" s="69" t="s">
        <v>269</v>
      </c>
      <c r="R515" s="12" t="s">
        <v>82</v>
      </c>
      <c r="S515" s="233">
        <v>1197.0485999891685</v>
      </c>
      <c r="T515" s="233">
        <v>1300.1865533234757</v>
      </c>
      <c r="U515" s="233">
        <v>1398.5747399862464</v>
      </c>
      <c r="V515" s="233">
        <v>1129.8323610913512</v>
      </c>
      <c r="W515" s="404"/>
      <c r="X515" s="277"/>
      <c r="Z515" s="69"/>
      <c r="AA515" s="69"/>
      <c r="AB515" s="69"/>
    </row>
    <row r="516" spans="1:28" s="5" customFormat="1" outlineLevel="1">
      <c r="A516" s="561"/>
      <c r="B516" s="561"/>
      <c r="C516" s="561"/>
      <c r="D516" s="561"/>
      <c r="E516" s="569"/>
      <c r="F516" s="13" t="s">
        <v>82</v>
      </c>
      <c r="G516" s="33">
        <v>1256.4105635975604</v>
      </c>
      <c r="H516" s="11">
        <v>117.85990892850124</v>
      </c>
      <c r="I516" s="80"/>
      <c r="J516" s="8" t="s">
        <v>82</v>
      </c>
      <c r="K516" s="11">
        <v>93.813869346696706</v>
      </c>
      <c r="L516" s="80">
        <v>101.89689160567428</v>
      </c>
      <c r="M516" s="80">
        <v>109.60767000591893</v>
      </c>
      <c r="N516" s="80">
        <v>88.546066975102732</v>
      </c>
      <c r="O516" s="80"/>
      <c r="P516" s="258">
        <v>98.466124483348167</v>
      </c>
      <c r="Q516" s="31"/>
      <c r="R516" s="12" t="s">
        <v>83</v>
      </c>
      <c r="S516" s="233">
        <v>1804.0413111132659</v>
      </c>
      <c r="T516" s="233">
        <v>1881.1072177818805</v>
      </c>
      <c r="U516" s="233">
        <v>1739.2148388869855</v>
      </c>
      <c r="V516" s="233">
        <v>1771.4407455556</v>
      </c>
      <c r="W516" s="404"/>
      <c r="X516" s="276">
        <f>G517/$G$516*100</f>
        <v>143.18178153352849</v>
      </c>
      <c r="Z516" s="69"/>
      <c r="AA516" s="69"/>
      <c r="AB516" s="69"/>
    </row>
    <row r="517" spans="1:28" s="5" customFormat="1" outlineLevel="1">
      <c r="A517" s="561"/>
      <c r="B517" s="561"/>
      <c r="C517" s="561"/>
      <c r="D517" s="561"/>
      <c r="E517" s="569"/>
      <c r="F517" s="13" t="s">
        <v>83</v>
      </c>
      <c r="G517" s="33">
        <v>1798.951028334433</v>
      </c>
      <c r="H517" s="11">
        <v>60.829758154941651</v>
      </c>
      <c r="I517" s="80"/>
      <c r="J517" s="8" t="s">
        <v>83</v>
      </c>
      <c r="K517" s="11">
        <v>126.32638691500505</v>
      </c>
      <c r="L517" s="80">
        <v>131.7228584280478</v>
      </c>
      <c r="M517" s="80">
        <v>121.78697090366195</v>
      </c>
      <c r="N517" s="80">
        <v>124.04356133173484</v>
      </c>
      <c r="O517" s="80"/>
      <c r="P517" s="259">
        <v>125.96994439461241</v>
      </c>
      <c r="Q517" s="31"/>
      <c r="R517" s="12" t="s">
        <v>84</v>
      </c>
      <c r="S517" s="233">
        <v>1888.3850544519562</v>
      </c>
      <c r="T517" s="233">
        <v>1955.8253866811585</v>
      </c>
      <c r="U517" s="233">
        <v>1672.9667688884465</v>
      </c>
      <c r="V517" s="233">
        <v>1689.0175677745756</v>
      </c>
      <c r="W517" s="404"/>
      <c r="X517" s="277">
        <f t="shared" ref="X517:X520" si="48">G518/$G$516*100</f>
        <v>143.38853450026278</v>
      </c>
      <c r="Z517" s="69"/>
      <c r="AA517" s="69"/>
      <c r="AB517" s="69"/>
    </row>
    <row r="518" spans="1:28" s="5" customFormat="1" outlineLevel="1">
      <c r="A518" s="561"/>
      <c r="B518" s="561"/>
      <c r="C518" s="561"/>
      <c r="D518" s="561"/>
      <c r="E518" s="569"/>
      <c r="F518" s="13" t="s">
        <v>84</v>
      </c>
      <c r="G518" s="33">
        <v>1801.5486944490342</v>
      </c>
      <c r="H518" s="11">
        <v>142.05446987703257</v>
      </c>
      <c r="I518" s="80"/>
      <c r="J518" s="8" t="s">
        <v>84</v>
      </c>
      <c r="K518" s="11">
        <v>132.9298880304124</v>
      </c>
      <c r="L518" s="80">
        <v>137.67724386805085</v>
      </c>
      <c r="M518" s="80">
        <v>117.76585752077078</v>
      </c>
      <c r="N518" s="80">
        <v>118.8957281971467</v>
      </c>
      <c r="O518" s="80"/>
      <c r="P518" s="258">
        <v>126.81717940409519</v>
      </c>
      <c r="Q518" s="31"/>
      <c r="R518" s="12" t="s">
        <v>85</v>
      </c>
      <c r="S518" s="233">
        <v>2726.5614911512512</v>
      </c>
      <c r="T518" s="233">
        <v>3969.4849478709998</v>
      </c>
      <c r="U518" s="233">
        <v>3129.0955667191438</v>
      </c>
      <c r="V518" s="233">
        <v>2147.3652877804197</v>
      </c>
      <c r="W518" s="404"/>
      <c r="X518" s="277">
        <f t="shared" si="48"/>
        <v>238.22840320683417</v>
      </c>
      <c r="Z518" s="69"/>
      <c r="AA518" s="69"/>
      <c r="AB518" s="69"/>
    </row>
    <row r="519" spans="1:28" s="5" customFormat="1" outlineLevel="1">
      <c r="A519" s="561"/>
      <c r="B519" s="561"/>
      <c r="C519" s="561"/>
      <c r="D519" s="561"/>
      <c r="E519" s="569"/>
      <c r="F519" s="13" t="s">
        <v>85</v>
      </c>
      <c r="G519" s="33">
        <v>2993.126823380454</v>
      </c>
      <c r="H519" s="11">
        <v>765.53518052640607</v>
      </c>
      <c r="I519" s="80"/>
      <c r="J519" s="8" t="s">
        <v>85</v>
      </c>
      <c r="K519" s="11">
        <v>164.8473852377889</v>
      </c>
      <c r="L519" s="80">
        <v>239.99429923768244</v>
      </c>
      <c r="M519" s="80">
        <v>189.18451830514528</v>
      </c>
      <c r="N519" s="80">
        <v>151.16039315821001</v>
      </c>
      <c r="O519" s="80"/>
      <c r="P519" s="258">
        <v>186.29664898470665</v>
      </c>
      <c r="Q519" s="31"/>
      <c r="R519" s="12" t="s">
        <v>86</v>
      </c>
      <c r="S519" s="233"/>
      <c r="T519" s="233">
        <v>3083.4046866957683</v>
      </c>
      <c r="U519" s="233">
        <v>2063.5117600067001</v>
      </c>
      <c r="V519" s="233">
        <v>1812.0001799979341</v>
      </c>
      <c r="W519" s="404"/>
      <c r="X519" s="276">
        <f t="shared" si="48"/>
        <v>184.6242735276621</v>
      </c>
      <c r="Z519" s="69"/>
      <c r="AA519" s="69"/>
      <c r="AB519" s="69"/>
    </row>
    <row r="520" spans="1:28" s="5" customFormat="1" outlineLevel="1">
      <c r="A520" s="561"/>
      <c r="B520" s="561"/>
      <c r="C520" s="561"/>
      <c r="D520" s="561"/>
      <c r="E520" s="569"/>
      <c r="F520" s="13" t="s">
        <v>86</v>
      </c>
      <c r="G520" s="33">
        <v>2319.6388755668008</v>
      </c>
      <c r="H520" s="11">
        <v>673.28907566270846</v>
      </c>
      <c r="I520" s="80"/>
      <c r="J520" s="8" t="s">
        <v>86</v>
      </c>
      <c r="K520" s="11"/>
      <c r="L520" s="80">
        <v>129.51141998781731</v>
      </c>
      <c r="M520" s="80">
        <v>86.673130955903119</v>
      </c>
      <c r="N520" s="80">
        <v>76.108957524221253</v>
      </c>
      <c r="O520" s="80"/>
      <c r="P520" s="259">
        <v>97.431169489313888</v>
      </c>
      <c r="Q520" s="31"/>
      <c r="R520" s="12" t="s">
        <v>88</v>
      </c>
      <c r="S520" s="233"/>
      <c r="T520" s="233"/>
      <c r="U520" s="233">
        <v>1296.6080344315026</v>
      </c>
      <c r="V520" s="233">
        <v>1215.2615622052222</v>
      </c>
      <c r="W520" s="404"/>
      <c r="X520" s="277">
        <f t="shared" si="48"/>
        <v>99.962132976832379</v>
      </c>
      <c r="Z520" s="69"/>
      <c r="AA520" s="69"/>
      <c r="AB520" s="69"/>
    </row>
    <row r="521" spans="1:28" s="5" customFormat="1" outlineLevel="1">
      <c r="A521" s="561"/>
      <c r="B521" s="561"/>
      <c r="C521" s="561"/>
      <c r="D521" s="561"/>
      <c r="E521" s="569"/>
      <c r="F521" s="13" t="s">
        <v>88</v>
      </c>
      <c r="G521" s="80">
        <v>1255.9347983183625</v>
      </c>
      <c r="H521" s="80">
        <v>57.520642136806032</v>
      </c>
      <c r="I521" s="80"/>
      <c r="J521" s="12" t="s">
        <v>88</v>
      </c>
      <c r="K521" s="80"/>
      <c r="L521" s="80"/>
      <c r="M521" s="80">
        <v>85.508555555498006</v>
      </c>
      <c r="N521" s="80">
        <v>80.143927884765986</v>
      </c>
      <c r="O521" s="80"/>
      <c r="P521" s="258">
        <v>82.826241720132003</v>
      </c>
      <c r="Q521" s="31"/>
      <c r="R521" s="12"/>
      <c r="S521" s="405"/>
      <c r="T521" s="405"/>
      <c r="U521" s="405"/>
      <c r="V521" s="405"/>
      <c r="W521" s="404"/>
      <c r="X521" s="277"/>
      <c r="Z521" s="69"/>
      <c r="AA521" s="69"/>
      <c r="AB521" s="69"/>
    </row>
    <row r="522" spans="1:28" s="5" customFormat="1" outlineLevel="1">
      <c r="A522" s="561"/>
      <c r="B522" s="561"/>
      <c r="C522" s="561"/>
      <c r="D522" s="561"/>
      <c r="E522" s="569"/>
      <c r="F522" s="49"/>
      <c r="G522" s="80"/>
      <c r="H522" s="80"/>
      <c r="I522" s="80"/>
      <c r="J522" s="80"/>
      <c r="K522" s="80"/>
      <c r="L522" s="80"/>
      <c r="M522" s="80"/>
      <c r="N522" s="80"/>
      <c r="O522" s="80"/>
      <c r="P522" s="258"/>
      <c r="Q522" s="69"/>
      <c r="R522" s="12"/>
      <c r="S522" s="405"/>
      <c r="T522" s="405"/>
      <c r="U522" s="405"/>
      <c r="V522" s="405"/>
      <c r="W522" s="404"/>
      <c r="X522" s="277"/>
      <c r="Z522" s="69"/>
      <c r="AA522" s="69"/>
      <c r="AB522" s="69"/>
    </row>
    <row r="523" spans="1:28" s="5" customFormat="1" outlineLevel="1">
      <c r="A523" s="561"/>
      <c r="B523" s="561"/>
      <c r="C523" s="561"/>
      <c r="D523" s="561"/>
      <c r="E523" s="569"/>
      <c r="F523" s="49"/>
      <c r="G523" s="80"/>
      <c r="H523" s="80"/>
      <c r="I523" s="80"/>
      <c r="J523" s="80"/>
      <c r="K523" s="80"/>
      <c r="L523" s="80"/>
      <c r="M523" s="80"/>
      <c r="N523" s="80"/>
      <c r="O523" s="80"/>
      <c r="P523" s="258"/>
      <c r="Q523" s="69"/>
      <c r="R523" s="12"/>
      <c r="S523" s="405"/>
      <c r="T523" s="405"/>
      <c r="U523" s="405"/>
      <c r="V523" s="405"/>
      <c r="W523" s="404"/>
      <c r="X523" s="277"/>
      <c r="Z523" s="69"/>
      <c r="AA523" s="69"/>
      <c r="AB523" s="69"/>
    </row>
    <row r="524" spans="1:28" s="5" customFormat="1" ht="14.25" outlineLevel="1">
      <c r="A524" s="561"/>
      <c r="B524" s="561"/>
      <c r="C524" s="561"/>
      <c r="D524" s="561"/>
      <c r="E524" s="569"/>
      <c r="P524" s="244"/>
      <c r="S524" s="404"/>
      <c r="T524" s="404"/>
      <c r="U524" s="404"/>
      <c r="V524" s="404"/>
      <c r="W524" s="404"/>
      <c r="X524" s="277"/>
      <c r="Z524" s="69"/>
      <c r="AA524" s="69"/>
      <c r="AB524" s="69"/>
    </row>
    <row r="525" spans="1:28" s="5" customFormat="1" ht="15.75" thickBot="1">
      <c r="A525" s="35">
        <v>309</v>
      </c>
      <c r="B525" s="36" t="s">
        <v>143</v>
      </c>
      <c r="C525" s="122" t="s">
        <v>144</v>
      </c>
      <c r="D525" s="77" t="s">
        <v>255</v>
      </c>
      <c r="E525" s="26"/>
      <c r="F525" s="49"/>
      <c r="G525" s="80"/>
      <c r="H525" s="80"/>
      <c r="I525" s="80"/>
      <c r="J525" s="80"/>
      <c r="K525" s="80"/>
      <c r="L525" s="61"/>
      <c r="M525" s="61"/>
      <c r="N525" s="61"/>
      <c r="O525" s="80"/>
      <c r="P525" s="258"/>
      <c r="Q525" s="69"/>
      <c r="R525" s="12"/>
      <c r="S525" s="405"/>
      <c r="T525" s="405"/>
      <c r="U525" s="405"/>
      <c r="V525" s="405"/>
      <c r="W525" s="404"/>
      <c r="X525" s="277"/>
      <c r="Z525" s="69"/>
      <c r="AA525" s="69"/>
      <c r="AB525" s="69"/>
    </row>
    <row r="526" spans="1:28" s="5" customFormat="1" ht="13.9" customHeight="1" outlineLevel="1">
      <c r="A526" s="561"/>
      <c r="B526" s="561"/>
      <c r="C526" s="561"/>
      <c r="D526" s="561"/>
      <c r="E526" s="565" t="s">
        <v>214</v>
      </c>
      <c r="F526" s="40" t="s">
        <v>79</v>
      </c>
      <c r="G526" s="7" t="s">
        <v>80</v>
      </c>
      <c r="H526" s="7" t="s">
        <v>81</v>
      </c>
      <c r="I526" s="80"/>
      <c r="J526" s="7" t="s">
        <v>79</v>
      </c>
      <c r="K526" s="53" t="s">
        <v>87</v>
      </c>
      <c r="L526" s="80"/>
      <c r="M526" s="80"/>
      <c r="N526" s="80"/>
      <c r="O526" s="80"/>
      <c r="P526" s="262" t="s">
        <v>89</v>
      </c>
      <c r="Q526" s="69" t="s">
        <v>268</v>
      </c>
      <c r="R526" s="8">
        <v>309</v>
      </c>
      <c r="S526" s="233"/>
      <c r="T526" s="233"/>
      <c r="U526" s="233"/>
      <c r="V526" s="233"/>
      <c r="W526" s="404"/>
      <c r="X526" s="277"/>
      <c r="Z526" s="69"/>
      <c r="AA526" s="69"/>
      <c r="AB526" s="69"/>
    </row>
    <row r="527" spans="1:28" s="5" customFormat="1" outlineLevel="1">
      <c r="A527" s="561"/>
      <c r="B527" s="561"/>
      <c r="C527" s="561"/>
      <c r="D527" s="561"/>
      <c r="E527" s="565"/>
      <c r="F527" s="13" t="s">
        <v>82</v>
      </c>
      <c r="G527" s="33">
        <v>1565.8042980545042</v>
      </c>
      <c r="H527" s="11">
        <v>205.65234199939616</v>
      </c>
      <c r="I527" s="80"/>
      <c r="J527" s="8" t="s">
        <v>82</v>
      </c>
      <c r="K527" s="11">
        <v>91.745995545606945</v>
      </c>
      <c r="L527" s="80">
        <v>86.781383303591014</v>
      </c>
      <c r="M527" s="80">
        <v>114.71988183219106</v>
      </c>
      <c r="N527" s="80">
        <v>91.075853828434902</v>
      </c>
      <c r="O527" s="80"/>
      <c r="P527" s="258">
        <v>96.080778627455985</v>
      </c>
      <c r="Q527" s="31"/>
      <c r="R527" s="8" t="s">
        <v>82</v>
      </c>
      <c r="S527" s="233">
        <v>1495.1614277774977</v>
      </c>
      <c r="T527" s="233">
        <v>1414.2543899935513</v>
      </c>
      <c r="U527" s="233">
        <v>1869.5610777848024</v>
      </c>
      <c r="V527" s="233">
        <v>1484.240296662166</v>
      </c>
      <c r="W527" s="404"/>
      <c r="X527" s="277"/>
      <c r="Z527" s="69"/>
      <c r="AA527" s="69"/>
      <c r="AB527" s="69"/>
    </row>
    <row r="528" spans="1:28" s="5" customFormat="1" outlineLevel="1">
      <c r="A528" s="561"/>
      <c r="B528" s="561"/>
      <c r="C528" s="561"/>
      <c r="D528" s="561"/>
      <c r="E528" s="565"/>
      <c r="F528" s="13" t="s">
        <v>83</v>
      </c>
      <c r="G528" s="33">
        <v>204.50847535491715</v>
      </c>
      <c r="H528" s="11">
        <v>11.96433553404634</v>
      </c>
      <c r="I528" s="80"/>
      <c r="J528" s="8" t="s">
        <v>83</v>
      </c>
      <c r="K528" s="11">
        <v>14.769505232042698</v>
      </c>
      <c r="L528" s="80">
        <v>13.813465820721879</v>
      </c>
      <c r="M528" s="80">
        <v>14.601585072027024</v>
      </c>
      <c r="N528" s="80">
        <v>12.979153573352075</v>
      </c>
      <c r="O528" s="80"/>
      <c r="P528" s="260">
        <v>14.040927424535919</v>
      </c>
      <c r="Q528" s="31"/>
      <c r="R528" s="8" t="s">
        <v>83</v>
      </c>
      <c r="S528" s="233">
        <v>215.12033396550069</v>
      </c>
      <c r="T528" s="233">
        <v>201.19545874345704</v>
      </c>
      <c r="U528" s="233">
        <v>212.67454852214385</v>
      </c>
      <c r="V528" s="233">
        <v>189.04356018856706</v>
      </c>
      <c r="W528" s="404"/>
      <c r="X528" s="279">
        <f>G528/$G$527*100</f>
        <v>13.060921828418588</v>
      </c>
      <c r="Z528" s="69"/>
      <c r="AA528" s="69"/>
      <c r="AB528" s="69"/>
    </row>
    <row r="529" spans="1:28" s="5" customFormat="1" outlineLevel="1">
      <c r="A529" s="561"/>
      <c r="B529" s="561"/>
      <c r="C529" s="561"/>
      <c r="D529" s="561"/>
      <c r="E529" s="565"/>
      <c r="F529" s="13" t="s">
        <v>84</v>
      </c>
      <c r="G529" s="33">
        <v>420.20341657871393</v>
      </c>
      <c r="H529" s="11">
        <v>40.491363180914057</v>
      </c>
      <c r="I529" s="80"/>
      <c r="J529" s="8" t="s">
        <v>84</v>
      </c>
      <c r="K529" s="11">
        <v>33.111691373593132</v>
      </c>
      <c r="L529" s="80">
        <v>30.467022121181365</v>
      </c>
      <c r="M529" s="80">
        <v>28.963419587476018</v>
      </c>
      <c r="N529" s="80">
        <v>26.26428834735739</v>
      </c>
      <c r="O529" s="80"/>
      <c r="P529" s="258">
        <v>29.701605357401977</v>
      </c>
      <c r="Q529" s="31"/>
      <c r="R529" s="8" t="s">
        <v>84</v>
      </c>
      <c r="S529" s="233">
        <v>468.44760330156117</v>
      </c>
      <c r="T529" s="233">
        <v>431.0321490790792</v>
      </c>
      <c r="U529" s="233">
        <v>409.75993452243603</v>
      </c>
      <c r="V529" s="233">
        <v>371.57397941177942</v>
      </c>
      <c r="W529" s="404"/>
      <c r="X529" s="277">
        <f t="shared" ref="X529:X532" si="49">G529/$G$527*100</f>
        <v>26.83626664589006</v>
      </c>
      <c r="Z529" s="69"/>
      <c r="AA529" s="69"/>
      <c r="AB529" s="69"/>
    </row>
    <row r="530" spans="1:28" s="5" customFormat="1" outlineLevel="1">
      <c r="A530" s="561"/>
      <c r="B530" s="561"/>
      <c r="C530" s="561"/>
      <c r="D530" s="561"/>
      <c r="E530" s="565"/>
      <c r="F530" s="13" t="s">
        <v>85</v>
      </c>
      <c r="G530" s="33">
        <v>577.07763246761908</v>
      </c>
      <c r="H530" s="11">
        <v>83.682035464460995</v>
      </c>
      <c r="I530" s="80"/>
      <c r="J530" s="8" t="s">
        <v>85</v>
      </c>
      <c r="K530" s="11">
        <v>55.344074648262719</v>
      </c>
      <c r="L530" s="80">
        <v>46.493053848756219</v>
      </c>
      <c r="M530" s="80">
        <v>38.790944909254669</v>
      </c>
      <c r="N530" s="80">
        <v>49.555520573554666</v>
      </c>
      <c r="O530" s="80"/>
      <c r="P530" s="258">
        <v>47.545898494957072</v>
      </c>
      <c r="Q530" s="31"/>
      <c r="R530" s="8" t="s">
        <v>85</v>
      </c>
      <c r="S530" s="233">
        <v>671.72623885776602</v>
      </c>
      <c r="T530" s="233">
        <v>564.29896774535632</v>
      </c>
      <c r="U530" s="233">
        <v>470.81635552199776</v>
      </c>
      <c r="V530" s="233">
        <v>601.46896774535628</v>
      </c>
      <c r="W530" s="404"/>
      <c r="X530" s="277">
        <f t="shared" si="49"/>
        <v>36.855029276942979</v>
      </c>
      <c r="Z530" s="69"/>
      <c r="AA530" s="69"/>
      <c r="AB530" s="69"/>
    </row>
    <row r="531" spans="1:28" s="5" customFormat="1" outlineLevel="1">
      <c r="A531" s="561"/>
      <c r="B531" s="561"/>
      <c r="C531" s="561"/>
      <c r="D531" s="561"/>
      <c r="E531" s="565"/>
      <c r="F531" s="13" t="s">
        <v>86</v>
      </c>
      <c r="G531" s="33">
        <v>670.47037107722861</v>
      </c>
      <c r="H531" s="11">
        <v>165.29752533320843</v>
      </c>
      <c r="I531" s="80"/>
      <c r="J531" s="8" t="s">
        <v>86</v>
      </c>
      <c r="K531" s="11"/>
      <c r="L531" s="80">
        <v>61.205733476191604</v>
      </c>
      <c r="M531" s="80">
        <v>37.449493425250559</v>
      </c>
      <c r="N531" s="80">
        <v>46.892092760313261</v>
      </c>
      <c r="O531" s="80"/>
      <c r="P531" s="260">
        <v>48.515773220585139</v>
      </c>
      <c r="Q531" s="31"/>
      <c r="R531" s="8" t="s">
        <v>86</v>
      </c>
      <c r="S531" s="233"/>
      <c r="T531" s="233">
        <v>845.84101441104895</v>
      </c>
      <c r="U531" s="233">
        <v>517.53840218769039</v>
      </c>
      <c r="V531" s="233">
        <v>648.03169663294648</v>
      </c>
      <c r="W531" s="404"/>
      <c r="X531" s="392">
        <f t="shared" si="49"/>
        <v>42.819551070991515</v>
      </c>
      <c r="Z531" s="69"/>
      <c r="AA531" s="69"/>
      <c r="AB531" s="69"/>
    </row>
    <row r="532" spans="1:28" s="5" customFormat="1" outlineLevel="1">
      <c r="A532" s="561"/>
      <c r="B532" s="561"/>
      <c r="C532" s="561"/>
      <c r="D532" s="561"/>
      <c r="E532" s="565"/>
      <c r="F532" s="13" t="s">
        <v>88</v>
      </c>
      <c r="G532" s="80">
        <v>649.8060727431648</v>
      </c>
      <c r="H532" s="80">
        <v>94.663196725753949</v>
      </c>
      <c r="I532" s="80"/>
      <c r="J532" s="12" t="s">
        <v>88</v>
      </c>
      <c r="K532" s="80"/>
      <c r="L532" s="80"/>
      <c r="M532" s="80">
        <v>57.995252188319938</v>
      </c>
      <c r="N532" s="80">
        <v>71.315661944018956</v>
      </c>
      <c r="O532" s="80"/>
      <c r="P532" s="258">
        <v>64.655457066169447</v>
      </c>
      <c r="Q532" s="31"/>
      <c r="R532" s="8" t="s">
        <v>88</v>
      </c>
      <c r="S532" s="233"/>
      <c r="T532" s="233"/>
      <c r="U532" s="233">
        <v>582.86908440958803</v>
      </c>
      <c r="V532" s="233">
        <v>716.74306107674158</v>
      </c>
      <c r="W532" s="404"/>
      <c r="X532" s="277">
        <f t="shared" si="49"/>
        <v>41.499826865371503</v>
      </c>
      <c r="Z532" s="69"/>
      <c r="AA532" s="69"/>
      <c r="AB532" s="69"/>
    </row>
    <row r="533" spans="1:28" s="5" customFormat="1" outlineLevel="1">
      <c r="A533" s="561"/>
      <c r="B533" s="561"/>
      <c r="C533" s="561"/>
      <c r="D533" s="561"/>
      <c r="E533" s="565"/>
      <c r="F533" s="49"/>
      <c r="G533" s="80"/>
      <c r="H533" s="80"/>
      <c r="I533" s="80"/>
      <c r="J533" s="80"/>
      <c r="K533" s="80"/>
      <c r="L533" s="80"/>
      <c r="M533" s="80"/>
      <c r="N533" s="80"/>
      <c r="O533" s="80"/>
      <c r="P533" s="258"/>
      <c r="Q533" s="69"/>
      <c r="R533" s="12"/>
      <c r="S533" s="405"/>
      <c r="T533" s="405"/>
      <c r="U533" s="405"/>
      <c r="V533" s="405"/>
      <c r="W533" s="404"/>
      <c r="X533" s="277"/>
      <c r="Z533" s="69"/>
      <c r="AA533" s="69"/>
      <c r="AB533" s="69"/>
    </row>
    <row r="534" spans="1:28" s="5" customFormat="1" outlineLevel="1">
      <c r="A534" s="561"/>
      <c r="B534" s="561"/>
      <c r="C534" s="561"/>
      <c r="D534" s="561"/>
      <c r="E534" s="565"/>
      <c r="F534" s="49"/>
      <c r="G534" s="80"/>
      <c r="H534" s="80"/>
      <c r="I534" s="80"/>
      <c r="J534" s="80"/>
      <c r="K534" s="80"/>
      <c r="L534" s="80"/>
      <c r="M534" s="80"/>
      <c r="N534" s="80"/>
      <c r="O534" s="80"/>
      <c r="P534" s="258"/>
      <c r="Q534" s="69"/>
      <c r="R534" s="12"/>
      <c r="S534" s="405"/>
      <c r="T534" s="405"/>
      <c r="U534" s="405"/>
      <c r="V534" s="405"/>
      <c r="W534" s="404"/>
      <c r="X534" s="277"/>
      <c r="Z534" s="69"/>
      <c r="AA534" s="69"/>
      <c r="AB534" s="69"/>
    </row>
    <row r="535" spans="1:28" s="5" customFormat="1" ht="15.75" outlineLevel="1" thickBot="1">
      <c r="A535" s="561"/>
      <c r="B535" s="561"/>
      <c r="C535" s="561"/>
      <c r="D535" s="561"/>
      <c r="E535" s="565"/>
      <c r="F535" s="49"/>
      <c r="G535" s="80"/>
      <c r="H535" s="80"/>
      <c r="I535" s="80"/>
      <c r="J535" s="80"/>
      <c r="K535" s="80"/>
      <c r="L535" s="61"/>
      <c r="M535" s="61"/>
      <c r="N535" s="61"/>
      <c r="O535" s="80"/>
      <c r="P535" s="258"/>
      <c r="Q535" s="69"/>
      <c r="R535" s="12"/>
      <c r="S535" s="405"/>
      <c r="T535" s="405"/>
      <c r="U535" s="405"/>
      <c r="V535" s="405"/>
      <c r="W535" s="404"/>
      <c r="X535" s="277"/>
      <c r="Z535" s="69"/>
      <c r="AA535" s="69"/>
      <c r="AB535" s="69"/>
    </row>
    <row r="536" spans="1:28" s="5" customFormat="1" ht="14.45" customHeight="1" outlineLevel="1">
      <c r="A536" s="563"/>
      <c r="B536" s="563"/>
      <c r="C536" s="563"/>
      <c r="D536" s="563"/>
      <c r="E536" s="562" t="s">
        <v>77</v>
      </c>
      <c r="F536" s="40" t="s">
        <v>79</v>
      </c>
      <c r="G536" s="7" t="s">
        <v>80</v>
      </c>
      <c r="H536" s="7" t="s">
        <v>81</v>
      </c>
      <c r="I536" s="80"/>
      <c r="J536" s="7" t="s">
        <v>79</v>
      </c>
      <c r="K536" s="53" t="s">
        <v>87</v>
      </c>
      <c r="L536" s="80"/>
      <c r="M536" s="80"/>
      <c r="N536" s="80"/>
      <c r="O536" s="80"/>
      <c r="P536" s="262" t="s">
        <v>89</v>
      </c>
      <c r="Q536" s="69" t="s">
        <v>285</v>
      </c>
      <c r="R536" s="8">
        <v>309</v>
      </c>
      <c r="S536" s="233"/>
      <c r="T536" s="233"/>
      <c r="U536" s="233"/>
      <c r="V536" s="233"/>
      <c r="W536" s="404"/>
      <c r="X536" s="277"/>
      <c r="Z536" s="69"/>
      <c r="AA536" s="69"/>
      <c r="AB536" s="69"/>
    </row>
    <row r="537" spans="1:28" s="5" customFormat="1" outlineLevel="1">
      <c r="A537" s="563"/>
      <c r="B537" s="563"/>
      <c r="C537" s="563"/>
      <c r="D537" s="563"/>
      <c r="E537" s="562"/>
      <c r="F537" s="13" t="s">
        <v>82</v>
      </c>
      <c r="G537" s="33">
        <v>3549.4872620728511</v>
      </c>
      <c r="H537" s="11">
        <v>1212.9424241278289</v>
      </c>
      <c r="I537" s="80"/>
      <c r="J537" s="8" t="s">
        <v>82</v>
      </c>
      <c r="K537" s="11">
        <v>80.464807353703932</v>
      </c>
      <c r="L537" s="80">
        <v>124.03503227714894</v>
      </c>
      <c r="M537" s="80">
        <v>56.34987437500142</v>
      </c>
      <c r="N537" s="80">
        <v>120.08726810492077</v>
      </c>
      <c r="O537" s="80"/>
      <c r="P537" s="258">
        <v>95.234245527693773</v>
      </c>
      <c r="Q537" s="69"/>
      <c r="R537" s="8" t="s">
        <v>82</v>
      </c>
      <c r="S537" s="233">
        <v>2999.0137178549289</v>
      </c>
      <c r="T537" s="233">
        <v>4622.9249224272899</v>
      </c>
      <c r="U537" s="233">
        <v>2100.2230889235097</v>
      </c>
      <c r="V537" s="233">
        <v>4475.7873190856781</v>
      </c>
      <c r="W537" s="404"/>
      <c r="X537" s="277" t="s">
        <v>429</v>
      </c>
      <c r="Z537" s="69"/>
      <c r="AA537" s="69"/>
      <c r="AB537" s="69"/>
    </row>
    <row r="538" spans="1:28" s="5" customFormat="1" outlineLevel="1">
      <c r="A538" s="563"/>
      <c r="B538" s="563"/>
      <c r="C538" s="563"/>
      <c r="D538" s="563"/>
      <c r="E538" s="562"/>
      <c r="F538" s="13" t="s">
        <v>83</v>
      </c>
      <c r="G538" s="33">
        <v>1623.777484717275</v>
      </c>
      <c r="H538" s="11">
        <v>227.4444023817147</v>
      </c>
      <c r="I538" s="80"/>
      <c r="J538" s="8" t="s">
        <v>83</v>
      </c>
      <c r="K538" s="11">
        <v>54.102992684969031</v>
      </c>
      <c r="L538" s="80">
        <v>61.884120794061694</v>
      </c>
      <c r="M538" s="80">
        <v>44.537471040966651</v>
      </c>
      <c r="N538" s="80">
        <v>59.524443498064308</v>
      </c>
      <c r="O538" s="80"/>
      <c r="P538" s="260">
        <v>55.012257004515419</v>
      </c>
      <c r="Q538" s="69"/>
      <c r="R538" s="8" t="s">
        <v>83</v>
      </c>
      <c r="S538" s="233">
        <v>1596.9390488826025</v>
      </c>
      <c r="T538" s="233">
        <v>1826.6118766709317</v>
      </c>
      <c r="U538" s="233">
        <v>1314.5969033161709</v>
      </c>
      <c r="V538" s="233">
        <v>1756.9621099993951</v>
      </c>
      <c r="W538" s="404"/>
      <c r="X538" s="274">
        <f>G538/$G$537*100</f>
        <v>45.746818197313708</v>
      </c>
      <c r="Z538" s="69"/>
      <c r="AA538" s="69"/>
      <c r="AB538" s="69"/>
    </row>
    <row r="539" spans="1:28" s="5" customFormat="1" outlineLevel="1">
      <c r="A539" s="563"/>
      <c r="B539" s="563"/>
      <c r="C539" s="563"/>
      <c r="D539" s="563"/>
      <c r="E539" s="562"/>
      <c r="F539" s="13" t="s">
        <v>84</v>
      </c>
      <c r="G539" s="33">
        <v>2079.2159344753318</v>
      </c>
      <c r="H539" s="11">
        <v>183.24805900573162</v>
      </c>
      <c r="I539" s="80"/>
      <c r="J539" s="8" t="s">
        <v>84</v>
      </c>
      <c r="K539" s="11">
        <v>61.59728541054205</v>
      </c>
      <c r="L539" s="80">
        <v>69.556244945508368</v>
      </c>
      <c r="M539" s="80">
        <v>56.384602900040107</v>
      </c>
      <c r="N539" s="80">
        <v>65.078469255257474</v>
      </c>
      <c r="O539" s="80"/>
      <c r="P539" s="258">
        <v>63.154150627836998</v>
      </c>
      <c r="Q539" s="69"/>
      <c r="R539" s="8" t="s">
        <v>84</v>
      </c>
      <c r="S539" s="233">
        <v>2027.9594622490513</v>
      </c>
      <c r="T539" s="233">
        <v>2289.9912578227877</v>
      </c>
      <c r="U539" s="233">
        <v>1856.3429900227707</v>
      </c>
      <c r="V539" s="233">
        <v>2142.570027806717</v>
      </c>
      <c r="W539" s="404"/>
      <c r="X539" s="277">
        <f t="shared" ref="X539:X542" si="50">G539/$G$537*100</f>
        <v>58.577923541021491</v>
      </c>
      <c r="Z539" s="69"/>
      <c r="AA539" s="69"/>
      <c r="AB539" s="69"/>
    </row>
    <row r="540" spans="1:28" s="5" customFormat="1" outlineLevel="1">
      <c r="A540" s="563"/>
      <c r="B540" s="563"/>
      <c r="C540" s="563"/>
      <c r="D540" s="563"/>
      <c r="E540" s="562"/>
      <c r="F540" s="13" t="s">
        <v>85</v>
      </c>
      <c r="G540" s="33">
        <v>2323.3809706030816</v>
      </c>
      <c r="H540" s="11">
        <v>140.79813032904536</v>
      </c>
      <c r="I540" s="80"/>
      <c r="J540" s="8" t="s">
        <v>85</v>
      </c>
      <c r="K540" s="11">
        <v>84.092475935150276</v>
      </c>
      <c r="L540" s="80">
        <v>96.187889868072034</v>
      </c>
      <c r="M540" s="80">
        <v>86.728609002916258</v>
      </c>
      <c r="N540" s="80">
        <v>86.397327935501437</v>
      </c>
      <c r="O540" s="80"/>
      <c r="P540" s="258">
        <v>88.351575685409998</v>
      </c>
      <c r="Q540" s="69"/>
      <c r="R540" s="8" t="s">
        <v>85</v>
      </c>
      <c r="S540" s="233">
        <v>2211.3794444855585</v>
      </c>
      <c r="T540" s="233">
        <v>2529.4524878388584</v>
      </c>
      <c r="U540" s="233">
        <v>2280.7018233804538</v>
      </c>
      <c r="V540" s="233">
        <v>2271.9901267074561</v>
      </c>
      <c r="W540" s="404"/>
      <c r="X540" s="277">
        <f t="shared" si="50"/>
        <v>65.456805421700807</v>
      </c>
      <c r="Z540" s="69"/>
      <c r="AA540" s="69"/>
      <c r="AB540" s="69"/>
    </row>
    <row r="541" spans="1:28" s="5" customFormat="1" outlineLevel="1">
      <c r="A541" s="563"/>
      <c r="B541" s="563"/>
      <c r="C541" s="563"/>
      <c r="D541" s="563"/>
      <c r="E541" s="562"/>
      <c r="F541" s="13" t="s">
        <v>86</v>
      </c>
      <c r="G541" s="33">
        <v>2866.1096118801961</v>
      </c>
      <c r="H541" s="11">
        <v>249.03622852766583</v>
      </c>
      <c r="I541" s="80"/>
      <c r="J541" s="8" t="s">
        <v>86</v>
      </c>
      <c r="K541" s="11"/>
      <c r="L541" s="80">
        <v>92.42045412529859</v>
      </c>
      <c r="M541" s="80">
        <v>79.934218906519177</v>
      </c>
      <c r="N541" s="80">
        <v>79.630066897886621</v>
      </c>
      <c r="O541" s="80"/>
      <c r="P541" s="259">
        <v>83.994913309901463</v>
      </c>
      <c r="Q541" s="69"/>
      <c r="R541" s="8" t="s">
        <v>86</v>
      </c>
      <c r="S541" s="233"/>
      <c r="T541" s="233">
        <v>3153.6094444855585</v>
      </c>
      <c r="U541" s="233">
        <v>2727.5488966913854</v>
      </c>
      <c r="V541" s="233">
        <v>2717.170494463644</v>
      </c>
      <c r="W541" s="404"/>
      <c r="X541" s="395">
        <f t="shared" si="50"/>
        <v>80.747144594806301</v>
      </c>
      <c r="Z541" s="69"/>
      <c r="AA541" s="69"/>
      <c r="AB541" s="69"/>
    </row>
    <row r="542" spans="1:28" s="5" customFormat="1" outlineLevel="1">
      <c r="A542" s="563"/>
      <c r="B542" s="563"/>
      <c r="C542" s="563"/>
      <c r="D542" s="563"/>
      <c r="E542" s="562"/>
      <c r="F542" s="13" t="s">
        <v>88</v>
      </c>
      <c r="G542" s="80">
        <v>3284.0580661183794</v>
      </c>
      <c r="H542" s="80">
        <v>666.95297388990207</v>
      </c>
      <c r="I542" s="80"/>
      <c r="J542" s="12" t="s">
        <v>88</v>
      </c>
      <c r="K542" s="80"/>
      <c r="L542" s="80"/>
      <c r="M542" s="80"/>
      <c r="N542" s="80">
        <v>87.10072702114428</v>
      </c>
      <c r="O542" s="80"/>
      <c r="P542" s="258">
        <v>87.10072702114428</v>
      </c>
      <c r="Q542" s="69"/>
      <c r="R542" s="8" t="s">
        <v>88</v>
      </c>
      <c r="S542" s="233"/>
      <c r="T542" s="233"/>
      <c r="U542" s="233">
        <v>3755.6650366884633</v>
      </c>
      <c r="V542" s="233">
        <v>2812.4510955482951</v>
      </c>
      <c r="W542" s="404"/>
      <c r="X542" s="277">
        <f t="shared" si="50"/>
        <v>92.522041175055108</v>
      </c>
      <c r="Z542" s="69"/>
      <c r="AA542" s="69"/>
      <c r="AB542" s="69"/>
    </row>
    <row r="543" spans="1:28" s="5" customFormat="1" ht="14.45" customHeight="1" outlineLevel="1">
      <c r="A543" s="563"/>
      <c r="B543" s="563"/>
      <c r="C543" s="563"/>
      <c r="D543" s="563"/>
      <c r="E543" s="562"/>
      <c r="F543" s="49"/>
      <c r="G543" s="80"/>
      <c r="H543" s="80"/>
      <c r="I543" s="80"/>
      <c r="J543" s="80"/>
      <c r="K543" s="80"/>
      <c r="L543" s="80"/>
      <c r="M543" s="80"/>
      <c r="N543" s="80"/>
      <c r="O543" s="80"/>
      <c r="P543" s="258"/>
      <c r="Q543" s="69"/>
      <c r="R543" s="12"/>
      <c r="S543" s="405"/>
      <c r="T543" s="405"/>
      <c r="U543" s="405"/>
      <c r="V543" s="405"/>
      <c r="W543" s="404"/>
      <c r="X543" s="277"/>
      <c r="Z543" s="69"/>
      <c r="AA543" s="69"/>
      <c r="AB543" s="69"/>
    </row>
    <row r="544" spans="1:28" s="5" customFormat="1" ht="53.45" customHeight="1" outlineLevel="1" thickBot="1">
      <c r="A544" s="563"/>
      <c r="B544" s="563"/>
      <c r="C544" s="563"/>
      <c r="D544" s="563"/>
      <c r="E544" s="562"/>
      <c r="F544" s="13"/>
      <c r="G544" s="8"/>
      <c r="H544" s="8"/>
      <c r="I544" s="80"/>
      <c r="J544" s="8"/>
      <c r="K544" s="11"/>
      <c r="L544" s="61"/>
      <c r="M544" s="61"/>
      <c r="N544" s="61"/>
      <c r="O544" s="80"/>
      <c r="P544" s="258"/>
      <c r="Q544" s="69"/>
      <c r="R544" s="12"/>
      <c r="S544" s="405"/>
      <c r="T544" s="405"/>
      <c r="U544" s="405"/>
      <c r="V544" s="405"/>
      <c r="W544" s="404"/>
      <c r="X544" s="277"/>
      <c r="Z544" s="69"/>
      <c r="AA544" s="69"/>
      <c r="AB544" s="69"/>
    </row>
    <row r="545" spans="1:28" s="19" customFormat="1" ht="19.149999999999999" customHeight="1" outlineLevel="1">
      <c r="A545" s="563"/>
      <c r="B545" s="563"/>
      <c r="C545" s="563"/>
      <c r="D545" s="563"/>
      <c r="E545" s="569" t="s">
        <v>77</v>
      </c>
      <c r="F545" s="40" t="s">
        <v>79</v>
      </c>
      <c r="G545" s="7" t="s">
        <v>80</v>
      </c>
      <c r="H545" s="7" t="s">
        <v>81</v>
      </c>
      <c r="I545" s="80"/>
      <c r="J545" s="7" t="s">
        <v>79</v>
      </c>
      <c r="K545" s="53" t="s">
        <v>87</v>
      </c>
      <c r="L545" s="80"/>
      <c r="M545" s="80"/>
      <c r="N545" s="80"/>
      <c r="O545" s="80"/>
      <c r="P545" s="262" t="s">
        <v>89</v>
      </c>
      <c r="Q545" s="69" t="s">
        <v>268</v>
      </c>
      <c r="R545" s="24">
        <v>309</v>
      </c>
      <c r="S545" s="233"/>
      <c r="T545" s="233"/>
      <c r="U545" s="233"/>
      <c r="V545" s="233"/>
      <c r="W545" s="404"/>
      <c r="X545" s="277"/>
      <c r="Z545" s="69"/>
      <c r="AA545" s="69"/>
      <c r="AB545" s="69"/>
    </row>
    <row r="546" spans="1:28" s="19" customFormat="1" outlineLevel="1">
      <c r="A546" s="563"/>
      <c r="B546" s="563"/>
      <c r="C546" s="563"/>
      <c r="D546" s="563"/>
      <c r="E546" s="569"/>
      <c r="F546" s="13" t="s">
        <v>82</v>
      </c>
      <c r="G546" s="33">
        <v>4034.3254548128662</v>
      </c>
      <c r="H546" s="11">
        <v>491.30243739529072</v>
      </c>
      <c r="I546" s="80"/>
      <c r="J546" s="8" t="s">
        <v>82</v>
      </c>
      <c r="K546" s="11">
        <v>126.53740498601722</v>
      </c>
      <c r="L546" s="80">
        <v>98.411807281365213</v>
      </c>
      <c r="M546" s="80">
        <v>113.93443214081233</v>
      </c>
      <c r="N546" s="80">
        <v>129.85381636415372</v>
      </c>
      <c r="O546" s="80"/>
      <c r="P546" s="258">
        <v>117.18436519308712</v>
      </c>
      <c r="Q546" s="69"/>
      <c r="R546" s="12" t="s">
        <v>232</v>
      </c>
      <c r="S546" s="233">
        <v>4356.3240973307629</v>
      </c>
      <c r="T546" s="233">
        <v>3388.0395094956825</v>
      </c>
      <c r="U546" s="233">
        <v>3922.4394739686968</v>
      </c>
      <c r="V546" s="233">
        <v>4470.498738456321</v>
      </c>
      <c r="W546" s="404"/>
      <c r="X546" s="277"/>
      <c r="Z546" s="69"/>
      <c r="AA546" s="69"/>
      <c r="AB546" s="69"/>
    </row>
    <row r="547" spans="1:28" s="19" customFormat="1" outlineLevel="1">
      <c r="A547" s="563"/>
      <c r="B547" s="563"/>
      <c r="C547" s="563"/>
      <c r="D547" s="563"/>
      <c r="E547" s="569"/>
      <c r="F547" s="13" t="s">
        <v>83</v>
      </c>
      <c r="G547" s="33">
        <v>2175.9754846974488</v>
      </c>
      <c r="H547" s="11">
        <v>585.27770904829038</v>
      </c>
      <c r="I547" s="80"/>
      <c r="J547" s="8" t="s">
        <v>83</v>
      </c>
      <c r="K547" s="11">
        <v>93.182532956860697</v>
      </c>
      <c r="L547" s="80">
        <v>71.918902422444191</v>
      </c>
      <c r="M547" s="80">
        <v>89.543122899073367</v>
      </c>
      <c r="N547" s="80">
        <v>48.57662829536973</v>
      </c>
      <c r="O547" s="80"/>
      <c r="P547" s="259">
        <v>75.805296643437003</v>
      </c>
      <c r="Q547" s="69"/>
      <c r="R547" s="12" t="s">
        <v>233</v>
      </c>
      <c r="S547" s="233">
        <v>2674.7854872182679</v>
      </c>
      <c r="T547" s="233">
        <v>2064.4173360824825</v>
      </c>
      <c r="U547" s="233">
        <v>2570.3169683262945</v>
      </c>
      <c r="V547" s="233">
        <v>1394.3821471627509</v>
      </c>
      <c r="W547" s="404"/>
      <c r="X547" s="275">
        <f>G547/$G$546*100</f>
        <v>53.936538067387588</v>
      </c>
      <c r="Z547" s="69"/>
      <c r="AA547" s="69"/>
      <c r="AB547" s="69"/>
    </row>
    <row r="548" spans="1:28" s="19" customFormat="1" outlineLevel="1">
      <c r="A548" s="563"/>
      <c r="B548" s="563"/>
      <c r="C548" s="563"/>
      <c r="D548" s="563"/>
      <c r="E548" s="569"/>
      <c r="F548" s="13" t="s">
        <v>84</v>
      </c>
      <c r="G548" s="33">
        <v>2478.0239744233641</v>
      </c>
      <c r="H548" s="11">
        <v>366.8787049590556</v>
      </c>
      <c r="I548" s="80"/>
      <c r="J548" s="8" t="s">
        <v>84</v>
      </c>
      <c r="K548" s="11">
        <v>96.77874362231276</v>
      </c>
      <c r="L548" s="80">
        <v>78.898943227456044</v>
      </c>
      <c r="M548" s="80">
        <v>95.714454056855189</v>
      </c>
      <c r="N548" s="80">
        <v>71.1100219343775</v>
      </c>
      <c r="O548" s="80"/>
      <c r="P548" s="258">
        <v>85.625540710250363</v>
      </c>
      <c r="Q548" s="69"/>
      <c r="R548" s="12" t="s">
        <v>253</v>
      </c>
      <c r="S548" s="233">
        <v>2800.8003794357824</v>
      </c>
      <c r="T548" s="233">
        <v>2283.3546071948922</v>
      </c>
      <c r="U548" s="233">
        <v>2769.9995805496533</v>
      </c>
      <c r="V548" s="233">
        <v>2057.9413305131288</v>
      </c>
      <c r="W548" s="404"/>
      <c r="X548" s="277">
        <f t="shared" ref="X548:X551" si="51">G548/$G$546*100</f>
        <v>61.423501950422299</v>
      </c>
      <c r="Z548" s="69"/>
      <c r="AA548" s="69"/>
      <c r="AB548" s="69"/>
    </row>
    <row r="549" spans="1:28" s="19" customFormat="1" outlineLevel="1">
      <c r="A549" s="563"/>
      <c r="B549" s="563"/>
      <c r="C549" s="563"/>
      <c r="D549" s="563"/>
      <c r="E549" s="569"/>
      <c r="F549" s="13" t="s">
        <v>85</v>
      </c>
      <c r="G549" s="33">
        <v>2321.5006394094848</v>
      </c>
      <c r="H549" s="11">
        <v>322.46975319101136</v>
      </c>
      <c r="I549" s="80"/>
      <c r="J549" s="8" t="s">
        <v>85</v>
      </c>
      <c r="K549" s="11">
        <v>91.64590078600348</v>
      </c>
      <c r="L549" s="80">
        <v>78.478089437403057</v>
      </c>
      <c r="M549" s="80">
        <v>92.857730943561023</v>
      </c>
      <c r="N549" s="80">
        <v>68.662334678176919</v>
      </c>
      <c r="O549" s="80"/>
      <c r="P549" s="258">
        <v>82.911013961286116</v>
      </c>
      <c r="Q549" s="69"/>
      <c r="R549" s="12" t="s">
        <v>235</v>
      </c>
      <c r="S549" s="233">
        <v>2566.0766538605849</v>
      </c>
      <c r="T549" s="233">
        <v>2197.3791671832046</v>
      </c>
      <c r="U549" s="233">
        <v>2600.0077849759168</v>
      </c>
      <c r="V549" s="233">
        <v>1922.5389516182338</v>
      </c>
      <c r="W549" s="404"/>
      <c r="X549" s="277">
        <f t="shared" si="51"/>
        <v>57.543712459786377</v>
      </c>
      <c r="Z549" s="69"/>
      <c r="AA549" s="69"/>
      <c r="AB549" s="69"/>
    </row>
    <row r="550" spans="1:28" s="19" customFormat="1" outlineLevel="1">
      <c r="A550" s="563"/>
      <c r="B550" s="563"/>
      <c r="C550" s="563"/>
      <c r="D550" s="563"/>
      <c r="E550" s="569"/>
      <c r="F550" s="13" t="s">
        <v>86</v>
      </c>
      <c r="G550" s="33">
        <v>1927.4877097598346</v>
      </c>
      <c r="H550" s="11">
        <v>208.61388242798228</v>
      </c>
      <c r="I550" s="80"/>
      <c r="J550" s="8" t="s">
        <v>86</v>
      </c>
      <c r="K550" s="11"/>
      <c r="L550" s="80">
        <v>227.33788501965461</v>
      </c>
      <c r="M550" s="80">
        <v>270.16527389932776</v>
      </c>
      <c r="N550" s="80">
        <v>223.20699678635526</v>
      </c>
      <c r="O550" s="80"/>
      <c r="P550" s="259">
        <v>240.23671856844589</v>
      </c>
      <c r="Q550" s="69"/>
      <c r="R550" s="12" t="s">
        <v>236</v>
      </c>
      <c r="S550" s="233"/>
      <c r="T550" s="233">
        <v>1823.9966893875703</v>
      </c>
      <c r="U550" s="233">
        <v>2167.6130449496191</v>
      </c>
      <c r="V550" s="233">
        <v>1790.8533949423143</v>
      </c>
      <c r="W550" s="404"/>
      <c r="X550" s="275">
        <f t="shared" si="51"/>
        <v>47.777199220761482</v>
      </c>
      <c r="Z550" s="69"/>
      <c r="AA550" s="69"/>
      <c r="AB550" s="69"/>
    </row>
    <row r="551" spans="1:28" s="19" customFormat="1" outlineLevel="1">
      <c r="A551" s="563"/>
      <c r="B551" s="563"/>
      <c r="C551" s="563"/>
      <c r="D551" s="563"/>
      <c r="E551" s="569"/>
      <c r="F551" s="13" t="s">
        <v>88</v>
      </c>
      <c r="G551" s="80">
        <v>2250.2410566160424</v>
      </c>
      <c r="H551" s="80"/>
      <c r="I551" s="80"/>
      <c r="J551" s="12" t="s">
        <v>88</v>
      </c>
      <c r="K551" s="80"/>
      <c r="L551" s="80"/>
      <c r="M551" s="80">
        <v>139.47801404158008</v>
      </c>
      <c r="N551" s="80">
        <v>101.52928032021788</v>
      </c>
      <c r="O551" s="80"/>
      <c r="P551" s="258">
        <v>120.50364718089898</v>
      </c>
      <c r="Q551" s="69"/>
      <c r="R551" s="12" t="s">
        <v>237</v>
      </c>
      <c r="S551" s="233"/>
      <c r="T551" s="233"/>
      <c r="U551" s="233">
        <v>2604.5614471773606</v>
      </c>
      <c r="V551" s="233">
        <v>1895.9206660547241</v>
      </c>
      <c r="W551" s="404"/>
      <c r="X551" s="277">
        <f t="shared" si="51"/>
        <v>55.777380427539669</v>
      </c>
      <c r="Z551" s="69"/>
      <c r="AA551" s="69"/>
      <c r="AB551" s="69"/>
    </row>
    <row r="552" spans="1:28" s="19" customFormat="1" outlineLevel="1">
      <c r="A552" s="563"/>
      <c r="B552" s="563"/>
      <c r="C552" s="563"/>
      <c r="D552" s="563"/>
      <c r="E552" s="569"/>
      <c r="F552" s="49"/>
      <c r="G552" s="80"/>
      <c r="H552" s="80"/>
      <c r="I552" s="80"/>
      <c r="J552" s="80"/>
      <c r="K552" s="80"/>
      <c r="L552" s="80"/>
      <c r="M552" s="80"/>
      <c r="N552" s="80"/>
      <c r="O552" s="80"/>
      <c r="P552" s="258"/>
      <c r="Q552" s="69"/>
      <c r="R552" s="12"/>
      <c r="S552" s="405"/>
      <c r="T552" s="405"/>
      <c r="U552" s="405"/>
      <c r="V552" s="405"/>
      <c r="W552" s="404"/>
      <c r="X552" s="277"/>
      <c r="Z552" s="69"/>
      <c r="AA552" s="69"/>
      <c r="AB552" s="69"/>
    </row>
    <row r="553" spans="1:28" s="19" customFormat="1" ht="14.25" outlineLevel="1">
      <c r="A553" s="563"/>
      <c r="B553" s="563"/>
      <c r="C553" s="563"/>
      <c r="D553" s="563"/>
      <c r="E553" s="569"/>
      <c r="P553" s="244"/>
      <c r="S553" s="404"/>
      <c r="T553" s="404"/>
      <c r="U553" s="404"/>
      <c r="V553" s="404"/>
      <c r="W553" s="404"/>
      <c r="X553" s="277"/>
      <c r="Z553" s="69"/>
      <c r="AA553" s="69"/>
      <c r="AB553" s="69"/>
    </row>
    <row r="554" spans="1:28" s="5" customFormat="1" ht="12" customHeight="1" thickBot="1">
      <c r="A554" s="35">
        <v>312</v>
      </c>
      <c r="B554" s="36" t="s">
        <v>145</v>
      </c>
      <c r="C554" s="122" t="s">
        <v>146</v>
      </c>
      <c r="D554" s="77" t="s">
        <v>255</v>
      </c>
      <c r="E554" s="26"/>
      <c r="F554" s="49"/>
      <c r="G554" s="80"/>
      <c r="H554" s="80"/>
      <c r="I554" s="80"/>
      <c r="J554" s="80"/>
      <c r="K554" s="80"/>
      <c r="L554" s="61"/>
      <c r="M554" s="61"/>
      <c r="N554" s="61"/>
      <c r="O554" s="80"/>
      <c r="P554" s="258"/>
      <c r="Q554" s="69"/>
      <c r="R554" s="12"/>
      <c r="S554" s="405"/>
      <c r="T554" s="405"/>
      <c r="U554" s="405"/>
      <c r="V554" s="405"/>
      <c r="W554" s="411"/>
      <c r="X554" s="277"/>
      <c r="Z554" s="69"/>
      <c r="AA554" s="69"/>
      <c r="AB554" s="69"/>
    </row>
    <row r="555" spans="1:28" ht="13.9" customHeight="1">
      <c r="A555" s="571"/>
      <c r="B555" s="571"/>
      <c r="C555" s="571"/>
      <c r="D555" s="571"/>
      <c r="E555" s="565" t="s">
        <v>214</v>
      </c>
      <c r="F555" s="40" t="s">
        <v>79</v>
      </c>
      <c r="G555" s="7" t="s">
        <v>80</v>
      </c>
      <c r="H555" s="7" t="s">
        <v>81</v>
      </c>
      <c r="I555" s="80"/>
      <c r="J555" s="7" t="s">
        <v>79</v>
      </c>
      <c r="K555" s="53" t="s">
        <v>87</v>
      </c>
      <c r="L555" s="80"/>
      <c r="M555" s="80"/>
      <c r="N555" s="80"/>
      <c r="O555" s="80"/>
      <c r="P555" s="262" t="s">
        <v>89</v>
      </c>
      <c r="Q555" s="69" t="s">
        <v>268</v>
      </c>
      <c r="R555" s="8">
        <v>312</v>
      </c>
      <c r="W555" s="256"/>
    </row>
    <row r="556" spans="1:28" s="5" customFormat="1" ht="13.9" customHeight="1" outlineLevel="1">
      <c r="A556" s="571"/>
      <c r="B556" s="571"/>
      <c r="C556" s="571"/>
      <c r="D556" s="571"/>
      <c r="E556" s="565"/>
      <c r="F556" s="13" t="s">
        <v>82</v>
      </c>
      <c r="G556" s="33">
        <v>1109.6381740445697</v>
      </c>
      <c r="H556" s="11">
        <v>664.88035704745653</v>
      </c>
      <c r="I556" s="80"/>
      <c r="J556" s="8" t="s">
        <v>82</v>
      </c>
      <c r="K556" s="11">
        <v>26.36491372255086</v>
      </c>
      <c r="L556" s="80">
        <v>98.745418511317084</v>
      </c>
      <c r="M556" s="80">
        <v>107.17633165197518</v>
      </c>
      <c r="N556" s="80">
        <v>40.071509838468877</v>
      </c>
      <c r="O556" s="80"/>
      <c r="P556" s="258">
        <v>68.089543431077999</v>
      </c>
      <c r="Q556" s="31"/>
      <c r="R556" s="8" t="s">
        <v>82</v>
      </c>
      <c r="S556" s="233">
        <v>429.662371749447</v>
      </c>
      <c r="T556" s="233">
        <v>1609.2292644475733</v>
      </c>
      <c r="U556" s="233">
        <v>1746.6257366738537</v>
      </c>
      <c r="V556" s="233">
        <v>653.03532330740506</v>
      </c>
      <c r="W556" s="256"/>
      <c r="X556" s="277" t="s">
        <v>429</v>
      </c>
      <c r="Z556" s="69"/>
      <c r="AA556" s="69"/>
      <c r="AB556" s="69"/>
    </row>
    <row r="557" spans="1:28" s="5" customFormat="1" outlineLevel="1">
      <c r="A557" s="571"/>
      <c r="B557" s="571"/>
      <c r="C557" s="571"/>
      <c r="D557" s="571"/>
      <c r="E557" s="565"/>
      <c r="F557" s="13" t="s">
        <v>83</v>
      </c>
      <c r="G557" s="33">
        <v>407.56091613462667</v>
      </c>
      <c r="H557" s="11">
        <v>150.20465105549374</v>
      </c>
      <c r="I557" s="80"/>
      <c r="J557" s="8" t="s">
        <v>83</v>
      </c>
      <c r="K557" s="11">
        <v>37.608230310064108</v>
      </c>
      <c r="L557" s="80">
        <v>17.059711202894899</v>
      </c>
      <c r="M557" s="80">
        <v>35.918450351905712</v>
      </c>
      <c r="N557" s="80">
        <v>21.341159980454368</v>
      </c>
      <c r="O557" s="80"/>
      <c r="P557" s="260">
        <v>27.981887961329768</v>
      </c>
      <c r="Q557" s="31"/>
      <c r="R557" s="8" t="s">
        <v>83</v>
      </c>
      <c r="S557" s="233">
        <v>547.77021552491965</v>
      </c>
      <c r="T557" s="233">
        <v>248.47757007864095</v>
      </c>
      <c r="U557" s="233">
        <v>523.15828552345874</v>
      </c>
      <c r="V557" s="233">
        <v>310.83759341148726</v>
      </c>
      <c r="W557" s="256"/>
      <c r="X557" s="275">
        <f>G557/$G$556*100</f>
        <v>36.72917223540442</v>
      </c>
      <c r="Z557" s="69"/>
      <c r="AA557" s="69"/>
      <c r="AB557" s="69"/>
    </row>
    <row r="558" spans="1:28" s="5" customFormat="1" outlineLevel="1">
      <c r="A558" s="571"/>
      <c r="B558" s="571"/>
      <c r="C558" s="571"/>
      <c r="D558" s="571"/>
      <c r="E558" s="565"/>
      <c r="F558" s="13" t="s">
        <v>84</v>
      </c>
      <c r="G558" s="33">
        <v>702.62989913915567</v>
      </c>
      <c r="H558" s="11">
        <v>258.19441876796162</v>
      </c>
      <c r="I558" s="80"/>
      <c r="J558" s="8" t="s">
        <v>84</v>
      </c>
      <c r="K558" s="11">
        <v>69.231736650109326</v>
      </c>
      <c r="L558" s="80">
        <v>32.314127918010129</v>
      </c>
      <c r="M558" s="80">
        <v>61.063050687107044</v>
      </c>
      <c r="N558" s="80">
        <v>36.049497819652053</v>
      </c>
      <c r="O558" s="80"/>
      <c r="P558" s="258">
        <v>49.664603268719638</v>
      </c>
      <c r="Q558" s="31"/>
      <c r="R558" s="8" t="s">
        <v>84</v>
      </c>
      <c r="S558" s="233">
        <v>979.45588886507085</v>
      </c>
      <c r="T558" s="233">
        <v>457.16407552784165</v>
      </c>
      <c r="U558" s="233">
        <v>863.88941663879041</v>
      </c>
      <c r="V558" s="233">
        <v>510.01021552491972</v>
      </c>
      <c r="W558" s="256"/>
      <c r="X558" s="277">
        <f t="shared" ref="X558:X561" si="52">G558/$G$556*100</f>
        <v>63.320631497212155</v>
      </c>
      <c r="Z558" s="69"/>
      <c r="AA558" s="69"/>
      <c r="AB558" s="69"/>
    </row>
    <row r="559" spans="1:28" s="5" customFormat="1" outlineLevel="1">
      <c r="A559" s="571"/>
      <c r="B559" s="571"/>
      <c r="C559" s="571"/>
      <c r="D559" s="571"/>
      <c r="E559" s="565"/>
      <c r="F559" s="13" t="s">
        <v>85</v>
      </c>
      <c r="G559" s="33">
        <v>687.4417752493739</v>
      </c>
      <c r="H559" s="11">
        <v>265.16654948361639</v>
      </c>
      <c r="I559" s="80"/>
      <c r="J559" s="8" t="s">
        <v>85</v>
      </c>
      <c r="K559" s="11">
        <v>80.901846346865824</v>
      </c>
      <c r="L559" s="80">
        <v>37.693096132615864</v>
      </c>
      <c r="M559" s="80">
        <v>69.312332977911055</v>
      </c>
      <c r="N559" s="80">
        <v>38.648286763493317</v>
      </c>
      <c r="O559" s="80"/>
      <c r="P559" s="258">
        <v>56.638890555221522</v>
      </c>
      <c r="Q559" s="31"/>
      <c r="R559" s="8" t="s">
        <v>85</v>
      </c>
      <c r="S559" s="233">
        <v>981.92793553076353</v>
      </c>
      <c r="T559" s="233">
        <v>457.49146330448309</v>
      </c>
      <c r="U559" s="233">
        <v>841.26282774827814</v>
      </c>
      <c r="V559" s="233">
        <v>469.08487441397091</v>
      </c>
      <c r="W559" s="256"/>
      <c r="X559" s="277">
        <f t="shared" si="52"/>
        <v>61.951885878591092</v>
      </c>
      <c r="Z559" s="69"/>
      <c r="AA559" s="69"/>
      <c r="AB559" s="69"/>
    </row>
    <row r="560" spans="1:28" s="5" customFormat="1" outlineLevel="1">
      <c r="A560" s="571"/>
      <c r="B560" s="571"/>
      <c r="C560" s="571"/>
      <c r="D560" s="571"/>
      <c r="E560" s="565"/>
      <c r="F560" s="13" t="s">
        <v>86</v>
      </c>
      <c r="G560" s="33">
        <v>910.44922811956837</v>
      </c>
      <c r="H560" s="11">
        <v>174.13005770738346</v>
      </c>
      <c r="I560" s="80"/>
      <c r="J560" s="8" t="s">
        <v>86</v>
      </c>
      <c r="K560" s="11"/>
      <c r="L560" s="80">
        <v>51.43058625087982</v>
      </c>
      <c r="M560" s="80">
        <v>71.637110034440653</v>
      </c>
      <c r="N560" s="80">
        <v>74.574810464099571</v>
      </c>
      <c r="O560" s="80"/>
      <c r="P560" s="259">
        <v>65.880835583140012</v>
      </c>
      <c r="Q560" s="31"/>
      <c r="R560" s="8" t="s">
        <v>86</v>
      </c>
      <c r="S560" s="233"/>
      <c r="T560" s="233">
        <v>710.7520288621489</v>
      </c>
      <c r="U560" s="233">
        <v>989.99885108112449</v>
      </c>
      <c r="V560" s="233">
        <v>1030.5968044154317</v>
      </c>
      <c r="W560" s="256"/>
      <c r="X560" s="276">
        <f t="shared" si="52"/>
        <v>82.049198505944631</v>
      </c>
      <c r="Z560" s="69"/>
      <c r="AA560" s="69"/>
      <c r="AB560" s="69"/>
    </row>
    <row r="561" spans="1:28" s="5" customFormat="1" outlineLevel="1">
      <c r="A561" s="571"/>
      <c r="B561" s="571"/>
      <c r="C561" s="571"/>
      <c r="D561" s="571"/>
      <c r="E561" s="565"/>
      <c r="F561" s="13" t="s">
        <v>88</v>
      </c>
      <c r="G561" s="80">
        <v>1127.9511805256502</v>
      </c>
      <c r="H561" s="80">
        <v>277.99043025041902</v>
      </c>
      <c r="I561" s="80"/>
      <c r="J561" s="12" t="s">
        <v>88</v>
      </c>
      <c r="K561" s="80"/>
      <c r="L561" s="80"/>
      <c r="M561" s="80">
        <v>92.672180810871524</v>
      </c>
      <c r="N561" s="80">
        <v>131.78924601865614</v>
      </c>
      <c r="O561" s="80"/>
      <c r="P561" s="258">
        <v>112.23071341476384</v>
      </c>
      <c r="Q561" s="31"/>
      <c r="R561" s="8" t="s">
        <v>88</v>
      </c>
      <c r="S561" s="233"/>
      <c r="T561" s="233"/>
      <c r="U561" s="233">
        <v>931.38226219061232</v>
      </c>
      <c r="V561" s="233">
        <v>1324.520098860688</v>
      </c>
      <c r="W561" s="404"/>
      <c r="X561" s="277">
        <f t="shared" si="52"/>
        <v>101.65035836991174</v>
      </c>
      <c r="Z561" s="69"/>
      <c r="AA561" s="69"/>
      <c r="AB561" s="69"/>
    </row>
    <row r="562" spans="1:28" s="5" customFormat="1" outlineLevel="1">
      <c r="A562" s="571"/>
      <c r="B562" s="571"/>
      <c r="C562" s="571"/>
      <c r="D562" s="571"/>
      <c r="E562" s="565"/>
      <c r="F562" s="49"/>
      <c r="G562" s="80"/>
      <c r="H562" s="80"/>
      <c r="I562" s="80"/>
      <c r="J562" s="80"/>
      <c r="K562" s="80"/>
      <c r="L562" s="80"/>
      <c r="M562" s="80"/>
      <c r="N562" s="80"/>
      <c r="O562" s="80"/>
      <c r="P562" s="258"/>
      <c r="Q562" s="69"/>
      <c r="R562" s="12"/>
      <c r="S562" s="405"/>
      <c r="T562" s="405"/>
      <c r="U562" s="405"/>
      <c r="V562" s="405"/>
      <c r="W562" s="404"/>
      <c r="X562" s="277"/>
      <c r="Z562" s="69"/>
      <c r="AA562" s="69"/>
      <c r="AB562" s="69"/>
    </row>
    <row r="563" spans="1:28" s="5" customFormat="1" outlineLevel="1">
      <c r="A563" s="571"/>
      <c r="B563" s="571"/>
      <c r="C563" s="571"/>
      <c r="D563" s="571"/>
      <c r="E563" s="565"/>
      <c r="F563" s="49"/>
      <c r="G563" s="80"/>
      <c r="H563" s="80"/>
      <c r="I563" s="80"/>
      <c r="J563" s="80"/>
      <c r="K563" s="80"/>
      <c r="L563" s="80"/>
      <c r="M563" s="80"/>
      <c r="N563" s="80"/>
      <c r="O563" s="80"/>
      <c r="P563" s="258"/>
      <c r="Q563" s="69"/>
      <c r="R563" s="12"/>
      <c r="S563" s="405"/>
      <c r="T563" s="405"/>
      <c r="U563" s="405"/>
      <c r="V563" s="405"/>
      <c r="W563" s="404"/>
      <c r="X563" s="277"/>
      <c r="Z563" s="69"/>
      <c r="AA563" s="69"/>
      <c r="AB563" s="69"/>
    </row>
    <row r="564" spans="1:28" s="5" customFormat="1" outlineLevel="1">
      <c r="A564" s="571"/>
      <c r="B564" s="571"/>
      <c r="C564" s="571"/>
      <c r="D564" s="571"/>
      <c r="E564" s="565"/>
      <c r="F564" s="49"/>
      <c r="G564" s="80"/>
      <c r="H564" s="80"/>
      <c r="I564" s="80"/>
      <c r="J564" s="80"/>
      <c r="K564" s="80"/>
      <c r="L564" s="80"/>
      <c r="M564" s="80"/>
      <c r="N564" s="80"/>
      <c r="O564" s="80"/>
      <c r="P564" s="258"/>
      <c r="Q564" s="69"/>
      <c r="R564" s="12"/>
      <c r="S564" s="405"/>
      <c r="T564" s="405"/>
      <c r="U564" s="405"/>
      <c r="V564" s="405"/>
      <c r="W564" s="404"/>
      <c r="X564" s="277"/>
      <c r="Z564" s="69"/>
      <c r="AA564" s="69"/>
      <c r="AB564" s="69"/>
    </row>
    <row r="565" spans="1:28" s="5" customFormat="1" ht="15.75" outlineLevel="1" thickBot="1">
      <c r="A565" s="571"/>
      <c r="B565" s="571"/>
      <c r="C565" s="571"/>
      <c r="D565" s="571"/>
      <c r="E565" s="565"/>
      <c r="F565" s="49"/>
      <c r="G565" s="80"/>
      <c r="H565" s="80"/>
      <c r="I565" s="80"/>
      <c r="J565" s="80"/>
      <c r="K565" s="80"/>
      <c r="L565" s="61"/>
      <c r="M565" s="61"/>
      <c r="N565" s="61"/>
      <c r="O565" s="80"/>
      <c r="P565" s="258"/>
      <c r="Q565" s="69"/>
      <c r="R565" s="12"/>
      <c r="S565" s="405"/>
      <c r="T565" s="405"/>
      <c r="U565" s="405"/>
      <c r="V565" s="405"/>
      <c r="W565" s="404"/>
      <c r="X565" s="277"/>
      <c r="Z565" s="69"/>
      <c r="AA565" s="69"/>
      <c r="AB565" s="69"/>
    </row>
    <row r="566" spans="1:28" s="5" customFormat="1" ht="14.45" customHeight="1" outlineLevel="1">
      <c r="A566" s="563"/>
      <c r="B566" s="563"/>
      <c r="C566" s="563"/>
      <c r="D566" s="563"/>
      <c r="E566" s="562" t="s">
        <v>214</v>
      </c>
      <c r="F566" s="40" t="s">
        <v>79</v>
      </c>
      <c r="G566" s="7" t="s">
        <v>80</v>
      </c>
      <c r="H566" s="7" t="s">
        <v>81</v>
      </c>
      <c r="I566" s="80"/>
      <c r="J566" s="7" t="s">
        <v>79</v>
      </c>
      <c r="K566" s="53" t="s">
        <v>87</v>
      </c>
      <c r="L566" s="80"/>
      <c r="M566" s="80"/>
      <c r="N566" s="80"/>
      <c r="O566" s="80"/>
      <c r="P566" s="262" t="s">
        <v>89</v>
      </c>
      <c r="Q566" s="69" t="s">
        <v>268</v>
      </c>
      <c r="R566" s="24">
        <v>312</v>
      </c>
      <c r="S566" s="233"/>
      <c r="T566" s="233"/>
      <c r="U566" s="233"/>
      <c r="V566" s="233"/>
      <c r="W566" s="404"/>
      <c r="X566" s="277"/>
      <c r="Z566" s="69"/>
      <c r="AA566" s="69"/>
      <c r="AB566" s="69"/>
    </row>
    <row r="567" spans="1:28" s="5" customFormat="1" outlineLevel="1">
      <c r="A567" s="563"/>
      <c r="B567" s="563"/>
      <c r="C567" s="563"/>
      <c r="D567" s="563"/>
      <c r="E567" s="562"/>
      <c r="F567" s="13" t="s">
        <v>82</v>
      </c>
      <c r="G567" s="33">
        <v>2820.3535536603822</v>
      </c>
      <c r="H567" s="11">
        <v>533.78252720581736</v>
      </c>
      <c r="I567" s="80"/>
      <c r="J567" s="8" t="s">
        <v>82</v>
      </c>
      <c r="K567" s="11">
        <v>122.564230595935</v>
      </c>
      <c r="L567" s="80">
        <v>121.98512838889152</v>
      </c>
      <c r="M567" s="80">
        <v>87.905225845908234</v>
      </c>
      <c r="N567" s="80">
        <v>87.772123180921128</v>
      </c>
      <c r="O567" s="80"/>
      <c r="P567" s="258">
        <v>105.05667700291399</v>
      </c>
      <c r="Q567" s="69"/>
      <c r="R567" s="12" t="s">
        <v>82</v>
      </c>
      <c r="S567" s="233">
        <v>3290.3616711892364</v>
      </c>
      <c r="T567" s="233">
        <v>3274.8150822987241</v>
      </c>
      <c r="U567" s="233">
        <v>2359.9053689176658</v>
      </c>
      <c r="V567" s="233">
        <v>2356.3320922359026</v>
      </c>
      <c r="W567" s="404"/>
      <c r="X567" s="277"/>
      <c r="Z567" s="69"/>
      <c r="AA567" s="69"/>
      <c r="AB567" s="69"/>
    </row>
    <row r="568" spans="1:28" s="5" customFormat="1" outlineLevel="1">
      <c r="A568" s="563"/>
      <c r="B568" s="563"/>
      <c r="C568" s="563"/>
      <c r="D568" s="563"/>
      <c r="E568" s="562"/>
      <c r="F568" s="13" t="s">
        <v>83</v>
      </c>
      <c r="G568" s="33">
        <v>620.74726219061233</v>
      </c>
      <c r="H568" s="11">
        <v>91.174829818463934</v>
      </c>
      <c r="I568" s="80"/>
      <c r="J568" s="8" t="s">
        <v>83</v>
      </c>
      <c r="K568" s="11">
        <v>21.754491400996763</v>
      </c>
      <c r="L568" s="80">
        <v>28.813250374934924</v>
      </c>
      <c r="M568" s="80">
        <v>25.232136954739847</v>
      </c>
      <c r="N568" s="80">
        <v>30.535840716402436</v>
      </c>
      <c r="O568" s="80"/>
      <c r="P568" s="260">
        <v>26.583929861768492</v>
      </c>
      <c r="Q568" s="69"/>
      <c r="R568" s="12" t="s">
        <v>83</v>
      </c>
      <c r="S568" s="233">
        <v>507.97760330156115</v>
      </c>
      <c r="T568" s="233">
        <v>672.80294441250987</v>
      </c>
      <c r="U568" s="233">
        <v>589.18226219061239</v>
      </c>
      <c r="V568" s="233">
        <v>713.02623885776597</v>
      </c>
      <c r="W568" s="404"/>
      <c r="X568" s="275">
        <f>G568/$G$567*100</f>
        <v>22.009554844107345</v>
      </c>
      <c r="Z568" s="69"/>
      <c r="AA568" s="69"/>
      <c r="AB568" s="69"/>
    </row>
    <row r="569" spans="1:28" s="5" customFormat="1" outlineLevel="1">
      <c r="A569" s="563"/>
      <c r="B569" s="563"/>
      <c r="C569" s="563"/>
      <c r="D569" s="563"/>
      <c r="E569" s="562"/>
      <c r="F569" s="13" t="s">
        <v>84</v>
      </c>
      <c r="G569" s="33">
        <v>1079.2144705300329</v>
      </c>
      <c r="H569" s="11">
        <v>95.800820562714534</v>
      </c>
      <c r="I569" s="80"/>
      <c r="J569" s="8" t="s">
        <v>84</v>
      </c>
      <c r="K569" s="11">
        <v>39.641967796478802</v>
      </c>
      <c r="L569" s="80">
        <v>46.190058288874184</v>
      </c>
      <c r="M569" s="80">
        <v>47.390569856801164</v>
      </c>
      <c r="N569" s="80">
        <v>48.74938333632354</v>
      </c>
      <c r="O569" s="80"/>
      <c r="P569" s="258">
        <v>45.492994819619426</v>
      </c>
      <c r="Q569" s="69"/>
      <c r="R569" s="12" t="s">
        <v>84</v>
      </c>
      <c r="S569" s="233">
        <v>940.41259441981481</v>
      </c>
      <c r="T569" s="233">
        <v>1095.7506644183538</v>
      </c>
      <c r="U569" s="233">
        <v>1124.2299821964561</v>
      </c>
      <c r="V569" s="233">
        <v>1156.4646410855075</v>
      </c>
      <c r="W569" s="404"/>
      <c r="X569" s="277">
        <f t="shared" ref="X569:X572" si="53">G569/$G$567*100</f>
        <v>38.265219235701132</v>
      </c>
      <c r="Z569" s="69"/>
      <c r="AA569" s="69"/>
      <c r="AB569" s="69"/>
    </row>
    <row r="570" spans="1:28" s="5" customFormat="1" outlineLevel="1">
      <c r="A570" s="563"/>
      <c r="B570" s="563"/>
      <c r="C570" s="563"/>
      <c r="D570" s="563"/>
      <c r="E570" s="562"/>
      <c r="F570" s="13" t="s">
        <v>85</v>
      </c>
      <c r="G570" s="33">
        <v>1109.7373408070398</v>
      </c>
      <c r="H570" s="11">
        <v>212.58876184548302</v>
      </c>
      <c r="I570" s="80"/>
      <c r="J570" s="8" t="s">
        <v>85</v>
      </c>
      <c r="K570" s="11">
        <v>46.803574416045997</v>
      </c>
      <c r="L570" s="80">
        <v>59.915470744793161</v>
      </c>
      <c r="M570" s="80">
        <v>47.615023752785021</v>
      </c>
      <c r="N570" s="80">
        <v>69.175339959858846</v>
      </c>
      <c r="O570" s="80"/>
      <c r="P570" s="258">
        <v>55.87735221837076</v>
      </c>
      <c r="Q570" s="69"/>
      <c r="R570" s="12" t="s">
        <v>85</v>
      </c>
      <c r="S570" s="233">
        <v>929.52998219645622</v>
      </c>
      <c r="T570" s="233">
        <v>1189.935323307405</v>
      </c>
      <c r="U570" s="233">
        <v>945.64555663586839</v>
      </c>
      <c r="V570" s="233">
        <v>1373.8385010884294</v>
      </c>
      <c r="W570" s="404"/>
      <c r="X570" s="277">
        <f t="shared" si="53"/>
        <v>39.347454838304671</v>
      </c>
      <c r="Z570" s="69"/>
      <c r="AA570" s="69"/>
      <c r="AB570" s="69"/>
    </row>
    <row r="571" spans="1:28" s="5" customFormat="1" outlineLevel="1">
      <c r="A571" s="563"/>
      <c r="B571" s="563"/>
      <c r="C571" s="563"/>
      <c r="D571" s="563"/>
      <c r="E571" s="562"/>
      <c r="F571" s="13" t="s">
        <v>86</v>
      </c>
      <c r="G571" s="33">
        <v>1050.8838151536293</v>
      </c>
      <c r="H571" s="11">
        <v>185.07109423848752</v>
      </c>
      <c r="I571" s="80"/>
      <c r="J571" s="8" t="s">
        <v>86</v>
      </c>
      <c r="K571" s="11"/>
      <c r="L571" s="80">
        <v>70.224666146960956</v>
      </c>
      <c r="M571" s="80">
        <v>67.014897272813329</v>
      </c>
      <c r="N571" s="80">
        <v>91.734682480071228</v>
      </c>
      <c r="O571" s="80"/>
      <c r="P571" s="259">
        <v>76.324748633281843</v>
      </c>
      <c r="Q571" s="69"/>
      <c r="R571" s="12" t="s">
        <v>86</v>
      </c>
      <c r="S571" s="233"/>
      <c r="T571" s="233">
        <v>966.89430885630497</v>
      </c>
      <c r="U571" s="233">
        <v>922.70033218915137</v>
      </c>
      <c r="V571" s="233">
        <v>1263.0568044154318</v>
      </c>
      <c r="W571" s="404"/>
      <c r="X571" s="397">
        <f t="shared" si="53"/>
        <v>37.260712005051452</v>
      </c>
      <c r="Z571" s="69"/>
      <c r="AA571" s="69"/>
      <c r="AB571" s="69"/>
    </row>
    <row r="572" spans="1:28" s="5" customFormat="1" outlineLevel="1">
      <c r="A572" s="563"/>
      <c r="B572" s="563"/>
      <c r="C572" s="563"/>
      <c r="D572" s="563"/>
      <c r="E572" s="562"/>
      <c r="F572" s="13" t="s">
        <v>88</v>
      </c>
      <c r="G572" s="80">
        <v>1032.2249910782025</v>
      </c>
      <c r="H572" s="80">
        <v>249.01841830435632</v>
      </c>
      <c r="I572" s="80"/>
      <c r="J572" s="12" t="s">
        <v>88</v>
      </c>
      <c r="K572" s="80"/>
      <c r="L572" s="80"/>
      <c r="M572" s="80">
        <v>69.730715178552899</v>
      </c>
      <c r="N572" s="80">
        <v>98.413716473888499</v>
      </c>
      <c r="O572" s="80"/>
      <c r="P572" s="258">
        <v>84.072215826220699</v>
      </c>
      <c r="Q572" s="69"/>
      <c r="R572" s="12" t="s">
        <v>88</v>
      </c>
      <c r="S572" s="233"/>
      <c r="T572" s="233"/>
      <c r="U572" s="233">
        <v>856.14237885484408</v>
      </c>
      <c r="V572" s="233">
        <v>1208.3076033015611</v>
      </c>
      <c r="W572" s="404"/>
      <c r="X572" s="277">
        <f t="shared" si="53"/>
        <v>36.599134521221082</v>
      </c>
      <c r="Z572" s="69"/>
      <c r="AA572" s="69"/>
      <c r="AB572" s="69"/>
    </row>
    <row r="573" spans="1:28" s="5" customFormat="1" outlineLevel="1">
      <c r="A573" s="563"/>
      <c r="B573" s="563"/>
      <c r="C573" s="563"/>
      <c r="D573" s="563"/>
      <c r="E573" s="562"/>
      <c r="F573" s="49"/>
      <c r="G573" s="80"/>
      <c r="H573" s="80"/>
      <c r="I573" s="80"/>
      <c r="J573" s="80"/>
      <c r="K573" s="80"/>
      <c r="L573" s="80"/>
      <c r="M573" s="80"/>
      <c r="N573" s="80"/>
      <c r="O573" s="80"/>
      <c r="P573" s="258"/>
      <c r="Q573" s="69"/>
      <c r="R573" s="12"/>
      <c r="S573" s="405"/>
      <c r="T573" s="405"/>
      <c r="U573" s="405"/>
      <c r="V573" s="405"/>
      <c r="W573" s="404"/>
      <c r="X573" s="277"/>
      <c r="Z573" s="69"/>
      <c r="AA573" s="69"/>
      <c r="AB573" s="69"/>
    </row>
    <row r="574" spans="1:28" s="5" customFormat="1" ht="22.9" customHeight="1" outlineLevel="1" thickBot="1">
      <c r="A574" s="563"/>
      <c r="B574" s="563"/>
      <c r="C574" s="563"/>
      <c r="D574" s="563"/>
      <c r="E574" s="562"/>
      <c r="F574" s="49"/>
      <c r="G574" s="80"/>
      <c r="H574" s="80"/>
      <c r="I574" s="80"/>
      <c r="J574" s="80"/>
      <c r="K574" s="80"/>
      <c r="L574" s="61"/>
      <c r="M574" s="61"/>
      <c r="N574" s="61"/>
      <c r="O574" s="80"/>
      <c r="P574" s="258"/>
      <c r="Q574" s="69"/>
      <c r="R574" s="12"/>
      <c r="S574" s="405"/>
      <c r="T574" s="405"/>
      <c r="U574" s="405"/>
      <c r="V574" s="405"/>
      <c r="W574" s="404"/>
      <c r="X574" s="277"/>
      <c r="Z574" s="69"/>
      <c r="AA574" s="69"/>
      <c r="AB574" s="69"/>
    </row>
    <row r="575" spans="1:28" s="18" customFormat="1" ht="14.45" customHeight="1" outlineLevel="1">
      <c r="A575" s="563"/>
      <c r="B575" s="563"/>
      <c r="C575" s="563"/>
      <c r="D575" s="563"/>
      <c r="E575" s="569" t="s">
        <v>77</v>
      </c>
      <c r="F575" s="40" t="s">
        <v>79</v>
      </c>
      <c r="G575" s="7" t="s">
        <v>80</v>
      </c>
      <c r="H575" s="7" t="s">
        <v>81</v>
      </c>
      <c r="I575" s="80"/>
      <c r="J575" s="7" t="s">
        <v>79</v>
      </c>
      <c r="K575" s="53" t="s">
        <v>87</v>
      </c>
      <c r="L575" s="80"/>
      <c r="M575" s="80"/>
      <c r="N575" s="80"/>
      <c r="O575" s="80"/>
      <c r="P575" s="262" t="s">
        <v>89</v>
      </c>
      <c r="Q575" s="69" t="s">
        <v>285</v>
      </c>
      <c r="R575" s="8">
        <v>312</v>
      </c>
      <c r="S575" s="233"/>
      <c r="T575" s="233"/>
      <c r="U575" s="233"/>
      <c r="V575" s="233"/>
      <c r="W575" s="404"/>
      <c r="X575" s="78"/>
      <c r="Z575" s="69"/>
      <c r="AA575" s="69"/>
      <c r="AB575" s="69"/>
    </row>
    <row r="576" spans="1:28" s="18" customFormat="1" outlineLevel="1">
      <c r="A576" s="563"/>
      <c r="B576" s="563"/>
      <c r="C576" s="563"/>
      <c r="D576" s="563"/>
      <c r="E576" s="569"/>
      <c r="F576" s="13" t="s">
        <v>82</v>
      </c>
      <c r="G576" s="33">
        <v>4186.7393879557367</v>
      </c>
      <c r="H576" s="11">
        <v>83.861613824804266</v>
      </c>
      <c r="I576" s="80"/>
      <c r="J576" s="8" t="s">
        <v>82</v>
      </c>
      <c r="K576" s="11">
        <v>115.66888000475434</v>
      </c>
      <c r="L576" s="80">
        <v>110.77376128266332</v>
      </c>
      <c r="M576" s="80">
        <v>111.58987267057687</v>
      </c>
      <c r="N576" s="80">
        <v>111.29544514581737</v>
      </c>
      <c r="O576" s="80"/>
      <c r="P576" s="258">
        <v>112.33198977595298</v>
      </c>
      <c r="Q576" s="69"/>
      <c r="R576" s="8" t="s">
        <v>82</v>
      </c>
      <c r="S576" s="233">
        <v>4311.1090335221679</v>
      </c>
      <c r="T576" s="233">
        <v>4128.6624623951484</v>
      </c>
      <c r="U576" s="233">
        <v>4159.07985017179</v>
      </c>
      <c r="V576" s="233">
        <v>4148.1062057338386</v>
      </c>
      <c r="W576" s="404"/>
      <c r="X576" s="277"/>
      <c r="Z576" s="69"/>
      <c r="AA576" s="69"/>
      <c r="AB576" s="69"/>
    </row>
    <row r="577" spans="1:28" s="18" customFormat="1" outlineLevel="1">
      <c r="A577" s="563"/>
      <c r="B577" s="563"/>
      <c r="C577" s="563"/>
      <c r="D577" s="563"/>
      <c r="E577" s="569"/>
      <c r="F577" s="13" t="s">
        <v>83</v>
      </c>
      <c r="G577" s="33">
        <v>3201.8139784293958</v>
      </c>
      <c r="H577" s="11">
        <v>607.84987974838123</v>
      </c>
      <c r="I577" s="80"/>
      <c r="J577" s="8" t="s">
        <v>83</v>
      </c>
      <c r="K577" s="11">
        <v>134.03135909723508</v>
      </c>
      <c r="L577" s="80">
        <v>111.60864190986568</v>
      </c>
      <c r="M577" s="80">
        <v>84.186135030284163</v>
      </c>
      <c r="N577" s="80">
        <v>104.07325010338664</v>
      </c>
      <c r="O577" s="80"/>
      <c r="P577" s="259">
        <v>108.47484653519288</v>
      </c>
      <c r="Q577" s="69"/>
      <c r="R577" s="8" t="s">
        <v>83</v>
      </c>
      <c r="S577" s="233">
        <v>3956.1565912535193</v>
      </c>
      <c r="T577" s="233">
        <v>3294.3131167702777</v>
      </c>
      <c r="U577" s="233">
        <v>2484.8926045030903</v>
      </c>
      <c r="V577" s="233">
        <v>3071.8936011906976</v>
      </c>
      <c r="W577" s="404"/>
      <c r="X577" s="276">
        <f>G577/$G$576*100</f>
        <v>76.475120176819715</v>
      </c>
      <c r="Z577" s="69"/>
      <c r="AA577" s="69"/>
      <c r="AB577" s="69"/>
    </row>
    <row r="578" spans="1:28" s="18" customFormat="1" outlineLevel="1">
      <c r="A578" s="563"/>
      <c r="B578" s="563"/>
      <c r="C578" s="563"/>
      <c r="D578" s="563"/>
      <c r="E578" s="569"/>
      <c r="F578" s="13" t="s">
        <v>84</v>
      </c>
      <c r="G578" s="33">
        <v>3546.7210815071503</v>
      </c>
      <c r="H578" s="11">
        <v>547.39474123975515</v>
      </c>
      <c r="I578" s="80"/>
      <c r="J578" s="8" t="s">
        <v>84</v>
      </c>
      <c r="K578" s="11">
        <v>125.59562801955421</v>
      </c>
      <c r="L578" s="80">
        <v>101.9947385787959</v>
      </c>
      <c r="M578" s="80">
        <v>87.455647969772926</v>
      </c>
      <c r="N578" s="80">
        <v>115.86672268530529</v>
      </c>
      <c r="O578" s="80"/>
      <c r="P578" s="258">
        <v>107.72818431335708</v>
      </c>
      <c r="Q578" s="69"/>
      <c r="R578" s="8" t="s">
        <v>84</v>
      </c>
      <c r="S578" s="233">
        <v>4134.9686201557188</v>
      </c>
      <c r="T578" s="233">
        <v>3357.9595889965585</v>
      </c>
      <c r="U578" s="233">
        <v>2879.2909889673388</v>
      </c>
      <c r="V578" s="233">
        <v>3814.6651279089851</v>
      </c>
      <c r="W578" s="404"/>
      <c r="X578" s="277">
        <f>G578/$G$576*100</f>
        <v>84.713204067829778</v>
      </c>
      <c r="Z578" s="69"/>
      <c r="AA578" s="69"/>
      <c r="AB578" s="69"/>
    </row>
    <row r="579" spans="1:28" s="18" customFormat="1" outlineLevel="1">
      <c r="A579" s="563"/>
      <c r="B579" s="563"/>
      <c r="C579" s="563"/>
      <c r="D579" s="563"/>
      <c r="E579" s="569"/>
      <c r="F579" s="13" t="s">
        <v>85</v>
      </c>
      <c r="G579" s="33">
        <v>3075.8568531472761</v>
      </c>
      <c r="H579" s="11">
        <v>393.33074042776428</v>
      </c>
      <c r="I579" s="80"/>
      <c r="J579" s="8" t="s">
        <v>85</v>
      </c>
      <c r="K579" s="11">
        <v>123.14786870193247</v>
      </c>
      <c r="L579" s="80">
        <v>108.27691257657375</v>
      </c>
      <c r="M579" s="80">
        <v>101.57200329816894</v>
      </c>
      <c r="N579" s="80">
        <v>134.86759581857012</v>
      </c>
      <c r="O579" s="80"/>
      <c r="P579" s="258">
        <v>116.96609509881132</v>
      </c>
      <c r="Q579" s="69"/>
      <c r="R579" s="8" t="s">
        <v>85</v>
      </c>
      <c r="S579" s="233">
        <v>3238.4189245381535</v>
      </c>
      <c r="T579" s="233">
        <v>2847.3574611936192</v>
      </c>
      <c r="U579" s="233">
        <v>2671.0384934082122</v>
      </c>
      <c r="V579" s="233">
        <v>3546.6125334491194</v>
      </c>
      <c r="W579" s="404"/>
      <c r="X579" s="277">
        <f>G579/$G$576*100</f>
        <v>73.466642370809893</v>
      </c>
      <c r="Z579" s="69"/>
      <c r="AA579" s="69"/>
      <c r="AB579" s="69"/>
    </row>
    <row r="580" spans="1:28" s="18" customFormat="1" outlineLevel="1">
      <c r="A580" s="563"/>
      <c r="B580" s="563"/>
      <c r="C580" s="563"/>
      <c r="D580" s="563"/>
      <c r="E580" s="569"/>
      <c r="F580" s="13" t="s">
        <v>86</v>
      </c>
      <c r="G580" s="33">
        <v>3895.8872456286481</v>
      </c>
      <c r="H580" s="11">
        <v>185.65542330286374</v>
      </c>
      <c r="I580" s="80"/>
      <c r="J580" s="8" t="s">
        <v>86</v>
      </c>
      <c r="K580" s="11"/>
      <c r="L580" s="80">
        <v>120.24080847941667</v>
      </c>
      <c r="M580" s="80">
        <v>112.55343105419362</v>
      </c>
      <c r="N580" s="80">
        <v>109.72725033403641</v>
      </c>
      <c r="O580" s="80"/>
      <c r="P580" s="259">
        <v>114.17382995588224</v>
      </c>
      <c r="Q580" s="69"/>
      <c r="R580" s="8" t="s">
        <v>86</v>
      </c>
      <c r="S580" s="233"/>
      <c r="T580" s="233">
        <v>4102.9072278651556</v>
      </c>
      <c r="U580" s="233">
        <v>3840.5953156271876</v>
      </c>
      <c r="V580" s="233">
        <v>3744.1591933936024</v>
      </c>
      <c r="W580" s="404"/>
      <c r="X580" s="276">
        <f>G580/$G$576*100</f>
        <v>93.053015356919474</v>
      </c>
      <c r="Z580" s="69"/>
      <c r="AA580" s="69"/>
      <c r="AB580" s="69"/>
    </row>
    <row r="581" spans="1:28" s="18" customFormat="1" outlineLevel="1">
      <c r="A581" s="563"/>
      <c r="B581" s="563"/>
      <c r="C581" s="563"/>
      <c r="D581" s="563"/>
      <c r="E581" s="569"/>
      <c r="F581" s="13" t="s">
        <v>88</v>
      </c>
      <c r="G581" s="80">
        <v>4359.3900011614778</v>
      </c>
      <c r="H581" s="80">
        <v>1797.8679183129473</v>
      </c>
      <c r="I581" s="80"/>
      <c r="J581" s="12" t="s">
        <v>88</v>
      </c>
      <c r="K581" s="80"/>
      <c r="L581" s="80"/>
      <c r="M581" s="80">
        <v>174.38022366717018</v>
      </c>
      <c r="N581" s="80">
        <v>95.637654382970268</v>
      </c>
      <c r="O581" s="80"/>
      <c r="P581" s="258">
        <v>135.00893902507022</v>
      </c>
      <c r="Q581" s="69"/>
      <c r="R581" s="8" t="s">
        <v>88</v>
      </c>
      <c r="S581" s="233"/>
      <c r="T581" s="233"/>
      <c r="U581" s="233">
        <v>5630.6745978783047</v>
      </c>
      <c r="V581" s="233">
        <v>3088.1054044446514</v>
      </c>
      <c r="W581" s="404"/>
      <c r="X581" s="277">
        <f>G581/$G$576*100</f>
        <v>104.12374875069645</v>
      </c>
      <c r="Z581" s="69"/>
      <c r="AA581" s="69"/>
      <c r="AB581" s="69"/>
    </row>
    <row r="582" spans="1:28" s="18" customFormat="1" outlineLevel="1">
      <c r="A582" s="563"/>
      <c r="B582" s="563"/>
      <c r="C582" s="563"/>
      <c r="D582" s="563"/>
      <c r="E582" s="569"/>
      <c r="F582" s="49"/>
      <c r="G582" s="80"/>
      <c r="H582" s="80"/>
      <c r="I582" s="80"/>
      <c r="J582" s="80"/>
      <c r="K582" s="80"/>
      <c r="L582" s="80"/>
      <c r="M582" s="80"/>
      <c r="N582" s="80"/>
      <c r="O582" s="80"/>
      <c r="P582" s="258"/>
      <c r="Q582" s="69"/>
      <c r="R582" s="12"/>
      <c r="S582" s="405"/>
      <c r="T582" s="405"/>
      <c r="U582" s="405"/>
      <c r="V582" s="405"/>
      <c r="W582" s="404"/>
      <c r="X582" s="277"/>
      <c r="Z582" s="69"/>
      <c r="AA582" s="69"/>
      <c r="AB582" s="69"/>
    </row>
    <row r="583" spans="1:28" s="18" customFormat="1" ht="55.9" customHeight="1" outlineLevel="1">
      <c r="A583" s="563"/>
      <c r="B583" s="563"/>
      <c r="C583" s="563"/>
      <c r="D583" s="563"/>
      <c r="E583" s="569"/>
      <c r="P583" s="244"/>
      <c r="S583" s="404"/>
      <c r="T583" s="404"/>
      <c r="U583" s="404"/>
      <c r="V583" s="404"/>
      <c r="W583" s="404"/>
      <c r="X583" s="277"/>
      <c r="Z583" s="69"/>
      <c r="AA583" s="69"/>
      <c r="AB583" s="69"/>
    </row>
    <row r="584" spans="1:28" ht="15.75" thickBot="1">
      <c r="A584" s="35">
        <v>315</v>
      </c>
      <c r="B584" s="36" t="s">
        <v>147</v>
      </c>
      <c r="C584" s="122" t="s">
        <v>148</v>
      </c>
      <c r="D584" s="77" t="s">
        <v>255</v>
      </c>
      <c r="F584" s="49"/>
      <c r="G584" s="80"/>
      <c r="H584" s="80"/>
      <c r="I584" s="80"/>
      <c r="J584" s="80"/>
      <c r="K584" s="80"/>
      <c r="L584" s="61"/>
      <c r="M584" s="61"/>
      <c r="N584" s="61"/>
      <c r="O584" s="80"/>
      <c r="P584" s="258"/>
      <c r="Q584" s="69"/>
      <c r="S584" s="405"/>
      <c r="T584" s="405"/>
      <c r="U584" s="405"/>
      <c r="V584" s="405"/>
    </row>
    <row r="585" spans="1:28" s="5" customFormat="1" ht="13.9" customHeight="1" outlineLevel="1">
      <c r="A585" s="561"/>
      <c r="B585" s="561"/>
      <c r="C585" s="561"/>
      <c r="D585" s="561"/>
      <c r="E585" s="569" t="s">
        <v>214</v>
      </c>
      <c r="F585" s="40" t="s">
        <v>79</v>
      </c>
      <c r="G585" s="7" t="s">
        <v>80</v>
      </c>
      <c r="H585" s="7" t="s">
        <v>81</v>
      </c>
      <c r="I585" s="80"/>
      <c r="J585" s="7" t="s">
        <v>79</v>
      </c>
      <c r="K585" s="53" t="s">
        <v>87</v>
      </c>
      <c r="L585" s="80"/>
      <c r="M585" s="80"/>
      <c r="N585" s="80"/>
      <c r="O585" s="80"/>
      <c r="P585" s="262" t="s">
        <v>89</v>
      </c>
      <c r="Q585" s="69" t="s">
        <v>269</v>
      </c>
      <c r="R585" s="24">
        <v>315</v>
      </c>
      <c r="S585" s="233"/>
      <c r="T585" s="233"/>
      <c r="U585" s="233"/>
      <c r="V585" s="233"/>
      <c r="W585" s="404"/>
      <c r="X585" s="277"/>
      <c r="Z585" s="69"/>
      <c r="AA585" s="69"/>
      <c r="AB585" s="69"/>
    </row>
    <row r="586" spans="1:28" s="5" customFormat="1" outlineLevel="1">
      <c r="A586" s="561"/>
      <c r="B586" s="561"/>
      <c r="C586" s="561"/>
      <c r="D586" s="561"/>
      <c r="E586" s="569"/>
      <c r="F586" s="13" t="s">
        <v>82</v>
      </c>
      <c r="G586" s="33">
        <v>2724.9954703392236</v>
      </c>
      <c r="H586" s="11">
        <v>1538.8131499958481</v>
      </c>
      <c r="I586" s="80"/>
      <c r="J586" s="8" t="s">
        <v>82</v>
      </c>
      <c r="K586" s="11">
        <v>235.45384538569971</v>
      </c>
      <c r="L586" s="80">
        <v>99.926182310466899</v>
      </c>
      <c r="M586" s="80">
        <v>373.5177874922789</v>
      </c>
      <c r="N586" s="80">
        <v>145.34442368826322</v>
      </c>
      <c r="O586" s="80"/>
      <c r="P586" s="258">
        <v>213.56055971917718</v>
      </c>
      <c r="Q586" s="31"/>
      <c r="R586" s="12" t="s">
        <v>82</v>
      </c>
      <c r="S586" s="233">
        <v>3004.3499745162389</v>
      </c>
      <c r="T586" s="233">
        <v>1275.0406466548611</v>
      </c>
      <c r="U586" s="233">
        <v>4766.0217801732515</v>
      </c>
      <c r="V586" s="233">
        <v>1854.5694800125439</v>
      </c>
      <c r="W586" s="404"/>
      <c r="X586" s="277" t="s">
        <v>438</v>
      </c>
      <c r="Z586" s="69"/>
      <c r="AA586" s="69"/>
      <c r="AB586" s="69"/>
    </row>
    <row r="587" spans="1:28" s="5" customFormat="1" outlineLevel="1">
      <c r="A587" s="561"/>
      <c r="B587" s="561"/>
      <c r="C587" s="561"/>
      <c r="D587" s="561"/>
      <c r="E587" s="569"/>
      <c r="F587" s="13" t="s">
        <v>83</v>
      </c>
      <c r="G587" s="33">
        <v>1540.5262077716538</v>
      </c>
      <c r="H587" s="11">
        <v>341.04642541458901</v>
      </c>
      <c r="I587" s="80"/>
      <c r="J587" s="8" t="s">
        <v>83</v>
      </c>
      <c r="K587" s="11">
        <v>97.287389810594718</v>
      </c>
      <c r="L587" s="80">
        <v>89.487460157442399</v>
      </c>
      <c r="M587" s="80">
        <v>101.85304097713512</v>
      </c>
      <c r="N587" s="80">
        <v>142.86801455729091</v>
      </c>
      <c r="O587" s="80"/>
      <c r="P587" s="259">
        <v>107.87397637561578</v>
      </c>
      <c r="Q587" s="31"/>
      <c r="R587" s="12" t="s">
        <v>83</v>
      </c>
      <c r="S587" s="233">
        <v>1389.3413288767586</v>
      </c>
      <c r="T587" s="233">
        <v>1277.9521277628878</v>
      </c>
      <c r="U587" s="233">
        <v>1454.5424599920902</v>
      </c>
      <c r="V587" s="233">
        <v>2040.2689144548781</v>
      </c>
      <c r="W587" s="404"/>
      <c r="X587" s="274">
        <f>G587/$G$586*100</f>
        <v>56.533165817698773</v>
      </c>
      <c r="Z587" s="69"/>
      <c r="AA587" s="69"/>
      <c r="AB587" s="69"/>
    </row>
    <row r="588" spans="1:28" s="5" customFormat="1" outlineLevel="1">
      <c r="A588" s="561"/>
      <c r="B588" s="561"/>
      <c r="C588" s="561"/>
      <c r="D588" s="561"/>
      <c r="E588" s="569"/>
      <c r="F588" s="13" t="s">
        <v>84</v>
      </c>
      <c r="G588" s="33">
        <v>1704.1969394439207</v>
      </c>
      <c r="H588" s="11">
        <v>383.41270492382915</v>
      </c>
      <c r="I588" s="80"/>
      <c r="J588" s="8" t="s">
        <v>84</v>
      </c>
      <c r="K588" s="11">
        <v>94.349382331405835</v>
      </c>
      <c r="L588" s="80">
        <v>110.24977607014652</v>
      </c>
      <c r="M588" s="80">
        <v>117.4948510544003</v>
      </c>
      <c r="N588" s="80">
        <v>157.76301505920395</v>
      </c>
      <c r="O588" s="80"/>
      <c r="P588" s="258">
        <v>119.96425612878916</v>
      </c>
      <c r="Q588" s="31"/>
      <c r="R588" s="12" t="s">
        <v>84</v>
      </c>
      <c r="S588" s="233">
        <v>1340.3153055439122</v>
      </c>
      <c r="T588" s="233">
        <v>1566.1942733293197</v>
      </c>
      <c r="U588" s="233">
        <v>1669.116885552678</v>
      </c>
      <c r="V588" s="233">
        <v>2241.1612933497731</v>
      </c>
      <c r="W588" s="404"/>
      <c r="X588" s="277">
        <f t="shared" ref="X588:X590" si="54">G588/$G$586*100</f>
        <v>62.539441184163593</v>
      </c>
      <c r="Z588" s="69"/>
      <c r="AA588" s="69"/>
      <c r="AB588" s="69"/>
    </row>
    <row r="589" spans="1:28" s="5" customFormat="1" outlineLevel="1">
      <c r="A589" s="561"/>
      <c r="B589" s="561"/>
      <c r="C589" s="561"/>
      <c r="D589" s="561"/>
      <c r="E589" s="569"/>
      <c r="F589" s="13" t="s">
        <v>85</v>
      </c>
      <c r="G589" s="33">
        <v>2326.1291680676532</v>
      </c>
      <c r="H589" s="11">
        <v>599.98888000990735</v>
      </c>
      <c r="I589" s="80"/>
      <c r="J589" s="8" t="s">
        <v>85</v>
      </c>
      <c r="K589" s="11">
        <v>98.99945733226636</v>
      </c>
      <c r="L589" s="80">
        <v>124.5041105460668</v>
      </c>
      <c r="M589" s="80">
        <v>157.58695407428056</v>
      </c>
      <c r="N589" s="80"/>
      <c r="O589" s="80"/>
      <c r="P589" s="258">
        <v>127.03017398420457</v>
      </c>
      <c r="Q589" s="31"/>
      <c r="R589" s="12" t="s">
        <v>85</v>
      </c>
      <c r="S589" s="233">
        <v>1637.4424599920903</v>
      </c>
      <c r="T589" s="233">
        <v>2059.2872177818804</v>
      </c>
      <c r="U589" s="233">
        <v>2606.474587795029</v>
      </c>
      <c r="V589" s="233">
        <v>3001.312406701612</v>
      </c>
      <c r="W589" s="404"/>
      <c r="X589" s="276">
        <f t="shared" si="54"/>
        <v>85.362680172752093</v>
      </c>
      <c r="Z589" s="69"/>
      <c r="AA589" s="69"/>
      <c r="AB589" s="69"/>
    </row>
    <row r="590" spans="1:28" s="5" customFormat="1" outlineLevel="1">
      <c r="A590" s="561"/>
      <c r="B590" s="561"/>
      <c r="C590" s="561"/>
      <c r="D590" s="561"/>
      <c r="E590" s="569"/>
      <c r="F590" s="13" t="s">
        <v>86</v>
      </c>
      <c r="G590" s="33">
        <v>3565.656455223756</v>
      </c>
      <c r="H590" s="11">
        <v>324.69249990348402</v>
      </c>
      <c r="I590" s="80"/>
      <c r="J590" s="8" t="s">
        <v>86</v>
      </c>
      <c r="K590" s="11"/>
      <c r="L590" s="80">
        <v>135.54908833823265</v>
      </c>
      <c r="M590" s="80">
        <v>151.01332911316564</v>
      </c>
      <c r="N590" s="80">
        <v>162.73951754658756</v>
      </c>
      <c r="O590" s="80"/>
      <c r="P590" s="259">
        <v>149.76731166599529</v>
      </c>
      <c r="Q590" s="31"/>
      <c r="R590" s="12" t="s">
        <v>86</v>
      </c>
      <c r="S590" s="233"/>
      <c r="T590" s="233">
        <v>3227.1493455848195</v>
      </c>
      <c r="U590" s="233">
        <v>3595.3216078154828</v>
      </c>
      <c r="V590" s="233">
        <v>3874.4984122709657</v>
      </c>
      <c r="W590" s="404"/>
      <c r="X590" s="277">
        <f t="shared" si="54"/>
        <v>130.84999568017196</v>
      </c>
      <c r="Z590" s="69"/>
      <c r="AA590" s="69"/>
      <c r="AB590" s="69"/>
    </row>
    <row r="591" spans="1:28" s="5" customFormat="1" outlineLevel="1">
      <c r="A591" s="561"/>
      <c r="B591" s="561"/>
      <c r="C591" s="561"/>
      <c r="D591" s="561"/>
      <c r="E591" s="569"/>
      <c r="F591" s="13" t="s">
        <v>88</v>
      </c>
      <c r="G591" s="80"/>
      <c r="H591" s="80"/>
      <c r="I591" s="80"/>
      <c r="J591" s="12" t="s">
        <v>88</v>
      </c>
      <c r="K591" s="80"/>
      <c r="L591" s="80"/>
      <c r="M591" s="80"/>
      <c r="N591" s="80"/>
      <c r="O591" s="80"/>
      <c r="P591" s="258"/>
      <c r="Q591" s="31"/>
      <c r="R591" s="12" t="s">
        <v>88</v>
      </c>
      <c r="S591" s="405"/>
      <c r="T591" s="405"/>
      <c r="U591" s="405"/>
      <c r="V591" s="405"/>
      <c r="W591" s="404"/>
      <c r="X591" s="277"/>
      <c r="Z591" s="69"/>
      <c r="AA591" s="69"/>
      <c r="AB591" s="69"/>
    </row>
    <row r="592" spans="1:28" s="5" customFormat="1" outlineLevel="1">
      <c r="A592" s="561"/>
      <c r="B592" s="561"/>
      <c r="C592" s="561"/>
      <c r="D592" s="561"/>
      <c r="E592" s="569"/>
      <c r="F592" s="49"/>
      <c r="G592" s="80"/>
      <c r="H592" s="80"/>
      <c r="I592" s="80"/>
      <c r="J592" s="80"/>
      <c r="K592" s="80"/>
      <c r="L592" s="80"/>
      <c r="M592" s="80"/>
      <c r="N592" s="80"/>
      <c r="O592" s="80"/>
      <c r="P592" s="258"/>
      <c r="Q592" s="69"/>
      <c r="R592" s="12"/>
      <c r="S592" s="405"/>
      <c r="T592" s="405"/>
      <c r="U592" s="405"/>
      <c r="V592" s="405"/>
      <c r="W592" s="404"/>
      <c r="X592" s="277"/>
      <c r="Z592" s="69"/>
      <c r="AA592" s="69"/>
      <c r="AB592" s="69"/>
    </row>
    <row r="593" spans="1:28" s="5" customFormat="1" outlineLevel="1">
      <c r="A593" s="561"/>
      <c r="B593" s="561"/>
      <c r="C593" s="561"/>
      <c r="D593" s="561"/>
      <c r="E593" s="569"/>
      <c r="F593" s="49"/>
      <c r="G593" s="80"/>
      <c r="H593" s="80"/>
      <c r="I593" s="80"/>
      <c r="J593" s="80"/>
      <c r="K593" s="80"/>
      <c r="L593" s="80"/>
      <c r="M593" s="80"/>
      <c r="N593" s="80"/>
      <c r="O593" s="80"/>
      <c r="P593" s="258"/>
      <c r="Q593" s="69"/>
      <c r="R593" s="12"/>
      <c r="S593" s="405"/>
      <c r="T593" s="405"/>
      <c r="U593" s="405"/>
      <c r="V593" s="405"/>
      <c r="W593" s="404"/>
      <c r="X593" s="277"/>
      <c r="Z593" s="69"/>
      <c r="AA593" s="69"/>
      <c r="AB593" s="69"/>
    </row>
    <row r="594" spans="1:28" s="5" customFormat="1" ht="22.9" customHeight="1" outlineLevel="1">
      <c r="A594" s="561"/>
      <c r="B594" s="561"/>
      <c r="C594" s="561"/>
      <c r="D594" s="561"/>
      <c r="E594" s="569"/>
      <c r="P594" s="244"/>
      <c r="S594" s="404"/>
      <c r="T594" s="404"/>
      <c r="U594" s="404"/>
      <c r="V594" s="404"/>
      <c r="W594" s="404"/>
      <c r="X594" s="277"/>
      <c r="Z594" s="69"/>
      <c r="AA594" s="69"/>
      <c r="AB594" s="69"/>
    </row>
    <row r="595" spans="1:28" s="143" customFormat="1" ht="31.9" customHeight="1" thickBot="1">
      <c r="A595" s="14">
        <v>501</v>
      </c>
      <c r="B595" s="15" t="s">
        <v>149</v>
      </c>
      <c r="C595" s="123" t="s">
        <v>150</v>
      </c>
      <c r="D595" s="89" t="s">
        <v>255</v>
      </c>
      <c r="F595" s="49"/>
      <c r="G595" s="80"/>
      <c r="H595" s="80"/>
      <c r="I595" s="80"/>
      <c r="J595" s="80"/>
      <c r="K595" s="80"/>
      <c r="L595" s="61"/>
      <c r="M595" s="61"/>
      <c r="N595" s="61"/>
      <c r="O595" s="80"/>
      <c r="P595" s="258"/>
      <c r="Q595" s="69"/>
      <c r="R595" s="12"/>
      <c r="S595" s="405"/>
      <c r="T595" s="405"/>
      <c r="U595" s="405"/>
      <c r="V595" s="405"/>
      <c r="W595" s="404"/>
      <c r="X595" s="280"/>
      <c r="Z595" s="145"/>
      <c r="AA595" s="145"/>
      <c r="AB595" s="145"/>
    </row>
    <row r="596" spans="1:28" s="5" customFormat="1" ht="13.9" customHeight="1" outlineLevel="1">
      <c r="A596" s="561"/>
      <c r="B596" s="561"/>
      <c r="C596" s="561"/>
      <c r="D596" s="561"/>
      <c r="E596" s="565" t="s">
        <v>76</v>
      </c>
      <c r="F596" s="146" t="s">
        <v>79</v>
      </c>
      <c r="G596" s="111" t="s">
        <v>80</v>
      </c>
      <c r="H596" s="111" t="s">
        <v>81</v>
      </c>
      <c r="I596" s="96"/>
      <c r="J596" s="111" t="s">
        <v>79</v>
      </c>
      <c r="K596" s="112" t="s">
        <v>87</v>
      </c>
      <c r="L596" s="96"/>
      <c r="M596" s="96"/>
      <c r="N596" s="96"/>
      <c r="O596" s="96"/>
      <c r="P596" s="257" t="s">
        <v>89</v>
      </c>
      <c r="Q596" s="144"/>
      <c r="R596" s="128"/>
      <c r="S596" s="402"/>
      <c r="T596" s="402"/>
      <c r="U596" s="402"/>
      <c r="V596" s="402"/>
      <c r="W596" s="412"/>
      <c r="X596" s="277"/>
      <c r="Z596" s="69"/>
      <c r="AA596" s="69"/>
      <c r="AB596" s="69"/>
    </row>
    <row r="597" spans="1:28" s="5" customFormat="1" outlineLevel="1">
      <c r="A597" s="561"/>
      <c r="B597" s="561"/>
      <c r="C597" s="561"/>
      <c r="D597" s="561"/>
      <c r="E597" s="565"/>
      <c r="F597" s="13" t="s">
        <v>82</v>
      </c>
      <c r="G597" s="33">
        <v>1315.4801597136213</v>
      </c>
      <c r="H597" s="11">
        <v>185.05143862311687</v>
      </c>
      <c r="I597" s="80"/>
      <c r="J597" s="8" t="s">
        <v>82</v>
      </c>
      <c r="K597" s="11">
        <v>97.748907876074327</v>
      </c>
      <c r="L597" s="80">
        <v>74.891044664298093</v>
      </c>
      <c r="M597" s="80">
        <v>74.843238536398928</v>
      </c>
      <c r="N597" s="80">
        <v>75.398431285093665</v>
      </c>
      <c r="O597" s="80"/>
      <c r="P597" s="258">
        <v>80.720405590466243</v>
      </c>
      <c r="Q597" s="69" t="s">
        <v>268</v>
      </c>
      <c r="R597" s="8">
        <v>501</v>
      </c>
      <c r="S597" s="233"/>
      <c r="T597" s="233"/>
      <c r="U597" s="233"/>
      <c r="V597" s="233"/>
      <c r="W597" s="404"/>
      <c r="X597" s="277"/>
      <c r="Z597" s="69"/>
      <c r="AA597" s="69"/>
      <c r="AB597" s="69"/>
    </row>
    <row r="598" spans="1:28" s="5" customFormat="1" outlineLevel="1">
      <c r="A598" s="561"/>
      <c r="B598" s="561"/>
      <c r="C598" s="561"/>
      <c r="D598" s="561"/>
      <c r="E598" s="565"/>
      <c r="F598" s="13" t="s">
        <v>83</v>
      </c>
      <c r="G598" s="33">
        <v>804.31692107966353</v>
      </c>
      <c r="H598" s="11">
        <v>385.3475175908805</v>
      </c>
      <c r="I598" s="80"/>
      <c r="J598" s="8" t="s">
        <v>83</v>
      </c>
      <c r="K598" s="11">
        <v>92.714791528040379</v>
      </c>
      <c r="L598" s="80">
        <v>41.122654896518206</v>
      </c>
      <c r="M598" s="80">
        <v>32.995412289673354</v>
      </c>
      <c r="N598" s="80">
        <v>54.054916144125883</v>
      </c>
      <c r="O598" s="80"/>
      <c r="P598" s="264">
        <v>55.22194371458945</v>
      </c>
      <c r="Q598" s="31"/>
      <c r="R598" s="8" t="s">
        <v>82</v>
      </c>
      <c r="S598" s="233">
        <v>1592.9893811118</v>
      </c>
      <c r="T598" s="233">
        <v>1220.4805299906293</v>
      </c>
      <c r="U598" s="233">
        <v>1219.7014455409903</v>
      </c>
      <c r="V598" s="233">
        <v>1228.749282211066</v>
      </c>
      <c r="W598" s="404"/>
      <c r="X598" s="277"/>
      <c r="Z598" s="69"/>
      <c r="AA598" s="69"/>
      <c r="AB598" s="69"/>
    </row>
    <row r="599" spans="1:28" s="5" customFormat="1" outlineLevel="1">
      <c r="A599" s="561"/>
      <c r="B599" s="561"/>
      <c r="C599" s="561"/>
      <c r="D599" s="561"/>
      <c r="E599" s="565"/>
      <c r="F599" s="13" t="s">
        <v>84</v>
      </c>
      <c r="G599" s="33">
        <v>1715.2283622198318</v>
      </c>
      <c r="H599" s="11">
        <v>919.15878001209558</v>
      </c>
      <c r="I599" s="80"/>
      <c r="J599" s="8" t="s">
        <v>84</v>
      </c>
      <c r="K599" s="11">
        <v>218.32887994949127</v>
      </c>
      <c r="L599" s="80">
        <v>84.51043354849439</v>
      </c>
      <c r="M599" s="80">
        <v>96.80318600556528</v>
      </c>
      <c r="N599" s="80">
        <v>85.313442333092112</v>
      </c>
      <c r="O599" s="80"/>
      <c r="P599" s="258">
        <v>121.23898545916076</v>
      </c>
      <c r="Q599" s="31"/>
      <c r="R599" s="8" t="s">
        <v>83</v>
      </c>
      <c r="S599" s="233">
        <v>1350.4065710869684</v>
      </c>
      <c r="T599" s="233">
        <v>598.95840218769047</v>
      </c>
      <c r="U599" s="233">
        <v>480.58374329863921</v>
      </c>
      <c r="V599" s="233">
        <v>787.31896774535619</v>
      </c>
      <c r="W599" s="404"/>
      <c r="X599" s="276">
        <f>G598/$G$597*100</f>
        <v>61.142459286863172</v>
      </c>
      <c r="Z599" s="69"/>
      <c r="AA599" s="69"/>
      <c r="AB599" s="69"/>
    </row>
    <row r="600" spans="1:28" s="5" customFormat="1" outlineLevel="1">
      <c r="A600" s="561"/>
      <c r="B600" s="561"/>
      <c r="C600" s="561"/>
      <c r="D600" s="561"/>
      <c r="E600" s="565"/>
      <c r="F600" s="13" t="s">
        <v>85</v>
      </c>
      <c r="G600" s="33">
        <v>458.47861357564591</v>
      </c>
      <c r="H600" s="11">
        <v>116.76186949197809</v>
      </c>
      <c r="I600" s="80"/>
      <c r="J600" s="8" t="s">
        <v>85</v>
      </c>
      <c r="K600" s="11">
        <v>51.408059635876178</v>
      </c>
      <c r="L600" s="80">
        <v>37.527790855594375</v>
      </c>
      <c r="M600" s="80">
        <v>30.057022170351544</v>
      </c>
      <c r="N600" s="80">
        <v>32.104840344058282</v>
      </c>
      <c r="O600" s="80"/>
      <c r="P600" s="258">
        <v>37.774428251470091</v>
      </c>
      <c r="Q600" s="31"/>
      <c r="R600" s="8" t="s">
        <v>84</v>
      </c>
      <c r="S600" s="233">
        <v>3088.8074967206048</v>
      </c>
      <c r="T600" s="233">
        <v>1195.6112299760196</v>
      </c>
      <c r="U600" s="233">
        <v>1369.5229266490171</v>
      </c>
      <c r="V600" s="233">
        <v>1206.9717955336855</v>
      </c>
      <c r="W600" s="404"/>
      <c r="X600" s="277">
        <f t="shared" ref="X600:X603" si="55">G599/$G$597*100</f>
        <v>130.38800696114149</v>
      </c>
      <c r="Z600" s="69"/>
      <c r="AA600" s="69"/>
      <c r="AB600" s="69"/>
    </row>
    <row r="601" spans="1:28" s="5" customFormat="1" outlineLevel="1">
      <c r="A601" s="561"/>
      <c r="B601" s="561"/>
      <c r="C601" s="561"/>
      <c r="D601" s="561"/>
      <c r="E601" s="565"/>
      <c r="F601" s="13" t="s">
        <v>86</v>
      </c>
      <c r="G601" s="33">
        <v>137.47493148175204</v>
      </c>
      <c r="H601" s="11">
        <v>53.8144116607832</v>
      </c>
      <c r="I601" s="80"/>
      <c r="J601" s="8" t="s">
        <v>86</v>
      </c>
      <c r="K601" s="11"/>
      <c r="L601" s="80">
        <v>14.437984243626833</v>
      </c>
      <c r="M601" s="80">
        <v>7.9084070567908018</v>
      </c>
      <c r="N601" s="80">
        <v>7.4969972533589253</v>
      </c>
      <c r="O601" s="80"/>
      <c r="P601" s="264">
        <v>9.9477961845921872</v>
      </c>
      <c r="Q601" s="31"/>
      <c r="R601" s="8" t="s">
        <v>85</v>
      </c>
      <c r="S601" s="233">
        <v>623.95374329863921</v>
      </c>
      <c r="T601" s="233">
        <v>455.48510774243437</v>
      </c>
      <c r="U601" s="233">
        <v>364.81033574184994</v>
      </c>
      <c r="V601" s="233">
        <v>389.66526751966023</v>
      </c>
      <c r="W601" s="404"/>
      <c r="X601" s="277">
        <f t="shared" si="55"/>
        <v>34.852567725191399</v>
      </c>
      <c r="Z601" s="69"/>
      <c r="AA601" s="69"/>
      <c r="AB601" s="69"/>
    </row>
    <row r="602" spans="1:28" s="5" customFormat="1" outlineLevel="1">
      <c r="A602" s="561"/>
      <c r="B602" s="561"/>
      <c r="C602" s="561"/>
      <c r="D602" s="561"/>
      <c r="E602" s="565"/>
      <c r="F602" s="13" t="s">
        <v>88</v>
      </c>
      <c r="G602" s="80">
        <v>67.629348296447802</v>
      </c>
      <c r="H602" s="80">
        <v>14.507050963196191</v>
      </c>
      <c r="I602" s="80"/>
      <c r="J602" s="12" t="s">
        <v>88</v>
      </c>
      <c r="K602" s="80"/>
      <c r="L602" s="80"/>
      <c r="M602" s="80">
        <v>7.7497649229227941</v>
      </c>
      <c r="N602" s="80">
        <v>5.7084239386708964</v>
      </c>
      <c r="O602" s="80"/>
      <c r="P602" s="258">
        <v>6.7290944307968452</v>
      </c>
      <c r="Q602" s="31"/>
      <c r="R602" s="8" t="s">
        <v>86</v>
      </c>
      <c r="S602" s="233"/>
      <c r="T602" s="233">
        <v>199.5277001856451</v>
      </c>
      <c r="U602" s="233">
        <v>109.29131418535292</v>
      </c>
      <c r="V602" s="233">
        <v>103.60578007425804</v>
      </c>
      <c r="W602" s="404"/>
      <c r="X602" s="279">
        <f t="shared" si="55"/>
        <v>10.450551493811977</v>
      </c>
      <c r="Z602" s="69"/>
      <c r="AA602" s="69"/>
      <c r="AB602" s="69"/>
    </row>
    <row r="603" spans="1:28" s="5" customFormat="1" outlineLevel="1">
      <c r="A603" s="561"/>
      <c r="B603" s="561"/>
      <c r="C603" s="561"/>
      <c r="D603" s="561"/>
      <c r="E603" s="565"/>
      <c r="F603" s="49"/>
      <c r="G603" s="80"/>
      <c r="H603" s="80"/>
      <c r="I603" s="80"/>
      <c r="J603" s="80"/>
      <c r="K603" s="80"/>
      <c r="L603" s="80"/>
      <c r="M603" s="80"/>
      <c r="N603" s="80"/>
      <c r="O603" s="80"/>
      <c r="P603" s="258"/>
      <c r="Q603" s="69"/>
      <c r="R603" s="8" t="s">
        <v>88</v>
      </c>
      <c r="S603" s="233"/>
      <c r="T603" s="233"/>
      <c r="U603" s="233">
        <v>77.887382407542674</v>
      </c>
      <c r="V603" s="233">
        <v>57.371314185352922</v>
      </c>
      <c r="W603" s="404"/>
      <c r="X603" s="277">
        <f t="shared" si="55"/>
        <v>5.1410390188758637</v>
      </c>
      <c r="Z603" s="69"/>
      <c r="AA603" s="69"/>
      <c r="AB603" s="69"/>
    </row>
    <row r="604" spans="1:28" s="5" customFormat="1" outlineLevel="1">
      <c r="A604" s="561"/>
      <c r="B604" s="561"/>
      <c r="C604" s="561"/>
      <c r="D604" s="561"/>
      <c r="E604" s="565"/>
      <c r="F604" s="49"/>
      <c r="G604" s="80"/>
      <c r="H604" s="80"/>
      <c r="I604" s="80"/>
      <c r="J604" s="80"/>
      <c r="K604" s="80"/>
      <c r="L604" s="80"/>
      <c r="M604" s="80"/>
      <c r="N604" s="80"/>
      <c r="O604" s="80"/>
      <c r="P604" s="258"/>
      <c r="Q604" s="69"/>
      <c r="R604" s="12"/>
      <c r="S604" s="405"/>
      <c r="T604" s="405"/>
      <c r="U604" s="405"/>
      <c r="V604" s="405"/>
      <c r="W604" s="404"/>
      <c r="X604" s="277"/>
      <c r="Z604" s="69"/>
      <c r="AA604" s="69"/>
      <c r="AB604" s="69"/>
    </row>
    <row r="605" spans="1:28" s="5" customFormat="1" ht="15.75" outlineLevel="1" thickBot="1">
      <c r="A605" s="561"/>
      <c r="B605" s="561"/>
      <c r="C605" s="561"/>
      <c r="D605" s="561"/>
      <c r="E605" s="565"/>
      <c r="F605" s="49"/>
      <c r="G605" s="80"/>
      <c r="H605" s="80"/>
      <c r="I605" s="80"/>
      <c r="J605" s="80"/>
      <c r="K605" s="80"/>
      <c r="L605" s="61"/>
      <c r="M605" s="61"/>
      <c r="N605" s="61"/>
      <c r="O605" s="80"/>
      <c r="P605" s="258"/>
      <c r="Q605" s="69"/>
      <c r="R605" s="12"/>
      <c r="S605" s="405"/>
      <c r="T605" s="405"/>
      <c r="U605" s="405"/>
      <c r="V605" s="405"/>
      <c r="W605" s="404"/>
      <c r="X605" s="277"/>
      <c r="Z605" s="69"/>
      <c r="AA605" s="69"/>
      <c r="AB605" s="69"/>
    </row>
    <row r="606" spans="1:28" s="5" customFormat="1" ht="14.45" customHeight="1" outlineLevel="1">
      <c r="A606" s="563"/>
      <c r="B606" s="563"/>
      <c r="C606" s="563"/>
      <c r="D606" s="563"/>
      <c r="E606" s="562" t="s">
        <v>217</v>
      </c>
      <c r="F606" s="40" t="s">
        <v>79</v>
      </c>
      <c r="G606" s="7" t="s">
        <v>80</v>
      </c>
      <c r="H606" s="7" t="s">
        <v>81</v>
      </c>
      <c r="I606" s="80"/>
      <c r="J606" s="7" t="s">
        <v>79</v>
      </c>
      <c r="K606" s="53" t="s">
        <v>87</v>
      </c>
      <c r="L606" s="80"/>
      <c r="M606" s="80"/>
      <c r="N606" s="80"/>
      <c r="O606" s="80"/>
      <c r="P606" s="262" t="s">
        <v>89</v>
      </c>
      <c r="Q606" s="69" t="s">
        <v>268</v>
      </c>
      <c r="R606" s="24" t="s">
        <v>278</v>
      </c>
      <c r="S606" s="233"/>
      <c r="T606" s="233"/>
      <c r="U606" s="233"/>
      <c r="V606" s="233"/>
      <c r="W606" s="404"/>
      <c r="X606" s="277"/>
      <c r="Z606" s="69"/>
      <c r="AA606" s="69"/>
      <c r="AB606" s="69"/>
    </row>
    <row r="607" spans="1:28" s="5" customFormat="1" outlineLevel="1">
      <c r="A607" s="563"/>
      <c r="B607" s="563"/>
      <c r="C607" s="563"/>
      <c r="D607" s="563"/>
      <c r="E607" s="562"/>
      <c r="F607" s="13" t="s">
        <v>82</v>
      </c>
      <c r="G607" s="33">
        <v>1380.9333958267628</v>
      </c>
      <c r="H607" s="11">
        <v>106.04636139028547</v>
      </c>
      <c r="I607" s="80"/>
      <c r="J607" s="8" t="s">
        <v>82</v>
      </c>
      <c r="K607" s="11">
        <v>92.799335921416485</v>
      </c>
      <c r="L607" s="80">
        <v>78.291276828692403</v>
      </c>
      <c r="M607" s="80">
        <v>87.024494987395187</v>
      </c>
      <c r="N607" s="80">
        <v>80.831863013686757</v>
      </c>
      <c r="O607" s="80"/>
      <c r="P607" s="258">
        <v>84.736742687797715</v>
      </c>
      <c r="Q607" s="69"/>
      <c r="R607" s="8" t="s">
        <v>82</v>
      </c>
      <c r="S607" s="233">
        <v>1512.3274511103439</v>
      </c>
      <c r="T607" s="233">
        <v>1275.8932588782195</v>
      </c>
      <c r="U607" s="233">
        <v>1418.2163199950123</v>
      </c>
      <c r="V607" s="233">
        <v>1317.2965533234758</v>
      </c>
      <c r="W607" s="404"/>
      <c r="X607" s="277"/>
      <c r="Z607" s="69"/>
      <c r="AA607" s="69"/>
      <c r="AB607" s="69"/>
    </row>
    <row r="608" spans="1:28" s="5" customFormat="1" outlineLevel="1">
      <c r="A608" s="563"/>
      <c r="B608" s="563"/>
      <c r="C608" s="563"/>
      <c r="D608" s="563"/>
      <c r="E608" s="562"/>
      <c r="F608" s="13" t="s">
        <v>83</v>
      </c>
      <c r="G608" s="33">
        <v>1259.891907757044</v>
      </c>
      <c r="H608" s="11">
        <v>307.33347037398556</v>
      </c>
      <c r="I608" s="80"/>
      <c r="J608" s="8" t="s">
        <v>83</v>
      </c>
      <c r="K608" s="11">
        <v>88.43012167205589</v>
      </c>
      <c r="L608" s="80">
        <v>114.76006060473129</v>
      </c>
      <c r="M608" s="80">
        <v>77.637070355502857</v>
      </c>
      <c r="N608" s="80">
        <v>65.174071936313894</v>
      </c>
      <c r="O608" s="80"/>
      <c r="P608" s="259">
        <v>86.500331142150998</v>
      </c>
      <c r="Q608" s="69"/>
      <c r="R608" s="8" t="s">
        <v>83</v>
      </c>
      <c r="S608" s="233">
        <v>1287.9996322037612</v>
      </c>
      <c r="T608" s="233">
        <v>1671.4996322037612</v>
      </c>
      <c r="U608" s="233">
        <v>1130.7970199804026</v>
      </c>
      <c r="V608" s="233">
        <v>949.27134664025129</v>
      </c>
      <c r="W608" s="404"/>
      <c r="X608" s="276">
        <f>G608/$G$607*100</f>
        <v>91.23480622342025</v>
      </c>
      <c r="Z608" s="69"/>
      <c r="AA608" s="69"/>
      <c r="AB608" s="69"/>
    </row>
    <row r="609" spans="1:28" s="5" customFormat="1" outlineLevel="1">
      <c r="A609" s="563"/>
      <c r="B609" s="563"/>
      <c r="C609" s="563"/>
      <c r="D609" s="563"/>
      <c r="E609" s="562"/>
      <c r="F609" s="13" t="s">
        <v>84</v>
      </c>
      <c r="G609" s="33">
        <v>1808.5521011176488</v>
      </c>
      <c r="H609" s="11">
        <v>154.48474304317963</v>
      </c>
      <c r="I609" s="80"/>
      <c r="J609" s="8" t="s">
        <v>84</v>
      </c>
      <c r="K609" s="11">
        <v>125.0484513038094</v>
      </c>
      <c r="L609" s="80">
        <v>143.72158896693892</v>
      </c>
      <c r="M609" s="80">
        <v>123.71307302047123</v>
      </c>
      <c r="N609" s="80">
        <v>118.85876215623176</v>
      </c>
      <c r="O609" s="80"/>
      <c r="P609" s="258">
        <v>127.83546886186282</v>
      </c>
      <c r="Q609" s="69"/>
      <c r="R609" s="8" t="s">
        <v>84</v>
      </c>
      <c r="S609" s="233">
        <v>1769.1227744578</v>
      </c>
      <c r="T609" s="233">
        <v>2033.3009611205707</v>
      </c>
      <c r="U609" s="233">
        <v>1750.2305122271366</v>
      </c>
      <c r="V609" s="233">
        <v>1681.5541566650879</v>
      </c>
      <c r="W609" s="404"/>
      <c r="X609" s="277">
        <f t="shared" ref="X609:X612" si="56">G609/$G$607*100</f>
        <v>130.96591816688388</v>
      </c>
      <c r="Z609" s="69"/>
      <c r="AA609" s="69"/>
      <c r="AB609" s="69"/>
    </row>
    <row r="610" spans="1:28" s="5" customFormat="1" outlineLevel="1">
      <c r="A610" s="563"/>
      <c r="B610" s="563"/>
      <c r="C610" s="563"/>
      <c r="D610" s="563"/>
      <c r="E610" s="562"/>
      <c r="F610" s="13" t="s">
        <v>85</v>
      </c>
      <c r="G610" s="33">
        <v>418.12445291024551</v>
      </c>
      <c r="H610" s="11">
        <v>225.65204295472623</v>
      </c>
      <c r="I610" s="80"/>
      <c r="J610" s="8" t="s">
        <v>85</v>
      </c>
      <c r="K610" s="11">
        <v>59.739942845693541</v>
      </c>
      <c r="L610" s="80">
        <v>36.542452874783791</v>
      </c>
      <c r="M610" s="80">
        <v>23.762168011269782</v>
      </c>
      <c r="N610" s="80">
        <v>17.753899960712822</v>
      </c>
      <c r="O610" s="80"/>
      <c r="P610" s="258">
        <v>34.449615923114983</v>
      </c>
      <c r="Q610" s="69"/>
      <c r="R610" s="8" t="s">
        <v>85</v>
      </c>
      <c r="S610" s="233">
        <v>725.08009886068794</v>
      </c>
      <c r="T610" s="233">
        <v>443.52578996433192</v>
      </c>
      <c r="U610" s="233">
        <v>288.40796140798096</v>
      </c>
      <c r="V610" s="233">
        <v>215.48396140798098</v>
      </c>
      <c r="W610" s="404"/>
      <c r="X610" s="277">
        <f t="shared" si="56"/>
        <v>30.278393887339877</v>
      </c>
      <c r="Z610" s="69"/>
      <c r="AA610" s="69"/>
      <c r="AB610" s="69"/>
    </row>
    <row r="611" spans="1:28" s="5" customFormat="1" outlineLevel="1">
      <c r="A611" s="563"/>
      <c r="B611" s="563"/>
      <c r="C611" s="563"/>
      <c r="D611" s="563"/>
      <c r="E611" s="562"/>
      <c r="F611" s="13" t="s">
        <v>86</v>
      </c>
      <c r="G611" s="33">
        <v>138.4861017411682</v>
      </c>
      <c r="H611" s="11">
        <v>60.75575302954261</v>
      </c>
      <c r="I611" s="80"/>
      <c r="J611" s="8" t="s">
        <v>86</v>
      </c>
      <c r="K611" s="11"/>
      <c r="L611" s="80">
        <v>15.084141515129124</v>
      </c>
      <c r="M611" s="80">
        <v>7.807096998522348</v>
      </c>
      <c r="N611" s="80">
        <v>7.1716573104362968</v>
      </c>
      <c r="O611" s="80"/>
      <c r="P611" s="264">
        <v>10.020965274695923</v>
      </c>
      <c r="Q611" s="69"/>
      <c r="R611" s="8" t="s">
        <v>86</v>
      </c>
      <c r="S611" s="233"/>
      <c r="T611" s="233">
        <v>208.45735907469631</v>
      </c>
      <c r="U611" s="233">
        <v>107.89124596316316</v>
      </c>
      <c r="V611" s="233">
        <v>99.10970018564511</v>
      </c>
      <c r="W611" s="404"/>
      <c r="X611" s="279">
        <f t="shared" si="56"/>
        <v>10.02844178869733</v>
      </c>
      <c r="Z611" s="69"/>
      <c r="AA611" s="69"/>
      <c r="AB611" s="69"/>
    </row>
    <row r="612" spans="1:28" s="5" customFormat="1" outlineLevel="1">
      <c r="A612" s="563"/>
      <c r="B612" s="563"/>
      <c r="C612" s="563"/>
      <c r="D612" s="563"/>
      <c r="E612" s="562"/>
      <c r="F612" s="13" t="s">
        <v>88</v>
      </c>
      <c r="G612" s="80">
        <v>210.00099107820265</v>
      </c>
      <c r="H612" s="80">
        <v>173.32227942870551</v>
      </c>
      <c r="I612" s="80"/>
      <c r="J612" s="12" t="s">
        <v>88</v>
      </c>
      <c r="K612" s="80"/>
      <c r="L612" s="80"/>
      <c r="M612" s="80">
        <v>8.7006081187513491</v>
      </c>
      <c r="N612" s="80">
        <v>33.089429346399704</v>
      </c>
      <c r="O612" s="80"/>
      <c r="P612" s="258">
        <v>20.895018732575526</v>
      </c>
      <c r="Q612" s="69"/>
      <c r="R612" s="8" t="s">
        <v>88</v>
      </c>
      <c r="S612" s="233"/>
      <c r="T612" s="233"/>
      <c r="U612" s="233">
        <v>87.443631963455346</v>
      </c>
      <c r="V612" s="233">
        <v>332.55835019294994</v>
      </c>
      <c r="W612" s="404"/>
      <c r="X612" s="277">
        <f t="shared" si="56"/>
        <v>15.207177385443371</v>
      </c>
      <c r="Z612" s="69"/>
      <c r="AA612" s="69"/>
      <c r="AB612" s="69"/>
    </row>
    <row r="613" spans="1:28" s="5" customFormat="1" outlineLevel="1">
      <c r="A613" s="563"/>
      <c r="B613" s="563"/>
      <c r="C613" s="563"/>
      <c r="D613" s="563"/>
      <c r="E613" s="562"/>
      <c r="F613" s="49"/>
      <c r="G613" s="80"/>
      <c r="H613" s="80"/>
      <c r="I613" s="80"/>
      <c r="J613" s="80"/>
      <c r="K613" s="80"/>
      <c r="L613" s="80"/>
      <c r="M613" s="80"/>
      <c r="N613" s="80"/>
      <c r="O613" s="80"/>
      <c r="P613" s="258"/>
      <c r="Q613" s="69"/>
      <c r="R613" s="12"/>
      <c r="S613" s="405"/>
      <c r="T613" s="405"/>
      <c r="U613" s="405"/>
      <c r="V613" s="405"/>
      <c r="W613" s="404"/>
      <c r="X613" s="277"/>
      <c r="Z613" s="69"/>
      <c r="AA613" s="69"/>
      <c r="AB613" s="69"/>
    </row>
    <row r="614" spans="1:28" s="5" customFormat="1" outlineLevel="1" thickBot="1">
      <c r="A614" s="563"/>
      <c r="B614" s="563"/>
      <c r="C614" s="563"/>
      <c r="D614" s="563"/>
      <c r="E614" s="562"/>
      <c r="F614" s="78"/>
      <c r="G614" s="78"/>
      <c r="H614" s="78"/>
      <c r="I614" s="78"/>
      <c r="J614" s="78"/>
      <c r="K614" s="78"/>
      <c r="L614" s="29"/>
      <c r="M614" s="29"/>
      <c r="N614" s="29"/>
      <c r="O614" s="78"/>
      <c r="P614" s="261"/>
      <c r="S614" s="404"/>
      <c r="T614" s="404"/>
      <c r="U614" s="404"/>
      <c r="V614" s="404"/>
      <c r="W614" s="404"/>
      <c r="X614" s="277"/>
      <c r="Z614" s="69"/>
      <c r="AA614" s="69"/>
      <c r="AB614" s="69"/>
    </row>
    <row r="615" spans="1:28" s="5" customFormat="1" ht="13.9" customHeight="1" outlineLevel="1">
      <c r="A615" s="561"/>
      <c r="B615" s="561"/>
      <c r="C615" s="561"/>
      <c r="D615" s="561"/>
      <c r="E615" s="565" t="s">
        <v>76</v>
      </c>
      <c r="F615" s="40" t="s">
        <v>79</v>
      </c>
      <c r="G615" s="7" t="s">
        <v>80</v>
      </c>
      <c r="H615" s="7" t="s">
        <v>81</v>
      </c>
      <c r="I615" s="80"/>
      <c r="J615" s="7" t="s">
        <v>79</v>
      </c>
      <c r="K615" s="53" t="s">
        <v>87</v>
      </c>
      <c r="L615" s="80"/>
      <c r="M615" s="80"/>
      <c r="N615" s="80"/>
      <c r="O615" s="80"/>
      <c r="P615" s="262" t="s">
        <v>89</v>
      </c>
      <c r="Q615" s="69" t="s">
        <v>269</v>
      </c>
      <c r="R615" s="91">
        <v>501502</v>
      </c>
      <c r="S615" s="233"/>
      <c r="T615" s="233"/>
      <c r="U615" s="233"/>
      <c r="V615" s="233"/>
      <c r="W615" s="404"/>
      <c r="X615" s="277"/>
      <c r="Z615" s="69"/>
      <c r="AA615" s="69"/>
      <c r="AB615" s="69"/>
    </row>
    <row r="616" spans="1:28" s="5" customFormat="1" outlineLevel="1">
      <c r="A616" s="561"/>
      <c r="B616" s="561"/>
      <c r="C616" s="561"/>
      <c r="D616" s="561"/>
      <c r="E616" s="565"/>
      <c r="F616" s="13" t="s">
        <v>82</v>
      </c>
      <c r="G616" s="33">
        <v>1962.7053619559738</v>
      </c>
      <c r="H616" s="11">
        <v>978.32697137558932</v>
      </c>
      <c r="I616" s="80"/>
      <c r="J616" s="8" t="s">
        <v>82</v>
      </c>
      <c r="K616" s="11">
        <v>94.932383600184281</v>
      </c>
      <c r="L616" s="80">
        <v>195.22629395016955</v>
      </c>
      <c r="M616" s="80">
        <v>240.98412295702931</v>
      </c>
      <c r="N616" s="80">
        <v>84.133753491393065</v>
      </c>
      <c r="O616" s="80"/>
      <c r="P616" s="258">
        <v>153.81913849969408</v>
      </c>
      <c r="Q616" s="31"/>
      <c r="R616" s="12" t="s">
        <v>82</v>
      </c>
      <c r="S616" s="233">
        <v>1211.3206466548611</v>
      </c>
      <c r="T616" s="233">
        <v>2491.0534389162049</v>
      </c>
      <c r="U616" s="233">
        <v>3074.9153511541731</v>
      </c>
      <c r="V616" s="233">
        <v>1073.5320110986563</v>
      </c>
      <c r="W616" s="404"/>
      <c r="X616" s="277"/>
      <c r="Z616" s="69"/>
      <c r="AA616" s="69"/>
      <c r="AB616" s="69"/>
    </row>
    <row r="617" spans="1:28" s="5" customFormat="1" outlineLevel="1">
      <c r="A617" s="561"/>
      <c r="B617" s="561"/>
      <c r="C617" s="561"/>
      <c r="D617" s="561"/>
      <c r="E617" s="565"/>
      <c r="F617" s="13" t="s">
        <v>83</v>
      </c>
      <c r="G617" s="33">
        <v>2517.8078169464775</v>
      </c>
      <c r="H617" s="11">
        <v>1225.1390497080811</v>
      </c>
      <c r="I617" s="80"/>
      <c r="J617" s="8" t="s">
        <v>83</v>
      </c>
      <c r="K617" s="11">
        <v>102.93125510176762</v>
      </c>
      <c r="L617" s="80">
        <v>300.43078657947422</v>
      </c>
      <c r="M617" s="80">
        <v>150.20821453113606</v>
      </c>
      <c r="N617" s="80">
        <v>151.65874824967196</v>
      </c>
      <c r="O617" s="80"/>
      <c r="P617" s="259">
        <v>176.30725111551246</v>
      </c>
      <c r="Q617" s="31"/>
      <c r="R617" s="12" t="s">
        <v>83</v>
      </c>
      <c r="S617" s="233">
        <v>1469.9402155249197</v>
      </c>
      <c r="T617" s="233">
        <v>4290.3906567381364</v>
      </c>
      <c r="U617" s="233">
        <v>2145.0928099847856</v>
      </c>
      <c r="V617" s="233">
        <v>2165.8075855380685</v>
      </c>
      <c r="W617" s="404"/>
      <c r="X617" s="276">
        <f>G617/$G$616*100</f>
        <v>128.28251584523645</v>
      </c>
      <c r="Z617" s="69"/>
      <c r="AA617" s="69"/>
      <c r="AB617" s="69"/>
    </row>
    <row r="618" spans="1:28" s="5" customFormat="1" outlineLevel="1">
      <c r="A618" s="561"/>
      <c r="B618" s="561"/>
      <c r="C618" s="561"/>
      <c r="D618" s="561"/>
      <c r="E618" s="565"/>
      <c r="F618" s="13" t="s">
        <v>84</v>
      </c>
      <c r="G618" s="33">
        <v>2811.3809883665745</v>
      </c>
      <c r="H618" s="11">
        <v>1871.8273422111799</v>
      </c>
      <c r="I618" s="80"/>
      <c r="J618" s="8" t="s">
        <v>84</v>
      </c>
      <c r="K618" s="11">
        <v>174.5496316455056</v>
      </c>
      <c r="L618" s="80">
        <v>390.68094339503602</v>
      </c>
      <c r="M618" s="80">
        <v>109.70603677662416</v>
      </c>
      <c r="N618" s="80">
        <v>116.67431332406983</v>
      </c>
      <c r="O618" s="80"/>
      <c r="P618" s="258">
        <v>197.9027312853089</v>
      </c>
      <c r="Q618" s="31"/>
      <c r="R618" s="12" t="s">
        <v>84</v>
      </c>
      <c r="S618" s="233">
        <v>2479.629830005239</v>
      </c>
      <c r="T618" s="233">
        <v>5549.9637101747121</v>
      </c>
      <c r="U618" s="233">
        <v>1558.4699821964562</v>
      </c>
      <c r="V618" s="233">
        <v>1657.4604310898903</v>
      </c>
      <c r="W618" s="404"/>
      <c r="X618" s="277">
        <f t="shared" ref="X618:X621" si="57">G618/$G$616*100</f>
        <v>143.24009313169836</v>
      </c>
      <c r="Z618" s="69"/>
      <c r="AA618" s="69"/>
      <c r="AB618" s="69"/>
    </row>
    <row r="619" spans="1:28" s="5" customFormat="1" outlineLevel="1">
      <c r="A619" s="561"/>
      <c r="B619" s="561"/>
      <c r="C619" s="561"/>
      <c r="D619" s="561"/>
      <c r="E619" s="565"/>
      <c r="F619" s="13" t="s">
        <v>85</v>
      </c>
      <c r="G619" s="33">
        <v>603.04699665933231</v>
      </c>
      <c r="H619" s="11">
        <v>581.28781122874534</v>
      </c>
      <c r="I619" s="80"/>
      <c r="J619" s="8" t="s">
        <v>85</v>
      </c>
      <c r="K619" s="11">
        <v>31.978188547026203</v>
      </c>
      <c r="L619" s="80">
        <v>87.471491219143417</v>
      </c>
      <c r="M619" s="80">
        <v>12.615115346550605</v>
      </c>
      <c r="N619" s="80">
        <v>16.038979551474391</v>
      </c>
      <c r="O619" s="80"/>
      <c r="P619" s="258">
        <v>37.025943666048654</v>
      </c>
      <c r="Q619" s="31"/>
      <c r="R619" s="12" t="s">
        <v>85</v>
      </c>
      <c r="S619" s="233">
        <v>528.9164721862295</v>
      </c>
      <c r="T619" s="233">
        <v>1446.7708977468171</v>
      </c>
      <c r="U619" s="233">
        <v>208.65291651863754</v>
      </c>
      <c r="V619" s="233">
        <v>227.8477001856451</v>
      </c>
      <c r="W619" s="404"/>
      <c r="X619" s="277">
        <f t="shared" si="57"/>
        <v>30.725294195882441</v>
      </c>
      <c r="Z619" s="69"/>
      <c r="AA619" s="69"/>
      <c r="AB619" s="69"/>
    </row>
    <row r="620" spans="1:28" s="5" customFormat="1" outlineLevel="1">
      <c r="A620" s="561"/>
      <c r="B620" s="561"/>
      <c r="C620" s="561"/>
      <c r="D620" s="561"/>
      <c r="E620" s="565"/>
      <c r="F620" s="13" t="s">
        <v>86</v>
      </c>
      <c r="G620" s="33">
        <v>190.49597307440411</v>
      </c>
      <c r="H620" s="11">
        <v>204.76309090323079</v>
      </c>
      <c r="I620" s="80"/>
      <c r="J620" s="8" t="s">
        <v>86</v>
      </c>
      <c r="K620" s="11"/>
      <c r="L620" s="80">
        <v>17.931071010424755</v>
      </c>
      <c r="M620" s="80">
        <v>2.8916549935235807</v>
      </c>
      <c r="N620" s="80">
        <v>3.1813277758998804</v>
      </c>
      <c r="O620" s="80"/>
      <c r="P620" s="260">
        <v>8.0013512599494057</v>
      </c>
      <c r="Q620" s="31"/>
      <c r="R620" s="12" t="s">
        <v>86</v>
      </c>
      <c r="S620" s="233"/>
      <c r="T620" s="233">
        <v>426.90249551907579</v>
      </c>
      <c r="U620" s="233">
        <v>68.844450629732435</v>
      </c>
      <c r="V620" s="233">
        <v>75.740973074404138</v>
      </c>
      <c r="W620" s="404"/>
      <c r="X620" s="279">
        <f t="shared" si="57"/>
        <v>9.7057855329116478</v>
      </c>
      <c r="Z620" s="69"/>
      <c r="AA620" s="69"/>
      <c r="AB620" s="69"/>
    </row>
    <row r="621" spans="1:28" s="5" customFormat="1" outlineLevel="1">
      <c r="A621" s="561"/>
      <c r="B621" s="561"/>
      <c r="C621" s="561"/>
      <c r="D621" s="561"/>
      <c r="E621" s="565"/>
      <c r="F621" s="13" t="s">
        <v>88</v>
      </c>
      <c r="G621" s="80">
        <v>61.605745963163159</v>
      </c>
      <c r="H621" s="80">
        <v>5.783136921086756</v>
      </c>
      <c r="I621" s="80"/>
      <c r="J621" s="12" t="s">
        <v>88</v>
      </c>
      <c r="K621" s="80"/>
      <c r="L621" s="80"/>
      <c r="M621" s="80">
        <v>3.793088183495557</v>
      </c>
      <c r="N621" s="80">
        <v>4.3324489277081488</v>
      </c>
      <c r="O621" s="80"/>
      <c r="P621" s="258">
        <v>4.0627685556018527</v>
      </c>
      <c r="Q621" s="31"/>
      <c r="R621" s="12" t="s">
        <v>88</v>
      </c>
      <c r="S621" s="233"/>
      <c r="T621" s="233"/>
      <c r="U621" s="233">
        <v>57.516450629732425</v>
      </c>
      <c r="V621" s="233">
        <v>65.695041296593899</v>
      </c>
      <c r="W621" s="404"/>
      <c r="X621" s="277">
        <f t="shared" si="57"/>
        <v>3.1388178356922967</v>
      </c>
      <c r="Z621" s="69"/>
      <c r="AA621" s="69"/>
      <c r="AB621" s="69"/>
    </row>
    <row r="622" spans="1:28" s="5" customFormat="1" outlineLevel="1">
      <c r="A622" s="561"/>
      <c r="B622" s="561"/>
      <c r="C622" s="561"/>
      <c r="D622" s="561"/>
      <c r="E622" s="565"/>
      <c r="F622" s="49"/>
      <c r="G622" s="80"/>
      <c r="H622" s="80"/>
      <c r="I622" s="80"/>
      <c r="J622" s="80"/>
      <c r="K622" s="80"/>
      <c r="L622" s="80"/>
      <c r="M622" s="80"/>
      <c r="N622" s="80"/>
      <c r="O622" s="80"/>
      <c r="P622" s="258"/>
      <c r="Q622" s="69"/>
      <c r="R622" s="12"/>
      <c r="S622" s="405"/>
      <c r="T622" s="405"/>
      <c r="U622" s="405"/>
      <c r="V622" s="405"/>
      <c r="W622" s="404"/>
      <c r="X622" s="277"/>
      <c r="Z622" s="69"/>
      <c r="AA622" s="69"/>
      <c r="AB622" s="69"/>
    </row>
    <row r="623" spans="1:28" s="5" customFormat="1" outlineLevel="1">
      <c r="A623" s="561"/>
      <c r="B623" s="561"/>
      <c r="C623" s="561"/>
      <c r="D623" s="561"/>
      <c r="E623" s="565"/>
      <c r="F623" s="13"/>
      <c r="G623" s="8"/>
      <c r="H623" s="8"/>
      <c r="I623" s="80"/>
      <c r="J623" s="8"/>
      <c r="K623" s="11"/>
      <c r="L623" s="80"/>
      <c r="M623" s="80"/>
      <c r="N623" s="80"/>
      <c r="O623" s="80"/>
      <c r="P623" s="262"/>
      <c r="Q623" s="69"/>
      <c r="R623" s="12"/>
      <c r="S623" s="405"/>
      <c r="T623" s="405"/>
      <c r="U623" s="405"/>
      <c r="V623" s="405"/>
      <c r="W623" s="404"/>
      <c r="X623" s="277"/>
      <c r="Z623" s="69"/>
      <c r="AA623" s="69"/>
      <c r="AB623" s="69"/>
    </row>
    <row r="624" spans="1:28" s="5" customFormat="1" ht="19.149999999999999" customHeight="1" outlineLevel="1" thickBot="1">
      <c r="A624" s="561"/>
      <c r="B624" s="561"/>
      <c r="C624" s="561"/>
      <c r="D624" s="561"/>
      <c r="E624" s="565"/>
      <c r="F624" s="49"/>
      <c r="G624" s="80"/>
      <c r="H624" s="80"/>
      <c r="I624" s="80"/>
      <c r="J624" s="80"/>
      <c r="K624" s="80"/>
      <c r="L624" s="61"/>
      <c r="M624" s="61"/>
      <c r="N624" s="61"/>
      <c r="O624" s="80"/>
      <c r="P624" s="258"/>
      <c r="Q624" s="69"/>
      <c r="R624" s="12"/>
      <c r="S624" s="405"/>
      <c r="T624" s="405"/>
      <c r="U624" s="405"/>
      <c r="V624" s="405"/>
      <c r="W624" s="404"/>
      <c r="X624" s="277"/>
      <c r="Z624" s="69"/>
      <c r="AA624" s="69"/>
      <c r="AB624" s="69"/>
    </row>
    <row r="625" spans="1:66" s="16" customFormat="1" ht="18" customHeight="1" outlineLevel="1">
      <c r="A625" s="573"/>
      <c r="B625" s="573"/>
      <c r="C625" s="573"/>
      <c r="D625" s="573"/>
      <c r="E625" s="572" t="s">
        <v>250</v>
      </c>
      <c r="F625" s="40" t="s">
        <v>79</v>
      </c>
      <c r="G625" s="7" t="s">
        <v>80</v>
      </c>
      <c r="H625" s="7" t="s">
        <v>81</v>
      </c>
      <c r="I625" s="80"/>
      <c r="J625" s="7" t="s">
        <v>79</v>
      </c>
      <c r="K625" s="53" t="s">
        <v>87</v>
      </c>
      <c r="L625" s="80"/>
      <c r="M625" s="80"/>
      <c r="N625" s="80"/>
      <c r="O625" s="80"/>
      <c r="P625" s="262" t="s">
        <v>89</v>
      </c>
      <c r="Q625" s="69" t="s">
        <v>285</v>
      </c>
      <c r="R625" s="8">
        <v>501</v>
      </c>
      <c r="S625" s="233"/>
      <c r="T625" s="233"/>
      <c r="U625" s="233"/>
      <c r="V625" s="233"/>
      <c r="W625" s="413"/>
      <c r="X625" s="283"/>
    </row>
    <row r="626" spans="1:66" s="16" customFormat="1" ht="23.45" customHeight="1" outlineLevel="1">
      <c r="A626" s="573"/>
      <c r="B626" s="573"/>
      <c r="C626" s="573"/>
      <c r="D626" s="573"/>
      <c r="E626" s="572"/>
      <c r="F626" s="13" t="s">
        <v>82</v>
      </c>
      <c r="G626" s="20">
        <v>3566.8117256812438</v>
      </c>
      <c r="H626" s="20">
        <v>478.85247933075294</v>
      </c>
      <c r="J626" s="8" t="s">
        <v>82</v>
      </c>
      <c r="K626" s="20">
        <v>79.150451876066114</v>
      </c>
      <c r="L626" s="20">
        <v>93.782446324995959</v>
      </c>
      <c r="M626" s="20">
        <v>109.78896914022904</v>
      </c>
      <c r="N626" s="20">
        <v>100.07440553358566</v>
      </c>
      <c r="O626" s="20"/>
      <c r="P626" s="258">
        <v>95.699068218719191</v>
      </c>
      <c r="Q626" s="31"/>
      <c r="R626" s="8" t="s">
        <v>82</v>
      </c>
      <c r="S626" s="233">
        <v>2950.0262134140557</v>
      </c>
      <c r="T626" s="233">
        <v>3495.3770756739386</v>
      </c>
      <c r="U626" s="233">
        <v>4091.9581534987924</v>
      </c>
      <c r="V626" s="233">
        <v>3729.8854601381877</v>
      </c>
      <c r="W626" s="413"/>
      <c r="X626" s="283"/>
    </row>
    <row r="627" spans="1:66" s="16" customFormat="1" ht="16.899999999999999" customHeight="1" outlineLevel="1">
      <c r="A627" s="573"/>
      <c r="B627" s="573"/>
      <c r="C627" s="573"/>
      <c r="D627" s="573"/>
      <c r="E627" s="572"/>
      <c r="F627" s="13" t="s">
        <v>83</v>
      </c>
      <c r="G627" s="20">
        <v>2854.4037514618603</v>
      </c>
      <c r="H627" s="20">
        <v>797.24784321775996</v>
      </c>
      <c r="J627" s="8" t="s">
        <v>83</v>
      </c>
      <c r="K627" s="20">
        <v>75.702791783806887</v>
      </c>
      <c r="L627" s="20">
        <v>72.808520116907303</v>
      </c>
      <c r="M627" s="20">
        <v>128.33504834212914</v>
      </c>
      <c r="N627" s="20">
        <v>109.97312518046563</v>
      </c>
      <c r="O627" s="20"/>
      <c r="P627" s="259">
        <v>96.704871355827237</v>
      </c>
      <c r="Q627" s="31"/>
      <c r="R627" s="8" t="s">
        <v>83</v>
      </c>
      <c r="S627" s="233">
        <v>2234.4927389308145</v>
      </c>
      <c r="T627" s="233">
        <v>2149.0635378169441</v>
      </c>
      <c r="U627" s="233">
        <v>3788.0205856841658</v>
      </c>
      <c r="V627" s="233">
        <v>3246.038143415517</v>
      </c>
      <c r="W627" s="413"/>
      <c r="X627" s="278">
        <f>G627/$G$626*100</f>
        <v>80.026756974863403</v>
      </c>
    </row>
    <row r="628" spans="1:66" s="16" customFormat="1" ht="14.45" customHeight="1" outlineLevel="1">
      <c r="A628" s="573"/>
      <c r="B628" s="573"/>
      <c r="C628" s="573"/>
      <c r="D628" s="573"/>
      <c r="E628" s="572"/>
      <c r="F628" s="13" t="s">
        <v>84</v>
      </c>
      <c r="G628" s="20">
        <v>2777.4433272936112</v>
      </c>
      <c r="H628" s="20">
        <v>972.16172157849439</v>
      </c>
      <c r="J628" s="8" t="s">
        <v>84</v>
      </c>
      <c r="K628" s="20">
        <v>71.369104546726703</v>
      </c>
      <c r="L628" s="20">
        <v>67.251816423805479</v>
      </c>
      <c r="M628" s="20">
        <v>128.57801126085275</v>
      </c>
      <c r="N628" s="20">
        <v>70.24956716450609</v>
      </c>
      <c r="O628" s="20"/>
      <c r="P628" s="258">
        <v>84.362124848972741</v>
      </c>
      <c r="Q628" s="31"/>
      <c r="R628" s="8" t="s">
        <v>84</v>
      </c>
      <c r="S628" s="233">
        <v>2349.6758000476075</v>
      </c>
      <c r="T628" s="233">
        <v>2214.1228555950465</v>
      </c>
      <c r="U628" s="233">
        <v>4233.1572379484314</v>
      </c>
      <c r="V628" s="233">
        <v>2312.8174155833585</v>
      </c>
      <c r="W628" s="413"/>
      <c r="X628" s="283">
        <f t="shared" ref="X628:X631" si="58">G628/$G$626*100</f>
        <v>77.869075827464172</v>
      </c>
    </row>
    <row r="629" spans="1:66" s="16" customFormat="1" ht="15" customHeight="1" outlineLevel="1">
      <c r="A629" s="573"/>
      <c r="B629" s="573"/>
      <c r="C629" s="573"/>
      <c r="D629" s="573"/>
      <c r="E629" s="572"/>
      <c r="F629" s="13" t="s">
        <v>85</v>
      </c>
      <c r="G629" s="20">
        <v>2177.0959680822625</v>
      </c>
      <c r="H629" s="20">
        <v>433.07061967885204</v>
      </c>
      <c r="J629" s="8" t="s">
        <v>85</v>
      </c>
      <c r="K629" s="20">
        <v>91.627850898731978</v>
      </c>
      <c r="L629" s="20">
        <v>86.350325480707042</v>
      </c>
      <c r="M629" s="20">
        <v>94.55964613460317</v>
      </c>
      <c r="N629" s="20">
        <v>58.617268505735943</v>
      </c>
      <c r="O629" s="20"/>
      <c r="P629" s="258">
        <v>82.788772754944532</v>
      </c>
      <c r="Q629" s="31"/>
      <c r="R629" s="8" t="s">
        <v>85</v>
      </c>
      <c r="S629" s="233">
        <v>2409.5371644914026</v>
      </c>
      <c r="T629" s="233">
        <v>2270.7541033746097</v>
      </c>
      <c r="U629" s="233">
        <v>2486.6345700315364</v>
      </c>
      <c r="V629" s="233">
        <v>1541.4580344315025</v>
      </c>
      <c r="W629" s="413"/>
      <c r="X629" s="283">
        <f t="shared" si="58"/>
        <v>61.037591426736938</v>
      </c>
    </row>
    <row r="630" spans="1:66" s="16" customFormat="1" ht="17.45" customHeight="1" outlineLevel="1">
      <c r="A630" s="573"/>
      <c r="B630" s="573"/>
      <c r="C630" s="573"/>
      <c r="D630" s="573"/>
      <c r="E630" s="572"/>
      <c r="F630" s="13" t="s">
        <v>86</v>
      </c>
      <c r="G630" s="20">
        <v>2043.0228251882056</v>
      </c>
      <c r="H630" s="20">
        <v>786.86946351974848</v>
      </c>
      <c r="J630" s="8" t="s">
        <v>86</v>
      </c>
      <c r="K630" s="20"/>
      <c r="L630" s="20">
        <v>75.992455685871448</v>
      </c>
      <c r="M630" s="20">
        <v>70.168675598308425</v>
      </c>
      <c r="N630" s="20">
        <v>33.458857128537929</v>
      </c>
      <c r="O630" s="20"/>
      <c r="P630" s="259">
        <v>59.873329470905936</v>
      </c>
      <c r="Q630" s="31"/>
      <c r="R630" s="8" t="s">
        <v>86</v>
      </c>
      <c r="S630" s="233"/>
      <c r="T630" s="233">
        <v>2593.0464011322583</v>
      </c>
      <c r="U630" s="233">
        <v>2394.3249377877246</v>
      </c>
      <c r="V630" s="233">
        <v>1141.6971366446342</v>
      </c>
      <c r="W630" s="413"/>
      <c r="X630" s="278">
        <f t="shared" si="58"/>
        <v>57.278684223176882</v>
      </c>
    </row>
    <row r="631" spans="1:66" s="16" customFormat="1" ht="15.6" customHeight="1" outlineLevel="1">
      <c r="A631" s="573"/>
      <c r="B631" s="573"/>
      <c r="C631" s="573"/>
      <c r="D631" s="573"/>
      <c r="E631" s="572"/>
      <c r="F631" s="13" t="s">
        <v>88</v>
      </c>
      <c r="G631" s="20">
        <v>1883.8926349884377</v>
      </c>
      <c r="H631" s="20">
        <v>1504.0092623161242</v>
      </c>
      <c r="J631" s="12" t="s">
        <v>88</v>
      </c>
      <c r="K631" s="20"/>
      <c r="L631" s="20"/>
      <c r="M631" s="20">
        <v>91.279673857605388</v>
      </c>
      <c r="N631" s="20">
        <v>25.407452469320219</v>
      </c>
      <c r="O631" s="20"/>
      <c r="P631" s="258">
        <v>58.343563163462804</v>
      </c>
      <c r="Q631" s="31"/>
      <c r="R631" s="8" t="s">
        <v>88</v>
      </c>
      <c r="S631" s="233"/>
      <c r="T631" s="233"/>
      <c r="U631" s="233">
        <v>2947.3877833395463</v>
      </c>
      <c r="V631" s="233">
        <v>820.39748663732939</v>
      </c>
      <c r="W631" s="413"/>
      <c r="X631" s="283">
        <f t="shared" si="58"/>
        <v>52.817271554433489</v>
      </c>
    </row>
    <row r="632" spans="1:66" s="16" customFormat="1" outlineLevel="1">
      <c r="A632" s="573"/>
      <c r="B632" s="573"/>
      <c r="C632" s="573"/>
      <c r="D632" s="573"/>
      <c r="E632" s="572"/>
      <c r="F632" s="13"/>
      <c r="G632" s="20"/>
      <c r="H632" s="20"/>
      <c r="K632" s="20"/>
      <c r="P632" s="262"/>
      <c r="Q632" s="31"/>
      <c r="R632" s="12"/>
      <c r="S632" s="413"/>
      <c r="T632" s="413"/>
      <c r="U632" s="413"/>
      <c r="V632" s="413"/>
      <c r="W632" s="413"/>
      <c r="X632" s="283"/>
    </row>
    <row r="633" spans="1:66" s="16" customFormat="1" ht="49.9" customHeight="1" thickBot="1">
      <c r="A633" s="573"/>
      <c r="B633" s="573"/>
      <c r="C633" s="573"/>
      <c r="D633" s="573"/>
      <c r="E633" s="572"/>
      <c r="S633" s="413"/>
      <c r="T633" s="413"/>
      <c r="U633" s="413"/>
      <c r="V633" s="413"/>
      <c r="W633" s="413"/>
      <c r="X633" s="283"/>
    </row>
    <row r="634" spans="1:66" s="148" customFormat="1" ht="19.899999999999999" customHeight="1" thickBot="1">
      <c r="A634" s="14">
        <v>507</v>
      </c>
      <c r="B634" s="15" t="s">
        <v>215</v>
      </c>
      <c r="C634" s="123" t="s">
        <v>216</v>
      </c>
      <c r="D634" s="89" t="s">
        <v>255</v>
      </c>
      <c r="E634" s="96"/>
      <c r="F634" s="13"/>
      <c r="G634" s="16"/>
      <c r="H634" s="16"/>
      <c r="I634" s="16"/>
      <c r="J634" s="16"/>
      <c r="K634" s="20"/>
      <c r="L634" s="151"/>
      <c r="M634" s="151"/>
      <c r="N634" s="151"/>
      <c r="O634" s="16"/>
      <c r="P634" s="262"/>
      <c r="Q634" s="31"/>
      <c r="R634" s="12"/>
      <c r="S634" s="413"/>
      <c r="T634" s="413"/>
      <c r="U634" s="413"/>
      <c r="V634" s="413"/>
      <c r="W634" s="414"/>
      <c r="X634" s="117"/>
      <c r="Y634" s="147"/>
      <c r="Z634" s="147"/>
      <c r="AA634" s="147"/>
      <c r="AB634" s="147"/>
      <c r="AC634" s="147"/>
      <c r="AD634" s="147"/>
      <c r="AE634" s="147"/>
      <c r="AF634" s="147"/>
      <c r="AG634" s="147"/>
      <c r="AH634" s="147"/>
      <c r="AI634" s="147"/>
      <c r="AJ634" s="147"/>
      <c r="AK634" s="147"/>
      <c r="AL634" s="147"/>
      <c r="AM634" s="147"/>
      <c r="AN634" s="147"/>
      <c r="AO634" s="147"/>
      <c r="AP634" s="147"/>
      <c r="AQ634" s="147"/>
      <c r="AR634" s="147"/>
      <c r="AS634" s="147"/>
      <c r="AT634" s="147"/>
      <c r="AU634" s="147"/>
      <c r="AV634" s="147"/>
      <c r="AW634" s="147"/>
      <c r="AX634" s="147"/>
      <c r="AY634" s="147"/>
      <c r="AZ634" s="147"/>
      <c r="BA634" s="147"/>
      <c r="BB634" s="147"/>
      <c r="BC634" s="147"/>
      <c r="BD634" s="147"/>
      <c r="BE634" s="147"/>
      <c r="BF634" s="147"/>
      <c r="BG634" s="147"/>
      <c r="BH634" s="147"/>
      <c r="BI634" s="147"/>
      <c r="BJ634" s="147"/>
      <c r="BK634" s="147"/>
      <c r="BL634" s="147"/>
      <c r="BM634" s="147"/>
      <c r="BN634" s="147"/>
    </row>
    <row r="635" spans="1:66" s="5" customFormat="1" ht="13.9" customHeight="1" outlineLevel="1">
      <c r="A635" s="561"/>
      <c r="B635" s="561"/>
      <c r="C635" s="561"/>
      <c r="D635" s="561"/>
      <c r="E635" s="569" t="s">
        <v>76</v>
      </c>
      <c r="F635" s="110" t="s">
        <v>79</v>
      </c>
      <c r="G635" s="111" t="s">
        <v>80</v>
      </c>
      <c r="H635" s="111" t="s">
        <v>81</v>
      </c>
      <c r="I635" s="96"/>
      <c r="J635" s="111" t="s">
        <v>79</v>
      </c>
      <c r="K635" s="112" t="s">
        <v>87</v>
      </c>
      <c r="L635" s="96"/>
      <c r="M635" s="96"/>
      <c r="N635" s="96"/>
      <c r="O635" s="96"/>
      <c r="P635" s="257" t="s">
        <v>89</v>
      </c>
      <c r="Q635" s="42" t="s">
        <v>268</v>
      </c>
      <c r="R635" s="87">
        <v>507</v>
      </c>
      <c r="S635" s="402"/>
      <c r="T635" s="402"/>
      <c r="U635" s="402"/>
      <c r="V635" s="402"/>
      <c r="W635" s="404"/>
      <c r="X635" s="277"/>
      <c r="Z635" s="69"/>
      <c r="AA635" s="69"/>
      <c r="AB635" s="6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</row>
    <row r="636" spans="1:66" s="5" customFormat="1" outlineLevel="1">
      <c r="A636" s="561"/>
      <c r="B636" s="561"/>
      <c r="C636" s="561"/>
      <c r="D636" s="561"/>
      <c r="E636" s="569"/>
      <c r="F636" s="13" t="s">
        <v>82</v>
      </c>
      <c r="G636" s="33">
        <v>1219.5430052654447</v>
      </c>
      <c r="H636" s="11">
        <v>182.63697535189112</v>
      </c>
      <c r="I636" s="80"/>
      <c r="J636" s="8" t="s">
        <v>82</v>
      </c>
      <c r="K636" s="11">
        <v>85.274585400714443</v>
      </c>
      <c r="L636" s="80">
        <v>83.17768069594122</v>
      </c>
      <c r="M636" s="80">
        <v>62.146645958269453</v>
      </c>
      <c r="N636" s="80">
        <v>68.735153284299827</v>
      </c>
      <c r="O636" s="80"/>
      <c r="P636" s="258">
        <v>74.833516334806234</v>
      </c>
      <c r="Q636" s="31"/>
      <c r="R636" s="8" t="s">
        <v>82</v>
      </c>
      <c r="S636" s="233">
        <v>1389.6984833249367</v>
      </c>
      <c r="T636" s="233">
        <v>1355.5257544373464</v>
      </c>
      <c r="U636" s="233">
        <v>1012.7882677599659</v>
      </c>
      <c r="V636" s="233">
        <v>1120.1595155395294</v>
      </c>
      <c r="W636" s="404"/>
      <c r="X636" s="277"/>
      <c r="Z636" s="69"/>
      <c r="AA636" s="69"/>
      <c r="AB636" s="69"/>
    </row>
    <row r="637" spans="1:66" s="5" customFormat="1" outlineLevel="1">
      <c r="A637" s="561"/>
      <c r="B637" s="561"/>
      <c r="C637" s="561"/>
      <c r="D637" s="561"/>
      <c r="E637" s="569"/>
      <c r="F637" s="13" t="s">
        <v>83</v>
      </c>
      <c r="G637" s="33">
        <v>1202.3524688738366</v>
      </c>
      <c r="H637" s="11">
        <v>93.788058604187455</v>
      </c>
      <c r="I637" s="80"/>
      <c r="J637" s="8" t="s">
        <v>83</v>
      </c>
      <c r="K637" s="11">
        <v>83.600822884082788</v>
      </c>
      <c r="L637" s="80">
        <v>90.854327579658431</v>
      </c>
      <c r="M637" s="80">
        <v>80.169817097261131</v>
      </c>
      <c r="N637" s="80">
        <v>75.574428329476333</v>
      </c>
      <c r="O637" s="80"/>
      <c r="P637" s="259">
        <v>82.549848972619671</v>
      </c>
      <c r="Q637" s="31"/>
      <c r="R637" s="8" t="s">
        <v>83</v>
      </c>
      <c r="S637" s="233">
        <v>1217.6600810971952</v>
      </c>
      <c r="T637" s="233">
        <v>1323.3085999891684</v>
      </c>
      <c r="U637" s="233">
        <v>1167.6869033161709</v>
      </c>
      <c r="V637" s="233">
        <v>1100.7542910928123</v>
      </c>
      <c r="W637" s="404"/>
      <c r="X637" s="276">
        <f>G637/$G$636*100</f>
        <v>98.59041162817654</v>
      </c>
      <c r="Z637" s="69"/>
      <c r="AA637" s="69"/>
      <c r="AB637" s="69"/>
    </row>
    <row r="638" spans="1:66" s="5" customFormat="1" outlineLevel="1">
      <c r="A638" s="561"/>
      <c r="B638" s="561"/>
      <c r="C638" s="561"/>
      <c r="D638" s="561"/>
      <c r="E638" s="569"/>
      <c r="F638" s="13" t="s">
        <v>84</v>
      </c>
      <c r="G638" s="33">
        <v>1039.4406961052305</v>
      </c>
      <c r="H638" s="11">
        <v>182.99253230249275</v>
      </c>
      <c r="I638" s="80"/>
      <c r="J638" s="8" t="s">
        <v>84</v>
      </c>
      <c r="K638" s="11">
        <v>76.262548661477808</v>
      </c>
      <c r="L638" s="80">
        <v>87.024151987440817</v>
      </c>
      <c r="M638" s="80">
        <v>74.704917188658271</v>
      </c>
      <c r="N638" s="80">
        <v>55.895162993559047</v>
      </c>
      <c r="O638" s="80"/>
      <c r="P638" s="258">
        <v>73.471695207783981</v>
      </c>
      <c r="Q638" s="31"/>
      <c r="R638" s="8" t="s">
        <v>84</v>
      </c>
      <c r="S638" s="233">
        <v>1078.9242910928124</v>
      </c>
      <c r="T638" s="233">
        <v>1231.1740577643488</v>
      </c>
      <c r="U638" s="233">
        <v>1056.8877022023</v>
      </c>
      <c r="V638" s="233">
        <v>790.77673336146108</v>
      </c>
      <c r="W638" s="404"/>
      <c r="X638" s="277">
        <f t="shared" ref="X638:X641" si="59">G638/$G$636*100</f>
        <v>85.231983752716189</v>
      </c>
      <c r="Z638" s="69"/>
      <c r="AA638" s="69"/>
      <c r="AB638" s="69"/>
    </row>
    <row r="639" spans="1:66" s="5" customFormat="1" outlineLevel="1">
      <c r="A639" s="561"/>
      <c r="B639" s="561"/>
      <c r="C639" s="561"/>
      <c r="D639" s="561"/>
      <c r="E639" s="569"/>
      <c r="F639" s="13" t="s">
        <v>85</v>
      </c>
      <c r="G639" s="33">
        <v>1181.6779558150749</v>
      </c>
      <c r="H639" s="11">
        <v>279.37141601205354</v>
      </c>
      <c r="I639" s="80"/>
      <c r="J639" s="8" t="s">
        <v>85</v>
      </c>
      <c r="K639" s="11">
        <v>102.26064468020419</v>
      </c>
      <c r="L639" s="80">
        <v>127.91030063381814</v>
      </c>
      <c r="M639" s="80">
        <v>78.286106484967249</v>
      </c>
      <c r="N639" s="80">
        <v>80.980604279732262</v>
      </c>
      <c r="O639" s="80"/>
      <c r="P639" s="258">
        <v>97.359414019680457</v>
      </c>
      <c r="Q639" s="31"/>
      <c r="R639" s="8" t="s">
        <v>85</v>
      </c>
      <c r="S639" s="233">
        <v>1241.1655388723757</v>
      </c>
      <c r="T639" s="233">
        <v>1552.4824599920903</v>
      </c>
      <c r="U639" s="233">
        <v>950.17998219645619</v>
      </c>
      <c r="V639" s="233">
        <v>982.88384219937814</v>
      </c>
      <c r="W639" s="404"/>
      <c r="X639" s="277">
        <f t="shared" si="59"/>
        <v>96.895144387128184</v>
      </c>
      <c r="Z639" s="69"/>
      <c r="AA639" s="69"/>
      <c r="AB639" s="69"/>
    </row>
    <row r="640" spans="1:66" s="5" customFormat="1" outlineLevel="1">
      <c r="A640" s="561"/>
      <c r="B640" s="561"/>
      <c r="C640" s="561"/>
      <c r="D640" s="561"/>
      <c r="E640" s="569"/>
      <c r="F640" s="13" t="s">
        <v>86</v>
      </c>
      <c r="G640" s="33">
        <v>1060.8140307186002</v>
      </c>
      <c r="H640" s="11">
        <v>363.60893682265629</v>
      </c>
      <c r="I640" s="80"/>
      <c r="J640" s="8" t="s">
        <v>86</v>
      </c>
      <c r="K640" s="11"/>
      <c r="L640" s="80">
        <v>50.107740514926391</v>
      </c>
      <c r="M640" s="80">
        <v>77.460443599195301</v>
      </c>
      <c r="N640" s="80">
        <v>102.71587539264928</v>
      </c>
      <c r="O640" s="80"/>
      <c r="P640" s="259">
        <v>76.761353168923662</v>
      </c>
      <c r="Q640" s="31"/>
      <c r="R640" s="8" t="s">
        <v>86</v>
      </c>
      <c r="S640" s="233"/>
      <c r="T640" s="233">
        <v>692.47078108258552</v>
      </c>
      <c r="U640" s="233">
        <v>1070.4752066431734</v>
      </c>
      <c r="V640" s="233">
        <v>1419.4961044300414</v>
      </c>
      <c r="W640" s="404"/>
      <c r="X640" s="276">
        <f t="shared" si="59"/>
        <v>86.984552913548498</v>
      </c>
      <c r="Z640" s="69"/>
      <c r="AA640" s="69"/>
      <c r="AB640" s="69"/>
    </row>
    <row r="641" spans="1:28" s="5" customFormat="1" outlineLevel="1">
      <c r="A641" s="561"/>
      <c r="B641" s="561"/>
      <c r="C641" s="561"/>
      <c r="D641" s="561"/>
      <c r="E641" s="569"/>
      <c r="F641" s="13" t="s">
        <v>88</v>
      </c>
      <c r="G641" s="80">
        <v>941.74578108258549</v>
      </c>
      <c r="H641" s="80">
        <v>73.910012607589465</v>
      </c>
      <c r="I641" s="80"/>
      <c r="J641" s="12" t="s">
        <v>88</v>
      </c>
      <c r="K641" s="80"/>
      <c r="L641" s="80"/>
      <c r="M641" s="80">
        <v>98.903423094850183</v>
      </c>
      <c r="N641" s="80">
        <v>88.503270902291419</v>
      </c>
      <c r="O641" s="80"/>
      <c r="P641" s="258">
        <v>93.703346998570794</v>
      </c>
      <c r="Q641" s="31"/>
      <c r="R641" s="8" t="s">
        <v>88</v>
      </c>
      <c r="S641" s="233"/>
      <c r="T641" s="233"/>
      <c r="U641" s="233">
        <v>994.00805219499523</v>
      </c>
      <c r="V641" s="233">
        <v>889.48350997017576</v>
      </c>
      <c r="W641" s="404"/>
      <c r="X641" s="277">
        <f t="shared" si="59"/>
        <v>77.221203107766257</v>
      </c>
      <c r="Z641" s="69"/>
      <c r="AA641" s="69"/>
      <c r="AB641" s="69"/>
    </row>
    <row r="642" spans="1:28" s="5" customFormat="1" outlineLevel="1">
      <c r="A642" s="561"/>
      <c r="B642" s="561"/>
      <c r="C642" s="561"/>
      <c r="D642" s="561"/>
      <c r="E642" s="569"/>
      <c r="F642" s="49"/>
      <c r="G642" s="80"/>
      <c r="H642" s="80"/>
      <c r="I642" s="80"/>
      <c r="J642" s="80"/>
      <c r="K642" s="80"/>
      <c r="L642" s="80"/>
      <c r="M642" s="80"/>
      <c r="N642" s="80"/>
      <c r="O642" s="80"/>
      <c r="P642" s="258"/>
      <c r="Q642" s="69"/>
      <c r="R642" s="12"/>
      <c r="S642" s="405"/>
      <c r="T642" s="405"/>
      <c r="U642" s="405"/>
      <c r="V642" s="405"/>
      <c r="W642" s="404"/>
      <c r="X642" s="277"/>
      <c r="Z642" s="69"/>
      <c r="AA642" s="69"/>
      <c r="AB642" s="69"/>
    </row>
    <row r="643" spans="1:28" s="5" customFormat="1" outlineLevel="1">
      <c r="A643" s="561"/>
      <c r="B643" s="561"/>
      <c r="C643" s="561"/>
      <c r="D643" s="561"/>
      <c r="E643" s="569"/>
      <c r="F643" s="49"/>
      <c r="G643" s="80"/>
      <c r="H643" s="80"/>
      <c r="I643" s="80"/>
      <c r="J643" s="80"/>
      <c r="K643" s="80"/>
      <c r="L643" s="80"/>
      <c r="M643" s="80"/>
      <c r="N643" s="80"/>
      <c r="O643" s="80"/>
      <c r="P643" s="258"/>
      <c r="Q643" s="69"/>
      <c r="R643" s="12"/>
      <c r="S643" s="405"/>
      <c r="T643" s="405"/>
      <c r="U643" s="405"/>
      <c r="V643" s="405"/>
      <c r="W643" s="404"/>
      <c r="X643" s="277"/>
      <c r="Z643" s="69"/>
      <c r="AA643" s="69"/>
      <c r="AB643" s="69"/>
    </row>
    <row r="644" spans="1:28" s="5" customFormat="1" outlineLevel="1" thickBot="1">
      <c r="A644" s="561"/>
      <c r="B644" s="561"/>
      <c r="C644" s="561"/>
      <c r="D644" s="561"/>
      <c r="E644" s="569"/>
      <c r="F644" s="78"/>
      <c r="G644" s="78"/>
      <c r="H644" s="78"/>
      <c r="I644" s="78"/>
      <c r="J644" s="78"/>
      <c r="K644" s="78"/>
      <c r="L644" s="29"/>
      <c r="M644" s="29"/>
      <c r="N644" s="29"/>
      <c r="O644" s="78"/>
      <c r="P644" s="261"/>
      <c r="S644" s="404"/>
      <c r="T644" s="404"/>
      <c r="U644" s="404"/>
      <c r="V644" s="404"/>
      <c r="W644" s="404"/>
      <c r="X644" s="277"/>
      <c r="Z644" s="69"/>
      <c r="AA644" s="69"/>
      <c r="AB644" s="69"/>
    </row>
    <row r="645" spans="1:28" s="5" customFormat="1" outlineLevel="1">
      <c r="A645" s="563"/>
      <c r="B645" s="563"/>
      <c r="C645" s="563"/>
      <c r="D645" s="563"/>
      <c r="E645" s="569" t="s">
        <v>77</v>
      </c>
      <c r="F645" s="40" t="s">
        <v>79</v>
      </c>
      <c r="G645" s="7" t="s">
        <v>80</v>
      </c>
      <c r="H645" s="7" t="s">
        <v>81</v>
      </c>
      <c r="I645" s="80"/>
      <c r="J645" s="7" t="s">
        <v>79</v>
      </c>
      <c r="K645" s="53" t="s">
        <v>87</v>
      </c>
      <c r="L645" s="80"/>
      <c r="M645" s="80"/>
      <c r="N645" s="80"/>
      <c r="O645" s="80"/>
      <c r="P645" s="262" t="s">
        <v>89</v>
      </c>
      <c r="Q645" s="69" t="s">
        <v>285</v>
      </c>
      <c r="R645" s="8">
        <v>507</v>
      </c>
      <c r="S645" s="233"/>
      <c r="T645" s="233"/>
      <c r="U645" s="233"/>
      <c r="V645" s="233"/>
      <c r="W645" s="404"/>
      <c r="X645" s="277"/>
      <c r="Z645" s="69"/>
      <c r="AA645" s="69"/>
      <c r="AB645" s="69"/>
    </row>
    <row r="646" spans="1:28" s="5" customFormat="1" outlineLevel="1">
      <c r="A646" s="563"/>
      <c r="B646" s="563"/>
      <c r="C646" s="563"/>
      <c r="D646" s="563"/>
      <c r="E646" s="569"/>
      <c r="F646" s="13" t="s">
        <v>83</v>
      </c>
      <c r="G646" s="33">
        <v>3739.7259426385526</v>
      </c>
      <c r="H646" s="11">
        <v>757.52552289879054</v>
      </c>
      <c r="I646" s="80"/>
      <c r="J646" s="8" t="s">
        <v>83</v>
      </c>
      <c r="K646" s="11">
        <v>109.55499580557226</v>
      </c>
      <c r="L646" s="80">
        <v>100.95637332825247</v>
      </c>
      <c r="M646" s="80">
        <v>118.93285590485134</v>
      </c>
      <c r="N646" s="80">
        <v>71.909494337163352</v>
      </c>
      <c r="O646" s="80"/>
      <c r="P646" s="258">
        <v>100.33842984395986</v>
      </c>
      <c r="Q646" s="69"/>
      <c r="R646" s="8" t="s">
        <v>82</v>
      </c>
      <c r="S646" s="233">
        <v>4083.2377046053584</v>
      </c>
      <c r="T646" s="233">
        <v>3762.7573901396486</v>
      </c>
      <c r="U646" s="233">
        <v>4432.7610801878609</v>
      </c>
      <c r="V646" s="233">
        <v>2680.147595621344</v>
      </c>
      <c r="W646" s="404"/>
      <c r="X646" s="277"/>
      <c r="Z646" s="69"/>
      <c r="AA646" s="69"/>
      <c r="AB646" s="69"/>
    </row>
    <row r="647" spans="1:28" s="5" customFormat="1" outlineLevel="1">
      <c r="A647" s="563"/>
      <c r="B647" s="563"/>
      <c r="C647" s="563"/>
      <c r="D647" s="563"/>
      <c r="E647" s="569"/>
      <c r="F647" s="13" t="s">
        <v>84</v>
      </c>
      <c r="G647" s="33">
        <v>3160.0815412023849</v>
      </c>
      <c r="H647" s="11">
        <v>525.13540030813681</v>
      </c>
      <c r="I647" s="80"/>
      <c r="J647" s="8" t="s">
        <v>84</v>
      </c>
      <c r="K647" s="11">
        <v>108.04353197342265</v>
      </c>
      <c r="L647" s="80">
        <v>97.036509112319166</v>
      </c>
      <c r="M647" s="80">
        <v>131.67227483741974</v>
      </c>
      <c r="N647" s="80">
        <v>91.491626454496426</v>
      </c>
      <c r="O647" s="80"/>
      <c r="P647" s="259">
        <v>107.06098559441449</v>
      </c>
      <c r="Q647" s="69"/>
      <c r="R647" s="8" t="s">
        <v>83</v>
      </c>
      <c r="S647" s="233">
        <v>3189.0830178695387</v>
      </c>
      <c r="T647" s="233">
        <v>2864.1925867395976</v>
      </c>
      <c r="U647" s="233">
        <v>3886.5243290228559</v>
      </c>
      <c r="V647" s="233">
        <v>2700.5262311775487</v>
      </c>
      <c r="W647" s="404"/>
      <c r="X647" s="276">
        <f>G647/$G$646*100</f>
        <v>84.50035081909769</v>
      </c>
      <c r="Z647" s="69"/>
      <c r="AA647" s="69"/>
      <c r="AB647" s="69"/>
    </row>
    <row r="648" spans="1:28" s="5" customFormat="1" outlineLevel="1">
      <c r="A648" s="563"/>
      <c r="B648" s="563"/>
      <c r="C648" s="563"/>
      <c r="D648" s="563"/>
      <c r="E648" s="569"/>
      <c r="F648" s="13" t="s">
        <v>85</v>
      </c>
      <c r="G648" s="33">
        <v>3369.5210453794007</v>
      </c>
      <c r="H648" s="11">
        <v>701.7362383985203</v>
      </c>
      <c r="I648" s="80"/>
      <c r="J648" s="8" t="s">
        <v>85</v>
      </c>
      <c r="K648" s="11">
        <v>102.86083336532985</v>
      </c>
      <c r="L648" s="80">
        <v>88.470213102194791</v>
      </c>
      <c r="M648" s="80">
        <v>132.2736048882382</v>
      </c>
      <c r="N648" s="80">
        <v>85.778974683550061</v>
      </c>
      <c r="O648" s="80"/>
      <c r="P648" s="258">
        <v>102.34590650982823</v>
      </c>
      <c r="Q648" s="69"/>
      <c r="R648" s="8" t="s">
        <v>84</v>
      </c>
      <c r="S648" s="233">
        <v>3386.4739156564069</v>
      </c>
      <c r="T648" s="233">
        <v>2912.6933856257269</v>
      </c>
      <c r="U648" s="233">
        <v>4354.8267890549969</v>
      </c>
      <c r="V648" s="233">
        <v>2824.0900911804706</v>
      </c>
      <c r="W648" s="404"/>
      <c r="X648" s="277">
        <f t="shared" ref="X648:X651" si="60">G648/$G$646*100</f>
        <v>90.100747944167409</v>
      </c>
      <c r="Z648" s="69"/>
      <c r="AA648" s="69"/>
      <c r="AB648" s="69"/>
    </row>
    <row r="649" spans="1:28" s="5" customFormat="1" outlineLevel="1">
      <c r="A649" s="563"/>
      <c r="B649" s="563"/>
      <c r="C649" s="563"/>
      <c r="D649" s="563"/>
      <c r="E649" s="569"/>
      <c r="F649" s="13" t="s">
        <v>86</v>
      </c>
      <c r="G649" s="33">
        <v>2826.4277775793835</v>
      </c>
      <c r="H649" s="11">
        <v>604.88303334655836</v>
      </c>
      <c r="I649" s="80"/>
      <c r="J649" s="8" t="s">
        <v>86</v>
      </c>
      <c r="K649" s="11">
        <v>107.88338337531347</v>
      </c>
      <c r="L649" s="80">
        <v>92.68181182668188</v>
      </c>
      <c r="M649" s="80">
        <v>139.82362721938145</v>
      </c>
      <c r="N649" s="80">
        <v>89.535242326954574</v>
      </c>
      <c r="O649" s="80"/>
      <c r="P649" s="258">
        <v>107.48101618708284</v>
      </c>
      <c r="Q649" s="69"/>
      <c r="R649" s="8" t="s">
        <v>85</v>
      </c>
      <c r="S649" s="233">
        <v>2837.0088256374147</v>
      </c>
      <c r="T649" s="233">
        <v>2437.253170060756</v>
      </c>
      <c r="U649" s="233">
        <v>3676.9412679060633</v>
      </c>
      <c r="V649" s="233">
        <v>2354.5078467132998</v>
      </c>
      <c r="W649" s="404"/>
      <c r="X649" s="277">
        <f t="shared" si="60"/>
        <v>75.578473421108654</v>
      </c>
      <c r="Z649" s="69"/>
      <c r="AA649" s="69"/>
      <c r="AB649" s="69"/>
    </row>
    <row r="650" spans="1:28" s="5" customFormat="1" outlineLevel="1">
      <c r="A650" s="563"/>
      <c r="B650" s="563"/>
      <c r="C650" s="563"/>
      <c r="D650" s="563"/>
      <c r="E650" s="569"/>
      <c r="F650" s="13" t="s">
        <v>88</v>
      </c>
      <c r="G650" s="80">
        <v>3583.1627515741625</v>
      </c>
      <c r="H650" s="80">
        <v>665.97083143829707</v>
      </c>
      <c r="I650" s="80"/>
      <c r="J650" s="12" t="s">
        <v>88</v>
      </c>
      <c r="K650" s="80"/>
      <c r="L650" s="80">
        <v>91.646222051899386</v>
      </c>
      <c r="M650" s="80">
        <v>127.4064902792021</v>
      </c>
      <c r="N650" s="80">
        <v>95.974434690294714</v>
      </c>
      <c r="O650" s="80"/>
      <c r="P650" s="258">
        <v>105.00904900713208</v>
      </c>
      <c r="Q650" s="69"/>
      <c r="R650" s="8" t="s">
        <v>86</v>
      </c>
      <c r="S650" s="233"/>
      <c r="T650" s="233">
        <v>3127.190773402368</v>
      </c>
      <c r="U650" s="233">
        <v>4347.4176234681117</v>
      </c>
      <c r="V650" s="233">
        <v>3274.8798578520073</v>
      </c>
      <c r="W650" s="404"/>
      <c r="X650" s="276">
        <f t="shared" si="60"/>
        <v>95.813511645884745</v>
      </c>
      <c r="Z650" s="69"/>
      <c r="AA650" s="69"/>
      <c r="AB650" s="69"/>
    </row>
    <row r="651" spans="1:28" s="5" customFormat="1" outlineLevel="1">
      <c r="A651" s="563"/>
      <c r="B651" s="563"/>
      <c r="C651" s="563"/>
      <c r="D651" s="563"/>
      <c r="E651" s="569"/>
      <c r="F651" s="49"/>
      <c r="G651" s="80">
        <v>3646.650764520622</v>
      </c>
      <c r="H651" s="80">
        <v>915.8080026272761</v>
      </c>
      <c r="I651" s="80"/>
      <c r="J651" s="80"/>
      <c r="K651" s="80"/>
      <c r="L651" s="80"/>
      <c r="M651" s="80">
        <v>132.99079363021912</v>
      </c>
      <c r="N651" s="80">
        <v>92.88046385384088</v>
      </c>
      <c r="O651" s="80"/>
      <c r="P651" s="258">
        <v>112.93562874202999</v>
      </c>
      <c r="Q651" s="69"/>
      <c r="R651" s="8" t="s">
        <v>88</v>
      </c>
      <c r="S651" s="233"/>
      <c r="T651" s="233"/>
      <c r="U651" s="233">
        <v>4294.2248134432757</v>
      </c>
      <c r="V651" s="233">
        <v>2999.0767155979684</v>
      </c>
      <c r="W651" s="404"/>
      <c r="X651" s="277">
        <f t="shared" si="60"/>
        <v>97.511176499413182</v>
      </c>
      <c r="Z651" s="69"/>
      <c r="AA651" s="69"/>
      <c r="AB651" s="69"/>
    </row>
    <row r="652" spans="1:28" s="5" customFormat="1" ht="21.6" customHeight="1" outlineLevel="1">
      <c r="A652" s="563"/>
      <c r="B652" s="563"/>
      <c r="C652" s="563"/>
      <c r="D652" s="563"/>
      <c r="E652" s="569"/>
      <c r="F652" s="13"/>
      <c r="G652" s="8"/>
      <c r="H652" s="8"/>
      <c r="I652" s="80"/>
      <c r="J652" s="8"/>
      <c r="K652" s="11"/>
      <c r="L652" s="80"/>
      <c r="M652" s="80"/>
      <c r="N652" s="80"/>
      <c r="O652" s="80"/>
      <c r="P652" s="262"/>
      <c r="Q652" s="69"/>
      <c r="R652" s="12"/>
      <c r="S652" s="405"/>
      <c r="T652" s="405"/>
      <c r="U652" s="405"/>
      <c r="V652" s="405"/>
      <c r="W652" s="404"/>
      <c r="X652" s="277"/>
      <c r="Z652" s="69"/>
      <c r="AA652" s="69"/>
      <c r="AB652" s="69"/>
    </row>
    <row r="653" spans="1:28" s="5" customFormat="1" ht="33.6" customHeight="1" outlineLevel="1">
      <c r="A653" s="563"/>
      <c r="B653" s="563"/>
      <c r="C653" s="563"/>
      <c r="D653" s="563"/>
      <c r="E653" s="569"/>
      <c r="S653" s="404"/>
      <c r="T653" s="404"/>
      <c r="U653" s="404"/>
      <c r="V653" s="404"/>
      <c r="W653" s="404"/>
      <c r="X653" s="277"/>
      <c r="Z653" s="69"/>
      <c r="AA653" s="69"/>
      <c r="AB653" s="69"/>
    </row>
    <row r="654" spans="1:28" s="42" customFormat="1" ht="33" customHeight="1" outlineLevel="1" thickBot="1">
      <c r="A654" s="14">
        <v>514</v>
      </c>
      <c r="B654" s="15" t="s">
        <v>151</v>
      </c>
      <c r="C654" s="123" t="s">
        <v>152</v>
      </c>
      <c r="D654" s="89" t="s">
        <v>255</v>
      </c>
      <c r="F654" s="13"/>
      <c r="G654" s="8"/>
      <c r="H654" s="8"/>
      <c r="I654" s="80"/>
      <c r="J654" s="8"/>
      <c r="K654" s="11"/>
      <c r="L654" s="61"/>
      <c r="M654" s="61"/>
      <c r="N654" s="61"/>
      <c r="O654" s="80"/>
      <c r="P654" s="262"/>
      <c r="Q654" s="69"/>
      <c r="R654" s="24"/>
      <c r="S654" s="233"/>
      <c r="T654" s="233"/>
      <c r="U654" s="233"/>
      <c r="V654" s="233"/>
      <c r="W654" s="406"/>
      <c r="X654" s="280"/>
    </row>
    <row r="655" spans="1:28" s="5" customFormat="1" ht="13.9" customHeight="1" outlineLevel="1">
      <c r="A655" s="561"/>
      <c r="B655" s="561"/>
      <c r="C655" s="561"/>
      <c r="D655" s="561"/>
      <c r="E655" s="569" t="s">
        <v>76</v>
      </c>
      <c r="F655" s="146" t="s">
        <v>79</v>
      </c>
      <c r="G655" s="111" t="s">
        <v>80</v>
      </c>
      <c r="H655" s="111" t="s">
        <v>81</v>
      </c>
      <c r="I655" s="96"/>
      <c r="J655" s="111" t="s">
        <v>79</v>
      </c>
      <c r="K655" s="112" t="s">
        <v>87</v>
      </c>
      <c r="L655" s="96"/>
      <c r="M655" s="96"/>
      <c r="N655" s="96"/>
      <c r="O655" s="96"/>
      <c r="P655" s="257" t="s">
        <v>89</v>
      </c>
      <c r="Q655" s="42"/>
      <c r="R655" s="128"/>
      <c r="S655" s="408"/>
      <c r="T655" s="408"/>
      <c r="U655" s="408"/>
      <c r="V655" s="408"/>
      <c r="W655" s="404"/>
      <c r="X655" s="277"/>
      <c r="Z655" s="69"/>
      <c r="AA655" s="69"/>
      <c r="AB655" s="69"/>
    </row>
    <row r="656" spans="1:28" s="5" customFormat="1" outlineLevel="1">
      <c r="A656" s="561"/>
      <c r="B656" s="561"/>
      <c r="C656" s="561"/>
      <c r="D656" s="561"/>
      <c r="E656" s="569"/>
      <c r="F656" s="13" t="s">
        <v>82</v>
      </c>
      <c r="G656" s="33">
        <v>1292.3204716585137</v>
      </c>
      <c r="H656" s="11">
        <v>727.02996118404951</v>
      </c>
      <c r="I656" s="80"/>
      <c r="J656" s="8" t="s">
        <v>82</v>
      </c>
      <c r="K656" s="11">
        <v>65.878511281246105</v>
      </c>
      <c r="L656" s="80">
        <v>71.420016578309145</v>
      </c>
      <c r="M656" s="80">
        <v>37.501058459771727</v>
      </c>
      <c r="N656" s="80">
        <v>142.39754312380342</v>
      </c>
      <c r="O656" s="80"/>
      <c r="P656" s="258">
        <v>79.299282360782598</v>
      </c>
      <c r="Q656" s="69" t="s">
        <v>268</v>
      </c>
      <c r="R656" s="8">
        <v>514</v>
      </c>
      <c r="S656" s="233"/>
      <c r="T656" s="233"/>
      <c r="U656" s="233"/>
      <c r="V656" s="233"/>
      <c r="W656" s="404"/>
      <c r="X656" s="277"/>
      <c r="Z656" s="69"/>
      <c r="AA656" s="69"/>
      <c r="AB656" s="69"/>
    </row>
    <row r="657" spans="1:28" s="5" customFormat="1" outlineLevel="1">
      <c r="A657" s="561"/>
      <c r="B657" s="561"/>
      <c r="C657" s="561"/>
      <c r="D657" s="561"/>
      <c r="E657" s="569"/>
      <c r="F657" s="13" t="s">
        <v>83</v>
      </c>
      <c r="G657" s="33">
        <v>1368.0028549942817</v>
      </c>
      <c r="H657" s="11">
        <v>781.48056104404384</v>
      </c>
      <c r="I657" s="80"/>
      <c r="J657" s="8" t="s">
        <v>83</v>
      </c>
      <c r="K657" s="11">
        <v>81.442981898963922</v>
      </c>
      <c r="L657" s="80">
        <v>81.81908945706158</v>
      </c>
      <c r="M657" s="80">
        <v>169.58607626930871</v>
      </c>
      <c r="N657" s="80">
        <v>42.843446968929861</v>
      </c>
      <c r="O657" s="80"/>
      <c r="P657" s="259">
        <v>93.922898648566019</v>
      </c>
      <c r="Q657" s="31"/>
      <c r="R657" s="8" t="s">
        <v>82</v>
      </c>
      <c r="S657" s="233">
        <v>1073.6055388723757</v>
      </c>
      <c r="T657" s="233">
        <v>1163.9140577643489</v>
      </c>
      <c r="U657" s="233">
        <v>611.14532330740508</v>
      </c>
      <c r="V657" s="233">
        <v>2320.6169666899245</v>
      </c>
      <c r="W657" s="404"/>
      <c r="X657" s="277"/>
      <c r="Z657" s="69"/>
      <c r="AA657" s="69"/>
      <c r="AB657" s="69"/>
    </row>
    <row r="658" spans="1:28" s="5" customFormat="1" outlineLevel="1">
      <c r="A658" s="561"/>
      <c r="B658" s="561"/>
      <c r="C658" s="561"/>
      <c r="D658" s="561"/>
      <c r="E658" s="569"/>
      <c r="F658" s="13" t="s">
        <v>84</v>
      </c>
      <c r="G658" s="33">
        <v>1314.4979963836984</v>
      </c>
      <c r="H658" s="11">
        <v>882.34332336110731</v>
      </c>
      <c r="I658" s="80"/>
      <c r="J658" s="8" t="s">
        <v>84</v>
      </c>
      <c r="K658" s="11">
        <v>70.306251462531648</v>
      </c>
      <c r="L658" s="80">
        <v>73.165229524302305</v>
      </c>
      <c r="M658" s="80">
        <v>184.34486961612961</v>
      </c>
      <c r="N658" s="80">
        <v>43.838892465443067</v>
      </c>
      <c r="O658" s="80"/>
      <c r="P658" s="258">
        <v>92.913810767101651</v>
      </c>
      <c r="Q658" s="31"/>
      <c r="R658" s="8" t="s">
        <v>83</v>
      </c>
      <c r="S658" s="233">
        <v>1186.2307633190928</v>
      </c>
      <c r="T658" s="233">
        <v>1191.7088333176318</v>
      </c>
      <c r="U658" s="233">
        <v>2470.0497944782537</v>
      </c>
      <c r="V658" s="233">
        <v>624.022028862149</v>
      </c>
      <c r="W658" s="404"/>
      <c r="X658" s="276">
        <f>G657/$G$656*100</f>
        <v>105.85631698913198</v>
      </c>
      <c r="Z658" s="69"/>
      <c r="AA658" s="69"/>
      <c r="AB658" s="69"/>
    </row>
    <row r="659" spans="1:28" s="5" customFormat="1" outlineLevel="1">
      <c r="A659" s="561"/>
      <c r="B659" s="561"/>
      <c r="C659" s="561"/>
      <c r="D659" s="561"/>
      <c r="E659" s="569"/>
      <c r="F659" s="13" t="s">
        <v>85</v>
      </c>
      <c r="G659" s="33">
        <v>1378.2657005461035</v>
      </c>
      <c r="H659" s="11">
        <v>512.69642873043131</v>
      </c>
      <c r="I659" s="80"/>
      <c r="J659" s="8" t="s">
        <v>85</v>
      </c>
      <c r="K659" s="11">
        <v>112.27081925143712</v>
      </c>
      <c r="L659" s="80">
        <v>87.550101284411824</v>
      </c>
      <c r="M659" s="80">
        <v>173.58463234553236</v>
      </c>
      <c r="N659" s="80">
        <v>80.820204003576464</v>
      </c>
      <c r="O659" s="80"/>
      <c r="P659" s="258">
        <v>113.55643922123943</v>
      </c>
      <c r="Q659" s="31"/>
      <c r="R659" s="8" t="s">
        <v>84</v>
      </c>
      <c r="S659" s="233">
        <v>994.65758553806836</v>
      </c>
      <c r="T659" s="233">
        <v>1035.1049733147099</v>
      </c>
      <c r="U659" s="233">
        <v>2608.0187622636608</v>
      </c>
      <c r="V659" s="233">
        <v>620.21066441835387</v>
      </c>
      <c r="W659" s="404"/>
      <c r="X659" s="277">
        <f t="shared" ref="X659:X662" si="61">G658/$G$656*100</f>
        <v>101.71610101453572</v>
      </c>
      <c r="Z659" s="69"/>
      <c r="AA659" s="69"/>
      <c r="AB659" s="69"/>
    </row>
    <row r="660" spans="1:28" s="5" customFormat="1" outlineLevel="1">
      <c r="A660" s="561"/>
      <c r="B660" s="561"/>
      <c r="C660" s="561"/>
      <c r="D660" s="561"/>
      <c r="E660" s="569"/>
      <c r="F660" s="13" t="s">
        <v>86</v>
      </c>
      <c r="G660" s="33">
        <v>1173.3248684928067</v>
      </c>
      <c r="H660" s="11">
        <v>288.67157140312042</v>
      </c>
      <c r="I660" s="80"/>
      <c r="J660" s="8" t="s">
        <v>86</v>
      </c>
      <c r="K660" s="11"/>
      <c r="L660" s="80">
        <v>99.163371867385223</v>
      </c>
      <c r="M660" s="80">
        <v>60.925886198188635</v>
      </c>
      <c r="N660" s="80">
        <v>94.618924530520189</v>
      </c>
      <c r="O660" s="80"/>
      <c r="P660" s="259">
        <v>84.902727532031349</v>
      </c>
      <c r="Q660" s="31"/>
      <c r="R660" s="8" t="s">
        <v>85</v>
      </c>
      <c r="S660" s="233">
        <v>1362.6617777701927</v>
      </c>
      <c r="T660" s="233">
        <v>1062.6196322037611</v>
      </c>
      <c r="U660" s="233">
        <v>2106.8443722300585</v>
      </c>
      <c r="V660" s="233">
        <v>980.93701998040251</v>
      </c>
      <c r="W660" s="404"/>
      <c r="X660" s="277">
        <f t="shared" si="61"/>
        <v>106.65045789898313</v>
      </c>
      <c r="Z660" s="69"/>
      <c r="AA660" s="69"/>
      <c r="AB660" s="69"/>
    </row>
    <row r="661" spans="1:28" s="5" customFormat="1" outlineLevel="1">
      <c r="A661" s="561"/>
      <c r="B661" s="561"/>
      <c r="C661" s="561"/>
      <c r="D661" s="561"/>
      <c r="E661" s="569"/>
      <c r="F661" s="13" t="s">
        <v>88</v>
      </c>
      <c r="G661" s="80">
        <v>1320.1231105271111</v>
      </c>
      <c r="H661" s="80">
        <v>352.54294522142845</v>
      </c>
      <c r="I661" s="80"/>
      <c r="J661" s="12" t="s">
        <v>88</v>
      </c>
      <c r="K661" s="80"/>
      <c r="L661" s="80"/>
      <c r="M661" s="80">
        <v>106.54793420570128</v>
      </c>
      <c r="N661" s="80">
        <v>156.1555604982623</v>
      </c>
      <c r="O661" s="80"/>
      <c r="P661" s="258">
        <v>131.3517473519818</v>
      </c>
      <c r="Q661" s="31"/>
      <c r="R661" s="8" t="s">
        <v>86</v>
      </c>
      <c r="S661" s="233"/>
      <c r="T661" s="233">
        <v>1370.4017955336856</v>
      </c>
      <c r="U661" s="233">
        <v>841.97362663440742</v>
      </c>
      <c r="V661" s="233">
        <v>1307.5991833103269</v>
      </c>
      <c r="W661" s="404"/>
      <c r="X661" s="276">
        <f t="shared" si="61"/>
        <v>90.792097952840393</v>
      </c>
      <c r="Z661" s="69"/>
      <c r="AA661" s="69"/>
      <c r="AB661" s="69"/>
    </row>
    <row r="662" spans="1:28" s="5" customFormat="1" outlineLevel="1">
      <c r="A662" s="561"/>
      <c r="B662" s="561"/>
      <c r="C662" s="561"/>
      <c r="D662" s="561"/>
      <c r="E662" s="569"/>
      <c r="F662" s="49"/>
      <c r="G662" s="80"/>
      <c r="H662" s="80"/>
      <c r="I662" s="80"/>
      <c r="J662" s="80"/>
      <c r="K662" s="80"/>
      <c r="L662" s="80"/>
      <c r="M662" s="80"/>
      <c r="N662" s="80"/>
      <c r="O662" s="80"/>
      <c r="P662" s="258"/>
      <c r="Q662" s="69"/>
      <c r="R662" s="8" t="s">
        <v>88</v>
      </c>
      <c r="S662" s="233"/>
      <c r="T662" s="233"/>
      <c r="U662" s="233">
        <v>1070.8376033015611</v>
      </c>
      <c r="V662" s="233">
        <v>1569.408617752661</v>
      </c>
      <c r="W662" s="404"/>
      <c r="X662" s="277">
        <f t="shared" si="61"/>
        <v>102.15137339989025</v>
      </c>
      <c r="Z662" s="69"/>
      <c r="AA662" s="69"/>
      <c r="AB662" s="69"/>
    </row>
    <row r="663" spans="1:28" s="5" customFormat="1" ht="14.25" outlineLevel="1">
      <c r="A663" s="561"/>
      <c r="B663" s="561"/>
      <c r="C663" s="561"/>
      <c r="D663" s="561"/>
      <c r="E663" s="569"/>
      <c r="S663" s="404"/>
      <c r="T663" s="404"/>
      <c r="U663" s="404"/>
      <c r="V663" s="404"/>
      <c r="W663" s="404"/>
      <c r="X663" s="277"/>
      <c r="Z663" s="69"/>
      <c r="AA663" s="69"/>
      <c r="AB663" s="69"/>
    </row>
    <row r="664" spans="1:28" s="5" customFormat="1" ht="15.75" outlineLevel="1" thickBot="1">
      <c r="A664" s="561"/>
      <c r="B664" s="561"/>
      <c r="C664" s="561"/>
      <c r="D664" s="561"/>
      <c r="E664" s="569"/>
      <c r="F664" s="49"/>
      <c r="G664" s="80"/>
      <c r="H664" s="80"/>
      <c r="I664" s="80"/>
      <c r="J664" s="80"/>
      <c r="K664" s="80"/>
      <c r="L664" s="61"/>
      <c r="M664" s="61"/>
      <c r="N664" s="61"/>
      <c r="O664" s="80"/>
      <c r="P664" s="258"/>
      <c r="Q664" s="69"/>
      <c r="R664" s="12"/>
      <c r="S664" s="405"/>
      <c r="T664" s="405"/>
      <c r="U664" s="405"/>
      <c r="V664" s="405"/>
      <c r="W664" s="404"/>
      <c r="X664" s="277"/>
      <c r="Z664" s="69"/>
      <c r="AA664" s="69"/>
      <c r="AB664" s="69"/>
    </row>
    <row r="665" spans="1:28" s="5" customFormat="1" outlineLevel="1">
      <c r="A665" s="563"/>
      <c r="B665" s="563"/>
      <c r="C665" s="563"/>
      <c r="D665" s="563"/>
      <c r="E665" s="569" t="s">
        <v>77</v>
      </c>
      <c r="F665" s="40" t="s">
        <v>79</v>
      </c>
      <c r="G665" s="7" t="s">
        <v>80</v>
      </c>
      <c r="H665" s="7" t="s">
        <v>81</v>
      </c>
      <c r="I665" s="80"/>
      <c r="J665" s="7" t="s">
        <v>79</v>
      </c>
      <c r="K665" s="53" t="s">
        <v>87</v>
      </c>
      <c r="L665" s="80"/>
      <c r="M665" s="80"/>
      <c r="N665" s="80"/>
      <c r="O665" s="80"/>
      <c r="P665" s="262" t="s">
        <v>89</v>
      </c>
      <c r="Q665" s="69" t="s">
        <v>285</v>
      </c>
      <c r="R665" s="8">
        <v>514</v>
      </c>
      <c r="S665" s="233"/>
      <c r="T665" s="233"/>
      <c r="U665" s="233"/>
      <c r="V665" s="233"/>
      <c r="W665" s="404"/>
      <c r="X665" s="277"/>
      <c r="Z665" s="69"/>
      <c r="AA665" s="69"/>
      <c r="AB665" s="69"/>
    </row>
    <row r="666" spans="1:28" s="5" customFormat="1" outlineLevel="1">
      <c r="A666" s="563"/>
      <c r="B666" s="563"/>
      <c r="C666" s="563"/>
      <c r="D666" s="563"/>
      <c r="E666" s="569"/>
      <c r="F666" s="13" t="s">
        <v>83</v>
      </c>
      <c r="G666" s="33">
        <v>3533.9931979075245</v>
      </c>
      <c r="H666" s="11">
        <v>1427.1316670089323</v>
      </c>
      <c r="I666" s="80"/>
      <c r="J666" s="8" t="s">
        <v>83</v>
      </c>
      <c r="K666" s="11">
        <v>137.76274681121654</v>
      </c>
      <c r="L666" s="80">
        <v>102.63190556485877</v>
      </c>
      <c r="M666" s="80">
        <v>44.893076996944018</v>
      </c>
      <c r="N666" s="80">
        <v>93.98640354067939</v>
      </c>
      <c r="O666" s="80"/>
      <c r="P666" s="258">
        <v>94.818533228424684</v>
      </c>
      <c r="Q666" s="69"/>
      <c r="R666" s="8" t="s">
        <v>82</v>
      </c>
      <c r="S666" s="233">
        <v>5134.5722569134532</v>
      </c>
      <c r="T666" s="233">
        <v>3825.2063579250557</v>
      </c>
      <c r="U666" s="233">
        <v>1673.2153866811586</v>
      </c>
      <c r="V666" s="233">
        <v>3502.9787901104291</v>
      </c>
      <c r="W666" s="404"/>
      <c r="X666" s="277"/>
      <c r="Z666" s="69"/>
      <c r="AA666" s="69"/>
      <c r="AB666" s="69"/>
    </row>
    <row r="667" spans="1:28" s="5" customFormat="1" outlineLevel="1">
      <c r="A667" s="563"/>
      <c r="B667" s="563"/>
      <c r="C667" s="563"/>
      <c r="D667" s="563"/>
      <c r="E667" s="569"/>
      <c r="F667" s="13" t="s">
        <v>84</v>
      </c>
      <c r="G667" s="33">
        <v>3049.876283148737</v>
      </c>
      <c r="H667" s="11">
        <v>1140.4216254655373</v>
      </c>
      <c r="I667" s="80"/>
      <c r="J667" s="8" t="s">
        <v>84</v>
      </c>
      <c r="K667" s="11">
        <v>112.48915401024801</v>
      </c>
      <c r="L667" s="80">
        <v>146.97711008591895</v>
      </c>
      <c r="M667" s="80">
        <v>53.527353720267499</v>
      </c>
      <c r="N667" s="80">
        <v>100.31566747586105</v>
      </c>
      <c r="O667" s="80"/>
      <c r="P667" s="259">
        <v>103.32732132307389</v>
      </c>
      <c r="Q667" s="69"/>
      <c r="R667" s="8" t="s">
        <v>83</v>
      </c>
      <c r="S667" s="233">
        <v>3320.3028834418146</v>
      </c>
      <c r="T667" s="233">
        <v>4338.2717801732506</v>
      </c>
      <c r="U667" s="233">
        <v>1579.9481155687488</v>
      </c>
      <c r="V667" s="233">
        <v>2960.9823534111342</v>
      </c>
      <c r="W667" s="404"/>
      <c r="X667" s="276">
        <f>G667/$G$666*100</f>
        <v>86.30113620350393</v>
      </c>
      <c r="Z667" s="69"/>
      <c r="AA667" s="69"/>
      <c r="AB667" s="69"/>
    </row>
    <row r="668" spans="1:28" s="5" customFormat="1" outlineLevel="1">
      <c r="A668" s="563"/>
      <c r="B668" s="563"/>
      <c r="C668" s="563"/>
      <c r="D668" s="563"/>
      <c r="E668" s="569"/>
      <c r="F668" s="13" t="s">
        <v>85</v>
      </c>
      <c r="G668" s="33">
        <v>3168.0159084308571</v>
      </c>
      <c r="H668" s="11">
        <v>1011.9488707098031</v>
      </c>
      <c r="I668" s="80"/>
      <c r="J668" s="8" t="s">
        <v>85</v>
      </c>
      <c r="K668" s="11">
        <v>102.75915919566387</v>
      </c>
      <c r="L668" s="80">
        <v>131.6469130133041</v>
      </c>
      <c r="M668" s="80">
        <v>57.126157109070078</v>
      </c>
      <c r="N668" s="80">
        <v>93.369310834716956</v>
      </c>
      <c r="O668" s="80"/>
      <c r="P668" s="258">
        <v>96.225385038188747</v>
      </c>
      <c r="Q668" s="69"/>
      <c r="R668" s="8" t="s">
        <v>84</v>
      </c>
      <c r="S668" s="233">
        <v>3383.126510116273</v>
      </c>
      <c r="T668" s="233">
        <v>4334.1942934958706</v>
      </c>
      <c r="U668" s="233">
        <v>1880.7570833541561</v>
      </c>
      <c r="V668" s="233">
        <v>3073.9857467571292</v>
      </c>
      <c r="W668" s="404"/>
      <c r="X668" s="277">
        <f t="shared" ref="X668:X671" si="62">G668/$G$666*100</f>
        <v>89.644086194241623</v>
      </c>
      <c r="Z668" s="69"/>
      <c r="AA668" s="69"/>
      <c r="AB668" s="69"/>
    </row>
    <row r="669" spans="1:28" s="5" customFormat="1" outlineLevel="1">
      <c r="A669" s="563"/>
      <c r="B669" s="563"/>
      <c r="C669" s="563"/>
      <c r="D669" s="563"/>
      <c r="E669" s="569"/>
      <c r="F669" s="13" t="s">
        <v>86</v>
      </c>
      <c r="G669" s="33">
        <v>2523.6334572804622</v>
      </c>
      <c r="H669" s="11">
        <v>803.22958258650613</v>
      </c>
      <c r="I669" s="80"/>
      <c r="J669" s="8" t="s">
        <v>86</v>
      </c>
      <c r="K669" s="11">
        <v>90.111189242828445</v>
      </c>
      <c r="L669" s="80">
        <v>140.73844423966</v>
      </c>
      <c r="M669" s="80">
        <v>75.312666994230142</v>
      </c>
      <c r="N669" s="80">
        <v>77.704134213537074</v>
      </c>
      <c r="O669" s="80"/>
      <c r="P669" s="258">
        <v>95.966608672563922</v>
      </c>
      <c r="Q669" s="69"/>
      <c r="R669" s="8" t="s">
        <v>85</v>
      </c>
      <c r="S669" s="233">
        <v>2369.6535200534513</v>
      </c>
      <c r="T669" s="233">
        <v>3700.9982067892706</v>
      </c>
      <c r="U669" s="233">
        <v>1980.4968500256928</v>
      </c>
      <c r="V669" s="233">
        <v>2043.3852522534341</v>
      </c>
      <c r="W669" s="404"/>
      <c r="X669" s="277">
        <f t="shared" si="62"/>
        <v>71.410252254438518</v>
      </c>
      <c r="Z669" s="69"/>
      <c r="AA669" s="69"/>
      <c r="AB669" s="69"/>
    </row>
    <row r="670" spans="1:28" s="5" customFormat="1" outlineLevel="1">
      <c r="A670" s="563"/>
      <c r="B670" s="563"/>
      <c r="C670" s="563"/>
      <c r="D670" s="563"/>
      <c r="E670" s="569"/>
      <c r="F670" s="13" t="s">
        <v>88</v>
      </c>
      <c r="G670" s="80">
        <v>2774.1518918743518</v>
      </c>
      <c r="H670" s="80">
        <v>1105.9969314097991</v>
      </c>
      <c r="I670" s="80"/>
      <c r="J670" s="12" t="s">
        <v>88</v>
      </c>
      <c r="K670" s="80"/>
      <c r="L670" s="80">
        <v>154.03940916611492</v>
      </c>
      <c r="M670" s="80">
        <v>82.365167355956544</v>
      </c>
      <c r="N670" s="80">
        <v>80.074761914800376</v>
      </c>
      <c r="O670" s="80"/>
      <c r="P670" s="259">
        <v>105.49311281229062</v>
      </c>
      <c r="Q670" s="69"/>
      <c r="R670" s="8" t="s">
        <v>86</v>
      </c>
      <c r="S670" s="233"/>
      <c r="T670" s="233">
        <v>4050.7736189541902</v>
      </c>
      <c r="U670" s="233">
        <v>2165.9564188957511</v>
      </c>
      <c r="V670" s="233">
        <v>2105.7256377731146</v>
      </c>
      <c r="W670" s="404"/>
      <c r="X670" s="276">
        <f t="shared" si="62"/>
        <v>78.499072763267506</v>
      </c>
      <c r="Z670" s="69"/>
      <c r="AA670" s="69"/>
      <c r="AB670" s="69"/>
    </row>
    <row r="671" spans="1:28" s="5" customFormat="1" outlineLevel="1">
      <c r="A671" s="563"/>
      <c r="B671" s="563"/>
      <c r="C671" s="563"/>
      <c r="D671" s="563"/>
      <c r="E671" s="569"/>
      <c r="F671" s="49"/>
      <c r="G671" s="80">
        <v>2826.3546144402681</v>
      </c>
      <c r="H671" s="80">
        <v>1317.6849307800715</v>
      </c>
      <c r="I671" s="80"/>
      <c r="J671" s="80"/>
      <c r="K671" s="80"/>
      <c r="L671" s="80"/>
      <c r="M671" s="80"/>
      <c r="N671" s="80">
        <v>58.6754971683091</v>
      </c>
      <c r="O671" s="80"/>
      <c r="P671" s="258">
        <v>58.6754971683091</v>
      </c>
      <c r="Q671" s="69"/>
      <c r="R671" s="8" t="s">
        <v>88</v>
      </c>
      <c r="S671" s="233"/>
      <c r="T671" s="233"/>
      <c r="U671" s="233">
        <v>3758.0985644621828</v>
      </c>
      <c r="V671" s="233">
        <v>1894.6106644183537</v>
      </c>
      <c r="W671" s="404"/>
      <c r="X671" s="277">
        <f t="shared" si="62"/>
        <v>79.97623244192296</v>
      </c>
      <c r="Z671" s="69"/>
      <c r="AA671" s="69"/>
      <c r="AB671" s="69"/>
    </row>
    <row r="672" spans="1:28" s="5" customFormat="1" outlineLevel="1">
      <c r="A672" s="563"/>
      <c r="B672" s="563"/>
      <c r="C672" s="563"/>
      <c r="D672" s="563"/>
      <c r="E672" s="569"/>
      <c r="F672" s="13"/>
      <c r="G672" s="8"/>
      <c r="H672" s="8"/>
      <c r="I672" s="80"/>
      <c r="J672" s="8"/>
      <c r="K672" s="11"/>
      <c r="L672" s="80"/>
      <c r="M672" s="80"/>
      <c r="N672" s="80"/>
      <c r="O672" s="80"/>
      <c r="P672" s="262"/>
      <c r="Q672" s="69"/>
      <c r="R672" s="12"/>
      <c r="S672" s="405"/>
      <c r="T672" s="405"/>
      <c r="U672" s="405"/>
      <c r="V672" s="405"/>
      <c r="W672" s="404"/>
      <c r="X672" s="277"/>
      <c r="Z672" s="69"/>
      <c r="AA672" s="69"/>
      <c r="AB672" s="69"/>
    </row>
    <row r="673" spans="1:28" s="5" customFormat="1" ht="40.15" customHeight="1" outlineLevel="1" thickBot="1">
      <c r="A673" s="563"/>
      <c r="B673" s="563"/>
      <c r="C673" s="563"/>
      <c r="D673" s="563"/>
      <c r="E673" s="569"/>
      <c r="F673" s="49"/>
      <c r="G673" s="80"/>
      <c r="H673" s="80"/>
      <c r="I673" s="80"/>
      <c r="J673" s="80"/>
      <c r="K673" s="80"/>
      <c r="L673" s="61"/>
      <c r="M673" s="61"/>
      <c r="N673" s="61"/>
      <c r="O673" s="80"/>
      <c r="P673" s="258"/>
      <c r="Q673" s="69"/>
      <c r="R673" s="12"/>
      <c r="S673" s="405"/>
      <c r="T673" s="405"/>
      <c r="U673" s="405"/>
      <c r="V673" s="405"/>
      <c r="W673" s="404"/>
      <c r="X673" s="277"/>
      <c r="Z673" s="69"/>
      <c r="AA673" s="69"/>
      <c r="AB673" s="69"/>
    </row>
    <row r="674" spans="1:28" s="143" customFormat="1" ht="19.899999999999999" customHeight="1">
      <c r="A674" s="14">
        <v>532</v>
      </c>
      <c r="B674" s="15" t="s">
        <v>153</v>
      </c>
      <c r="C674" s="123" t="s">
        <v>154</v>
      </c>
      <c r="D674" s="89" t="s">
        <v>255</v>
      </c>
      <c r="F674" s="146" t="s">
        <v>79</v>
      </c>
      <c r="G674" s="111" t="s">
        <v>80</v>
      </c>
      <c r="H674" s="111" t="s">
        <v>81</v>
      </c>
      <c r="I674" s="96"/>
      <c r="J674" s="111" t="s">
        <v>79</v>
      </c>
      <c r="K674" s="112" t="s">
        <v>87</v>
      </c>
      <c r="L674" s="96"/>
      <c r="M674" s="96"/>
      <c r="N674" s="96"/>
      <c r="O674" s="96"/>
      <c r="P674" s="257" t="s">
        <v>89</v>
      </c>
      <c r="Q674" s="42" t="s">
        <v>269</v>
      </c>
      <c r="R674" s="149">
        <v>532</v>
      </c>
      <c r="S674" s="402"/>
      <c r="T674" s="402"/>
      <c r="U674" s="402"/>
      <c r="V674" s="402"/>
      <c r="W674" s="412"/>
      <c r="X674" s="280"/>
      <c r="Z674" s="145"/>
      <c r="AA674" s="145"/>
      <c r="AB674" s="145"/>
    </row>
    <row r="675" spans="1:28" s="5" customFormat="1" ht="13.9" customHeight="1" outlineLevel="1">
      <c r="A675" s="561"/>
      <c r="B675" s="561"/>
      <c r="C675" s="561"/>
      <c r="D675" s="561"/>
      <c r="E675" s="569" t="s">
        <v>214</v>
      </c>
      <c r="F675" s="13" t="s">
        <v>82</v>
      </c>
      <c r="G675" s="33">
        <v>1583.0766813902728</v>
      </c>
      <c r="H675" s="11">
        <v>795.9854855836744</v>
      </c>
      <c r="I675" s="80"/>
      <c r="J675" s="8" t="s">
        <v>82</v>
      </c>
      <c r="K675" s="11">
        <v>85.349822022228039</v>
      </c>
      <c r="L675" s="80">
        <v>83.433446890651624</v>
      </c>
      <c r="M675" s="80">
        <v>215.5895123862604</v>
      </c>
      <c r="N675" s="80">
        <v>111.89628899622828</v>
      </c>
      <c r="O675" s="80"/>
      <c r="P675" s="258">
        <v>124.06726757384209</v>
      </c>
      <c r="Q675" s="69"/>
      <c r="R675" s="12" t="s">
        <v>82</v>
      </c>
      <c r="S675" s="233">
        <v>1089.0488333176318</v>
      </c>
      <c r="T675" s="233">
        <v>1064.5962210942732</v>
      </c>
      <c r="U675" s="233">
        <v>2750.884552268044</v>
      </c>
      <c r="V675" s="233">
        <v>1427.7771188811416</v>
      </c>
      <c r="W675" s="404"/>
      <c r="X675" s="277"/>
      <c r="Z675" s="69"/>
      <c r="AA675" s="69"/>
      <c r="AB675" s="69"/>
    </row>
    <row r="676" spans="1:28" s="5" customFormat="1" outlineLevel="1">
      <c r="A676" s="561"/>
      <c r="B676" s="561"/>
      <c r="C676" s="561"/>
      <c r="D676" s="561"/>
      <c r="E676" s="569"/>
      <c r="F676" s="13" t="s">
        <v>83</v>
      </c>
      <c r="G676" s="33">
        <v>1940.4424916789671</v>
      </c>
      <c r="H676" s="11">
        <v>754.97439682972254</v>
      </c>
      <c r="I676" s="80"/>
      <c r="J676" s="8" t="s">
        <v>83</v>
      </c>
      <c r="K676" s="11">
        <v>209.01613593926209</v>
      </c>
      <c r="L676" s="80">
        <v>102.36928524661133</v>
      </c>
      <c r="M676" s="80">
        <v>139.80377460568724</v>
      </c>
      <c r="N676" s="80">
        <v>92.321836866301439</v>
      </c>
      <c r="O676" s="80"/>
      <c r="P676" s="259">
        <v>135.87775816446552</v>
      </c>
      <c r="Q676" s="31"/>
      <c r="R676" s="12" t="s">
        <v>83</v>
      </c>
      <c r="S676" s="233">
        <v>2984.9167155979681</v>
      </c>
      <c r="T676" s="233">
        <v>1461.9148388869855</v>
      </c>
      <c r="U676" s="233">
        <v>1996.5091300198487</v>
      </c>
      <c r="V676" s="233">
        <v>1318.429282211066</v>
      </c>
      <c r="W676" s="404"/>
      <c r="X676" s="276">
        <f>G676/$G$675*100</f>
        <v>122.57413140435196</v>
      </c>
      <c r="Z676" s="69"/>
      <c r="AA676" s="69"/>
      <c r="AB676" s="69"/>
    </row>
    <row r="677" spans="1:28" s="5" customFormat="1" outlineLevel="1">
      <c r="A677" s="561"/>
      <c r="B677" s="561"/>
      <c r="C677" s="561"/>
      <c r="D677" s="561"/>
      <c r="E677" s="569"/>
      <c r="F677" s="13" t="s">
        <v>84</v>
      </c>
      <c r="G677" s="33">
        <v>1858.1983241720275</v>
      </c>
      <c r="H677" s="11">
        <v>544.34998077759019</v>
      </c>
      <c r="I677" s="80"/>
      <c r="J677" s="8" t="s">
        <v>84</v>
      </c>
      <c r="K677" s="11">
        <v>164.34998419900387</v>
      </c>
      <c r="L677" s="80">
        <v>113.70963620009316</v>
      </c>
      <c r="M677" s="80">
        <v>160.34342942790414</v>
      </c>
      <c r="N677" s="80">
        <v>84.816713193574998</v>
      </c>
      <c r="O677" s="80"/>
      <c r="P677" s="258">
        <v>130.80494075514403</v>
      </c>
      <c r="Q677" s="31"/>
      <c r="R677" s="12" t="s">
        <v>84</v>
      </c>
      <c r="S677" s="233">
        <v>2334.7349377877244</v>
      </c>
      <c r="T677" s="233">
        <v>1615.3446055585221</v>
      </c>
      <c r="U677" s="233">
        <v>2277.8183311337193</v>
      </c>
      <c r="V677" s="233">
        <v>1204.8954222081441</v>
      </c>
      <c r="W677" s="404"/>
      <c r="X677" s="277">
        <f t="shared" ref="X677:X680" si="63">G677/$G$675*100</f>
        <v>117.37892080755938</v>
      </c>
      <c r="Z677" s="69"/>
      <c r="AA677" s="69"/>
      <c r="AB677" s="69"/>
    </row>
    <row r="678" spans="1:28" s="5" customFormat="1" outlineLevel="1">
      <c r="A678" s="561"/>
      <c r="B678" s="561"/>
      <c r="C678" s="561"/>
      <c r="D678" s="561"/>
      <c r="E678" s="569"/>
      <c r="F678" s="13" t="s">
        <v>85</v>
      </c>
      <c r="G678" s="33">
        <v>2140.8770427855329</v>
      </c>
      <c r="H678" s="11">
        <v>437.81578814752652</v>
      </c>
      <c r="I678" s="80"/>
      <c r="J678" s="8" t="s">
        <v>85</v>
      </c>
      <c r="K678" s="11"/>
      <c r="L678" s="80">
        <v>135.37104579276226</v>
      </c>
      <c r="M678" s="80">
        <v>147.93771248749385</v>
      </c>
      <c r="N678" s="80">
        <v>105.38965489620932</v>
      </c>
      <c r="O678" s="80"/>
      <c r="P678" s="258">
        <v>129.56613772548849</v>
      </c>
      <c r="Q678" s="31"/>
      <c r="R678" s="12" t="s">
        <v>85</v>
      </c>
      <c r="S678" s="233">
        <v>2380.4538066723926</v>
      </c>
      <c r="T678" s="233">
        <v>2239.0253866811586</v>
      </c>
      <c r="U678" s="233">
        <v>2446.8769666899243</v>
      </c>
      <c r="V678" s="233">
        <v>1497.1520110986562</v>
      </c>
      <c r="W678" s="404"/>
      <c r="X678" s="277">
        <f t="shared" si="63"/>
        <v>135.23520799418222</v>
      </c>
      <c r="Z678" s="69"/>
      <c r="AA678" s="69"/>
      <c r="AB678" s="69"/>
    </row>
    <row r="679" spans="1:28" s="5" customFormat="1" outlineLevel="1">
      <c r="A679" s="561"/>
      <c r="B679" s="561"/>
      <c r="C679" s="561"/>
      <c r="D679" s="561"/>
      <c r="E679" s="569"/>
      <c r="F679" s="13" t="s">
        <v>86</v>
      </c>
      <c r="G679" s="33">
        <v>3230.2965896514802</v>
      </c>
      <c r="H679" s="11">
        <v>835.9682795178577</v>
      </c>
      <c r="I679" s="80"/>
      <c r="J679" s="8" t="s">
        <v>86</v>
      </c>
      <c r="K679" s="11"/>
      <c r="L679" s="80">
        <v>166.26975703204593</v>
      </c>
      <c r="M679" s="80">
        <v>143.43434713861015</v>
      </c>
      <c r="N679" s="80">
        <v>97.339739389064079</v>
      </c>
      <c r="O679" s="80"/>
      <c r="P679" s="259">
        <v>135.68128118657339</v>
      </c>
      <c r="Q679" s="31"/>
      <c r="R679" s="12" t="s">
        <v>86</v>
      </c>
      <c r="S679" s="233"/>
      <c r="T679" s="233">
        <v>3958.546266704534</v>
      </c>
      <c r="U679" s="233">
        <v>3414.8813922505119</v>
      </c>
      <c r="V679" s="233">
        <v>2317.4621099993951</v>
      </c>
      <c r="W679" s="404"/>
      <c r="X679" s="276">
        <f t="shared" si="63"/>
        <v>204.05180795251204</v>
      </c>
      <c r="Z679" s="69"/>
      <c r="AA679" s="69"/>
      <c r="AB679" s="69"/>
    </row>
    <row r="680" spans="1:28" s="5" customFormat="1" outlineLevel="1">
      <c r="A680" s="561"/>
      <c r="B680" s="561"/>
      <c r="C680" s="561"/>
      <c r="D680" s="561"/>
      <c r="E680" s="569"/>
      <c r="F680" s="13" t="s">
        <v>88</v>
      </c>
      <c r="G680" s="80">
        <v>2989.3268094570694</v>
      </c>
      <c r="H680" s="80">
        <v>709.05974805905691</v>
      </c>
      <c r="I680" s="80"/>
      <c r="J680" s="12" t="s">
        <v>88</v>
      </c>
      <c r="K680" s="80"/>
      <c r="L680" s="80"/>
      <c r="M680" s="80">
        <v>230.20478893734381</v>
      </c>
      <c r="N680" s="80">
        <v>164.07476320513982</v>
      </c>
      <c r="O680" s="80"/>
      <c r="P680" s="258">
        <v>197.13977607124181</v>
      </c>
      <c r="Q680" s="31"/>
      <c r="R680" s="12" t="s">
        <v>88</v>
      </c>
      <c r="S680" s="233"/>
      <c r="T680" s="233"/>
      <c r="U680" s="233">
        <v>3490.7077655760536</v>
      </c>
      <c r="V680" s="233">
        <v>2487.9458533380853</v>
      </c>
      <c r="W680" s="404"/>
      <c r="X680" s="277">
        <f t="shared" si="63"/>
        <v>188.83019657846356</v>
      </c>
      <c r="Z680" s="69"/>
      <c r="AA680" s="69"/>
      <c r="AB680" s="69"/>
    </row>
    <row r="681" spans="1:28" s="5" customFormat="1" outlineLevel="1">
      <c r="A681" s="561"/>
      <c r="B681" s="561"/>
      <c r="C681" s="561"/>
      <c r="D681" s="561"/>
      <c r="E681" s="569"/>
      <c r="F681" s="49"/>
      <c r="G681" s="80"/>
      <c r="H681" s="80"/>
      <c r="I681" s="80"/>
      <c r="J681" s="80"/>
      <c r="K681" s="80"/>
      <c r="L681" s="80"/>
      <c r="M681" s="80"/>
      <c r="N681" s="80"/>
      <c r="O681" s="80"/>
      <c r="P681" s="258"/>
      <c r="Q681" s="69"/>
      <c r="R681" s="12"/>
      <c r="S681" s="405"/>
      <c r="T681" s="405"/>
      <c r="U681" s="405"/>
      <c r="V681" s="405"/>
      <c r="W681" s="404"/>
      <c r="X681" s="277"/>
      <c r="Z681" s="69"/>
      <c r="AA681" s="69"/>
      <c r="AB681" s="69"/>
    </row>
    <row r="682" spans="1:28" s="5" customFormat="1" outlineLevel="1">
      <c r="A682" s="561"/>
      <c r="B682" s="561"/>
      <c r="C682" s="561"/>
      <c r="D682" s="561"/>
      <c r="E682" s="569"/>
      <c r="F682" s="49"/>
      <c r="G682" s="80"/>
      <c r="H682" s="80"/>
      <c r="I682" s="80"/>
      <c r="J682" s="80"/>
      <c r="K682" s="80"/>
      <c r="L682" s="80"/>
      <c r="M682" s="80"/>
      <c r="N682" s="80"/>
      <c r="O682" s="80"/>
      <c r="P682" s="258"/>
      <c r="Q682" s="69"/>
      <c r="R682" s="12"/>
      <c r="S682" s="405"/>
      <c r="T682" s="405"/>
      <c r="U682" s="405"/>
      <c r="V682" s="405"/>
      <c r="W682" s="404"/>
      <c r="X682" s="277"/>
      <c r="Z682" s="69"/>
      <c r="AA682" s="69"/>
      <c r="AB682" s="69"/>
    </row>
    <row r="683" spans="1:28" s="5" customFormat="1" outlineLevel="1">
      <c r="A683" s="561"/>
      <c r="B683" s="561"/>
      <c r="C683" s="561"/>
      <c r="D683" s="561"/>
      <c r="E683" s="569"/>
      <c r="F683" s="49"/>
      <c r="G683" s="80"/>
      <c r="H683" s="80"/>
      <c r="I683" s="80"/>
      <c r="J683" s="80"/>
      <c r="K683" s="80"/>
      <c r="L683" s="80"/>
      <c r="M683" s="80"/>
      <c r="N683" s="80"/>
      <c r="O683" s="80"/>
      <c r="P683" s="258"/>
      <c r="Q683" s="69"/>
      <c r="R683" s="12"/>
      <c r="S683" s="405"/>
      <c r="T683" s="405"/>
      <c r="U683" s="405"/>
      <c r="V683" s="405"/>
      <c r="W683" s="404"/>
      <c r="X683" s="277"/>
      <c r="Z683" s="69"/>
      <c r="AA683" s="69"/>
      <c r="AB683" s="69"/>
    </row>
    <row r="684" spans="1:28" s="5" customFormat="1" ht="27" customHeight="1" outlineLevel="1">
      <c r="A684" s="561"/>
      <c r="B684" s="561"/>
      <c r="C684" s="561"/>
      <c r="D684" s="561"/>
      <c r="E684" s="569"/>
      <c r="S684" s="404"/>
      <c r="T684" s="404"/>
      <c r="U684" s="404"/>
      <c r="V684" s="404"/>
      <c r="W684" s="404"/>
      <c r="X684" s="277"/>
      <c r="Z684" s="69"/>
      <c r="AA684" s="69"/>
      <c r="AB684" s="69"/>
    </row>
    <row r="685" spans="1:28" s="42" customFormat="1" ht="27.6" customHeight="1" outlineLevel="1" thickBot="1">
      <c r="A685" s="14">
        <v>546</v>
      </c>
      <c r="B685" s="15" t="s">
        <v>219</v>
      </c>
      <c r="C685" s="123" t="s">
        <v>220</v>
      </c>
      <c r="D685" s="89" t="s">
        <v>255</v>
      </c>
      <c r="F685" s="49"/>
      <c r="G685" s="80"/>
      <c r="H685" s="80"/>
      <c r="I685" s="80"/>
      <c r="J685" s="80"/>
      <c r="K685" s="80"/>
      <c r="L685" s="61"/>
      <c r="M685" s="61"/>
      <c r="N685" s="61"/>
      <c r="O685" s="80"/>
      <c r="P685" s="258"/>
      <c r="Q685" s="69"/>
      <c r="R685" s="12"/>
      <c r="S685" s="405"/>
      <c r="T685" s="405"/>
      <c r="U685" s="405"/>
      <c r="V685" s="405"/>
      <c r="W685" s="406"/>
      <c r="X685" s="280"/>
    </row>
    <row r="686" spans="1:28" s="5" customFormat="1" ht="13.9" customHeight="1" outlineLevel="1">
      <c r="A686" s="561"/>
      <c r="B686" s="561"/>
      <c r="C686" s="561"/>
      <c r="D686" s="561"/>
      <c r="E686" s="569" t="s">
        <v>214</v>
      </c>
      <c r="F686" s="146" t="s">
        <v>79</v>
      </c>
      <c r="G686" s="111" t="s">
        <v>80</v>
      </c>
      <c r="H686" s="111" t="s">
        <v>81</v>
      </c>
      <c r="I686" s="96"/>
      <c r="J686" s="111" t="s">
        <v>79</v>
      </c>
      <c r="K686" s="112" t="s">
        <v>87</v>
      </c>
      <c r="L686" s="96"/>
      <c r="M686" s="96"/>
      <c r="N686" s="96"/>
      <c r="O686" s="96"/>
      <c r="P686" s="257" t="s">
        <v>89</v>
      </c>
      <c r="Q686" s="42" t="s">
        <v>268</v>
      </c>
      <c r="R686" s="128"/>
      <c r="S686" s="408"/>
      <c r="T686" s="408"/>
      <c r="U686" s="408"/>
      <c r="V686" s="408"/>
      <c r="W686" s="404"/>
      <c r="X686" s="277"/>
      <c r="Z686" s="69"/>
      <c r="AA686" s="69"/>
      <c r="AB686" s="69"/>
    </row>
    <row r="687" spans="1:28" s="5" customFormat="1" outlineLevel="1">
      <c r="A687" s="561"/>
      <c r="B687" s="561"/>
      <c r="C687" s="561"/>
      <c r="D687" s="561"/>
      <c r="E687" s="569"/>
      <c r="F687" s="13" t="s">
        <v>82</v>
      </c>
      <c r="G687" s="33">
        <v>1809.1097133410076</v>
      </c>
      <c r="H687" s="11">
        <v>633.26865370036296</v>
      </c>
      <c r="I687" s="80"/>
      <c r="J687" s="8" t="s">
        <v>82</v>
      </c>
      <c r="K687" s="11">
        <v>146.20256796204808</v>
      </c>
      <c r="L687" s="80">
        <v>78.755584508935598</v>
      </c>
      <c r="M687" s="80">
        <v>76.024741627535349</v>
      </c>
      <c r="N687" s="80">
        <v>143.05898290045985</v>
      </c>
      <c r="O687" s="80"/>
      <c r="P687" s="258">
        <v>111.01046924974473</v>
      </c>
      <c r="Q687" s="69"/>
      <c r="R687" s="8">
        <v>546</v>
      </c>
      <c r="S687" s="233"/>
      <c r="T687" s="233"/>
      <c r="U687" s="233"/>
      <c r="V687" s="233"/>
      <c r="W687" s="404"/>
      <c r="X687" s="277"/>
      <c r="Z687" s="69"/>
      <c r="AA687" s="69"/>
      <c r="AB687" s="69"/>
    </row>
    <row r="688" spans="1:28" s="5" customFormat="1" outlineLevel="1">
      <c r="A688" s="561"/>
      <c r="B688" s="561"/>
      <c r="C688" s="561"/>
      <c r="D688" s="561"/>
      <c r="E688" s="569"/>
      <c r="F688" s="13" t="s">
        <v>83</v>
      </c>
      <c r="G688" s="33">
        <v>1749.647076392464</v>
      </c>
      <c r="H688" s="11">
        <v>1006.2566798888267</v>
      </c>
      <c r="I688" s="80"/>
      <c r="J688" s="8" t="s">
        <v>83</v>
      </c>
      <c r="K688" s="11">
        <v>203.74480102965634</v>
      </c>
      <c r="L688" s="80">
        <v>78.308270274982263</v>
      </c>
      <c r="M688" s="80">
        <v>50.725600296855653</v>
      </c>
      <c r="N688" s="80">
        <v>147.72303035571736</v>
      </c>
      <c r="O688" s="80"/>
      <c r="P688" s="259">
        <v>120.1254254893029</v>
      </c>
      <c r="Q688" s="31"/>
      <c r="R688" s="8" t="s">
        <v>82</v>
      </c>
      <c r="S688" s="233">
        <v>2382.6265000329977</v>
      </c>
      <c r="T688" s="233">
        <v>1283.4599644329635</v>
      </c>
      <c r="U688" s="233">
        <v>1238.9561044300415</v>
      </c>
      <c r="V688" s="233">
        <v>2331.3962844680268</v>
      </c>
      <c r="W688" s="404"/>
      <c r="X688" s="277"/>
      <c r="Z688" s="69"/>
      <c r="AA688" s="69"/>
      <c r="AB688" s="69"/>
    </row>
    <row r="689" spans="1:28" s="5" customFormat="1" outlineLevel="1">
      <c r="A689" s="561"/>
      <c r="B689" s="561"/>
      <c r="C689" s="561"/>
      <c r="D689" s="561"/>
      <c r="E689" s="569"/>
      <c r="F689" s="13" t="s">
        <v>84</v>
      </c>
      <c r="G689" s="33">
        <v>1145.4482361213895</v>
      </c>
      <c r="H689" s="11">
        <v>860.57932735242173</v>
      </c>
      <c r="I689" s="80"/>
      <c r="J689" s="8" t="s">
        <v>84</v>
      </c>
      <c r="K689" s="11">
        <v>167.78078835220168</v>
      </c>
      <c r="L689" s="80">
        <v>57.91672681270893</v>
      </c>
      <c r="M689" s="80">
        <v>71.431378833595971</v>
      </c>
      <c r="N689" s="80">
        <v>26.729981244471439</v>
      </c>
      <c r="O689" s="80"/>
      <c r="P689" s="258">
        <v>80.9647188107445</v>
      </c>
      <c r="Q689" s="31"/>
      <c r="R689" s="8" t="s">
        <v>83</v>
      </c>
      <c r="S689" s="233">
        <v>2967.5773800563729</v>
      </c>
      <c r="T689" s="233">
        <v>1140.5731599774806</v>
      </c>
      <c r="U689" s="233">
        <v>738.82692107966352</v>
      </c>
      <c r="V689" s="233">
        <v>2151.6108444563392</v>
      </c>
      <c r="W689" s="404"/>
      <c r="X689" s="276">
        <f>G688/$G$687*100</f>
        <v>96.713154735169155</v>
      </c>
      <c r="Z689" s="69"/>
      <c r="AA689" s="69"/>
      <c r="AB689" s="69"/>
    </row>
    <row r="690" spans="1:28" s="5" customFormat="1" outlineLevel="1">
      <c r="A690" s="561"/>
      <c r="B690" s="561"/>
      <c r="C690" s="561"/>
      <c r="D690" s="561"/>
      <c r="E690" s="569"/>
      <c r="F690" s="13" t="s">
        <v>85</v>
      </c>
      <c r="G690" s="33">
        <v>1355.1438293809224</v>
      </c>
      <c r="H690" s="11">
        <v>1103.9841090004404</v>
      </c>
      <c r="I690" s="80"/>
      <c r="J690" s="8" t="s">
        <v>85</v>
      </c>
      <c r="K690" s="11">
        <v>195.79779463085291</v>
      </c>
      <c r="L690" s="80">
        <v>52.794687499691904</v>
      </c>
      <c r="M690" s="80">
        <v>15.473212569751201</v>
      </c>
      <c r="N690" s="80">
        <v>182.53994261958837</v>
      </c>
      <c r="O690" s="80"/>
      <c r="P690" s="258">
        <v>111.65140932997109</v>
      </c>
      <c r="Q690" s="31"/>
      <c r="R690" s="8" t="s">
        <v>84</v>
      </c>
      <c r="S690" s="233">
        <v>2373.6784477979513</v>
      </c>
      <c r="T690" s="233">
        <v>819.37680441543182</v>
      </c>
      <c r="U690" s="233">
        <v>1010.575323307405</v>
      </c>
      <c r="V690" s="233">
        <v>378.16236896477022</v>
      </c>
      <c r="W690" s="404"/>
      <c r="X690" s="277">
        <f t="shared" ref="X690:X693" si="64">G689/$G$687*100</f>
        <v>63.315576035795608</v>
      </c>
      <c r="Z690" s="69"/>
      <c r="AA690" s="69"/>
      <c r="AB690" s="69"/>
    </row>
    <row r="691" spans="1:28" s="5" customFormat="1" outlineLevel="1">
      <c r="A691" s="561"/>
      <c r="B691" s="561"/>
      <c r="C691" s="561"/>
      <c r="D691" s="561"/>
      <c r="E691" s="569"/>
      <c r="F691" s="13" t="s">
        <v>86</v>
      </c>
      <c r="G691" s="33">
        <v>1531.7309129502373</v>
      </c>
      <c r="H691" s="11">
        <v>623.96011198949259</v>
      </c>
      <c r="I691" s="80"/>
      <c r="J691" s="8" t="s">
        <v>86</v>
      </c>
      <c r="K691" s="11"/>
      <c r="L691" s="80">
        <v>135.9685566828864</v>
      </c>
      <c r="M691" s="80">
        <v>58.713331286711892</v>
      </c>
      <c r="N691" s="80">
        <v>137.82994020376219</v>
      </c>
      <c r="O691" s="80"/>
      <c r="P691" s="259">
        <v>110.83727605778682</v>
      </c>
      <c r="Q691" s="31"/>
      <c r="R691" s="8" t="s">
        <v>85</v>
      </c>
      <c r="S691" s="233">
        <v>2376.4516255789754</v>
      </c>
      <c r="T691" s="233">
        <v>640.78362663440748</v>
      </c>
      <c r="U691" s="233">
        <v>187.80263196345535</v>
      </c>
      <c r="V691" s="233">
        <v>2215.5374333468512</v>
      </c>
      <c r="W691" s="404"/>
      <c r="X691" s="277">
        <f t="shared" si="64"/>
        <v>74.906669252153037</v>
      </c>
      <c r="Z691" s="69"/>
      <c r="AA691" s="69"/>
      <c r="AB691" s="69"/>
    </row>
    <row r="692" spans="1:28" s="5" customFormat="1" outlineLevel="1">
      <c r="A692" s="561"/>
      <c r="B692" s="561"/>
      <c r="C692" s="561"/>
      <c r="D692" s="561"/>
      <c r="E692" s="569"/>
      <c r="F692" s="13" t="s">
        <v>88</v>
      </c>
      <c r="G692" s="80">
        <v>949.01311052711117</v>
      </c>
      <c r="H692" s="80">
        <v>692.64314061855532</v>
      </c>
      <c r="I692" s="80"/>
      <c r="J692" s="12" t="s">
        <v>88</v>
      </c>
      <c r="K692" s="80"/>
      <c r="L692" s="80"/>
      <c r="M692" s="80">
        <v>45.694249976060455</v>
      </c>
      <c r="N692" s="80">
        <v>143.15863705188085</v>
      </c>
      <c r="O692" s="80"/>
      <c r="P692" s="258">
        <v>94.426443513970653</v>
      </c>
      <c r="Q692" s="31"/>
      <c r="R692" s="8" t="s">
        <v>86</v>
      </c>
      <c r="S692" s="233"/>
      <c r="T692" s="233">
        <v>1879.0360866665487</v>
      </c>
      <c r="U692" s="233">
        <v>811.39692107966357</v>
      </c>
      <c r="V692" s="233">
        <v>1904.7597311045001</v>
      </c>
      <c r="W692" s="404"/>
      <c r="X692" s="276">
        <f t="shared" si="64"/>
        <v>84.667662865038977</v>
      </c>
      <c r="Z692" s="69"/>
      <c r="AA692" s="69"/>
      <c r="AB692" s="69"/>
    </row>
    <row r="693" spans="1:28" s="5" customFormat="1" outlineLevel="1">
      <c r="A693" s="561"/>
      <c r="B693" s="561"/>
      <c r="C693" s="561"/>
      <c r="D693" s="561"/>
      <c r="E693" s="569"/>
      <c r="F693" s="49"/>
      <c r="G693" s="80"/>
      <c r="H693" s="80"/>
      <c r="I693" s="80"/>
      <c r="J693" s="80"/>
      <c r="K693" s="80"/>
      <c r="L693" s="80"/>
      <c r="M693" s="80"/>
      <c r="N693" s="80"/>
      <c r="O693" s="80"/>
      <c r="P693" s="258"/>
      <c r="Q693" s="69"/>
      <c r="R693" s="8" t="s">
        <v>88</v>
      </c>
      <c r="S693" s="233"/>
      <c r="T693" s="233"/>
      <c r="U693" s="233">
        <v>459.2404488533831</v>
      </c>
      <c r="V693" s="233">
        <v>1438.7857722008391</v>
      </c>
      <c r="W693" s="404"/>
      <c r="X693" s="277">
        <f t="shared" si="64"/>
        <v>52.457465875549538</v>
      </c>
      <c r="Z693" s="69"/>
      <c r="AA693" s="69"/>
      <c r="AB693" s="69"/>
    </row>
    <row r="694" spans="1:28" s="5" customFormat="1" outlineLevel="1">
      <c r="A694" s="561"/>
      <c r="B694" s="561"/>
      <c r="C694" s="561"/>
      <c r="D694" s="561"/>
      <c r="E694" s="569"/>
      <c r="F694" s="49"/>
      <c r="G694" s="80"/>
      <c r="H694" s="80"/>
      <c r="I694" s="80"/>
      <c r="J694" s="80"/>
      <c r="K694" s="80"/>
      <c r="L694" s="80"/>
      <c r="M694" s="80"/>
      <c r="N694" s="80"/>
      <c r="O694" s="80"/>
      <c r="P694" s="258"/>
      <c r="Q694" s="69"/>
      <c r="R694" s="12"/>
      <c r="S694" s="405"/>
      <c r="T694" s="405"/>
      <c r="U694" s="405"/>
      <c r="V694" s="405"/>
      <c r="W694" s="404"/>
      <c r="X694" s="277"/>
      <c r="Z694" s="69"/>
      <c r="AA694" s="69"/>
      <c r="AB694" s="69"/>
    </row>
    <row r="695" spans="1:28" s="5" customFormat="1" ht="15.75" outlineLevel="1" thickBot="1">
      <c r="A695" s="561"/>
      <c r="B695" s="561"/>
      <c r="C695" s="561"/>
      <c r="D695" s="561"/>
      <c r="E695" s="569"/>
      <c r="F695" s="49"/>
      <c r="G695" s="80"/>
      <c r="H695" s="80"/>
      <c r="I695" s="80"/>
      <c r="J695" s="80"/>
      <c r="K695" s="80"/>
      <c r="L695" s="61"/>
      <c r="M695" s="61"/>
      <c r="N695" s="61"/>
      <c r="O695" s="80"/>
      <c r="P695" s="258"/>
      <c r="Q695" s="69"/>
      <c r="R695" s="12"/>
      <c r="S695" s="405"/>
      <c r="T695" s="405"/>
      <c r="U695" s="405"/>
      <c r="V695" s="405"/>
      <c r="W695" s="404"/>
      <c r="X695" s="277"/>
      <c r="Z695" s="69"/>
      <c r="AA695" s="69"/>
      <c r="AB695" s="69"/>
    </row>
    <row r="696" spans="1:28" s="5" customFormat="1" ht="14.45" customHeight="1" outlineLevel="1">
      <c r="A696" s="563"/>
      <c r="B696" s="563"/>
      <c r="C696" s="563"/>
      <c r="D696" s="563"/>
      <c r="E696" s="569" t="s">
        <v>77</v>
      </c>
      <c r="F696" s="40" t="s">
        <v>79</v>
      </c>
      <c r="G696" s="7" t="s">
        <v>80</v>
      </c>
      <c r="H696" s="7" t="s">
        <v>81</v>
      </c>
      <c r="I696" s="80"/>
      <c r="J696" s="7" t="s">
        <v>79</v>
      </c>
      <c r="K696" s="53" t="s">
        <v>87</v>
      </c>
      <c r="L696" s="80"/>
      <c r="M696" s="80"/>
      <c r="N696" s="80"/>
      <c r="O696" s="80"/>
      <c r="P696" s="262" t="s">
        <v>89</v>
      </c>
      <c r="Q696" s="69" t="s">
        <v>285</v>
      </c>
      <c r="R696" s="8">
        <v>546</v>
      </c>
      <c r="S696" s="233"/>
      <c r="T696" s="233"/>
      <c r="U696" s="233"/>
      <c r="V696" s="233"/>
      <c r="W696" s="404"/>
      <c r="X696" s="277"/>
      <c r="Z696" s="69"/>
      <c r="AA696" s="69"/>
      <c r="AB696" s="69"/>
    </row>
    <row r="697" spans="1:28" s="5" customFormat="1" outlineLevel="1">
      <c r="A697" s="563"/>
      <c r="B697" s="563"/>
      <c r="C697" s="563"/>
      <c r="D697" s="563"/>
      <c r="E697" s="569"/>
      <c r="F697" s="13" t="s">
        <v>82</v>
      </c>
      <c r="G697" s="33">
        <v>3788.9804468155685</v>
      </c>
      <c r="H697" s="11">
        <v>1055.8767539742216</v>
      </c>
      <c r="I697" s="80"/>
      <c r="J697" s="8" t="s">
        <v>82</v>
      </c>
      <c r="K697" s="11">
        <v>134.91025542856678</v>
      </c>
      <c r="L697" s="80">
        <v>112.48720076339826</v>
      </c>
      <c r="M697" s="80">
        <v>69.289802160277333</v>
      </c>
      <c r="N697" s="80">
        <v>89.952537797851292</v>
      </c>
      <c r="O697" s="80"/>
      <c r="P697" s="258">
        <v>101.6599490375234</v>
      </c>
      <c r="Q697" s="69"/>
      <c r="R697" s="8" t="s">
        <v>82</v>
      </c>
      <c r="S697" s="233">
        <v>5028.2567002375345</v>
      </c>
      <c r="T697" s="233">
        <v>4192.5242757323776</v>
      </c>
      <c r="U697" s="233">
        <v>2582.5087267366757</v>
      </c>
      <c r="V697" s="233">
        <v>3352.6320845556852</v>
      </c>
      <c r="W697" s="404"/>
      <c r="X697" s="277"/>
      <c r="Z697" s="69"/>
      <c r="AA697" s="69"/>
      <c r="AB697" s="69"/>
    </row>
    <row r="698" spans="1:28" s="5" customFormat="1" outlineLevel="1">
      <c r="A698" s="563"/>
      <c r="B698" s="563"/>
      <c r="C698" s="563"/>
      <c r="D698" s="563"/>
      <c r="E698" s="569"/>
      <c r="F698" s="13" t="s">
        <v>83</v>
      </c>
      <c r="G698" s="33">
        <v>3284.394730385975</v>
      </c>
      <c r="H698" s="11">
        <v>70.742826187881349</v>
      </c>
      <c r="I698" s="80"/>
      <c r="J698" s="8" t="s">
        <v>83</v>
      </c>
      <c r="K698" s="11">
        <v>111.5081052793853</v>
      </c>
      <c r="L698" s="80">
        <v>112.26678704177941</v>
      </c>
      <c r="M698" s="80">
        <v>113.43562285979112</v>
      </c>
      <c r="N698" s="80">
        <v>107.87994508916894</v>
      </c>
      <c r="O698" s="80"/>
      <c r="P698" s="259">
        <v>111.27261506753119</v>
      </c>
      <c r="Q698" s="69"/>
      <c r="R698" s="8" t="s">
        <v>83</v>
      </c>
      <c r="S698" s="233">
        <v>3291.3456123294045</v>
      </c>
      <c r="T698" s="233">
        <v>3313.739355668095</v>
      </c>
      <c r="U698" s="233">
        <v>3348.2394723323268</v>
      </c>
      <c r="V698" s="233">
        <v>3184.2544812140732</v>
      </c>
      <c r="W698" s="404"/>
      <c r="X698" s="276">
        <f>G698/$G$697*100</f>
        <v>86.68281023055502</v>
      </c>
      <c r="Z698" s="69"/>
      <c r="AA698" s="69"/>
      <c r="AB698" s="69"/>
    </row>
    <row r="699" spans="1:28" s="5" customFormat="1" outlineLevel="1">
      <c r="A699" s="563"/>
      <c r="B699" s="563"/>
      <c r="C699" s="563"/>
      <c r="D699" s="563"/>
      <c r="E699" s="569"/>
      <c r="F699" s="13" t="s">
        <v>84</v>
      </c>
      <c r="G699" s="33">
        <v>3460.2624459509452</v>
      </c>
      <c r="H699" s="11">
        <v>105.7431258264353</v>
      </c>
      <c r="I699" s="80"/>
      <c r="J699" s="8" t="s">
        <v>84</v>
      </c>
      <c r="K699" s="11">
        <v>106.58684492286967</v>
      </c>
      <c r="L699" s="80">
        <v>108.71206671451341</v>
      </c>
      <c r="M699" s="80">
        <v>101.38570153673119</v>
      </c>
      <c r="N699" s="80">
        <v>103.72373807022615</v>
      </c>
      <c r="O699" s="80"/>
      <c r="P699" s="258">
        <v>105.1020878110851</v>
      </c>
      <c r="Q699" s="69"/>
      <c r="R699" s="8" t="s">
        <v>84</v>
      </c>
      <c r="S699" s="233">
        <v>3509.1449123440143</v>
      </c>
      <c r="T699" s="233">
        <v>3579.1133145717558</v>
      </c>
      <c r="U699" s="233">
        <v>3337.9083412169948</v>
      </c>
      <c r="V699" s="233">
        <v>3414.8832156710168</v>
      </c>
      <c r="W699" s="404"/>
      <c r="X699" s="277">
        <f t="shared" ref="X699:X702" si="65">G699/$G$697*100</f>
        <v>91.324367980286283</v>
      </c>
      <c r="Z699" s="69"/>
      <c r="AA699" s="69"/>
      <c r="AB699" s="69"/>
    </row>
    <row r="700" spans="1:28" s="5" customFormat="1" outlineLevel="1">
      <c r="A700" s="563"/>
      <c r="B700" s="563"/>
      <c r="C700" s="563"/>
      <c r="D700" s="563"/>
      <c r="E700" s="569"/>
      <c r="F700" s="13" t="s">
        <v>85</v>
      </c>
      <c r="G700" s="33">
        <v>2975.1874478709997</v>
      </c>
      <c r="H700" s="11">
        <v>157.64375301428947</v>
      </c>
      <c r="I700" s="80"/>
      <c r="J700" s="8" t="s">
        <v>85</v>
      </c>
      <c r="K700" s="11">
        <v>114.22798499219937</v>
      </c>
      <c r="L700" s="80">
        <v>121.18787933769228</v>
      </c>
      <c r="M700" s="80">
        <v>108.40839984218391</v>
      </c>
      <c r="N700" s="80">
        <v>108.7274306291865</v>
      </c>
      <c r="O700" s="80"/>
      <c r="P700" s="258">
        <v>113.13792370031553</v>
      </c>
      <c r="Q700" s="69"/>
      <c r="R700" s="8" t="s">
        <v>85</v>
      </c>
      <c r="S700" s="233">
        <v>3003.8527845410754</v>
      </c>
      <c r="T700" s="233">
        <v>3186.8770934374315</v>
      </c>
      <c r="U700" s="233">
        <v>2850.8151811994635</v>
      </c>
      <c r="V700" s="233">
        <v>2859.2047323060292</v>
      </c>
      <c r="W700" s="404"/>
      <c r="X700" s="277">
        <f t="shared" si="65"/>
        <v>78.52211141315027</v>
      </c>
      <c r="Z700" s="69"/>
      <c r="AA700" s="69"/>
      <c r="AB700" s="69"/>
    </row>
    <row r="701" spans="1:28" s="5" customFormat="1" outlineLevel="1">
      <c r="A701" s="563"/>
      <c r="B701" s="563"/>
      <c r="C701" s="563"/>
      <c r="D701" s="563"/>
      <c r="E701" s="569"/>
      <c r="F701" s="13" t="s">
        <v>86</v>
      </c>
      <c r="G701" s="33">
        <v>3493.9361652437224</v>
      </c>
      <c r="H701" s="11">
        <v>261.45682456703832</v>
      </c>
      <c r="I701" s="80"/>
      <c r="J701" s="8" t="s">
        <v>86</v>
      </c>
      <c r="K701" s="11"/>
      <c r="L701" s="80">
        <v>103.49198320089819</v>
      </c>
      <c r="M701" s="80">
        <v>94.242133274225949</v>
      </c>
      <c r="N701" s="80">
        <v>109.44834168367773</v>
      </c>
      <c r="O701" s="80"/>
      <c r="P701" s="259">
        <v>102.39415271960063</v>
      </c>
      <c r="Q701" s="69"/>
      <c r="R701" s="8" t="s">
        <v>86</v>
      </c>
      <c r="S701" s="233"/>
      <c r="T701" s="233">
        <v>3531.3967967352146</v>
      </c>
      <c r="U701" s="233">
        <v>3215.7695433862973</v>
      </c>
      <c r="V701" s="233">
        <v>3734.6421556096561</v>
      </c>
      <c r="W701" s="404"/>
      <c r="X701" s="276">
        <f t="shared" si="65"/>
        <v>92.213095693861007</v>
      </c>
      <c r="Z701" s="69"/>
      <c r="AA701" s="69"/>
      <c r="AB701" s="69"/>
    </row>
    <row r="702" spans="1:28" s="5" customFormat="1" outlineLevel="1">
      <c r="A702" s="563"/>
      <c r="B702" s="563"/>
      <c r="C702" s="563"/>
      <c r="D702" s="563"/>
      <c r="E702" s="569"/>
      <c r="F702" s="13" t="s">
        <v>88</v>
      </c>
      <c r="G702" s="80">
        <v>4477.5256833833755</v>
      </c>
      <c r="H702" s="80">
        <v>151.94985879358578</v>
      </c>
      <c r="I702" s="80"/>
      <c r="J702" s="12" t="s">
        <v>88</v>
      </c>
      <c r="K702" s="80"/>
      <c r="L702" s="80"/>
      <c r="M702" s="80">
        <v>135.34003304651844</v>
      </c>
      <c r="N702" s="80">
        <v>141.99509494617445</v>
      </c>
      <c r="O702" s="80"/>
      <c r="P702" s="258">
        <v>138.66756399634644</v>
      </c>
      <c r="Q702" s="69"/>
      <c r="R702" s="8" t="s">
        <v>88</v>
      </c>
      <c r="S702" s="233"/>
      <c r="T702" s="233"/>
      <c r="U702" s="233">
        <v>4370.0809078300927</v>
      </c>
      <c r="V702" s="233">
        <v>4584.9704589366584</v>
      </c>
      <c r="W702" s="404"/>
      <c r="X702" s="277">
        <f t="shared" si="65"/>
        <v>118.17230904811061</v>
      </c>
      <c r="Z702" s="69"/>
      <c r="AA702" s="69"/>
      <c r="AB702" s="69"/>
    </row>
    <row r="703" spans="1:28" s="5" customFormat="1" outlineLevel="1">
      <c r="A703" s="563"/>
      <c r="B703" s="563"/>
      <c r="C703" s="563"/>
      <c r="D703" s="563"/>
      <c r="E703" s="569"/>
      <c r="F703" s="49"/>
      <c r="G703" s="80"/>
      <c r="H703" s="80"/>
      <c r="I703" s="80"/>
      <c r="J703" s="80"/>
      <c r="K703" s="80"/>
      <c r="L703" s="80"/>
      <c r="M703" s="80"/>
      <c r="N703" s="80"/>
      <c r="O703" s="80"/>
      <c r="P703" s="258"/>
      <c r="Q703" s="69"/>
      <c r="R703" s="12"/>
      <c r="S703" s="405"/>
      <c r="T703" s="405"/>
      <c r="U703" s="405"/>
      <c r="V703" s="405"/>
      <c r="W703" s="404"/>
      <c r="X703" s="277"/>
      <c r="Z703" s="69"/>
      <c r="AA703" s="69"/>
      <c r="AB703" s="69"/>
    </row>
    <row r="704" spans="1:28" s="5" customFormat="1" ht="26.45" customHeight="1" outlineLevel="1">
      <c r="A704" s="563"/>
      <c r="B704" s="563"/>
      <c r="C704" s="563"/>
      <c r="D704" s="563"/>
      <c r="E704" s="569"/>
      <c r="F704" s="49"/>
      <c r="G704" s="80"/>
      <c r="H704" s="80"/>
      <c r="I704" s="80"/>
      <c r="J704" s="80"/>
      <c r="K704" s="80"/>
      <c r="L704" s="78"/>
      <c r="M704" s="78"/>
      <c r="N704" s="78"/>
      <c r="O704" s="80"/>
      <c r="P704" s="258"/>
      <c r="Q704" s="69"/>
      <c r="R704" s="12"/>
      <c r="S704" s="405"/>
      <c r="T704" s="405"/>
      <c r="U704" s="405"/>
      <c r="V704" s="405"/>
      <c r="W704" s="404"/>
      <c r="X704" s="277"/>
      <c r="Z704" s="69"/>
      <c r="AA704" s="69"/>
      <c r="AB704" s="69"/>
    </row>
    <row r="705" spans="1:28" s="143" customFormat="1" ht="25.9" customHeight="1" thickBot="1">
      <c r="A705" s="14">
        <v>570</v>
      </c>
      <c r="B705" s="15" t="s">
        <v>221</v>
      </c>
      <c r="C705" s="123" t="s">
        <v>222</v>
      </c>
      <c r="D705" s="89"/>
      <c r="L705" s="61"/>
      <c r="M705" s="61"/>
      <c r="N705" s="61"/>
      <c r="P705" s="270"/>
      <c r="S705" s="415"/>
      <c r="T705" s="415"/>
      <c r="U705" s="415"/>
      <c r="V705" s="415"/>
      <c r="W705" s="415"/>
      <c r="X705" s="280"/>
      <c r="Z705" s="145"/>
      <c r="AA705" s="145"/>
      <c r="AB705" s="145"/>
    </row>
    <row r="706" spans="1:28" s="5" customFormat="1" ht="13.9" customHeight="1" outlineLevel="1">
      <c r="A706" s="561"/>
      <c r="B706" s="561"/>
      <c r="C706" s="561"/>
      <c r="D706" s="561"/>
      <c r="E706" s="569" t="s">
        <v>250</v>
      </c>
      <c r="F706" s="110" t="s">
        <v>79</v>
      </c>
      <c r="G706" s="111" t="s">
        <v>80</v>
      </c>
      <c r="H706" s="111" t="s">
        <v>81</v>
      </c>
      <c r="I706" s="96"/>
      <c r="J706" s="111" t="s">
        <v>79</v>
      </c>
      <c r="K706" s="112" t="s">
        <v>87</v>
      </c>
      <c r="L706" s="96"/>
      <c r="M706" s="96"/>
      <c r="N706" s="96"/>
      <c r="O706" s="96"/>
      <c r="P706" s="257" t="s">
        <v>89</v>
      </c>
      <c r="Q706" s="144" t="s">
        <v>268</v>
      </c>
      <c r="R706" s="87">
        <v>570</v>
      </c>
      <c r="S706" s="402"/>
      <c r="T706" s="402"/>
      <c r="U706" s="402"/>
      <c r="V706" s="402"/>
      <c r="W706" s="412"/>
      <c r="X706" s="277"/>
      <c r="Z706" s="69"/>
      <c r="AA706" s="69"/>
      <c r="AB706" s="69"/>
    </row>
    <row r="707" spans="1:28" s="5" customFormat="1" outlineLevel="1">
      <c r="A707" s="561"/>
      <c r="B707" s="561"/>
      <c r="C707" s="561"/>
      <c r="D707" s="561"/>
      <c r="E707" s="569"/>
      <c r="F707" s="13" t="s">
        <v>82</v>
      </c>
      <c r="G707" s="33">
        <v>3520.9343883905776</v>
      </c>
      <c r="H707" s="11">
        <v>878.50768267063654</v>
      </c>
      <c r="I707" s="80"/>
      <c r="J707" s="8" t="s">
        <v>82</v>
      </c>
      <c r="K707" s="11">
        <v>122.83532080634214</v>
      </c>
      <c r="L707" s="80">
        <v>111.14750771149451</v>
      </c>
      <c r="M707" s="80">
        <v>110.11950415776739</v>
      </c>
      <c r="N707" s="80">
        <v>64.985596210092552</v>
      </c>
      <c r="O707" s="80"/>
      <c r="P707" s="258">
        <v>102.27198222142414</v>
      </c>
      <c r="Q707" s="31"/>
      <c r="R707" s="8" t="s">
        <v>232</v>
      </c>
      <c r="S707" s="233">
        <v>4228.8718351000989</v>
      </c>
      <c r="T707" s="233">
        <v>3826.4935673000823</v>
      </c>
      <c r="U707" s="233">
        <v>3791.1023195205189</v>
      </c>
      <c r="V707" s="233">
        <v>2237.2698316416095</v>
      </c>
      <c r="W707" s="404"/>
      <c r="X707" s="277"/>
      <c r="Z707" s="69"/>
      <c r="AA707" s="69"/>
      <c r="AB707" s="69"/>
    </row>
    <row r="708" spans="1:28" s="5" customFormat="1" outlineLevel="1">
      <c r="A708" s="561"/>
      <c r="B708" s="561"/>
      <c r="C708" s="561"/>
      <c r="D708" s="561"/>
      <c r="E708" s="569"/>
      <c r="F708" s="13" t="s">
        <v>83</v>
      </c>
      <c r="G708" s="33">
        <v>3198.2021775303378</v>
      </c>
      <c r="H708" s="11">
        <v>551.10213438279868</v>
      </c>
      <c r="I708" s="80"/>
      <c r="J708" s="8" t="s">
        <v>83</v>
      </c>
      <c r="K708" s="11">
        <v>124.72715753983287</v>
      </c>
      <c r="L708" s="80">
        <v>120.86165285061439</v>
      </c>
      <c r="M708" s="80">
        <v>117.0770224935213</v>
      </c>
      <c r="N708" s="80">
        <v>83.002174863982233</v>
      </c>
      <c r="O708" s="80"/>
      <c r="P708" s="259">
        <v>111.4170019369877</v>
      </c>
      <c r="Q708" s="31"/>
      <c r="R708" s="8" t="s">
        <v>233</v>
      </c>
      <c r="S708" s="233">
        <v>3580.2674628299897</v>
      </c>
      <c r="T708" s="233">
        <v>3469.3089439380165</v>
      </c>
      <c r="U708" s="233">
        <v>3360.6719061540703</v>
      </c>
      <c r="V708" s="233">
        <v>2382.5603971992755</v>
      </c>
      <c r="W708" s="404"/>
      <c r="X708" s="276">
        <f>G708/$G$707*100</f>
        <v>90.833904433880662</v>
      </c>
      <c r="Z708" s="69"/>
      <c r="AA708" s="69"/>
      <c r="AB708" s="69"/>
    </row>
    <row r="709" spans="1:28" s="5" customFormat="1" outlineLevel="1">
      <c r="A709" s="561"/>
      <c r="B709" s="561"/>
      <c r="C709" s="561"/>
      <c r="D709" s="561"/>
      <c r="E709" s="569"/>
      <c r="F709" s="13" t="s">
        <v>84</v>
      </c>
      <c r="G709" s="33">
        <v>3388.4299064179281</v>
      </c>
      <c r="H709" s="11">
        <v>607.81720410291177</v>
      </c>
      <c r="I709" s="80"/>
      <c r="J709" s="8" t="s">
        <v>84</v>
      </c>
      <c r="K709" s="11">
        <v>130.70213831386442</v>
      </c>
      <c r="L709" s="80">
        <v>128.82237529794028</v>
      </c>
      <c r="M709" s="80">
        <v>122.82465249628063</v>
      </c>
      <c r="N709" s="80">
        <v>85.985516510685983</v>
      </c>
      <c r="O709" s="80"/>
      <c r="P709" s="258">
        <v>117.08367065469284</v>
      </c>
      <c r="Q709" s="31"/>
      <c r="R709" s="8" t="s">
        <v>253</v>
      </c>
      <c r="S709" s="233">
        <v>3782.5516728256066</v>
      </c>
      <c r="T709" s="233">
        <v>3728.1508739394776</v>
      </c>
      <c r="U709" s="233">
        <v>3554.5753172635582</v>
      </c>
      <c r="V709" s="233">
        <v>2488.4417616430705</v>
      </c>
      <c r="W709" s="404"/>
      <c r="X709" s="277">
        <f t="shared" ref="X709:X712" si="66">G709/$G$707*100</f>
        <v>96.236667107187486</v>
      </c>
      <c r="Z709" s="69"/>
      <c r="AA709" s="69"/>
      <c r="AB709" s="69"/>
    </row>
    <row r="710" spans="1:28" s="5" customFormat="1" outlineLevel="1">
      <c r="A710" s="561"/>
      <c r="B710" s="561"/>
      <c r="C710" s="561"/>
      <c r="D710" s="561"/>
      <c r="E710" s="569"/>
      <c r="F710" s="13" t="s">
        <v>85</v>
      </c>
      <c r="G710" s="33">
        <v>3452.6698658493051</v>
      </c>
      <c r="H710" s="11">
        <v>315.57233057434775</v>
      </c>
      <c r="I710" s="80"/>
      <c r="J710" s="8" t="s">
        <v>85</v>
      </c>
      <c r="K710" s="11">
        <v>132.0502826423081</v>
      </c>
      <c r="L710" s="80">
        <v>131.50117334877214</v>
      </c>
      <c r="M710" s="80">
        <v>121.70911608916187</v>
      </c>
      <c r="N710" s="80">
        <v>107.97962711084669</v>
      </c>
      <c r="O710" s="80"/>
      <c r="P710" s="258">
        <v>123.31004979777221</v>
      </c>
      <c r="Q710" s="31"/>
      <c r="R710" s="8" t="s">
        <v>235</v>
      </c>
      <c r="S710" s="233">
        <v>3697.3955683555141</v>
      </c>
      <c r="T710" s="233">
        <v>3682.0205594737677</v>
      </c>
      <c r="U710" s="233">
        <v>3407.8438716825167</v>
      </c>
      <c r="V710" s="233">
        <v>3023.4194638854215</v>
      </c>
      <c r="W710" s="404"/>
      <c r="X710" s="277">
        <f t="shared" si="66"/>
        <v>98.061181635012616</v>
      </c>
      <c r="Z710" s="69"/>
      <c r="AA710" s="69"/>
      <c r="AB710" s="69"/>
    </row>
    <row r="711" spans="1:28" s="5" customFormat="1" outlineLevel="1">
      <c r="A711" s="561"/>
      <c r="B711" s="561"/>
      <c r="C711" s="561"/>
      <c r="D711" s="561"/>
      <c r="E711" s="569"/>
      <c r="F711" s="13" t="s">
        <v>86</v>
      </c>
      <c r="G711" s="33">
        <v>2856.2259327506104</v>
      </c>
      <c r="H711" s="11">
        <v>1130.1490081103109</v>
      </c>
      <c r="I711" s="80"/>
      <c r="J711" s="8" t="s">
        <v>86</v>
      </c>
      <c r="K711" s="11"/>
      <c r="L711" s="80">
        <v>462.25365050437938</v>
      </c>
      <c r="M711" s="80">
        <v>409.50327009627347</v>
      </c>
      <c r="N711" s="80">
        <v>196.21929854670884</v>
      </c>
      <c r="O711" s="80"/>
      <c r="P711" s="259">
        <v>355.99207304912056</v>
      </c>
      <c r="Q711" s="31"/>
      <c r="R711" s="8" t="s">
        <v>236</v>
      </c>
      <c r="S711" s="233"/>
      <c r="T711" s="233">
        <v>3708.7928749949092</v>
      </c>
      <c r="U711" s="233">
        <v>3285.5615283146067</v>
      </c>
      <c r="V711" s="233">
        <v>1574.3233949423143</v>
      </c>
      <c r="W711" s="404"/>
      <c r="X711" s="276">
        <f t="shared" si="66"/>
        <v>81.121248443831234</v>
      </c>
      <c r="Z711" s="69"/>
      <c r="AA711" s="69"/>
      <c r="AB711" s="69"/>
    </row>
    <row r="712" spans="1:28" s="5" customFormat="1" outlineLevel="1">
      <c r="A712" s="561"/>
      <c r="B712" s="561"/>
      <c r="C712" s="561"/>
      <c r="D712" s="561"/>
      <c r="E712" s="569"/>
      <c r="F712" s="13" t="s">
        <v>88</v>
      </c>
      <c r="G712" s="80">
        <v>2953.9456305277386</v>
      </c>
      <c r="H712" s="80">
        <v>1329.5247927195139</v>
      </c>
      <c r="I712" s="80"/>
      <c r="J712" s="12" t="s">
        <v>88</v>
      </c>
      <c r="K712" s="80"/>
      <c r="L712" s="80"/>
      <c r="M712" s="80">
        <v>208.53260456117573</v>
      </c>
      <c r="N712" s="80">
        <v>107.84347524244711</v>
      </c>
      <c r="O712" s="80"/>
      <c r="P712" s="258">
        <v>158.18803990181141</v>
      </c>
      <c r="Q712" s="31"/>
      <c r="R712" s="8" t="s">
        <v>237</v>
      </c>
      <c r="S712" s="233"/>
      <c r="T712" s="233"/>
      <c r="U712" s="233">
        <v>3894.0616272153457</v>
      </c>
      <c r="V712" s="233">
        <v>2013.8296338401312</v>
      </c>
      <c r="W712" s="404"/>
      <c r="X712" s="277">
        <f t="shared" si="66"/>
        <v>83.896639490575396</v>
      </c>
      <c r="Z712" s="69"/>
      <c r="AA712" s="69"/>
      <c r="AB712" s="69"/>
    </row>
    <row r="713" spans="1:28" s="5" customFormat="1" outlineLevel="1">
      <c r="A713" s="561"/>
      <c r="B713" s="561"/>
      <c r="C713" s="561"/>
      <c r="D713" s="561"/>
      <c r="E713" s="569"/>
      <c r="F713" s="49"/>
      <c r="G713" s="80"/>
      <c r="H713" s="80"/>
      <c r="I713" s="80"/>
      <c r="J713" s="80"/>
      <c r="K713" s="80"/>
      <c r="L713" s="80"/>
      <c r="M713" s="80"/>
      <c r="N713" s="80"/>
      <c r="O713" s="80"/>
      <c r="P713" s="258"/>
      <c r="Q713" s="69"/>
      <c r="R713" s="12"/>
      <c r="S713" s="405"/>
      <c r="T713" s="405"/>
      <c r="U713" s="405"/>
      <c r="V713" s="405"/>
      <c r="W713" s="404"/>
      <c r="X713" s="277"/>
      <c r="Z713" s="69"/>
      <c r="AA713" s="69"/>
      <c r="AB713" s="69"/>
    </row>
    <row r="714" spans="1:28" s="5" customFormat="1" outlineLevel="1">
      <c r="A714" s="561"/>
      <c r="B714" s="561"/>
      <c r="C714" s="561"/>
      <c r="D714" s="561"/>
      <c r="E714" s="569"/>
      <c r="F714" s="49"/>
      <c r="G714" s="80"/>
      <c r="H714" s="80"/>
      <c r="I714" s="80"/>
      <c r="J714" s="80"/>
      <c r="K714" s="80"/>
      <c r="L714" s="80"/>
      <c r="M714" s="80"/>
      <c r="N714" s="80"/>
      <c r="O714" s="80"/>
      <c r="P714" s="258"/>
      <c r="Q714" s="69"/>
      <c r="R714" s="12"/>
      <c r="S714" s="405"/>
      <c r="T714" s="405"/>
      <c r="U714" s="405"/>
      <c r="V714" s="405"/>
      <c r="W714" s="404"/>
      <c r="X714" s="277"/>
      <c r="Z714" s="69"/>
      <c r="AA714" s="69"/>
      <c r="AB714" s="69"/>
    </row>
    <row r="715" spans="1:28" s="5" customFormat="1" ht="15.75" outlineLevel="1" thickBot="1">
      <c r="A715" s="561"/>
      <c r="B715" s="561"/>
      <c r="C715" s="561"/>
      <c r="D715" s="561"/>
      <c r="E715" s="569"/>
      <c r="F715" s="49"/>
      <c r="G715" s="80"/>
      <c r="H715" s="80"/>
      <c r="I715" s="80"/>
      <c r="J715" s="80"/>
      <c r="K715" s="80"/>
      <c r="L715" s="61"/>
      <c r="M715" s="61"/>
      <c r="N715" s="61"/>
      <c r="O715" s="80"/>
      <c r="P715" s="258"/>
      <c r="Q715" s="69"/>
      <c r="R715" s="12"/>
      <c r="S715" s="405"/>
      <c r="T715" s="405"/>
      <c r="U715" s="405"/>
      <c r="V715" s="405"/>
      <c r="W715" s="404"/>
      <c r="X715" s="277"/>
      <c r="Z715" s="69"/>
      <c r="AA715" s="69"/>
      <c r="AB715" s="69"/>
    </row>
    <row r="716" spans="1:28" s="5" customFormat="1" ht="14.45" customHeight="1" outlineLevel="1">
      <c r="A716" s="563"/>
      <c r="B716" s="563"/>
      <c r="C716" s="563"/>
      <c r="D716" s="563"/>
      <c r="E716" s="565" t="s">
        <v>301</v>
      </c>
      <c r="F716" s="40" t="s">
        <v>79</v>
      </c>
      <c r="G716" s="7" t="s">
        <v>80</v>
      </c>
      <c r="H716" s="7" t="s">
        <v>81</v>
      </c>
      <c r="I716" s="80"/>
      <c r="J716" s="7" t="s">
        <v>79</v>
      </c>
      <c r="K716" s="53" t="s">
        <v>87</v>
      </c>
      <c r="L716" s="80"/>
      <c r="M716" s="80"/>
      <c r="N716" s="80"/>
      <c r="O716" s="80"/>
      <c r="P716" s="262" t="s">
        <v>89</v>
      </c>
      <c r="Q716" s="69"/>
      <c r="R716" s="12"/>
      <c r="S716" s="405"/>
      <c r="T716" s="405"/>
      <c r="U716" s="405"/>
      <c r="V716" s="405"/>
      <c r="W716" s="404"/>
      <c r="X716" s="277"/>
      <c r="Z716" s="69"/>
      <c r="AA716" s="69"/>
      <c r="AB716" s="69"/>
    </row>
    <row r="717" spans="1:28" s="5" customFormat="1" outlineLevel="1">
      <c r="A717" s="563"/>
      <c r="B717" s="563"/>
      <c r="C717" s="563"/>
      <c r="D717" s="563"/>
      <c r="E717" s="565"/>
      <c r="F717" s="13" t="s">
        <v>82</v>
      </c>
      <c r="G717" s="33"/>
      <c r="H717" s="11"/>
      <c r="I717" s="80"/>
      <c r="J717" s="8" t="s">
        <v>82</v>
      </c>
      <c r="K717" s="11"/>
      <c r="L717" s="80"/>
      <c r="M717" s="80"/>
      <c r="N717" s="80"/>
      <c r="O717" s="80"/>
      <c r="P717" s="258"/>
      <c r="Q717" s="69"/>
      <c r="R717" s="12"/>
      <c r="S717" s="405"/>
      <c r="T717" s="405"/>
      <c r="U717" s="405"/>
      <c r="V717" s="405"/>
      <c r="W717" s="404"/>
      <c r="X717" s="277"/>
      <c r="Z717" s="69"/>
      <c r="AA717" s="69"/>
      <c r="AB717" s="69"/>
    </row>
    <row r="718" spans="1:28" s="5" customFormat="1" outlineLevel="1">
      <c r="A718" s="563"/>
      <c r="B718" s="563"/>
      <c r="C718" s="563"/>
      <c r="D718" s="563"/>
      <c r="E718" s="565"/>
      <c r="F718" s="13" t="s">
        <v>83</v>
      </c>
      <c r="G718" s="33"/>
      <c r="H718" s="11"/>
      <c r="I718" s="80"/>
      <c r="J718" s="8" t="s">
        <v>83</v>
      </c>
      <c r="K718" s="11"/>
      <c r="L718" s="80"/>
      <c r="M718" s="80"/>
      <c r="N718" s="80"/>
      <c r="O718" s="80"/>
      <c r="P718" s="258"/>
      <c r="Q718" s="69"/>
      <c r="R718" s="12"/>
      <c r="S718" s="405"/>
      <c r="T718" s="405"/>
      <c r="U718" s="405"/>
      <c r="V718" s="405"/>
      <c r="W718" s="404"/>
      <c r="X718" s="277"/>
      <c r="Z718" s="69"/>
      <c r="AA718" s="69"/>
      <c r="AB718" s="69"/>
    </row>
    <row r="719" spans="1:28" s="5" customFormat="1" outlineLevel="1">
      <c r="A719" s="563"/>
      <c r="B719" s="563"/>
      <c r="C719" s="563"/>
      <c r="D719" s="563"/>
      <c r="E719" s="565"/>
      <c r="F719" s="13" t="s">
        <v>84</v>
      </c>
      <c r="G719" s="33"/>
      <c r="H719" s="11"/>
      <c r="I719" s="80"/>
      <c r="J719" s="8" t="s">
        <v>84</v>
      </c>
      <c r="K719" s="11"/>
      <c r="L719" s="80"/>
      <c r="M719" s="80"/>
      <c r="N719" s="80"/>
      <c r="O719" s="80"/>
      <c r="P719" s="258"/>
      <c r="Q719" s="69"/>
      <c r="R719" s="12"/>
      <c r="S719" s="405"/>
      <c r="T719" s="405"/>
      <c r="U719" s="405"/>
      <c r="V719" s="405"/>
      <c r="W719" s="404"/>
      <c r="X719" s="277"/>
      <c r="Z719" s="69"/>
      <c r="AA719" s="69"/>
      <c r="AB719" s="69"/>
    </row>
    <row r="720" spans="1:28" s="5" customFormat="1" outlineLevel="1">
      <c r="A720" s="563"/>
      <c r="B720" s="563"/>
      <c r="C720" s="563"/>
      <c r="D720" s="563"/>
      <c r="E720" s="565"/>
      <c r="F720" s="13" t="s">
        <v>85</v>
      </c>
      <c r="G720" s="33"/>
      <c r="H720" s="11"/>
      <c r="I720" s="80"/>
      <c r="J720" s="8" t="s">
        <v>85</v>
      </c>
      <c r="K720" s="11"/>
      <c r="L720" s="80"/>
      <c r="M720" s="80"/>
      <c r="N720" s="80"/>
      <c r="O720" s="80"/>
      <c r="P720" s="258"/>
      <c r="Q720" s="69"/>
      <c r="R720" s="12"/>
      <c r="S720" s="405"/>
      <c r="T720" s="405"/>
      <c r="U720" s="405"/>
      <c r="V720" s="405"/>
      <c r="W720" s="404"/>
      <c r="X720" s="277"/>
      <c r="Z720" s="69"/>
      <c r="AA720" s="69"/>
      <c r="AB720" s="69"/>
    </row>
    <row r="721" spans="1:28" s="5" customFormat="1" outlineLevel="1">
      <c r="A721" s="563"/>
      <c r="B721" s="563"/>
      <c r="C721" s="563"/>
      <c r="D721" s="563"/>
      <c r="E721" s="565"/>
      <c r="F721" s="13" t="s">
        <v>86</v>
      </c>
      <c r="G721" s="33"/>
      <c r="H721" s="11"/>
      <c r="I721" s="80"/>
      <c r="J721" s="8" t="s">
        <v>86</v>
      </c>
      <c r="K721" s="11"/>
      <c r="L721" s="80"/>
      <c r="M721" s="80"/>
      <c r="N721" s="80"/>
      <c r="O721" s="80"/>
      <c r="P721" s="258"/>
      <c r="Q721" s="69"/>
      <c r="R721" s="12"/>
      <c r="S721" s="405"/>
      <c r="T721" s="405"/>
      <c r="U721" s="405"/>
      <c r="V721" s="405"/>
      <c r="W721" s="404"/>
      <c r="X721" s="277"/>
      <c r="Z721" s="69"/>
      <c r="AA721" s="69"/>
      <c r="AB721" s="69"/>
    </row>
    <row r="722" spans="1:28" s="5" customFormat="1" outlineLevel="1">
      <c r="A722" s="563"/>
      <c r="B722" s="563"/>
      <c r="C722" s="563"/>
      <c r="D722" s="563"/>
      <c r="E722" s="565"/>
      <c r="F722" s="13" t="s">
        <v>88</v>
      </c>
      <c r="G722" s="80"/>
      <c r="H722" s="80"/>
      <c r="I722" s="80"/>
      <c r="J722" s="12" t="s">
        <v>88</v>
      </c>
      <c r="K722" s="80"/>
      <c r="L722" s="80"/>
      <c r="M722" s="80"/>
      <c r="N722" s="80"/>
      <c r="O722" s="80"/>
      <c r="P722" s="258"/>
      <c r="Q722" s="69"/>
      <c r="R722" s="12"/>
      <c r="S722" s="405"/>
      <c r="T722" s="405"/>
      <c r="U722" s="405"/>
      <c r="V722" s="405"/>
      <c r="W722" s="404"/>
      <c r="X722" s="277"/>
      <c r="Z722" s="69"/>
      <c r="AA722" s="69"/>
      <c r="AB722" s="69"/>
    </row>
    <row r="723" spans="1:28" s="5" customFormat="1" outlineLevel="1">
      <c r="A723" s="563"/>
      <c r="B723" s="563"/>
      <c r="C723" s="563"/>
      <c r="D723" s="563"/>
      <c r="E723" s="565"/>
      <c r="F723" s="49"/>
      <c r="G723" s="80"/>
      <c r="H723" s="80"/>
      <c r="I723" s="80"/>
      <c r="J723" s="80"/>
      <c r="K723" s="80"/>
      <c r="L723" s="80"/>
      <c r="M723" s="80"/>
      <c r="N723" s="80"/>
      <c r="O723" s="80"/>
      <c r="P723" s="258"/>
      <c r="Q723" s="69"/>
      <c r="R723" s="12"/>
      <c r="S723" s="405"/>
      <c r="T723" s="405"/>
      <c r="U723" s="405"/>
      <c r="V723" s="405"/>
      <c r="W723" s="404"/>
      <c r="X723" s="277"/>
      <c r="Z723" s="69"/>
      <c r="AA723" s="69"/>
      <c r="AB723" s="69"/>
    </row>
    <row r="724" spans="1:28" s="5" customFormat="1" outlineLevel="1">
      <c r="A724" s="563"/>
      <c r="B724" s="563"/>
      <c r="C724" s="563"/>
      <c r="D724" s="563"/>
      <c r="E724" s="565"/>
      <c r="F724" s="49"/>
      <c r="G724" s="80"/>
      <c r="H724" s="80"/>
      <c r="I724" s="80"/>
      <c r="J724" s="80"/>
      <c r="K724" s="80"/>
      <c r="L724" s="80"/>
      <c r="M724" s="80"/>
      <c r="N724" s="80"/>
      <c r="O724" s="80"/>
      <c r="P724" s="258"/>
      <c r="Q724" s="69"/>
      <c r="R724" s="12"/>
      <c r="S724" s="405"/>
      <c r="T724" s="405"/>
      <c r="U724" s="405"/>
      <c r="V724" s="405"/>
      <c r="W724" s="404"/>
      <c r="X724" s="277"/>
      <c r="Z724" s="69"/>
      <c r="AA724" s="69"/>
      <c r="AB724" s="69"/>
    </row>
    <row r="725" spans="1:28" s="143" customFormat="1" ht="30.75" thickBot="1">
      <c r="A725" s="14">
        <v>580</v>
      </c>
      <c r="B725" s="15" t="s">
        <v>155</v>
      </c>
      <c r="C725" s="123" t="s">
        <v>156</v>
      </c>
      <c r="D725" s="89" t="s">
        <v>255</v>
      </c>
      <c r="F725" s="114"/>
      <c r="G725" s="96"/>
      <c r="H725" s="96"/>
      <c r="I725" s="96"/>
      <c r="J725" s="96"/>
      <c r="K725" s="96"/>
      <c r="L725" s="115"/>
      <c r="M725" s="115"/>
      <c r="N725" s="115"/>
      <c r="O725" s="96"/>
      <c r="P725" s="267"/>
      <c r="Q725" s="144"/>
      <c r="R725" s="128"/>
      <c r="S725" s="402"/>
      <c r="T725" s="402"/>
      <c r="U725" s="402"/>
      <c r="V725" s="402"/>
      <c r="W725" s="412"/>
      <c r="X725" s="280"/>
      <c r="Z725" s="145"/>
      <c r="AA725" s="145"/>
      <c r="AB725" s="145"/>
    </row>
    <row r="726" spans="1:28" s="5" customFormat="1" ht="13.9" customHeight="1" outlineLevel="1">
      <c r="A726" s="561"/>
      <c r="B726" s="561"/>
      <c r="C726" s="561"/>
      <c r="D726" s="561"/>
      <c r="E726" s="569" t="s">
        <v>214</v>
      </c>
      <c r="F726" s="40" t="s">
        <v>79</v>
      </c>
      <c r="G726" s="7" t="s">
        <v>80</v>
      </c>
      <c r="H726" s="7" t="s">
        <v>81</v>
      </c>
      <c r="I726" s="80"/>
      <c r="J726" s="7" t="s">
        <v>79</v>
      </c>
      <c r="K726" s="53" t="s">
        <v>87</v>
      </c>
      <c r="L726" s="80"/>
      <c r="M726" s="80"/>
      <c r="N726" s="80"/>
      <c r="O726" s="80"/>
      <c r="P726" s="262" t="s">
        <v>89</v>
      </c>
      <c r="Q726" s="69" t="s">
        <v>269</v>
      </c>
      <c r="R726" s="66">
        <v>580</v>
      </c>
      <c r="S726" s="233"/>
      <c r="T726" s="233"/>
      <c r="U726" s="233"/>
      <c r="V726" s="233"/>
      <c r="W726" s="411"/>
      <c r="X726" s="277"/>
      <c r="Z726" s="69"/>
      <c r="AA726" s="69"/>
      <c r="AB726" s="69"/>
    </row>
    <row r="727" spans="1:28" s="5" customFormat="1" outlineLevel="1">
      <c r="A727" s="561"/>
      <c r="B727" s="561"/>
      <c r="C727" s="561"/>
      <c r="D727" s="561"/>
      <c r="E727" s="569"/>
      <c r="F727" s="13" t="s">
        <v>82</v>
      </c>
      <c r="G727" s="33">
        <v>1587.6369305621752</v>
      </c>
      <c r="H727" s="11">
        <v>1233.5430176559321</v>
      </c>
      <c r="I727" s="80"/>
      <c r="J727" s="8" t="s">
        <v>82</v>
      </c>
      <c r="K727" s="11">
        <v>84.030161687584609</v>
      </c>
      <c r="L727" s="80">
        <v>49.96802486803427</v>
      </c>
      <c r="M727" s="80">
        <v>266.30930912253478</v>
      </c>
      <c r="N727" s="80">
        <v>97.391139365062443</v>
      </c>
      <c r="O727" s="80"/>
      <c r="P727" s="258">
        <v>124.42465876080402</v>
      </c>
      <c r="Q727" s="31"/>
      <c r="R727" s="12" t="s">
        <v>82</v>
      </c>
      <c r="S727" s="233">
        <v>1072.21019776143</v>
      </c>
      <c r="T727" s="233">
        <v>637.58327664171236</v>
      </c>
      <c r="U727" s="233">
        <v>3398.0603067454413</v>
      </c>
      <c r="V727" s="233">
        <v>1242.6939411001172</v>
      </c>
      <c r="W727" s="404"/>
      <c r="X727" s="277"/>
      <c r="Z727" s="69"/>
      <c r="AA727" s="69"/>
      <c r="AB727" s="69"/>
    </row>
    <row r="728" spans="1:28" s="5" customFormat="1" outlineLevel="1">
      <c r="A728" s="561"/>
      <c r="B728" s="561"/>
      <c r="C728" s="561"/>
      <c r="D728" s="561"/>
      <c r="E728" s="569"/>
      <c r="F728" s="13" t="s">
        <v>83</v>
      </c>
      <c r="G728" s="33">
        <v>2016.5831358530604</v>
      </c>
      <c r="H728" s="11">
        <v>1661.8484161906149</v>
      </c>
      <c r="I728" s="80"/>
      <c r="J728" s="8" t="s">
        <v>83</v>
      </c>
      <c r="K728" s="11">
        <v>240.72780875623155</v>
      </c>
      <c r="L728" s="80">
        <v>46.283445529213282</v>
      </c>
      <c r="M728" s="80">
        <v>243.07695798661101</v>
      </c>
      <c r="N728" s="80">
        <v>34.749543707809721</v>
      </c>
      <c r="O728" s="80"/>
      <c r="P728" s="259">
        <v>141.20943899496638</v>
      </c>
      <c r="Q728" s="31"/>
      <c r="R728" s="12" t="s">
        <v>83</v>
      </c>
      <c r="S728" s="233">
        <v>3437.7846334052902</v>
      </c>
      <c r="T728" s="233">
        <v>660.96442552053679</v>
      </c>
      <c r="U728" s="233">
        <v>3471.3323534111341</v>
      </c>
      <c r="V728" s="233">
        <v>496.25113107528068</v>
      </c>
      <c r="W728" s="404"/>
      <c r="X728" s="276">
        <f>G728/$G$727*100</f>
        <v>127.01790296217142</v>
      </c>
      <c r="Z728" s="69"/>
      <c r="AA728" s="69"/>
      <c r="AB728" s="69"/>
    </row>
    <row r="729" spans="1:28" s="5" customFormat="1" outlineLevel="1">
      <c r="A729" s="561"/>
      <c r="B729" s="561"/>
      <c r="C729" s="561"/>
      <c r="D729" s="561"/>
      <c r="E729" s="569"/>
      <c r="F729" s="13" t="s">
        <v>84</v>
      </c>
      <c r="G729" s="33">
        <v>1788.3371594497648</v>
      </c>
      <c r="H729" s="11">
        <v>1006.4195258652353</v>
      </c>
      <c r="I729" s="80"/>
      <c r="J729" s="8" t="s">
        <v>84</v>
      </c>
      <c r="K729" s="11">
        <v>178.94612241749562</v>
      </c>
      <c r="L729" s="80">
        <v>55.679157242364994</v>
      </c>
      <c r="M729" s="80">
        <v>194.31867670554274</v>
      </c>
      <c r="N729" s="80">
        <v>74.604740561293482</v>
      </c>
      <c r="O729" s="80"/>
      <c r="P729" s="258">
        <v>125.88717423167421</v>
      </c>
      <c r="Q729" s="31"/>
      <c r="R729" s="12" t="s">
        <v>84</v>
      </c>
      <c r="S729" s="233">
        <v>2542.0858178110998</v>
      </c>
      <c r="T729" s="233">
        <v>790.97101441104894</v>
      </c>
      <c r="U729" s="233">
        <v>2760.466365605273</v>
      </c>
      <c r="V729" s="233">
        <v>1059.8254399716368</v>
      </c>
      <c r="W729" s="404"/>
      <c r="X729" s="277">
        <f t="shared" ref="X729:X732" si="67">G729/$G$727*100</f>
        <v>112.64144370945834</v>
      </c>
      <c r="Z729" s="69"/>
      <c r="AA729" s="69"/>
      <c r="AB729" s="69"/>
    </row>
    <row r="730" spans="1:28" s="5" customFormat="1" outlineLevel="1">
      <c r="A730" s="561"/>
      <c r="B730" s="561"/>
      <c r="C730" s="561"/>
      <c r="D730" s="561"/>
      <c r="E730" s="569"/>
      <c r="F730" s="13" t="s">
        <v>85</v>
      </c>
      <c r="G730" s="33">
        <v>2158.5026375092566</v>
      </c>
      <c r="H730" s="11">
        <v>109.90882952827836</v>
      </c>
      <c r="I730" s="80"/>
      <c r="J730" s="8" t="s">
        <v>85</v>
      </c>
      <c r="K730" s="11">
        <v>132.41085813492489</v>
      </c>
      <c r="L730" s="80">
        <v>120.67426336197613</v>
      </c>
      <c r="M730" s="80">
        <v>135.12134678423391</v>
      </c>
      <c r="N730" s="80">
        <v>155.78832850872135</v>
      </c>
      <c r="O730" s="80"/>
      <c r="P730" s="258">
        <v>135.99869919746408</v>
      </c>
      <c r="Q730" s="31"/>
      <c r="R730" s="12" t="s">
        <v>85</v>
      </c>
      <c r="S730" s="233">
        <v>2190.064138901595</v>
      </c>
      <c r="T730" s="233">
        <v>1995.9418766709318</v>
      </c>
      <c r="U730" s="233">
        <v>2234.8953866811585</v>
      </c>
      <c r="V730" s="233">
        <v>2213.1091477833415</v>
      </c>
      <c r="W730" s="404"/>
      <c r="X730" s="277">
        <f t="shared" si="67"/>
        <v>135.95694304899675</v>
      </c>
      <c r="Z730" s="69"/>
      <c r="AA730" s="69"/>
      <c r="AB730" s="69"/>
    </row>
    <row r="731" spans="1:28" s="5" customFormat="1" outlineLevel="1">
      <c r="A731" s="561"/>
      <c r="B731" s="561"/>
      <c r="C731" s="561"/>
      <c r="D731" s="561"/>
      <c r="E731" s="569"/>
      <c r="F731" s="13" t="s">
        <v>86</v>
      </c>
      <c r="G731" s="33">
        <v>2003.0282888845502</v>
      </c>
      <c r="H731" s="11">
        <v>262.3249865705547</v>
      </c>
      <c r="I731" s="80"/>
      <c r="J731" s="8" t="s">
        <v>86</v>
      </c>
      <c r="K731" s="11"/>
      <c r="L731" s="80">
        <v>96.474736111074861</v>
      </c>
      <c r="M731" s="80">
        <v>75.285943023466118</v>
      </c>
      <c r="N731" s="80">
        <v>80.637300691324626</v>
      </c>
      <c r="O731" s="80"/>
      <c r="P731" s="259">
        <v>84.132659941955197</v>
      </c>
      <c r="Q731" s="31"/>
      <c r="R731" s="12" t="s">
        <v>86</v>
      </c>
      <c r="S731" s="233"/>
      <c r="T731" s="233">
        <v>2296.8681333322402</v>
      </c>
      <c r="U731" s="233">
        <v>1792.4058711015782</v>
      </c>
      <c r="V731" s="233">
        <v>1919.8108622198317</v>
      </c>
      <c r="W731" s="404"/>
      <c r="X731" s="276">
        <f t="shared" si="67"/>
        <v>126.1641279769983</v>
      </c>
      <c r="Z731" s="69"/>
      <c r="AA731" s="69"/>
      <c r="AB731" s="69"/>
    </row>
    <row r="732" spans="1:28" s="5" customFormat="1" outlineLevel="1">
      <c r="A732" s="561"/>
      <c r="B732" s="561"/>
      <c r="C732" s="561"/>
      <c r="D732" s="561"/>
      <c r="E732" s="569"/>
      <c r="F732" s="13" t="s">
        <v>88</v>
      </c>
      <c r="G732" s="80">
        <v>1236.7169033161708</v>
      </c>
      <c r="H732" s="80">
        <v>90.64353587657358</v>
      </c>
      <c r="I732" s="80"/>
      <c r="J732" s="12" t="s">
        <v>88</v>
      </c>
      <c r="K732" s="80"/>
      <c r="L732" s="80"/>
      <c r="M732" s="80">
        <v>85.785769315264474</v>
      </c>
      <c r="N732" s="80">
        <v>77.331955124874824</v>
      </c>
      <c r="O732" s="80"/>
      <c r="P732" s="258">
        <v>81.558862220069642</v>
      </c>
      <c r="Q732" s="31"/>
      <c r="R732" s="12" t="s">
        <v>88</v>
      </c>
      <c r="S732" s="233"/>
      <c r="T732" s="233"/>
      <c r="U732" s="233">
        <v>1300.8115622052221</v>
      </c>
      <c r="V732" s="233">
        <v>1172.6222444271195</v>
      </c>
      <c r="W732" s="404"/>
      <c r="X732" s="277">
        <f t="shared" si="67"/>
        <v>77.896707963215178</v>
      </c>
      <c r="Z732" s="69"/>
      <c r="AA732" s="69"/>
      <c r="AB732" s="69"/>
    </row>
    <row r="733" spans="1:28" s="5" customFormat="1" outlineLevel="1">
      <c r="A733" s="561"/>
      <c r="B733" s="561"/>
      <c r="C733" s="561"/>
      <c r="D733" s="561"/>
      <c r="E733" s="569"/>
      <c r="F733" s="49"/>
      <c r="G733" s="80"/>
      <c r="H733" s="80"/>
      <c r="I733" s="80"/>
      <c r="J733" s="80"/>
      <c r="K733" s="80"/>
      <c r="L733" s="80"/>
      <c r="M733" s="80"/>
      <c r="N733" s="80"/>
      <c r="O733" s="80"/>
      <c r="P733" s="258"/>
      <c r="Q733" s="69"/>
      <c r="R733" s="12"/>
      <c r="S733" s="405"/>
      <c r="T733" s="405"/>
      <c r="U733" s="405"/>
      <c r="V733" s="405"/>
      <c r="W733" s="404"/>
      <c r="X733" s="277"/>
      <c r="Z733" s="69"/>
      <c r="AA733" s="69"/>
      <c r="AB733" s="69"/>
    </row>
    <row r="734" spans="1:28" s="5" customFormat="1" outlineLevel="1">
      <c r="A734" s="561"/>
      <c r="B734" s="561"/>
      <c r="C734" s="561"/>
      <c r="D734" s="561"/>
      <c r="E734" s="569"/>
      <c r="F734" s="49"/>
      <c r="G734" s="80"/>
      <c r="H734" s="80"/>
      <c r="I734" s="80"/>
      <c r="J734" s="80"/>
      <c r="K734" s="80"/>
      <c r="L734" s="80"/>
      <c r="M734" s="80"/>
      <c r="N734" s="80"/>
      <c r="O734" s="80"/>
      <c r="P734" s="258"/>
      <c r="Q734" s="69"/>
      <c r="R734" s="12"/>
      <c r="S734" s="405"/>
      <c r="T734" s="405"/>
      <c r="U734" s="405"/>
      <c r="V734" s="405"/>
      <c r="W734" s="404"/>
      <c r="X734" s="277"/>
      <c r="Z734" s="69"/>
      <c r="AA734" s="69"/>
      <c r="AB734" s="69"/>
    </row>
    <row r="735" spans="1:28" s="5" customFormat="1" ht="15.75" outlineLevel="1" thickBot="1">
      <c r="A735" s="561"/>
      <c r="B735" s="561"/>
      <c r="C735" s="561"/>
      <c r="D735" s="561"/>
      <c r="E735" s="569"/>
      <c r="F735" s="49"/>
      <c r="G735" s="80"/>
      <c r="H735" s="80"/>
      <c r="I735" s="80"/>
      <c r="J735" s="80"/>
      <c r="K735" s="80"/>
      <c r="L735" s="61"/>
      <c r="M735" s="61"/>
      <c r="N735" s="61"/>
      <c r="O735" s="80"/>
      <c r="P735" s="258"/>
      <c r="Q735" s="69"/>
      <c r="R735" s="8">
        <v>580</v>
      </c>
      <c r="S735" s="233"/>
      <c r="T735" s="233"/>
      <c r="U735" s="233"/>
      <c r="V735" s="233"/>
      <c r="W735" s="404"/>
      <c r="X735" s="277"/>
      <c r="Z735" s="69"/>
      <c r="AA735" s="69"/>
      <c r="AB735" s="69"/>
    </row>
    <row r="736" spans="1:28" s="5" customFormat="1" ht="14.45" customHeight="1" outlineLevel="1">
      <c r="A736" s="563"/>
      <c r="B736" s="563"/>
      <c r="C736" s="563"/>
      <c r="D736" s="563"/>
      <c r="E736" s="569" t="s">
        <v>77</v>
      </c>
      <c r="F736" s="40" t="s">
        <v>79</v>
      </c>
      <c r="G736" s="7" t="s">
        <v>80</v>
      </c>
      <c r="H736" s="7" t="s">
        <v>81</v>
      </c>
      <c r="I736" s="80"/>
      <c r="J736" s="7" t="s">
        <v>79</v>
      </c>
      <c r="K736" s="53" t="s">
        <v>87</v>
      </c>
      <c r="L736" s="80"/>
      <c r="M736" s="80"/>
      <c r="N736" s="80"/>
      <c r="O736" s="80"/>
      <c r="P736" s="262" t="s">
        <v>89</v>
      </c>
      <c r="Q736" s="69" t="s">
        <v>285</v>
      </c>
      <c r="R736" s="8" t="s">
        <v>82</v>
      </c>
      <c r="S736" s="233">
        <v>3866.9755590389263</v>
      </c>
      <c r="T736" s="233">
        <v>4260.1676868418654</v>
      </c>
      <c r="U736" s="233">
        <v>4167.7880368345604</v>
      </c>
      <c r="V736" s="233">
        <v>4186.3231446170457</v>
      </c>
      <c r="W736" s="404"/>
      <c r="X736" s="277"/>
      <c r="Z736" s="69"/>
      <c r="AA736" s="69"/>
      <c r="AB736" s="69"/>
    </row>
    <row r="737" spans="1:28" s="5" customFormat="1" outlineLevel="1">
      <c r="A737" s="563"/>
      <c r="B737" s="563"/>
      <c r="C737" s="563"/>
      <c r="D737" s="563"/>
      <c r="E737" s="569"/>
      <c r="F737" s="13" t="s">
        <v>82</v>
      </c>
      <c r="G737" s="33">
        <v>4120.3136068330996</v>
      </c>
      <c r="H737" s="11">
        <v>173.5419360823918</v>
      </c>
      <c r="I737" s="80"/>
      <c r="J737" s="8" t="s">
        <v>82</v>
      </c>
      <c r="K737" s="11">
        <v>103.75259090915578</v>
      </c>
      <c r="L737" s="80">
        <v>114.30210211288774</v>
      </c>
      <c r="M737" s="80">
        <v>111.8235170043951</v>
      </c>
      <c r="N737" s="80">
        <v>112.32082179100493</v>
      </c>
      <c r="O737" s="80"/>
      <c r="P737" s="258">
        <v>110.5497579543609</v>
      </c>
      <c r="Q737" s="69"/>
      <c r="R737" s="8" t="s">
        <v>83</v>
      </c>
      <c r="S737" s="233">
        <v>3018.9354145279267</v>
      </c>
      <c r="T737" s="233">
        <v>3310.9329012053072</v>
      </c>
      <c r="U737" s="233">
        <v>2072.3950366884633</v>
      </c>
      <c r="V737" s="233">
        <v>3375.2936823279438</v>
      </c>
      <c r="W737" s="404"/>
      <c r="X737" s="276">
        <f>G738/$G$737*100</f>
        <v>71.460319277747587</v>
      </c>
      <c r="Z737" s="69"/>
      <c r="AA737" s="69"/>
      <c r="AB737" s="69"/>
    </row>
    <row r="738" spans="1:28" s="5" customFormat="1" outlineLevel="1">
      <c r="A738" s="563"/>
      <c r="B738" s="563"/>
      <c r="C738" s="563"/>
      <c r="D738" s="563"/>
      <c r="E738" s="569"/>
      <c r="F738" s="13" t="s">
        <v>83</v>
      </c>
      <c r="G738" s="33">
        <v>2944.3892586874103</v>
      </c>
      <c r="H738" s="11">
        <v>601.6543627735706</v>
      </c>
      <c r="I738" s="80"/>
      <c r="J738" s="8" t="s">
        <v>83</v>
      </c>
      <c r="K738" s="11">
        <v>102.27906992623465</v>
      </c>
      <c r="L738" s="80">
        <v>112.17170665322161</v>
      </c>
      <c r="M738" s="80">
        <v>70.211053821231133</v>
      </c>
      <c r="N738" s="80">
        <v>114.35219743194818</v>
      </c>
      <c r="O738" s="80"/>
      <c r="P738" s="259">
        <v>99.753506958158894</v>
      </c>
      <c r="Q738" s="69"/>
      <c r="R738" s="8" t="s">
        <v>84</v>
      </c>
      <c r="S738" s="233">
        <v>3313.3611867688169</v>
      </c>
      <c r="T738" s="233">
        <v>3394.9107378753829</v>
      </c>
      <c r="U738" s="233">
        <v>2788.6603245089341</v>
      </c>
      <c r="V738" s="233">
        <v>3498.5861778870703</v>
      </c>
      <c r="W738" s="404"/>
      <c r="X738" s="277">
        <f t="shared" ref="X738:X741" si="68">G739/$G$737*100</f>
        <v>78.850299194996495</v>
      </c>
      <c r="Z738" s="69"/>
      <c r="AA738" s="69"/>
      <c r="AB738" s="69"/>
    </row>
    <row r="739" spans="1:28" s="5" customFormat="1" outlineLevel="1">
      <c r="A739" s="563"/>
      <c r="B739" s="563"/>
      <c r="C739" s="563"/>
      <c r="D739" s="563"/>
      <c r="E739" s="569"/>
      <c r="F739" s="13" t="s">
        <v>84</v>
      </c>
      <c r="G739" s="33">
        <v>3248.8796067600506</v>
      </c>
      <c r="H739" s="11">
        <v>316.03698350825783</v>
      </c>
      <c r="I739" s="80"/>
      <c r="J739" s="8" t="s">
        <v>84</v>
      </c>
      <c r="K739" s="11">
        <v>100.64010572640657</v>
      </c>
      <c r="L739" s="80">
        <v>103.11709358938973</v>
      </c>
      <c r="M739" s="80">
        <v>84.702830169657645</v>
      </c>
      <c r="N739" s="80">
        <v>106.26613368971849</v>
      </c>
      <c r="O739" s="80"/>
      <c r="P739" s="258">
        <v>98.681540793793118</v>
      </c>
      <c r="Q739" s="69"/>
      <c r="R739" s="8" t="s">
        <v>85</v>
      </c>
      <c r="S739" s="233">
        <v>2750.6499745162391</v>
      </c>
      <c r="T739" s="233">
        <v>3058.6930178695388</v>
      </c>
      <c r="U739" s="233">
        <v>2114.5896778140218</v>
      </c>
      <c r="V739" s="233">
        <v>3185.5727845410756</v>
      </c>
      <c r="W739" s="404"/>
      <c r="X739" s="277">
        <f t="shared" si="68"/>
        <v>67.406916771559267</v>
      </c>
      <c r="Z739" s="69"/>
      <c r="AA739" s="69"/>
      <c r="AB739" s="69"/>
    </row>
    <row r="740" spans="1:28" s="5" customFormat="1" outlineLevel="1">
      <c r="A740" s="563"/>
      <c r="B740" s="563"/>
      <c r="C740" s="563"/>
      <c r="D740" s="563"/>
      <c r="E740" s="569"/>
      <c r="F740" s="13" t="s">
        <v>85</v>
      </c>
      <c r="G740" s="33">
        <v>2777.3763636852191</v>
      </c>
      <c r="H740" s="11">
        <v>478.10872848726353</v>
      </c>
      <c r="I740" s="80"/>
      <c r="J740" s="8" t="s">
        <v>85</v>
      </c>
      <c r="K740" s="11">
        <v>104.59940168334107</v>
      </c>
      <c r="L740" s="80">
        <v>116.31340321970065</v>
      </c>
      <c r="M740" s="80">
        <v>80.41183616756463</v>
      </c>
      <c r="N740" s="80">
        <v>121.13828017697281</v>
      </c>
      <c r="O740" s="80"/>
      <c r="P740" s="258">
        <v>105.61573031189479</v>
      </c>
      <c r="Q740" s="69"/>
      <c r="R740" s="8" t="s">
        <v>86</v>
      </c>
      <c r="S740" s="233"/>
      <c r="T740" s="233">
        <v>3073.4639867103779</v>
      </c>
      <c r="U740" s="233">
        <v>2183.4918589074391</v>
      </c>
      <c r="V740" s="233">
        <v>3477.0660156125778</v>
      </c>
      <c r="W740" s="404"/>
      <c r="X740" s="276">
        <f t="shared" si="68"/>
        <v>70.658228916895666</v>
      </c>
      <c r="Z740" s="69"/>
      <c r="AA740" s="69"/>
      <c r="AB740" s="69"/>
    </row>
    <row r="741" spans="1:28" s="5" customFormat="1" outlineLevel="1">
      <c r="A741" s="563"/>
      <c r="B741" s="563"/>
      <c r="C741" s="563"/>
      <c r="D741" s="563"/>
      <c r="E741" s="569"/>
      <c r="F741" s="13" t="s">
        <v>86</v>
      </c>
      <c r="G741" s="33">
        <v>2911.3406204101316</v>
      </c>
      <c r="H741" s="11">
        <v>661.85082469484519</v>
      </c>
      <c r="I741" s="80"/>
      <c r="J741" s="8" t="s">
        <v>86</v>
      </c>
      <c r="K741" s="11"/>
      <c r="L741" s="80">
        <v>90.071691625042178</v>
      </c>
      <c r="M741" s="80">
        <v>63.989949526561297</v>
      </c>
      <c r="N741" s="80">
        <v>101.899751964682</v>
      </c>
      <c r="O741" s="80"/>
      <c r="P741" s="259">
        <v>85.320464372095159</v>
      </c>
      <c r="Q741" s="69"/>
      <c r="R741" s="8" t="s">
        <v>88</v>
      </c>
      <c r="S741" s="233"/>
      <c r="T741" s="233"/>
      <c r="U741" s="233">
        <v>3840.5812755862803</v>
      </c>
      <c r="V741" s="233">
        <v>3593.6181155687486</v>
      </c>
      <c r="W741" s="404"/>
      <c r="X741" s="277">
        <f t="shared" si="68"/>
        <v>90.213999473561969</v>
      </c>
      <c r="Z741" s="69"/>
      <c r="AA741" s="69"/>
      <c r="AB741" s="69"/>
    </row>
    <row r="742" spans="1:28" s="5" customFormat="1" outlineLevel="1">
      <c r="A742" s="563"/>
      <c r="B742" s="563"/>
      <c r="C742" s="563"/>
      <c r="D742" s="563"/>
      <c r="E742" s="569"/>
      <c r="F742" s="13" t="s">
        <v>88</v>
      </c>
      <c r="G742" s="80">
        <v>3717.0996955775145</v>
      </c>
      <c r="H742" s="80">
        <v>174.62932515165508</v>
      </c>
      <c r="I742" s="80"/>
      <c r="J742" s="12" t="s">
        <v>88</v>
      </c>
      <c r="K742" s="80"/>
      <c r="L742" s="80"/>
      <c r="M742" s="80">
        <v>118.94159575498098</v>
      </c>
      <c r="N742" s="80">
        <v>111.29322426186792</v>
      </c>
      <c r="O742" s="80"/>
      <c r="P742" s="258">
        <v>115.11741000842446</v>
      </c>
      <c r="Q742" s="69"/>
      <c r="R742" s="12"/>
      <c r="S742" s="405"/>
      <c r="T742" s="405"/>
      <c r="U742" s="405"/>
      <c r="V742" s="405"/>
      <c r="W742" s="404"/>
      <c r="X742" s="277"/>
      <c r="Z742" s="69"/>
      <c r="AA742" s="69"/>
      <c r="AB742" s="69"/>
    </row>
    <row r="743" spans="1:28" s="5" customFormat="1" outlineLevel="1">
      <c r="A743" s="563"/>
      <c r="B743" s="563"/>
      <c r="C743" s="563"/>
      <c r="D743" s="563"/>
      <c r="E743" s="569"/>
      <c r="F743" s="49"/>
      <c r="G743" s="80"/>
      <c r="H743" s="80"/>
      <c r="I743" s="80"/>
      <c r="J743" s="80"/>
      <c r="K743" s="80"/>
      <c r="L743" s="80"/>
      <c r="M743" s="80"/>
      <c r="N743" s="80"/>
      <c r="O743" s="80"/>
      <c r="P743" s="258"/>
      <c r="Q743" s="69"/>
      <c r="R743" s="12"/>
      <c r="S743" s="405"/>
      <c r="T743" s="405"/>
      <c r="U743" s="405"/>
      <c r="V743" s="405"/>
      <c r="W743" s="404"/>
      <c r="X743" s="277"/>
      <c r="Z743" s="69"/>
      <c r="AA743" s="69"/>
      <c r="AB743" s="69"/>
    </row>
    <row r="744" spans="1:28" s="5" customFormat="1" ht="55.9" customHeight="1" outlineLevel="1">
      <c r="A744" s="563"/>
      <c r="B744" s="563"/>
      <c r="C744" s="563"/>
      <c r="D744" s="563"/>
      <c r="E744" s="569"/>
      <c r="F744" s="49"/>
      <c r="G744" s="80"/>
      <c r="H744" s="80"/>
      <c r="I744" s="80"/>
      <c r="J744" s="80"/>
      <c r="K744" s="80"/>
      <c r="L744" s="80"/>
      <c r="M744" s="80"/>
      <c r="N744" s="80"/>
      <c r="O744" s="80"/>
      <c r="P744" s="258"/>
      <c r="Q744" s="69"/>
      <c r="R744" s="12"/>
      <c r="S744" s="405"/>
      <c r="T744" s="405"/>
      <c r="U744" s="405"/>
      <c r="V744" s="405"/>
      <c r="W744" s="404"/>
      <c r="X744" s="277" t="s">
        <v>370</v>
      </c>
      <c r="Z744" s="69"/>
      <c r="AA744" s="69"/>
      <c r="AB744" s="69"/>
    </row>
    <row r="747" spans="1:28">
      <c r="X747" s="394" t="s">
        <v>371</v>
      </c>
    </row>
  </sheetData>
  <mergeCells count="159">
    <mergeCell ref="E24:E33"/>
    <mergeCell ref="A123:D132"/>
    <mergeCell ref="E123:E132"/>
    <mergeCell ref="E233:E241"/>
    <mergeCell ref="A212:D221"/>
    <mergeCell ref="E212:E221"/>
    <mergeCell ref="A203:D211"/>
    <mergeCell ref="A182:D191"/>
    <mergeCell ref="E182:E191"/>
    <mergeCell ref="A152:D161"/>
    <mergeCell ref="E152:E161"/>
    <mergeCell ref="A172:D180"/>
    <mergeCell ref="E172:E180"/>
    <mergeCell ref="E162:E171"/>
    <mergeCell ref="E103:E112"/>
    <mergeCell ref="E34:E43"/>
    <mergeCell ref="R1:V2"/>
    <mergeCell ref="A545:D553"/>
    <mergeCell ref="E545:E553"/>
    <mergeCell ref="A65:D72"/>
    <mergeCell ref="E65:E72"/>
    <mergeCell ref="Q1:Q2"/>
    <mergeCell ref="E44:E54"/>
    <mergeCell ref="A45:D54"/>
    <mergeCell ref="A55:D64"/>
    <mergeCell ref="E55:E64"/>
    <mergeCell ref="A14:D23"/>
    <mergeCell ref="A24:D33"/>
    <mergeCell ref="A1:A2"/>
    <mergeCell ref="B1:B2"/>
    <mergeCell ref="C1:C2"/>
    <mergeCell ref="D1:D2"/>
    <mergeCell ref="E1:E2"/>
    <mergeCell ref="A133:D141"/>
    <mergeCell ref="E133:E141"/>
    <mergeCell ref="A93:D102"/>
    <mergeCell ref="E93:E102"/>
    <mergeCell ref="A113:D121"/>
    <mergeCell ref="E113:E121"/>
    <mergeCell ref="A103:D112"/>
    <mergeCell ref="A655:D664"/>
    <mergeCell ref="E655:E664"/>
    <mergeCell ref="A665:D673"/>
    <mergeCell ref="E665:E673"/>
    <mergeCell ref="A635:D644"/>
    <mergeCell ref="E635:E644"/>
    <mergeCell ref="A403:D412"/>
    <mergeCell ref="E403:E412"/>
    <mergeCell ref="A413:D421"/>
    <mergeCell ref="E413:E421"/>
    <mergeCell ref="A445:D453"/>
    <mergeCell ref="E445:E453"/>
    <mergeCell ref="A434:D442"/>
    <mergeCell ref="E434:E442"/>
    <mergeCell ref="A645:D653"/>
    <mergeCell ref="E645:E653"/>
    <mergeCell ref="E625:E633"/>
    <mergeCell ref="A625:D633"/>
    <mergeCell ref="A606:D614"/>
    <mergeCell ref="E606:E614"/>
    <mergeCell ref="A585:D594"/>
    <mergeCell ref="E585:E594"/>
    <mergeCell ref="A526:D535"/>
    <mergeCell ref="E526:E535"/>
    <mergeCell ref="A726:D735"/>
    <mergeCell ref="E726:E735"/>
    <mergeCell ref="A736:D744"/>
    <mergeCell ref="E736:E744"/>
    <mergeCell ref="A675:D684"/>
    <mergeCell ref="E675:E684"/>
    <mergeCell ref="A706:D715"/>
    <mergeCell ref="E706:E715"/>
    <mergeCell ref="A716:D724"/>
    <mergeCell ref="E716:E724"/>
    <mergeCell ref="A686:D695"/>
    <mergeCell ref="E686:E695"/>
    <mergeCell ref="A696:D704"/>
    <mergeCell ref="E696:E704"/>
    <mergeCell ref="A536:D544"/>
    <mergeCell ref="E536:E544"/>
    <mergeCell ref="A575:D583"/>
    <mergeCell ref="E575:E583"/>
    <mergeCell ref="A615:D624"/>
    <mergeCell ref="E615:E624"/>
    <mergeCell ref="A596:D605"/>
    <mergeCell ref="E596:E605"/>
    <mergeCell ref="A515:D524"/>
    <mergeCell ref="E515:E524"/>
    <mergeCell ref="A566:D574"/>
    <mergeCell ref="E566:E574"/>
    <mergeCell ref="A555:D565"/>
    <mergeCell ref="E555:E565"/>
    <mergeCell ref="A476:D485"/>
    <mergeCell ref="E476:E485"/>
    <mergeCell ref="A505:D513"/>
    <mergeCell ref="E505:E513"/>
    <mergeCell ref="E392:E401"/>
    <mergeCell ref="A372:D381"/>
    <mergeCell ref="E372:E381"/>
    <mergeCell ref="A382:D390"/>
    <mergeCell ref="E382:E390"/>
    <mergeCell ref="A496:D504"/>
    <mergeCell ref="E496:E504"/>
    <mergeCell ref="A486:D495"/>
    <mergeCell ref="E486:E495"/>
    <mergeCell ref="A423:D432"/>
    <mergeCell ref="E423:E432"/>
    <mergeCell ref="A466:D474"/>
    <mergeCell ref="E466:E474"/>
    <mergeCell ref="A456:D465"/>
    <mergeCell ref="E456:E465"/>
    <mergeCell ref="Y1:Y2"/>
    <mergeCell ref="F1:P2"/>
    <mergeCell ref="A332:D340"/>
    <mergeCell ref="E332:E340"/>
    <mergeCell ref="E14:E23"/>
    <mergeCell ref="A284:D293"/>
    <mergeCell ref="E284:E293"/>
    <mergeCell ref="A294:D302"/>
    <mergeCell ref="E294:E302"/>
    <mergeCell ref="A264:D273"/>
    <mergeCell ref="A223:D232"/>
    <mergeCell ref="E223:E232"/>
    <mergeCell ref="E73:E83"/>
    <mergeCell ref="A74:D83"/>
    <mergeCell ref="A84:D91"/>
    <mergeCell ref="E84:E91"/>
    <mergeCell ref="A303:D311"/>
    <mergeCell ref="E303:E311"/>
    <mergeCell ref="A313:D322"/>
    <mergeCell ref="E313:E322"/>
    <mergeCell ref="A323:D331"/>
    <mergeCell ref="E323:E331"/>
    <mergeCell ref="A192:D200"/>
    <mergeCell ref="E192:E200"/>
    <mergeCell ref="X1:X2"/>
    <mergeCell ref="W1:W2"/>
    <mergeCell ref="A392:D401"/>
    <mergeCell ref="A361:D370"/>
    <mergeCell ref="E361:E370"/>
    <mergeCell ref="A342:D350"/>
    <mergeCell ref="E342:E350"/>
    <mergeCell ref="E264:E273"/>
    <mergeCell ref="A274:D282"/>
    <mergeCell ref="E274:E282"/>
    <mergeCell ref="A244:D253"/>
    <mergeCell ref="E244:E253"/>
    <mergeCell ref="A254:D262"/>
    <mergeCell ref="E254:E262"/>
    <mergeCell ref="A351:D359"/>
    <mergeCell ref="E351:E359"/>
    <mergeCell ref="A233:D241"/>
    <mergeCell ref="A162:D171"/>
    <mergeCell ref="A142:D150"/>
    <mergeCell ref="E142:E150"/>
    <mergeCell ref="E203:E211"/>
    <mergeCell ref="A34:D43"/>
    <mergeCell ref="A4:D13"/>
    <mergeCell ref="E4:E13"/>
  </mergeCells>
  <hyperlinks>
    <hyperlink ref="X245" r:id="rId1" display="https://gestis.dguv.de/data?name=492728" xr:uid="{00000000-0004-0000-0100-000000000000}"/>
    <hyperlink ref="X265" r:id="rId2" display="https://gestis.dguv.de/data?name=493575" xr:uid="{00000000-0004-0000-0100-000001000000}"/>
    <hyperlink ref="X122" r:id="rId3" display="https://gestis.dguv.de/data?name=037180" xr:uid="{00000000-0004-0000-0100-000002000000}"/>
    <hyperlink ref="Y49" r:id="rId4" display="https://gestis.dguv.de/data?name=014020" xr:uid="{00000000-0004-0000-0100-000003000000}"/>
  </hyperlinks>
  <pageMargins left="0.7" right="0.7" top="0.78740157499999996" bottom="0.78740157499999996" header="0.3" footer="0.3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62"/>
  <sheetViews>
    <sheetView tabSelected="1" topLeftCell="M64" zoomScaleNormal="100" workbookViewId="0">
      <selection activeCell="S97" sqref="S97:V102"/>
    </sheetView>
  </sheetViews>
  <sheetFormatPr baseColWidth="10" defaultColWidth="8.85546875" defaultRowHeight="15" outlineLevelRow="1"/>
  <cols>
    <col min="1" max="1" width="8.85546875" style="21"/>
    <col min="2" max="2" width="37.7109375" style="23" customWidth="1"/>
    <col min="3" max="3" width="16.28515625" style="78" customWidth="1"/>
    <col min="4" max="4" width="15.140625" style="22" customWidth="1"/>
    <col min="5" max="5" width="15.28515625" style="143" customWidth="1"/>
    <col min="6" max="6" width="13.28515625" style="41" customWidth="1"/>
    <col min="7" max="7" width="12.42578125" style="41" customWidth="1"/>
    <col min="8" max="9" width="8.85546875" style="41"/>
    <col min="10" max="10" width="13.28515625" style="41" customWidth="1"/>
    <col min="11" max="15" width="8.85546875" style="41"/>
    <col min="16" max="16" width="13.42578125" style="45" customWidth="1"/>
    <col min="17" max="17" width="23.42578125" style="75" customWidth="1"/>
    <col min="18" max="18" width="12" style="8" customWidth="1"/>
    <col min="19" max="19" width="9.7109375" style="11" customWidth="1"/>
    <col min="20" max="21" width="8.85546875" style="11"/>
    <col min="22" max="23" width="8.85546875" style="11" customWidth="1"/>
    <col min="24" max="24" width="51.85546875" style="78" customWidth="1"/>
    <col min="25" max="16384" width="8.85546875" style="1"/>
  </cols>
  <sheetData>
    <row r="1" spans="1:27" s="44" customFormat="1" ht="14.45" customHeight="1">
      <c r="A1" s="558" t="s">
        <v>0</v>
      </c>
      <c r="B1" s="558" t="s">
        <v>1</v>
      </c>
      <c r="C1" s="558" t="s">
        <v>2</v>
      </c>
      <c r="D1" s="558" t="s">
        <v>3</v>
      </c>
      <c r="E1" s="575" t="s">
        <v>4</v>
      </c>
      <c r="F1" s="558" t="s">
        <v>254</v>
      </c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 t="s">
        <v>5</v>
      </c>
      <c r="R1" s="558" t="s">
        <v>251</v>
      </c>
      <c r="S1" s="558"/>
      <c r="T1" s="558"/>
      <c r="U1" s="558"/>
      <c r="V1" s="558"/>
      <c r="W1" s="272"/>
      <c r="X1" s="558" t="s">
        <v>439</v>
      </c>
      <c r="Y1" s="43"/>
    </row>
    <row r="2" spans="1:27" s="44" customFormat="1" ht="72.599999999999994" customHeight="1" thickBot="1">
      <c r="A2" s="558"/>
      <c r="B2" s="567"/>
      <c r="C2" s="558"/>
      <c r="D2" s="567"/>
      <c r="E2" s="576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273"/>
      <c r="X2" s="567"/>
      <c r="Y2" s="30"/>
      <c r="Z2" s="30"/>
      <c r="AA2" s="30"/>
    </row>
    <row r="3" spans="1:27" s="30" customFormat="1" ht="25.9" customHeight="1">
      <c r="A3" s="107">
        <v>167</v>
      </c>
      <c r="B3" s="116" t="s">
        <v>6</v>
      </c>
      <c r="C3" s="55" t="s">
        <v>7</v>
      </c>
      <c r="D3" s="6" t="s">
        <v>16</v>
      </c>
      <c r="E3" s="574" t="s">
        <v>91</v>
      </c>
      <c r="F3" s="8" t="s">
        <v>79</v>
      </c>
      <c r="G3" s="8" t="s">
        <v>80</v>
      </c>
      <c r="H3" s="8" t="s">
        <v>81</v>
      </c>
      <c r="I3" s="80"/>
      <c r="J3" s="8" t="s">
        <v>79</v>
      </c>
      <c r="K3" s="11" t="s">
        <v>87</v>
      </c>
      <c r="L3" s="80"/>
      <c r="M3" s="80"/>
      <c r="N3" s="80"/>
      <c r="O3" s="80"/>
      <c r="P3" s="178" t="s">
        <v>89</v>
      </c>
      <c r="Q3" s="77" t="s">
        <v>267</v>
      </c>
      <c r="R3" s="8">
        <v>167</v>
      </c>
      <c r="S3" s="11"/>
      <c r="T3" s="11"/>
      <c r="U3" s="11"/>
      <c r="V3" s="11"/>
      <c r="W3" s="11"/>
      <c r="X3" s="78" t="s">
        <v>314</v>
      </c>
    </row>
    <row r="4" spans="1:27" s="30" customFormat="1" ht="13.9" customHeight="1" outlineLevel="1">
      <c r="A4" s="561"/>
      <c r="B4" s="561"/>
      <c r="C4" s="561"/>
      <c r="D4" s="561"/>
      <c r="E4" s="574"/>
      <c r="F4" s="8" t="s">
        <v>82</v>
      </c>
      <c r="G4" s="33">
        <v>1349.9317061154575</v>
      </c>
      <c r="H4" s="11">
        <v>549.6702823011442</v>
      </c>
      <c r="I4" s="80"/>
      <c r="J4" s="8" t="s">
        <v>82</v>
      </c>
      <c r="K4" s="11">
        <v>114.82973636582055</v>
      </c>
      <c r="L4" s="80">
        <v>139.45782156895868</v>
      </c>
      <c r="M4" s="80">
        <v>115.43142021725727</v>
      </c>
      <c r="N4" s="80">
        <v>246.60276631961926</v>
      </c>
      <c r="O4" s="80"/>
      <c r="P4" s="85">
        <v>154.08043611791393</v>
      </c>
      <c r="Q4" s="68"/>
      <c r="R4" s="8" t="s">
        <v>82</v>
      </c>
      <c r="S4" s="33">
        <v>1006.0479177672709</v>
      </c>
      <c r="T4" s="33">
        <v>1221.8198477687317</v>
      </c>
      <c r="U4" s="33">
        <v>1011.3193988752977</v>
      </c>
      <c r="V4" s="33">
        <v>2160.5396600505292</v>
      </c>
      <c r="W4" s="33"/>
      <c r="X4" s="78"/>
      <c r="Y4" s="22"/>
    </row>
    <row r="5" spans="1:27" s="30" customFormat="1" outlineLevel="1">
      <c r="A5" s="561"/>
      <c r="B5" s="561"/>
      <c r="C5" s="561"/>
      <c r="D5" s="561"/>
      <c r="E5" s="574"/>
      <c r="F5" s="8" t="s">
        <v>83</v>
      </c>
      <c r="G5" s="33">
        <v>33.666444796520842</v>
      </c>
      <c r="H5" s="11">
        <v>12.279600024180017</v>
      </c>
      <c r="I5" s="80"/>
      <c r="J5" s="8" t="s">
        <v>83</v>
      </c>
      <c r="K5" s="11">
        <v>4.1904623282942222</v>
      </c>
      <c r="L5" s="80">
        <v>2.3489378496351332</v>
      </c>
      <c r="M5" s="80">
        <v>4.7560787249975824</v>
      </c>
      <c r="N5" s="80">
        <v>6.2073581000781681</v>
      </c>
      <c r="O5" s="80"/>
      <c r="P5" s="85">
        <v>4.3757092507512763</v>
      </c>
      <c r="Q5" s="70"/>
      <c r="R5" s="8" t="s">
        <v>83</v>
      </c>
      <c r="S5" s="33">
        <v>32.241166074550222</v>
      </c>
      <c r="T5" s="33">
        <v>18.072587074111944</v>
      </c>
      <c r="U5" s="33">
        <v>36.592984740827305</v>
      </c>
      <c r="V5" s="33">
        <v>47.759041296593892</v>
      </c>
      <c r="W5" s="33"/>
      <c r="X5" s="234">
        <f>G5/$G$4*100</f>
        <v>2.493936889103737</v>
      </c>
      <c r="Y5" s="54"/>
    </row>
    <row r="6" spans="1:27" s="30" customFormat="1" outlineLevel="1">
      <c r="A6" s="561"/>
      <c r="B6" s="561"/>
      <c r="C6" s="561"/>
      <c r="D6" s="561"/>
      <c r="E6" s="574"/>
      <c r="F6" s="8" t="s">
        <v>84</v>
      </c>
      <c r="G6" s="33">
        <v>45.74949596316317</v>
      </c>
      <c r="H6" s="11">
        <v>13.608537340468031</v>
      </c>
      <c r="I6" s="80"/>
      <c r="J6" s="8" t="s">
        <v>84</v>
      </c>
      <c r="K6" s="11">
        <v>6.1177556938873172</v>
      </c>
      <c r="L6" s="80">
        <v>4.8567076817350658</v>
      </c>
      <c r="M6" s="80">
        <v>9.0924917994304266</v>
      </c>
      <c r="N6" s="80">
        <v>5.3809006910598045</v>
      </c>
      <c r="O6" s="80"/>
      <c r="P6" s="85">
        <v>6.3619639665281538</v>
      </c>
      <c r="Q6" s="70"/>
      <c r="R6" s="8" t="s">
        <v>84</v>
      </c>
      <c r="S6" s="33">
        <v>43.993370741119513</v>
      </c>
      <c r="T6" s="33">
        <v>34.925052963017073</v>
      </c>
      <c r="U6" s="33">
        <v>65.384984740827306</v>
      </c>
      <c r="V6" s="33">
        <v>38.694575407688774</v>
      </c>
      <c r="W6" s="33"/>
      <c r="X6" s="234">
        <f t="shared" ref="X6:X9" si="0">G6/$G$4*100</f>
        <v>3.3890229969345049</v>
      </c>
      <c r="Y6" s="54"/>
    </row>
    <row r="7" spans="1:27" s="30" customFormat="1" outlineLevel="1">
      <c r="A7" s="561"/>
      <c r="B7" s="561"/>
      <c r="C7" s="561"/>
      <c r="D7" s="561"/>
      <c r="E7" s="574"/>
      <c r="F7" s="8" t="s">
        <v>85</v>
      </c>
      <c r="G7" s="33">
        <v>28.176862435389442</v>
      </c>
      <c r="H7" s="11">
        <v>12.963684114078992</v>
      </c>
      <c r="I7" s="80"/>
      <c r="J7" s="8" t="s">
        <v>85</v>
      </c>
      <c r="K7" s="11">
        <v>5.2902443853350336</v>
      </c>
      <c r="L7" s="80">
        <v>2.3602460901445634</v>
      </c>
      <c r="M7" s="80">
        <v>4.2008753355674413</v>
      </c>
      <c r="N7" s="80">
        <v>1.9083016029360558</v>
      </c>
      <c r="O7" s="80"/>
      <c r="P7" s="85">
        <v>3.4399168534957738</v>
      </c>
      <c r="Q7" s="70"/>
      <c r="R7" s="8" t="s">
        <v>85</v>
      </c>
      <c r="S7" s="33">
        <v>43.333166074550228</v>
      </c>
      <c r="T7" s="33">
        <v>19.333121185206828</v>
      </c>
      <c r="U7" s="33">
        <v>34.409984740827312</v>
      </c>
      <c r="V7" s="33">
        <v>15.631177740973405</v>
      </c>
      <c r="W7" s="33"/>
      <c r="X7" s="234">
        <f t="shared" si="0"/>
        <v>2.0872805866950666</v>
      </c>
      <c r="Y7" s="54"/>
    </row>
    <row r="8" spans="1:27" s="30" customFormat="1" outlineLevel="1">
      <c r="A8" s="561"/>
      <c r="B8" s="561"/>
      <c r="C8" s="561"/>
      <c r="D8" s="561"/>
      <c r="E8" s="574"/>
      <c r="F8" s="8" t="s">
        <v>86</v>
      </c>
      <c r="G8" s="33">
        <v>39.222715740876012</v>
      </c>
      <c r="H8" s="11">
        <v>4.5421010477214123</v>
      </c>
      <c r="I8" s="80"/>
      <c r="J8" s="8" t="s">
        <v>86</v>
      </c>
      <c r="K8" s="11"/>
      <c r="L8" s="80">
        <v>2.5405740488532689</v>
      </c>
      <c r="M8" s="80">
        <v>2.984013143375146</v>
      </c>
      <c r="N8" s="80">
        <v>2.3975151216033406</v>
      </c>
      <c r="O8" s="80"/>
      <c r="P8" s="85">
        <v>2.6407007712772521</v>
      </c>
      <c r="Q8" s="70"/>
      <c r="R8" s="8" t="s">
        <v>86</v>
      </c>
      <c r="S8" s="11"/>
      <c r="T8" s="33">
        <v>37.735518851922194</v>
      </c>
      <c r="U8" s="33">
        <v>44.321984740827304</v>
      </c>
      <c r="V8" s="33">
        <v>35.610643629878538</v>
      </c>
      <c r="W8" s="33"/>
      <c r="X8" s="417">
        <f t="shared" si="0"/>
        <v>2.9055333364783831</v>
      </c>
      <c r="Y8" s="54"/>
    </row>
    <row r="9" spans="1:27" s="30" customFormat="1" outlineLevel="1">
      <c r="A9" s="561"/>
      <c r="B9" s="561"/>
      <c r="C9" s="561"/>
      <c r="D9" s="561"/>
      <c r="E9" s="574"/>
      <c r="F9" s="12" t="s">
        <v>88</v>
      </c>
      <c r="G9" s="80">
        <v>20.273882407542672</v>
      </c>
      <c r="H9" s="80">
        <v>3.4255629306786992</v>
      </c>
      <c r="I9" s="80"/>
      <c r="J9" s="12" t="s">
        <v>88</v>
      </c>
      <c r="K9" s="80"/>
      <c r="L9" s="80"/>
      <c r="M9" s="80">
        <v>1.1441560814675349</v>
      </c>
      <c r="N9" s="80">
        <v>0.89993644537946937</v>
      </c>
      <c r="O9" s="80"/>
      <c r="P9" s="85">
        <v>1.0220462634235021</v>
      </c>
      <c r="Q9" s="70"/>
      <c r="R9" s="8" t="s">
        <v>88</v>
      </c>
      <c r="S9" s="11"/>
      <c r="T9" s="11"/>
      <c r="U9" s="33">
        <v>22.69612118520682</v>
      </c>
      <c r="V9" s="33">
        <v>17.851643629878527</v>
      </c>
      <c r="W9" s="33"/>
      <c r="X9" s="234">
        <f t="shared" si="0"/>
        <v>1.5018450426564527</v>
      </c>
      <c r="Y9" s="54"/>
    </row>
    <row r="10" spans="1:27" s="30" customFormat="1" outlineLevel="1">
      <c r="A10" s="561"/>
      <c r="B10" s="561"/>
      <c r="C10" s="561"/>
      <c r="D10" s="561"/>
      <c r="E10" s="574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5"/>
      <c r="Q10" s="68"/>
      <c r="W10" s="78"/>
      <c r="X10" s="234"/>
      <c r="Y10" s="54"/>
    </row>
    <row r="11" spans="1:27" s="30" customFormat="1" outlineLevel="1">
      <c r="A11" s="561"/>
      <c r="B11" s="561"/>
      <c r="C11" s="561"/>
      <c r="D11" s="561"/>
      <c r="E11" s="574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5"/>
      <c r="Q11" s="68"/>
      <c r="R11" s="81"/>
      <c r="S11" s="80"/>
      <c r="T11" s="80"/>
      <c r="U11" s="80"/>
      <c r="V11" s="80"/>
      <c r="W11" s="80"/>
      <c r="X11" s="78"/>
    </row>
    <row r="12" spans="1:27" s="30" customFormat="1" outlineLevel="1">
      <c r="A12" s="561"/>
      <c r="B12" s="561"/>
      <c r="C12" s="561"/>
      <c r="D12" s="561"/>
      <c r="E12" s="574"/>
      <c r="F12" s="49"/>
      <c r="G12" s="80"/>
      <c r="H12" s="80"/>
      <c r="I12" s="80"/>
      <c r="J12" s="80"/>
      <c r="K12" s="80"/>
      <c r="L12" s="80"/>
      <c r="M12" s="80"/>
      <c r="N12" s="80"/>
      <c r="O12" s="80"/>
      <c r="P12" s="85"/>
      <c r="Q12" s="68"/>
      <c r="R12" s="81"/>
      <c r="S12" s="80"/>
      <c r="T12" s="80"/>
      <c r="U12" s="80"/>
      <c r="V12" s="80"/>
      <c r="W12" s="80"/>
      <c r="X12" s="78"/>
    </row>
    <row r="13" spans="1:27" s="30" customFormat="1" ht="15.75" outlineLevel="1" thickBot="1">
      <c r="A13" s="561"/>
      <c r="B13" s="561"/>
      <c r="C13" s="561"/>
      <c r="D13" s="561"/>
      <c r="E13" s="574"/>
      <c r="F13" s="13"/>
      <c r="G13" s="8"/>
      <c r="H13" s="8"/>
      <c r="I13" s="80"/>
      <c r="J13" s="8"/>
      <c r="K13" s="11"/>
      <c r="L13" s="80"/>
      <c r="M13" s="80"/>
      <c r="N13" s="80"/>
      <c r="O13" s="80"/>
      <c r="P13" s="178"/>
      <c r="Q13" s="68"/>
      <c r="R13" s="8"/>
      <c r="S13" s="11"/>
      <c r="T13" s="11"/>
      <c r="U13" s="11"/>
      <c r="V13" s="11"/>
      <c r="W13" s="11"/>
      <c r="X13" s="78"/>
    </row>
    <row r="14" spans="1:27" s="30" customFormat="1" ht="13.9" customHeight="1" outlineLevel="1">
      <c r="A14" s="561"/>
      <c r="B14" s="561"/>
      <c r="C14" s="561"/>
      <c r="D14" s="561"/>
      <c r="E14" s="562" t="s">
        <v>91</v>
      </c>
      <c r="F14" s="40" t="s">
        <v>79</v>
      </c>
      <c r="G14" s="7" t="s">
        <v>80</v>
      </c>
      <c r="H14" s="7" t="s">
        <v>81</v>
      </c>
      <c r="I14" s="80"/>
      <c r="J14" s="7" t="s">
        <v>79</v>
      </c>
      <c r="K14" s="53" t="s">
        <v>87</v>
      </c>
      <c r="L14" s="88"/>
      <c r="M14" s="88"/>
      <c r="N14" s="88"/>
      <c r="O14" s="80"/>
      <c r="P14" s="178" t="s">
        <v>89</v>
      </c>
      <c r="Q14" s="68" t="s">
        <v>275</v>
      </c>
      <c r="R14" s="8">
        <v>167</v>
      </c>
      <c r="S14" s="11"/>
      <c r="T14" s="11"/>
      <c r="U14" s="11"/>
      <c r="V14" s="11"/>
      <c r="W14" s="11"/>
      <c r="X14" s="78"/>
    </row>
    <row r="15" spans="1:27" s="30" customFormat="1" outlineLevel="1">
      <c r="A15" s="561"/>
      <c r="B15" s="561"/>
      <c r="C15" s="561"/>
      <c r="D15" s="561"/>
      <c r="E15" s="562"/>
      <c r="F15" s="8" t="s">
        <v>82</v>
      </c>
      <c r="G15" s="33">
        <v>4508.5834990506146</v>
      </c>
      <c r="H15" s="11">
        <v>777.2194869142138</v>
      </c>
      <c r="I15" s="80"/>
      <c r="J15" s="8" t="s">
        <v>82</v>
      </c>
      <c r="K15" s="11">
        <v>80.120013780907087</v>
      </c>
      <c r="L15" s="80">
        <v>113.38146446928504</v>
      </c>
      <c r="M15" s="80">
        <v>121.49234321043588</v>
      </c>
      <c r="N15" s="80">
        <v>101.90515066883925</v>
      </c>
      <c r="O15" s="80"/>
      <c r="P15" s="85">
        <v>104.22474303236682</v>
      </c>
      <c r="Q15" s="70"/>
      <c r="R15" s="8" t="s">
        <v>82</v>
      </c>
      <c r="S15" s="33">
        <v>3465.8542834125951</v>
      </c>
      <c r="T15" s="33">
        <v>4904.6875524141415</v>
      </c>
      <c r="U15" s="33">
        <v>5255.5502457747461</v>
      </c>
      <c r="V15" s="33">
        <v>4408.2419146009752</v>
      </c>
      <c r="W15" s="33"/>
      <c r="X15" s="78"/>
    </row>
    <row r="16" spans="1:27" s="30" customFormat="1" outlineLevel="1">
      <c r="A16" s="561"/>
      <c r="B16" s="561"/>
      <c r="C16" s="561"/>
      <c r="D16" s="561"/>
      <c r="E16" s="562"/>
      <c r="F16" s="8" t="s">
        <v>83</v>
      </c>
      <c r="G16" s="33">
        <v>292.66747263031681</v>
      </c>
      <c r="H16" s="11">
        <v>100.89611747992349</v>
      </c>
      <c r="I16" s="80"/>
      <c r="J16" s="8" t="s">
        <v>83</v>
      </c>
      <c r="K16" s="11">
        <v>8.5491446618964204</v>
      </c>
      <c r="L16" s="80">
        <v>13.102820385028357</v>
      </c>
      <c r="M16" s="80">
        <v>10.237407575458811</v>
      </c>
      <c r="N16" s="80">
        <v>5.4132190529151938</v>
      </c>
      <c r="O16" s="80"/>
      <c r="P16" s="85">
        <v>9.3256479188246963</v>
      </c>
      <c r="Q16" s="70"/>
      <c r="R16" s="8" t="s">
        <v>83</v>
      </c>
      <c r="S16" s="33">
        <v>268.2984156304629</v>
      </c>
      <c r="T16" s="33">
        <v>411.20674507498853</v>
      </c>
      <c r="U16" s="33">
        <v>321.28129085250657</v>
      </c>
      <c r="V16" s="33">
        <v>169.88343896330926</v>
      </c>
      <c r="W16" s="33"/>
      <c r="X16" s="133">
        <f>G16/$G$15*100</f>
        <v>6.4913397454421027</v>
      </c>
    </row>
    <row r="17" spans="1:24" s="30" customFormat="1" outlineLevel="1">
      <c r="A17" s="561"/>
      <c r="B17" s="561"/>
      <c r="C17" s="561"/>
      <c r="D17" s="561"/>
      <c r="E17" s="562"/>
      <c r="F17" s="8" t="s">
        <v>84</v>
      </c>
      <c r="G17" s="33">
        <v>315.8634014915213</v>
      </c>
      <c r="H17" s="11">
        <v>110.77895753255461</v>
      </c>
      <c r="I17" s="80"/>
      <c r="J17" s="8" t="s">
        <v>84</v>
      </c>
      <c r="K17" s="11">
        <v>10.311967348993065</v>
      </c>
      <c r="L17" s="80">
        <v>16.574546819224345</v>
      </c>
      <c r="M17" s="80">
        <v>14.049075969351726</v>
      </c>
      <c r="N17" s="80">
        <v>6.9982590834894127</v>
      </c>
      <c r="O17" s="80"/>
      <c r="P17" s="85">
        <v>11.983462305264638</v>
      </c>
      <c r="Q17" s="70"/>
      <c r="R17" s="8" t="s">
        <v>84</v>
      </c>
      <c r="S17" s="33">
        <v>271.80567685279874</v>
      </c>
      <c r="T17" s="33">
        <v>436.87647218622948</v>
      </c>
      <c r="U17" s="33">
        <v>370.30941563046292</v>
      </c>
      <c r="V17" s="33">
        <v>184.4620412965939</v>
      </c>
      <c r="W17" s="33"/>
      <c r="X17" s="78">
        <f t="shared" ref="X17:X20" si="1">G17/$G$15*100</f>
        <v>7.0058234822097356</v>
      </c>
    </row>
    <row r="18" spans="1:24" s="30" customFormat="1" outlineLevel="1">
      <c r="A18" s="561"/>
      <c r="B18" s="561"/>
      <c r="C18" s="561"/>
      <c r="D18" s="561"/>
      <c r="E18" s="562"/>
      <c r="F18" s="8" t="s">
        <v>85</v>
      </c>
      <c r="G18" s="33">
        <v>316.70800338071859</v>
      </c>
      <c r="H18" s="11">
        <v>97.672145511958547</v>
      </c>
      <c r="I18" s="80"/>
      <c r="J18" s="8" t="s">
        <v>85</v>
      </c>
      <c r="K18" s="11">
        <v>10.835511368242424</v>
      </c>
      <c r="L18" s="80">
        <v>17.508045545030772</v>
      </c>
      <c r="M18" s="80">
        <v>16.410972791980527</v>
      </c>
      <c r="N18" s="80">
        <v>9.0318687876091026</v>
      </c>
      <c r="O18" s="80"/>
      <c r="P18" s="85">
        <v>13.446599623215707</v>
      </c>
      <c r="Q18" s="70"/>
      <c r="R18" s="8" t="s">
        <v>85</v>
      </c>
      <c r="S18" s="33">
        <v>255.20899463090123</v>
      </c>
      <c r="T18" s="33">
        <v>412.3673124090036</v>
      </c>
      <c r="U18" s="33">
        <v>386.52793807513461</v>
      </c>
      <c r="V18" s="33">
        <v>212.72776840783487</v>
      </c>
      <c r="W18" s="33"/>
      <c r="X18" s="78">
        <f t="shared" si="1"/>
        <v>7.0245566805496384</v>
      </c>
    </row>
    <row r="19" spans="1:24" s="30" customFormat="1" outlineLevel="1">
      <c r="A19" s="561"/>
      <c r="B19" s="561"/>
      <c r="C19" s="561"/>
      <c r="D19" s="561"/>
      <c r="E19" s="562"/>
      <c r="F19" s="8" t="s">
        <v>86</v>
      </c>
      <c r="G19" s="33">
        <v>483.74435729834704</v>
      </c>
      <c r="H19" s="11">
        <v>194.38765872080168</v>
      </c>
      <c r="I19" s="80"/>
      <c r="J19" s="8" t="s">
        <v>86</v>
      </c>
      <c r="K19" s="11"/>
      <c r="L19" s="80">
        <v>34.150507262628132</v>
      </c>
      <c r="M19" s="80">
        <v>25.684494360700299</v>
      </c>
      <c r="N19" s="80">
        <v>14.346949464063211</v>
      </c>
      <c r="O19" s="80"/>
      <c r="P19" s="85">
        <v>24.727317029130546</v>
      </c>
      <c r="Q19" s="70"/>
      <c r="R19" s="8" t="s">
        <v>86</v>
      </c>
      <c r="S19" s="11"/>
      <c r="T19" s="33">
        <v>668.09169663294654</v>
      </c>
      <c r="U19" s="33">
        <v>502.46976663148558</v>
      </c>
      <c r="V19" s="33">
        <v>280.671608630609</v>
      </c>
      <c r="W19" s="33"/>
      <c r="X19" s="133">
        <f t="shared" si="1"/>
        <v>10.72940885757601</v>
      </c>
    </row>
    <row r="20" spans="1:24" s="30" customFormat="1" outlineLevel="1">
      <c r="A20" s="561"/>
      <c r="B20" s="561"/>
      <c r="C20" s="561"/>
      <c r="D20" s="561"/>
      <c r="E20" s="562"/>
      <c r="F20" s="12" t="s">
        <v>88</v>
      </c>
      <c r="G20" s="80">
        <v>615.33396774535629</v>
      </c>
      <c r="H20" s="80">
        <v>254.6672366785763</v>
      </c>
      <c r="I20" s="80"/>
      <c r="J20" s="12" t="s">
        <v>88</v>
      </c>
      <c r="K20" s="80"/>
      <c r="L20" s="80"/>
      <c r="M20" s="80">
        <v>36.935564727609865</v>
      </c>
      <c r="N20" s="80">
        <v>20.211521537205019</v>
      </c>
      <c r="O20" s="80"/>
      <c r="P20" s="85">
        <v>28.573543132407444</v>
      </c>
      <c r="Q20" s="70"/>
      <c r="R20" s="8" t="s">
        <v>88</v>
      </c>
      <c r="S20" s="11"/>
      <c r="T20" s="11"/>
      <c r="U20" s="33">
        <v>795.41089774681723</v>
      </c>
      <c r="V20" s="33">
        <v>435.2570377438953</v>
      </c>
      <c r="W20" s="33"/>
      <c r="X20" s="78">
        <f t="shared" si="1"/>
        <v>13.648055267800386</v>
      </c>
    </row>
    <row r="21" spans="1:24" s="30" customFormat="1" outlineLevel="1">
      <c r="A21" s="561"/>
      <c r="B21" s="561"/>
      <c r="C21" s="561"/>
      <c r="D21" s="561"/>
      <c r="E21" s="562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5"/>
      <c r="Q21" s="68"/>
      <c r="R21" s="81"/>
      <c r="S21" s="80"/>
      <c r="T21" s="80"/>
      <c r="U21" s="80"/>
      <c r="V21" s="80"/>
      <c r="W21" s="80"/>
      <c r="X21" s="78"/>
    </row>
    <row r="22" spans="1:24" s="30" customFormat="1" outlineLevel="1">
      <c r="A22" s="561"/>
      <c r="B22" s="561"/>
      <c r="C22" s="561"/>
      <c r="D22" s="561"/>
      <c r="E22" s="562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5"/>
      <c r="Q22" s="68"/>
      <c r="R22" s="81"/>
      <c r="S22" s="80"/>
      <c r="T22" s="80"/>
      <c r="U22" s="80"/>
      <c r="V22" s="80"/>
      <c r="W22" s="80"/>
      <c r="X22" s="78"/>
    </row>
    <row r="23" spans="1:24" s="30" customFormat="1" ht="15.75" outlineLevel="1" thickBot="1">
      <c r="A23" s="561"/>
      <c r="B23" s="561"/>
      <c r="C23" s="561"/>
      <c r="D23" s="561"/>
      <c r="E23" s="562"/>
      <c r="F23" s="49"/>
      <c r="G23" s="80"/>
      <c r="H23" s="80"/>
      <c r="I23" s="80"/>
      <c r="J23" s="80"/>
      <c r="K23" s="80"/>
      <c r="L23" s="61"/>
      <c r="M23" s="61"/>
      <c r="N23" s="61"/>
      <c r="O23" s="80"/>
      <c r="P23" s="85"/>
      <c r="Q23" s="68"/>
      <c r="R23" s="81"/>
      <c r="S23" s="80"/>
      <c r="T23" s="80"/>
      <c r="U23" s="80"/>
      <c r="V23" s="80"/>
      <c r="W23" s="80"/>
      <c r="X23" s="78"/>
    </row>
    <row r="24" spans="1:24" s="30" customFormat="1" ht="14.45" customHeight="1" outlineLevel="1">
      <c r="A24" s="561"/>
      <c r="B24" s="561"/>
      <c r="C24" s="561"/>
      <c r="D24" s="561"/>
      <c r="E24" s="569" t="s">
        <v>92</v>
      </c>
      <c r="F24" s="40" t="s">
        <v>79</v>
      </c>
      <c r="G24" s="7" t="s">
        <v>80</v>
      </c>
      <c r="H24" s="7" t="s">
        <v>81</v>
      </c>
      <c r="I24" s="80"/>
      <c r="J24" s="7" t="s">
        <v>79</v>
      </c>
      <c r="K24" s="53" t="s">
        <v>87</v>
      </c>
      <c r="L24" s="80"/>
      <c r="M24" s="80"/>
      <c r="N24" s="80"/>
      <c r="O24" s="80"/>
      <c r="P24" s="178" t="s">
        <v>89</v>
      </c>
      <c r="Q24" s="68" t="s">
        <v>275</v>
      </c>
      <c r="R24" s="24" t="s">
        <v>282</v>
      </c>
      <c r="S24" s="11"/>
      <c r="T24" s="11"/>
      <c r="U24" s="11"/>
      <c r="V24" s="11"/>
      <c r="W24" s="11"/>
      <c r="X24" s="78"/>
    </row>
    <row r="25" spans="1:24" s="30" customFormat="1" outlineLevel="1">
      <c r="A25" s="561"/>
      <c r="B25" s="561"/>
      <c r="C25" s="561"/>
      <c r="D25" s="561"/>
      <c r="E25" s="569"/>
      <c r="F25" s="8" t="s">
        <v>82</v>
      </c>
      <c r="G25" s="33">
        <v>3482.9752350907061</v>
      </c>
      <c r="H25" s="11">
        <v>235.96457097184597</v>
      </c>
      <c r="I25" s="80"/>
      <c r="J25" s="8" t="s">
        <v>82</v>
      </c>
      <c r="K25" s="11">
        <v>98.73959402097428</v>
      </c>
      <c r="L25" s="80">
        <v>83.856778911171403</v>
      </c>
      <c r="M25" s="80">
        <v>93.625403174133581</v>
      </c>
      <c r="N25" s="80">
        <v>90.668139234453776</v>
      </c>
      <c r="O25" s="80"/>
      <c r="P25" s="85">
        <v>91.722478835183267</v>
      </c>
      <c r="Q25" s="68"/>
      <c r="R25" s="8" t="s">
        <v>82</v>
      </c>
      <c r="S25" s="33">
        <v>3749.4359623220998</v>
      </c>
      <c r="T25" s="33">
        <v>3184.2912222958025</v>
      </c>
      <c r="U25" s="33">
        <v>3555.2349301075069</v>
      </c>
      <c r="V25" s="33">
        <v>3442.9388256374145</v>
      </c>
      <c r="W25" s="33"/>
      <c r="X25" s="78"/>
    </row>
    <row r="26" spans="1:24" s="30" customFormat="1" outlineLevel="1">
      <c r="A26" s="561"/>
      <c r="B26" s="561"/>
      <c r="C26" s="561"/>
      <c r="D26" s="561"/>
      <c r="E26" s="569"/>
      <c r="F26" s="8" t="s">
        <v>83</v>
      </c>
      <c r="G26" s="33">
        <v>946.65092247200198</v>
      </c>
      <c r="H26" s="11">
        <v>287.86726950032983</v>
      </c>
      <c r="I26" s="80"/>
      <c r="J26" s="8" t="s">
        <v>83</v>
      </c>
      <c r="K26" s="11">
        <v>36.003412448982466</v>
      </c>
      <c r="L26" s="80">
        <v>23.036053124863358</v>
      </c>
      <c r="M26" s="80">
        <v>29.007851788926036</v>
      </c>
      <c r="N26" s="80">
        <v>17.332960301322224</v>
      </c>
      <c r="O26" s="80"/>
      <c r="P26" s="185">
        <v>26.34506941602352</v>
      </c>
      <c r="Q26" s="68"/>
      <c r="R26" s="8" t="s">
        <v>83</v>
      </c>
      <c r="S26" s="33">
        <v>1293.7017955336855</v>
      </c>
      <c r="T26" s="33">
        <v>827.74885108112449</v>
      </c>
      <c r="U26" s="33">
        <v>1042.3320288621489</v>
      </c>
      <c r="V26" s="33">
        <v>622.82101441104896</v>
      </c>
      <c r="W26" s="33"/>
      <c r="X26" s="241">
        <f>G26/$G$25*100</f>
        <v>27.179375636512347</v>
      </c>
    </row>
    <row r="27" spans="1:24" s="30" customFormat="1" outlineLevel="1">
      <c r="A27" s="561"/>
      <c r="B27" s="561"/>
      <c r="C27" s="561"/>
      <c r="D27" s="561"/>
      <c r="E27" s="569"/>
      <c r="F27" s="8" t="s">
        <v>84</v>
      </c>
      <c r="G27" s="33">
        <v>1158.248646918719</v>
      </c>
      <c r="H27" s="11">
        <v>329.28120291354298</v>
      </c>
      <c r="I27" s="80"/>
      <c r="J27" s="8" t="s">
        <v>84</v>
      </c>
      <c r="K27" s="11">
        <v>51.528339731763154</v>
      </c>
      <c r="L27" s="80">
        <v>33.9730539497724</v>
      </c>
      <c r="M27" s="80">
        <v>36.696338164813376</v>
      </c>
      <c r="N27" s="80">
        <v>26.322288268299264</v>
      </c>
      <c r="O27" s="80"/>
      <c r="P27" s="85">
        <v>37.130005028662048</v>
      </c>
      <c r="Q27" s="68"/>
      <c r="R27" s="8" t="s">
        <v>84</v>
      </c>
      <c r="S27" s="33">
        <v>1607.3962210942732</v>
      </c>
      <c r="T27" s="33">
        <v>1059.7694166387903</v>
      </c>
      <c r="U27" s="33">
        <v>1144.7206644183539</v>
      </c>
      <c r="V27" s="33">
        <v>821.10828552345868</v>
      </c>
      <c r="W27" s="33"/>
      <c r="X27" s="78">
        <f t="shared" ref="X27:X30" si="2">G27/$G$25*100</f>
        <v>33.254576008736827</v>
      </c>
    </row>
    <row r="28" spans="1:24" s="30" customFormat="1" outlineLevel="1">
      <c r="A28" s="561"/>
      <c r="B28" s="561"/>
      <c r="C28" s="561"/>
      <c r="D28" s="561"/>
      <c r="E28" s="569"/>
      <c r="F28" s="8" t="s">
        <v>85</v>
      </c>
      <c r="G28" s="33">
        <v>1397.7256263705494</v>
      </c>
      <c r="H28" s="11">
        <v>430.48405747227991</v>
      </c>
      <c r="I28" s="80"/>
      <c r="J28" s="8" t="s">
        <v>85</v>
      </c>
      <c r="K28" s="11">
        <v>80.499719408039212</v>
      </c>
      <c r="L28" s="80">
        <v>47.137488352616522</v>
      </c>
      <c r="M28" s="80">
        <v>57.242369940424872</v>
      </c>
      <c r="N28" s="80">
        <v>40.922749335361047</v>
      </c>
      <c r="O28" s="80"/>
      <c r="P28" s="85">
        <v>56.45058175911042</v>
      </c>
      <c r="Q28" s="68"/>
      <c r="R28" s="8" t="s">
        <v>85</v>
      </c>
      <c r="S28" s="33">
        <v>1993.1862033307805</v>
      </c>
      <c r="T28" s="33">
        <v>1167.1319121979172</v>
      </c>
      <c r="U28" s="33">
        <v>1417.3304310898905</v>
      </c>
      <c r="V28" s="33">
        <v>1013.2539588636099</v>
      </c>
      <c r="W28" s="33"/>
      <c r="X28" s="78">
        <f t="shared" si="2"/>
        <v>40.130220056937873</v>
      </c>
    </row>
    <row r="29" spans="1:24" s="30" customFormat="1" outlineLevel="1">
      <c r="A29" s="561"/>
      <c r="B29" s="561"/>
      <c r="C29" s="561"/>
      <c r="D29" s="561"/>
      <c r="E29" s="569"/>
      <c r="F29" s="8" t="s">
        <v>86</v>
      </c>
      <c r="G29" s="33">
        <v>1949.8617507244437</v>
      </c>
      <c r="H29" s="11">
        <v>367.6011460604841</v>
      </c>
      <c r="I29" s="80"/>
      <c r="J29" s="8" t="s">
        <v>86</v>
      </c>
      <c r="K29" s="11"/>
      <c r="L29" s="80">
        <v>116.4795536003747</v>
      </c>
      <c r="M29" s="80">
        <v>120.33555816836581</v>
      </c>
      <c r="N29" s="80">
        <v>83.68284240508342</v>
      </c>
      <c r="O29" s="80"/>
      <c r="P29" s="185">
        <v>106.83265139127464</v>
      </c>
      <c r="Q29" s="68"/>
      <c r="R29" s="8" t="s">
        <v>86</v>
      </c>
      <c r="S29" s="11"/>
      <c r="T29" s="33">
        <v>2125.9326933205539</v>
      </c>
      <c r="U29" s="33">
        <v>2196.3107633190925</v>
      </c>
      <c r="V29" s="33">
        <v>1527.3417955336854</v>
      </c>
      <c r="W29" s="33"/>
      <c r="X29" s="241">
        <f t="shared" si="2"/>
        <v>55.982647567508877</v>
      </c>
    </row>
    <row r="30" spans="1:24" s="30" customFormat="1" outlineLevel="1">
      <c r="A30" s="561"/>
      <c r="B30" s="561"/>
      <c r="C30" s="561"/>
      <c r="D30" s="561"/>
      <c r="E30" s="569"/>
      <c r="F30" s="13" t="s">
        <v>88</v>
      </c>
      <c r="G30" s="80">
        <v>2036.1800316468257</v>
      </c>
      <c r="H30" s="80">
        <v>481.26369886116635</v>
      </c>
      <c r="I30" s="80"/>
      <c r="J30" s="12" t="s">
        <v>88</v>
      </c>
      <c r="K30" s="80"/>
      <c r="L30" s="80"/>
      <c r="M30" s="80">
        <v>90.403694082986107</v>
      </c>
      <c r="N30" s="80">
        <v>64.512670028277356</v>
      </c>
      <c r="O30" s="80"/>
      <c r="P30" s="85">
        <v>77.458182055631738</v>
      </c>
      <c r="Q30" s="68"/>
      <c r="R30" s="8" t="s">
        <v>88</v>
      </c>
      <c r="S30" s="11"/>
      <c r="T30" s="11"/>
      <c r="U30" s="33">
        <v>2376.4848566504779</v>
      </c>
      <c r="V30" s="33">
        <v>1695.8752066431732</v>
      </c>
      <c r="W30" s="33"/>
      <c r="X30" s="78">
        <f t="shared" si="2"/>
        <v>58.46093911700747</v>
      </c>
    </row>
    <row r="31" spans="1:24" s="30" customFormat="1" outlineLevel="1">
      <c r="A31" s="561"/>
      <c r="B31" s="561"/>
      <c r="C31" s="561"/>
      <c r="D31" s="561"/>
      <c r="E31" s="569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5"/>
      <c r="Q31" s="68"/>
      <c r="R31" s="81"/>
      <c r="S31" s="80"/>
      <c r="T31" s="80"/>
      <c r="U31" s="80"/>
      <c r="V31" s="80"/>
      <c r="W31" s="80"/>
      <c r="X31" s="78"/>
    </row>
    <row r="32" spans="1:24" s="30" customFormat="1" outlineLevel="1">
      <c r="A32" s="561"/>
      <c r="B32" s="561"/>
      <c r="C32" s="561"/>
      <c r="D32" s="561"/>
      <c r="E32" s="569"/>
      <c r="F32" s="49"/>
      <c r="G32" s="80"/>
      <c r="H32" s="80"/>
      <c r="I32" s="80"/>
      <c r="J32" s="80"/>
      <c r="K32" s="80"/>
      <c r="O32" s="80"/>
      <c r="P32" s="85"/>
      <c r="Q32" s="68"/>
      <c r="R32" s="81"/>
      <c r="S32" s="80"/>
      <c r="T32" s="80"/>
      <c r="U32" s="80"/>
      <c r="V32" s="80"/>
      <c r="W32" s="80"/>
      <c r="X32" s="78"/>
    </row>
    <row r="33" spans="1:24" s="30" customFormat="1" ht="15.75" outlineLevel="1" thickBot="1">
      <c r="A33" s="561"/>
      <c r="B33" s="561"/>
      <c r="C33" s="561"/>
      <c r="D33" s="561"/>
      <c r="E33" s="569"/>
      <c r="L33" s="61"/>
      <c r="M33" s="61"/>
      <c r="N33" s="61"/>
    </row>
    <row r="34" spans="1:24" s="30" customFormat="1" ht="13.9" customHeight="1" outlineLevel="1">
      <c r="A34" s="561"/>
      <c r="B34" s="561"/>
      <c r="C34" s="561"/>
      <c r="D34" s="561"/>
      <c r="E34" s="574" t="s">
        <v>93</v>
      </c>
      <c r="F34" s="40" t="s">
        <v>79</v>
      </c>
      <c r="G34" s="7" t="s">
        <v>80</v>
      </c>
      <c r="H34" s="7" t="s">
        <v>81</v>
      </c>
      <c r="I34" s="80"/>
      <c r="J34" s="7" t="s">
        <v>79</v>
      </c>
      <c r="K34" s="53" t="s">
        <v>87</v>
      </c>
      <c r="L34" s="80"/>
      <c r="M34" s="80"/>
      <c r="N34" s="80"/>
      <c r="O34" s="80"/>
      <c r="P34" s="178" t="s">
        <v>89</v>
      </c>
      <c r="Q34" s="68" t="s">
        <v>274</v>
      </c>
      <c r="R34" s="8">
        <v>167</v>
      </c>
      <c r="S34" s="11"/>
      <c r="T34" s="11"/>
      <c r="U34" s="80"/>
      <c r="V34" s="80"/>
      <c r="W34" s="80"/>
      <c r="X34" s="78"/>
    </row>
    <row r="35" spans="1:24" s="30" customFormat="1" outlineLevel="1">
      <c r="A35" s="561"/>
      <c r="B35" s="561"/>
      <c r="C35" s="561"/>
      <c r="D35" s="561"/>
      <c r="E35" s="574"/>
      <c r="F35" s="8" t="s">
        <v>82</v>
      </c>
      <c r="G35" s="33">
        <v>1513.319255565827</v>
      </c>
      <c r="H35" s="11">
        <v>62.599998350306386</v>
      </c>
      <c r="I35" s="80"/>
      <c r="J35" s="8" t="s">
        <v>82</v>
      </c>
      <c r="K35" s="11">
        <v>79.191254399922087</v>
      </c>
      <c r="L35" s="80">
        <v>74.690192082097383</v>
      </c>
      <c r="M35" s="80"/>
      <c r="N35" s="80"/>
      <c r="O35" s="80"/>
      <c r="P35" s="85">
        <v>76.940723241009735</v>
      </c>
      <c r="Q35" s="70"/>
      <c r="R35" s="8" t="s">
        <v>232</v>
      </c>
      <c r="S35" s="33">
        <v>1557.5841389015952</v>
      </c>
      <c r="T35" s="33">
        <v>1469.0543722300586</v>
      </c>
      <c r="U35" s="80"/>
      <c r="V35" s="80"/>
      <c r="W35" s="80"/>
      <c r="X35" s="78"/>
    </row>
    <row r="36" spans="1:24" s="30" customFormat="1" outlineLevel="1">
      <c r="A36" s="561"/>
      <c r="B36" s="561"/>
      <c r="C36" s="561"/>
      <c r="D36" s="561"/>
      <c r="E36" s="574"/>
      <c r="F36" s="8" t="s">
        <v>83</v>
      </c>
      <c r="G36" s="33">
        <v>302.95251213053592</v>
      </c>
      <c r="H36" s="11">
        <v>243.55294179736202</v>
      </c>
      <c r="I36" s="80"/>
      <c r="J36" s="8" t="s">
        <v>83</v>
      </c>
      <c r="K36" s="11">
        <v>8.3556318345977374</v>
      </c>
      <c r="L36" s="80">
        <v>30.36954315197875</v>
      </c>
      <c r="M36" s="80"/>
      <c r="N36" s="80"/>
      <c r="O36" s="80"/>
      <c r="P36" s="85">
        <v>19.362587493288245</v>
      </c>
      <c r="Q36" s="70"/>
      <c r="R36" s="8" t="s">
        <v>252</v>
      </c>
      <c r="S36" s="33">
        <v>130.73457540768877</v>
      </c>
      <c r="T36" s="33">
        <v>475.17044885338311</v>
      </c>
      <c r="U36" s="80"/>
      <c r="V36" s="80"/>
      <c r="W36" s="80"/>
      <c r="X36" s="78">
        <f>G36/$G$35*100</f>
        <v>20.019074694008477</v>
      </c>
    </row>
    <row r="37" spans="1:24" s="30" customFormat="1" outlineLevel="1">
      <c r="A37" s="561"/>
      <c r="B37" s="561"/>
      <c r="C37" s="561"/>
      <c r="D37" s="561"/>
      <c r="E37" s="574"/>
      <c r="F37" s="8" t="s">
        <v>84</v>
      </c>
      <c r="G37" s="33">
        <v>378.46122085396752</v>
      </c>
      <c r="H37" s="11">
        <v>334.95522548623217</v>
      </c>
      <c r="I37" s="80"/>
      <c r="J37" s="8" t="s">
        <v>84</v>
      </c>
      <c r="K37" s="11">
        <v>7.8022895957024634</v>
      </c>
      <c r="L37" s="80">
        <v>33.901263241409829</v>
      </c>
      <c r="M37" s="80"/>
      <c r="N37" s="80"/>
      <c r="O37" s="80"/>
      <c r="P37" s="85">
        <v>20.851776418556145</v>
      </c>
      <c r="Q37" s="70"/>
      <c r="R37" s="8" t="s">
        <v>253</v>
      </c>
      <c r="S37" s="33">
        <v>141.61210951878363</v>
      </c>
      <c r="T37" s="33">
        <v>615.31033218915138</v>
      </c>
      <c r="U37" s="80"/>
      <c r="V37" s="80"/>
      <c r="W37" s="80"/>
      <c r="X37" s="78">
        <f>G37/$G$35*100</f>
        <v>25.008683360237931</v>
      </c>
    </row>
    <row r="38" spans="1:24" s="30" customFormat="1" outlineLevel="1">
      <c r="A38" s="561"/>
      <c r="B38" s="561"/>
      <c r="C38" s="561"/>
      <c r="D38" s="561"/>
      <c r="E38" s="574"/>
      <c r="F38" s="8" t="s">
        <v>85</v>
      </c>
      <c r="G38" s="33">
        <v>265.08527918608337</v>
      </c>
      <c r="H38" s="11">
        <v>220.15906103955228</v>
      </c>
      <c r="I38" s="80"/>
      <c r="J38" s="8" t="s">
        <v>85</v>
      </c>
      <c r="K38" s="11">
        <v>6.8659009362845094</v>
      </c>
      <c r="L38" s="80">
        <v>26.404562005756819</v>
      </c>
      <c r="M38" s="80"/>
      <c r="N38" s="80"/>
      <c r="O38" s="80"/>
      <c r="P38" s="85">
        <v>16.635231471020663</v>
      </c>
      <c r="Q38" s="70"/>
      <c r="R38" s="8" t="s">
        <v>235</v>
      </c>
      <c r="S38" s="33">
        <v>109.40931418535291</v>
      </c>
      <c r="T38" s="33">
        <v>420.76124418681383</v>
      </c>
      <c r="U38" s="80"/>
      <c r="V38" s="80"/>
      <c r="W38" s="80"/>
      <c r="X38" s="78">
        <f>G38/$G$35*100</f>
        <v>17.516811354321167</v>
      </c>
    </row>
    <row r="39" spans="1:24" s="30" customFormat="1" outlineLevel="1">
      <c r="A39" s="561"/>
      <c r="B39" s="561"/>
      <c r="C39" s="561"/>
      <c r="D39" s="561"/>
      <c r="E39" s="574"/>
      <c r="F39" s="8" t="s">
        <v>86</v>
      </c>
      <c r="G39" s="33">
        <v>174.33277424104645</v>
      </c>
      <c r="H39" s="11">
        <v>121.29199452674608</v>
      </c>
      <c r="I39" s="80"/>
      <c r="J39" s="8" t="s">
        <v>86</v>
      </c>
      <c r="K39" s="11">
        <v>3.1246243771379292</v>
      </c>
      <c r="L39" s="80">
        <v>9.1763056443928139</v>
      </c>
      <c r="M39" s="80"/>
      <c r="N39" s="80"/>
      <c r="O39" s="80"/>
      <c r="P39" s="85">
        <v>6.1504650107653713</v>
      </c>
      <c r="Q39" s="70"/>
      <c r="R39" s="8" t="s">
        <v>236</v>
      </c>
      <c r="S39" s="33">
        <v>88.566382407542676</v>
      </c>
      <c r="T39" s="33">
        <v>260.09916607455023</v>
      </c>
      <c r="U39" s="80"/>
      <c r="V39" s="80"/>
      <c r="W39" s="80"/>
      <c r="X39" s="133">
        <f>G39/$G$35*100</f>
        <v>11.519894007815539</v>
      </c>
    </row>
    <row r="40" spans="1:24" s="30" customFormat="1" outlineLevel="1">
      <c r="A40" s="561"/>
      <c r="B40" s="561"/>
      <c r="C40" s="561"/>
      <c r="D40" s="561"/>
      <c r="E40" s="574"/>
      <c r="F40" s="12" t="s">
        <v>88</v>
      </c>
      <c r="G40" s="80">
        <v>203.31490485221437</v>
      </c>
      <c r="H40" s="80"/>
      <c r="I40" s="80"/>
      <c r="J40" s="12" t="s">
        <v>88</v>
      </c>
      <c r="K40" s="80"/>
      <c r="L40" s="80">
        <v>7.1729553659922809</v>
      </c>
      <c r="M40" s="80"/>
      <c r="N40" s="80"/>
      <c r="O40" s="80"/>
      <c r="P40" s="85">
        <v>7.1729553659922809</v>
      </c>
      <c r="Q40" s="70"/>
      <c r="R40" s="8" t="s">
        <v>88</v>
      </c>
      <c r="S40" s="11"/>
      <c r="T40" s="33">
        <v>203.31490485221437</v>
      </c>
      <c r="U40" s="80"/>
      <c r="V40" s="80"/>
      <c r="W40" s="80"/>
      <c r="X40" s="78">
        <f>G40/$G$35*100</f>
        <v>13.435030586206038</v>
      </c>
    </row>
    <row r="41" spans="1:24" s="30" customFormat="1" outlineLevel="1">
      <c r="A41" s="561"/>
      <c r="B41" s="561"/>
      <c r="C41" s="561"/>
      <c r="D41" s="561"/>
      <c r="E41" s="574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5"/>
      <c r="Q41" s="68"/>
      <c r="R41" s="81"/>
      <c r="S41" s="80"/>
      <c r="T41" s="80"/>
      <c r="U41" s="80"/>
      <c r="V41" s="80"/>
      <c r="W41" s="80"/>
      <c r="X41" s="78"/>
    </row>
    <row r="42" spans="1:24" s="30" customFormat="1" outlineLevel="1">
      <c r="A42" s="561"/>
      <c r="B42" s="561"/>
      <c r="C42" s="561"/>
      <c r="D42" s="561"/>
      <c r="E42" s="574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5"/>
      <c r="Q42" s="68"/>
      <c r="R42" s="81"/>
      <c r="S42" s="80"/>
      <c r="T42" s="80"/>
      <c r="U42" s="80"/>
      <c r="V42" s="80"/>
      <c r="W42" s="80"/>
      <c r="X42" s="78"/>
    </row>
    <row r="43" spans="1:24" s="30" customFormat="1" ht="15.75" outlineLevel="1" thickBot="1">
      <c r="A43" s="561"/>
      <c r="B43" s="561"/>
      <c r="C43" s="561"/>
      <c r="D43" s="561"/>
      <c r="E43" s="574"/>
      <c r="F43" s="49"/>
      <c r="G43" s="80"/>
      <c r="H43" s="80"/>
      <c r="I43" s="80"/>
      <c r="J43" s="80"/>
      <c r="K43" s="80"/>
      <c r="L43" s="61"/>
      <c r="M43" s="61"/>
      <c r="N43" s="61"/>
      <c r="O43" s="80"/>
      <c r="P43" s="85"/>
      <c r="Q43" s="68"/>
      <c r="R43" s="81"/>
      <c r="S43" s="80"/>
      <c r="T43" s="80"/>
      <c r="U43" s="80"/>
      <c r="V43" s="80"/>
      <c r="W43" s="80"/>
      <c r="X43" s="78"/>
    </row>
    <row r="44" spans="1:24" s="30" customFormat="1" ht="14.45" customHeight="1" outlineLevel="1">
      <c r="A44" s="561"/>
      <c r="B44" s="561"/>
      <c r="C44" s="561"/>
      <c r="D44" s="561"/>
      <c r="E44" s="569" t="s">
        <v>93</v>
      </c>
      <c r="F44" s="40" t="s">
        <v>79</v>
      </c>
      <c r="G44" s="7" t="s">
        <v>80</v>
      </c>
      <c r="H44" s="7" t="s">
        <v>81</v>
      </c>
      <c r="I44" s="80"/>
      <c r="J44" s="7" t="s">
        <v>79</v>
      </c>
      <c r="K44" s="53" t="s">
        <v>87</v>
      </c>
      <c r="L44" s="80"/>
      <c r="M44" s="80"/>
      <c r="N44" s="80"/>
      <c r="O44" s="80"/>
      <c r="P44" s="178" t="s">
        <v>89</v>
      </c>
      <c r="Q44" s="68" t="s">
        <v>274</v>
      </c>
      <c r="R44" s="24">
        <v>167</v>
      </c>
      <c r="S44" s="80"/>
      <c r="T44" s="80"/>
      <c r="U44" s="80"/>
      <c r="V44" s="80"/>
      <c r="W44" s="80"/>
      <c r="X44" s="78"/>
    </row>
    <row r="45" spans="1:24" s="30" customFormat="1" outlineLevel="1">
      <c r="A45" s="561"/>
      <c r="B45" s="561"/>
      <c r="C45" s="561"/>
      <c r="D45" s="561"/>
      <c r="E45" s="569"/>
      <c r="F45" s="8" t="s">
        <v>82</v>
      </c>
      <c r="G45" s="33">
        <v>2261.6196106001598</v>
      </c>
      <c r="H45" s="11">
        <v>149.03198973931902</v>
      </c>
      <c r="I45" s="80"/>
      <c r="J45" s="8" t="s">
        <v>82</v>
      </c>
      <c r="K45" s="11">
        <v>102.25695918433864</v>
      </c>
      <c r="L45" s="80">
        <v>112.25214011434463</v>
      </c>
      <c r="M45" s="80"/>
      <c r="N45" s="80"/>
      <c r="O45" s="80"/>
      <c r="P45" s="85">
        <v>107.25454964934164</v>
      </c>
      <c r="Q45" s="68"/>
      <c r="R45" s="8" t="s">
        <v>82</v>
      </c>
      <c r="S45" s="80">
        <v>2156.2380800417632</v>
      </c>
      <c r="T45" s="80">
        <v>2367.001141158556</v>
      </c>
      <c r="U45" s="80"/>
      <c r="V45" s="80"/>
      <c r="W45" s="80"/>
      <c r="X45" s="78"/>
    </row>
    <row r="46" spans="1:24" s="30" customFormat="1" outlineLevel="1">
      <c r="A46" s="561"/>
      <c r="B46" s="561"/>
      <c r="C46" s="561"/>
      <c r="D46" s="561"/>
      <c r="E46" s="569"/>
      <c r="F46" s="8" t="s">
        <v>83</v>
      </c>
      <c r="G46" s="33">
        <v>919.36429997455866</v>
      </c>
      <c r="H46" s="11">
        <v>120.62325119955419</v>
      </c>
      <c r="I46" s="80"/>
      <c r="J46" s="8" t="s">
        <v>83</v>
      </c>
      <c r="K46" s="11">
        <v>47.323360457116777</v>
      </c>
      <c r="L46" s="80">
        <v>57.002097635613104</v>
      </c>
      <c r="M46" s="80"/>
      <c r="N46" s="80"/>
      <c r="O46" s="80"/>
      <c r="P46" s="185">
        <v>52.162729046364944</v>
      </c>
      <c r="Q46" s="68"/>
      <c r="R46" s="8" t="s">
        <v>83</v>
      </c>
      <c r="S46" s="80">
        <v>834.07078108258554</v>
      </c>
      <c r="T46" s="80">
        <v>1004.6578188665318</v>
      </c>
      <c r="U46" s="80"/>
      <c r="V46" s="80"/>
      <c r="W46" s="80"/>
      <c r="X46" s="241">
        <f>G46/$G$45*100</f>
        <v>40.650704285792315</v>
      </c>
    </row>
    <row r="47" spans="1:24" s="30" customFormat="1" outlineLevel="1">
      <c r="A47" s="561"/>
      <c r="B47" s="561"/>
      <c r="C47" s="561"/>
      <c r="D47" s="561"/>
      <c r="E47" s="569"/>
      <c r="F47" s="8" t="s">
        <v>84</v>
      </c>
      <c r="G47" s="33">
        <v>1312.316562205222</v>
      </c>
      <c r="H47" s="11">
        <v>23.158546903180742</v>
      </c>
      <c r="I47" s="80"/>
      <c r="J47" s="8" t="s">
        <v>84</v>
      </c>
      <c r="K47" s="11">
        <v>58.395152067220955</v>
      </c>
      <c r="L47" s="80">
        <v>59.870919318045424</v>
      </c>
      <c r="M47" s="80"/>
      <c r="N47" s="80"/>
      <c r="O47" s="80"/>
      <c r="P47" s="85">
        <v>59.133035692633186</v>
      </c>
      <c r="Q47" s="68"/>
      <c r="R47" s="8" t="s">
        <v>84</v>
      </c>
      <c r="S47" s="80">
        <v>1295.9409966475562</v>
      </c>
      <c r="T47" s="80">
        <v>1328.6921277628878</v>
      </c>
      <c r="U47" s="80"/>
      <c r="V47" s="80"/>
      <c r="W47" s="80"/>
      <c r="X47" s="78">
        <f t="shared" ref="X47:X50" si="3">G47/$G$45*100</f>
        <v>58.025521005142686</v>
      </c>
    </row>
    <row r="48" spans="1:24" s="30" customFormat="1" outlineLevel="1">
      <c r="A48" s="561"/>
      <c r="B48" s="561"/>
      <c r="C48" s="561"/>
      <c r="D48" s="561"/>
      <c r="E48" s="569"/>
      <c r="F48" s="8" t="s">
        <v>85</v>
      </c>
      <c r="G48" s="33">
        <v>2131.9500050015868</v>
      </c>
      <c r="H48" s="11">
        <v>171.14321878702199</v>
      </c>
      <c r="I48" s="80"/>
      <c r="J48" s="8" t="s">
        <v>85</v>
      </c>
      <c r="K48" s="11">
        <v>76.245276829901499</v>
      </c>
      <c r="L48" s="80">
        <v>68.054352794604384</v>
      </c>
      <c r="M48" s="80"/>
      <c r="N48" s="80"/>
      <c r="O48" s="80"/>
      <c r="P48" s="85">
        <v>72.149814812252941</v>
      </c>
      <c r="Q48" s="68"/>
      <c r="R48" s="8" t="s">
        <v>85</v>
      </c>
      <c r="S48" s="80">
        <v>2252.9665355599827</v>
      </c>
      <c r="T48" s="80">
        <v>2010.9334744431903</v>
      </c>
      <c r="U48" s="80"/>
      <c r="V48" s="80"/>
      <c r="W48" s="80"/>
      <c r="X48" s="78">
        <f t="shared" si="3"/>
        <v>94.266515686775335</v>
      </c>
    </row>
    <row r="49" spans="1:24" s="30" customFormat="1" outlineLevel="1">
      <c r="A49" s="561"/>
      <c r="B49" s="561"/>
      <c r="C49" s="561"/>
      <c r="D49" s="561"/>
      <c r="E49" s="569"/>
      <c r="F49" s="8" t="s">
        <v>86</v>
      </c>
      <c r="G49" s="33">
        <v>4621.1758456578682</v>
      </c>
      <c r="H49" s="11">
        <v>542.00678062320605</v>
      </c>
      <c r="I49" s="80"/>
      <c r="J49" s="8" t="s">
        <v>86</v>
      </c>
      <c r="K49" s="11">
        <v>112.61350272644779</v>
      </c>
      <c r="L49" s="80">
        <v>95.364843295104777</v>
      </c>
      <c r="M49" s="80"/>
      <c r="N49" s="80"/>
      <c r="O49" s="80"/>
      <c r="P49" s="185">
        <v>103.98917301077628</v>
      </c>
      <c r="Q49" s="68"/>
      <c r="R49" s="8" t="s">
        <v>86</v>
      </c>
      <c r="S49" s="80">
        <v>5004.4325156856266</v>
      </c>
      <c r="T49" s="80">
        <v>4237.9191756301097</v>
      </c>
      <c r="U49" s="80"/>
      <c r="V49" s="80"/>
      <c r="W49" s="80"/>
      <c r="X49" s="241">
        <f t="shared" si="3"/>
        <v>204.33037562985933</v>
      </c>
    </row>
    <row r="50" spans="1:24" s="30" customFormat="1" outlineLevel="1">
      <c r="A50" s="561"/>
      <c r="B50" s="561"/>
      <c r="C50" s="561"/>
      <c r="D50" s="561"/>
      <c r="E50" s="569"/>
      <c r="F50" s="13" t="s">
        <v>259</v>
      </c>
      <c r="G50" s="80">
        <v>4655.0701900812101</v>
      </c>
      <c r="H50" s="80">
        <v>574.77314405593086</v>
      </c>
      <c r="I50" s="80"/>
      <c r="J50" s="12" t="s">
        <v>259</v>
      </c>
      <c r="K50" s="80">
        <v>108.78738848732384</v>
      </c>
      <c r="L50" s="80">
        <v>91.316656406187391</v>
      </c>
      <c r="M50" s="80"/>
      <c r="N50" s="80"/>
      <c r="O50" s="80"/>
      <c r="P50" s="85">
        <v>100.05202244675561</v>
      </c>
      <c r="Q50" s="68"/>
      <c r="R50" s="12" t="s">
        <v>259</v>
      </c>
      <c r="S50" s="80">
        <v>5061.4961778870711</v>
      </c>
      <c r="T50" s="80">
        <v>4248.644202275349</v>
      </c>
      <c r="U50" s="80"/>
      <c r="V50" s="80"/>
      <c r="W50" s="80"/>
      <c r="X50" s="78">
        <f t="shared" si="3"/>
        <v>205.82905136933735</v>
      </c>
    </row>
    <row r="51" spans="1:24" s="30" customFormat="1" outlineLevel="1">
      <c r="A51" s="561"/>
      <c r="B51" s="561"/>
      <c r="C51" s="561"/>
      <c r="D51" s="561"/>
      <c r="E51" s="569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5"/>
      <c r="Q51" s="68"/>
      <c r="R51" s="81"/>
      <c r="S51" s="80"/>
      <c r="T51" s="80"/>
      <c r="U51" s="80"/>
      <c r="V51" s="80"/>
      <c r="W51" s="80"/>
      <c r="X51" s="78"/>
    </row>
    <row r="52" spans="1:24" s="30" customFormat="1" outlineLevel="1">
      <c r="A52" s="561"/>
      <c r="B52" s="561"/>
      <c r="C52" s="561"/>
      <c r="D52" s="561"/>
      <c r="E52" s="569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5"/>
      <c r="Q52" s="68"/>
      <c r="R52" s="81"/>
      <c r="S52" s="80"/>
      <c r="T52" s="80"/>
      <c r="U52" s="80"/>
      <c r="V52" s="80"/>
      <c r="W52" s="80"/>
      <c r="X52" s="78"/>
    </row>
    <row r="53" spans="1:24" s="30" customFormat="1" ht="15.75" outlineLevel="1" thickBot="1">
      <c r="A53" s="561"/>
      <c r="B53" s="561"/>
      <c r="C53" s="561"/>
      <c r="D53" s="561"/>
      <c r="E53" s="569"/>
      <c r="F53" s="61"/>
      <c r="G53" s="61"/>
      <c r="H53" s="61"/>
      <c r="I53" s="61"/>
      <c r="J53" s="61"/>
      <c r="K53" s="61"/>
      <c r="L53" s="61"/>
      <c r="M53" s="61"/>
      <c r="N53" s="61"/>
      <c r="O53" s="80"/>
      <c r="P53" s="85"/>
      <c r="Q53" s="68"/>
      <c r="R53" s="81"/>
      <c r="S53" s="80"/>
      <c r="T53" s="80"/>
      <c r="U53" s="80"/>
      <c r="V53" s="80"/>
      <c r="W53" s="80"/>
      <c r="X53" s="78"/>
    </row>
    <row r="54" spans="1:24" s="42" customFormat="1" ht="27.6" customHeight="1">
      <c r="A54" s="108">
        <v>169</v>
      </c>
      <c r="B54" s="105" t="s">
        <v>96</v>
      </c>
      <c r="C54" s="113" t="s">
        <v>97</v>
      </c>
      <c r="D54" s="42" t="s">
        <v>16</v>
      </c>
      <c r="F54" s="98" t="s">
        <v>79</v>
      </c>
      <c r="G54" s="87" t="s">
        <v>80</v>
      </c>
      <c r="H54" s="87" t="s">
        <v>81</v>
      </c>
      <c r="I54" s="96"/>
      <c r="J54" s="87" t="s">
        <v>79</v>
      </c>
      <c r="K54" s="99" t="s">
        <v>87</v>
      </c>
      <c r="L54" s="96"/>
      <c r="M54" s="96"/>
      <c r="N54" s="96"/>
      <c r="O54" s="96"/>
      <c r="P54" s="179" t="s">
        <v>89</v>
      </c>
      <c r="Q54" s="89"/>
      <c r="R54" s="92"/>
      <c r="S54" s="96"/>
      <c r="T54" s="96"/>
      <c r="U54" s="96"/>
      <c r="V54" s="96"/>
      <c r="W54" s="96"/>
      <c r="X54" s="225"/>
    </row>
    <row r="55" spans="1:24" s="30" customFormat="1" ht="13.9" customHeight="1" outlineLevel="1">
      <c r="A55" s="561"/>
      <c r="B55" s="561"/>
      <c r="C55" s="561"/>
      <c r="D55" s="561"/>
      <c r="E55" s="577"/>
      <c r="F55" s="8" t="s">
        <v>82</v>
      </c>
      <c r="G55" s="33"/>
      <c r="H55" s="11"/>
      <c r="I55" s="80"/>
      <c r="J55" s="8" t="s">
        <v>82</v>
      </c>
      <c r="K55" s="11"/>
      <c r="L55" s="80"/>
      <c r="M55" s="80"/>
      <c r="N55" s="80"/>
      <c r="O55" s="80"/>
      <c r="P55" s="178"/>
      <c r="Q55" s="70"/>
      <c r="R55" s="81"/>
      <c r="S55" s="80"/>
      <c r="T55" s="80"/>
      <c r="U55" s="80"/>
      <c r="V55" s="80"/>
      <c r="W55" s="80"/>
      <c r="X55" s="78"/>
    </row>
    <row r="56" spans="1:24" s="30" customFormat="1" outlineLevel="1">
      <c r="A56" s="561"/>
      <c r="B56" s="561"/>
      <c r="C56" s="561"/>
      <c r="D56" s="561"/>
      <c r="E56" s="577"/>
      <c r="F56" s="8" t="s">
        <v>83</v>
      </c>
      <c r="G56" s="33"/>
      <c r="H56" s="11"/>
      <c r="I56" s="80"/>
      <c r="J56" s="8" t="s">
        <v>83</v>
      </c>
      <c r="K56" s="11"/>
      <c r="L56" s="80"/>
      <c r="M56" s="80"/>
      <c r="N56" s="80"/>
      <c r="O56" s="80"/>
      <c r="P56" s="85"/>
      <c r="Q56" s="70"/>
      <c r="R56" s="81"/>
      <c r="S56" s="80"/>
      <c r="T56" s="80"/>
      <c r="U56" s="80"/>
      <c r="V56" s="80"/>
      <c r="W56" s="80"/>
      <c r="X56" s="78"/>
    </row>
    <row r="57" spans="1:24" s="30" customFormat="1" outlineLevel="1">
      <c r="A57" s="561"/>
      <c r="B57" s="561"/>
      <c r="C57" s="561"/>
      <c r="D57" s="561"/>
      <c r="E57" s="577"/>
      <c r="F57" s="8" t="s">
        <v>84</v>
      </c>
      <c r="G57" s="33"/>
      <c r="H57" s="11"/>
      <c r="I57" s="80"/>
      <c r="J57" s="8" t="s">
        <v>84</v>
      </c>
      <c r="K57" s="11"/>
      <c r="L57" s="80"/>
      <c r="M57" s="80"/>
      <c r="N57" s="80"/>
      <c r="O57" s="80"/>
      <c r="P57" s="85"/>
      <c r="Q57" s="70"/>
      <c r="R57" s="81"/>
      <c r="S57" s="80"/>
      <c r="T57" s="80"/>
      <c r="U57" s="80"/>
      <c r="V57" s="80"/>
      <c r="W57" s="80"/>
      <c r="X57" s="78"/>
    </row>
    <row r="58" spans="1:24" s="30" customFormat="1" outlineLevel="1">
      <c r="A58" s="561"/>
      <c r="B58" s="561"/>
      <c r="C58" s="561"/>
      <c r="D58" s="561"/>
      <c r="E58" s="577"/>
      <c r="F58" s="8" t="s">
        <v>85</v>
      </c>
      <c r="G58" s="33"/>
      <c r="H58" s="11"/>
      <c r="I58" s="80"/>
      <c r="J58" s="8" t="s">
        <v>85</v>
      </c>
      <c r="K58" s="11"/>
      <c r="L58" s="80"/>
      <c r="M58" s="80"/>
      <c r="N58" s="80"/>
      <c r="O58" s="80"/>
      <c r="P58" s="85"/>
      <c r="Q58" s="70"/>
      <c r="R58" s="81"/>
      <c r="S58" s="80"/>
      <c r="T58" s="80"/>
      <c r="U58" s="80"/>
      <c r="V58" s="80"/>
      <c r="W58" s="80"/>
      <c r="X58" s="78"/>
    </row>
    <row r="59" spans="1:24" s="30" customFormat="1" outlineLevel="1">
      <c r="A59" s="561"/>
      <c r="B59" s="561"/>
      <c r="C59" s="561"/>
      <c r="D59" s="561"/>
      <c r="E59" s="577"/>
      <c r="F59" s="8" t="s">
        <v>86</v>
      </c>
      <c r="G59" s="33"/>
      <c r="H59" s="11"/>
      <c r="I59" s="80"/>
      <c r="J59" s="8" t="s">
        <v>86</v>
      </c>
      <c r="K59" s="11"/>
      <c r="L59" s="80"/>
      <c r="M59" s="80"/>
      <c r="N59" s="80"/>
      <c r="O59" s="80"/>
      <c r="P59" s="85"/>
      <c r="Q59" s="70"/>
      <c r="R59" s="81"/>
      <c r="S59" s="80"/>
      <c r="T59" s="80"/>
      <c r="U59" s="80"/>
      <c r="V59" s="80"/>
      <c r="W59" s="80"/>
      <c r="X59" s="78"/>
    </row>
    <row r="60" spans="1:24" s="30" customFormat="1" outlineLevel="1">
      <c r="A60" s="561"/>
      <c r="B60" s="561"/>
      <c r="C60" s="561"/>
      <c r="D60" s="561"/>
      <c r="E60" s="577"/>
      <c r="F60" s="12" t="s">
        <v>88</v>
      </c>
      <c r="G60" s="80"/>
      <c r="H60" s="80"/>
      <c r="I60" s="80"/>
      <c r="J60" s="12" t="s">
        <v>88</v>
      </c>
      <c r="K60" s="80"/>
      <c r="L60" s="80"/>
      <c r="M60" s="80"/>
      <c r="N60" s="80"/>
      <c r="O60" s="80"/>
      <c r="P60" s="85"/>
      <c r="Q60" s="70"/>
      <c r="R60" s="81"/>
      <c r="S60" s="80"/>
      <c r="T60" s="80"/>
      <c r="U60" s="80"/>
      <c r="V60" s="80"/>
      <c r="W60" s="80"/>
      <c r="X60" s="78"/>
    </row>
    <row r="61" spans="1:24" s="30" customFormat="1" outlineLevel="1">
      <c r="A61" s="561"/>
      <c r="B61" s="561"/>
      <c r="C61" s="561"/>
      <c r="D61" s="561"/>
      <c r="E61" s="577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5"/>
      <c r="Q61" s="68"/>
      <c r="R61" s="81"/>
      <c r="S61" s="80"/>
      <c r="T61" s="80"/>
      <c r="U61" s="80"/>
      <c r="V61" s="80"/>
      <c r="W61" s="80"/>
      <c r="X61" s="78"/>
    </row>
    <row r="62" spans="1:24" s="30" customFormat="1" outlineLevel="1">
      <c r="A62" s="561"/>
      <c r="B62" s="561"/>
      <c r="C62" s="561"/>
      <c r="D62" s="561"/>
      <c r="E62" s="577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5"/>
      <c r="Q62" s="68"/>
      <c r="R62" s="81"/>
      <c r="S62" s="80"/>
      <c r="T62" s="80"/>
      <c r="U62" s="80"/>
      <c r="V62" s="80"/>
      <c r="W62" s="80"/>
      <c r="X62" s="78"/>
    </row>
    <row r="63" spans="1:24" s="30" customFormat="1" outlineLevel="1">
      <c r="A63" s="561"/>
      <c r="B63" s="561"/>
      <c r="C63" s="561"/>
      <c r="D63" s="561"/>
      <c r="E63" s="577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5"/>
      <c r="Q63" s="68"/>
      <c r="R63" s="81"/>
      <c r="S63" s="80"/>
      <c r="T63" s="80"/>
      <c r="U63" s="80"/>
      <c r="V63" s="80"/>
      <c r="W63" s="80"/>
      <c r="X63" s="78"/>
    </row>
    <row r="64" spans="1:24" s="30" customFormat="1" ht="15.75" outlineLevel="1" thickBot="1">
      <c r="A64" s="561"/>
      <c r="B64" s="561"/>
      <c r="C64" s="561"/>
      <c r="D64" s="561"/>
      <c r="E64" s="577"/>
      <c r="F64" s="49"/>
      <c r="G64" s="80"/>
      <c r="H64" s="80"/>
      <c r="I64" s="80"/>
      <c r="J64" s="80"/>
      <c r="K64" s="80"/>
      <c r="L64" s="61"/>
      <c r="M64" s="61"/>
      <c r="N64" s="61"/>
      <c r="O64" s="80"/>
      <c r="P64" s="85"/>
      <c r="Q64" s="68"/>
      <c r="R64" s="81"/>
      <c r="S64" s="80"/>
      <c r="T64" s="80"/>
      <c r="U64" s="80"/>
      <c r="V64" s="80"/>
      <c r="W64" s="80"/>
      <c r="X64" s="78"/>
    </row>
    <row r="65" spans="1:24" s="30" customFormat="1" ht="14.45" customHeight="1" outlineLevel="1">
      <c r="A65" s="563"/>
      <c r="B65" s="563"/>
      <c r="C65" s="563"/>
      <c r="D65" s="563"/>
      <c r="E65" s="562" t="s">
        <v>93</v>
      </c>
      <c r="F65" s="40" t="s">
        <v>79</v>
      </c>
      <c r="G65" s="7" t="s">
        <v>80</v>
      </c>
      <c r="H65" s="7" t="s">
        <v>81</v>
      </c>
      <c r="I65" s="80"/>
      <c r="J65" s="7" t="s">
        <v>79</v>
      </c>
      <c r="K65" s="53" t="s">
        <v>87</v>
      </c>
      <c r="L65" s="88"/>
      <c r="M65" s="88"/>
      <c r="N65" s="88"/>
      <c r="O65" s="80"/>
      <c r="P65" s="178" t="s">
        <v>89</v>
      </c>
      <c r="Q65" s="68" t="s">
        <v>274</v>
      </c>
      <c r="R65" s="8">
        <v>169</v>
      </c>
      <c r="S65" s="11"/>
      <c r="T65" s="80"/>
      <c r="U65" s="80"/>
      <c r="V65" s="80"/>
      <c r="W65" s="80"/>
      <c r="X65" s="78"/>
    </row>
    <row r="66" spans="1:24" s="30" customFormat="1" outlineLevel="1">
      <c r="A66" s="563"/>
      <c r="B66" s="563"/>
      <c r="C66" s="563"/>
      <c r="D66" s="563"/>
      <c r="E66" s="562"/>
      <c r="F66" s="8" t="s">
        <v>82</v>
      </c>
      <c r="G66" s="33">
        <v>1349.5688650045086</v>
      </c>
      <c r="H66" s="11">
        <v>35.35493914966672</v>
      </c>
      <c r="I66" s="80"/>
      <c r="J66" s="8" t="s">
        <v>82</v>
      </c>
      <c r="K66" s="11">
        <v>69.886311478452242</v>
      </c>
      <c r="L66" s="80">
        <v>67.344222204503069</v>
      </c>
      <c r="M66" s="80"/>
      <c r="N66" s="80"/>
      <c r="O66" s="80"/>
      <c r="P66" s="85">
        <v>68.615266841477649</v>
      </c>
      <c r="Q66" s="68" t="s">
        <v>218</v>
      </c>
      <c r="R66" s="34" t="s">
        <v>232</v>
      </c>
      <c r="S66" s="33">
        <v>1374.5685822256758</v>
      </c>
      <c r="T66" s="33">
        <v>1324.5691477833416</v>
      </c>
      <c r="U66" s="80"/>
      <c r="V66" s="80"/>
      <c r="W66" s="80"/>
      <c r="X66" s="78"/>
    </row>
    <row r="67" spans="1:24" s="30" customFormat="1" outlineLevel="1">
      <c r="A67" s="563"/>
      <c r="B67" s="563"/>
      <c r="C67" s="563"/>
      <c r="D67" s="563"/>
      <c r="E67" s="562"/>
      <c r="F67" s="8" t="s">
        <v>83</v>
      </c>
      <c r="G67" s="33">
        <v>302.95251213053592</v>
      </c>
      <c r="H67" s="11">
        <v>243.55294179736202</v>
      </c>
      <c r="I67" s="80"/>
      <c r="J67" s="8" t="s">
        <v>83</v>
      </c>
      <c r="K67" s="11">
        <v>8.3556318345977374</v>
      </c>
      <c r="L67" s="80">
        <v>30.36954315197875</v>
      </c>
      <c r="M67" s="80"/>
      <c r="N67" s="80"/>
      <c r="O67" s="80"/>
      <c r="P67" s="192">
        <v>19.362587493288245</v>
      </c>
      <c r="Q67" s="68"/>
      <c r="R67" s="34" t="s">
        <v>252</v>
      </c>
      <c r="S67" s="33">
        <v>130.73457540768877</v>
      </c>
      <c r="T67" s="33">
        <v>475.17044885338311</v>
      </c>
      <c r="U67" s="80"/>
      <c r="V67" s="80"/>
      <c r="W67" s="80"/>
      <c r="X67" s="78">
        <f>G67/$G$66*100</f>
        <v>22.448095831665754</v>
      </c>
    </row>
    <row r="68" spans="1:24" s="30" customFormat="1" outlineLevel="1">
      <c r="A68" s="563"/>
      <c r="B68" s="563"/>
      <c r="C68" s="563"/>
      <c r="D68" s="563"/>
      <c r="E68" s="562"/>
      <c r="F68" s="8" t="s">
        <v>84</v>
      </c>
      <c r="G68" s="33">
        <v>134.98126257462329</v>
      </c>
      <c r="H68" s="11">
        <v>22.686757477809412</v>
      </c>
      <c r="I68" s="80"/>
      <c r="J68" s="8" t="s">
        <v>84</v>
      </c>
      <c r="K68" s="11">
        <v>6.5531040086685701</v>
      </c>
      <c r="L68" s="80">
        <v>8.3208061982981967</v>
      </c>
      <c r="M68" s="80"/>
      <c r="N68" s="80"/>
      <c r="O68" s="80"/>
      <c r="P68" s="85">
        <v>7.436955103483383</v>
      </c>
      <c r="Q68" s="68"/>
      <c r="R68" s="34" t="s">
        <v>253</v>
      </c>
      <c r="S68" s="33">
        <v>118.93930251892975</v>
      </c>
      <c r="T68" s="33">
        <v>151.02322263031684</v>
      </c>
      <c r="U68" s="80"/>
      <c r="V68" s="80"/>
      <c r="W68" s="80"/>
      <c r="X68" s="78">
        <f t="shared" ref="X68:X71" si="4">G68/$G$66*100</f>
        <v>10.001806211954388</v>
      </c>
    </row>
    <row r="69" spans="1:24" s="30" customFormat="1" outlineLevel="1">
      <c r="A69" s="563"/>
      <c r="B69" s="563"/>
      <c r="C69" s="563"/>
      <c r="D69" s="563"/>
      <c r="E69" s="562"/>
      <c r="F69" s="8" t="s">
        <v>85</v>
      </c>
      <c r="G69" s="33">
        <v>130.30109201914888</v>
      </c>
      <c r="H69" s="11">
        <v>13.027068220765829</v>
      </c>
      <c r="I69" s="80"/>
      <c r="J69" s="8" t="s">
        <v>85</v>
      </c>
      <c r="K69" s="11">
        <v>7.598886395146967</v>
      </c>
      <c r="L69" s="80">
        <v>8.7550117414878557</v>
      </c>
      <c r="M69" s="80"/>
      <c r="N69" s="80"/>
      <c r="O69" s="80"/>
      <c r="P69" s="85">
        <v>8.1769490683174109</v>
      </c>
      <c r="Q69" s="68"/>
      <c r="R69" s="34" t="s">
        <v>235</v>
      </c>
      <c r="S69" s="33">
        <v>121.08956374126561</v>
      </c>
      <c r="T69" s="33">
        <v>139.51262029703219</v>
      </c>
      <c r="U69" s="80"/>
      <c r="V69" s="80"/>
      <c r="W69" s="80"/>
      <c r="X69" s="78">
        <f t="shared" si="4"/>
        <v>9.6550161609362242</v>
      </c>
    </row>
    <row r="70" spans="1:24" s="30" customFormat="1" outlineLevel="1">
      <c r="A70" s="563"/>
      <c r="B70" s="563"/>
      <c r="C70" s="563"/>
      <c r="D70" s="563"/>
      <c r="E70" s="562"/>
      <c r="F70" s="8" t="s">
        <v>86</v>
      </c>
      <c r="G70" s="33">
        <v>107.17160368557208</v>
      </c>
      <c r="H70" s="11">
        <v>14.47263568337616</v>
      </c>
      <c r="I70" s="80"/>
      <c r="J70" s="8" t="s">
        <v>86</v>
      </c>
      <c r="K70" s="11">
        <v>3.4199719163883389</v>
      </c>
      <c r="L70" s="80">
        <v>4.1420622620424297</v>
      </c>
      <c r="M70" s="80"/>
      <c r="N70" s="80"/>
      <c r="O70" s="80"/>
      <c r="P70" s="193">
        <v>3.7810170892153843</v>
      </c>
      <c r="Q70" s="68"/>
      <c r="R70" s="34" t="s">
        <v>236</v>
      </c>
      <c r="S70" s="33">
        <v>96.937904852214388</v>
      </c>
      <c r="T70" s="33">
        <v>117.40530251892976</v>
      </c>
      <c r="U70" s="80"/>
      <c r="V70" s="80"/>
      <c r="W70" s="80"/>
      <c r="X70" s="133">
        <f t="shared" si="4"/>
        <v>7.9411733972696572</v>
      </c>
    </row>
    <row r="71" spans="1:24" s="30" customFormat="1" outlineLevel="1">
      <c r="A71" s="563"/>
      <c r="B71" s="563"/>
      <c r="C71" s="563"/>
      <c r="D71" s="563"/>
      <c r="E71" s="562"/>
      <c r="F71" s="13" t="s">
        <v>88</v>
      </c>
      <c r="G71" s="80">
        <v>90.147302518929735</v>
      </c>
      <c r="H71" s="80"/>
      <c r="I71" s="80"/>
      <c r="J71" s="12" t="s">
        <v>88</v>
      </c>
      <c r="K71" s="80"/>
      <c r="L71" s="80">
        <v>2.1797062570103298</v>
      </c>
      <c r="M71" s="80"/>
      <c r="N71" s="80"/>
      <c r="O71" s="80"/>
      <c r="P71" s="85">
        <v>2.1797062570103298</v>
      </c>
      <c r="Q71" s="68"/>
      <c r="R71" s="8" t="s">
        <v>88</v>
      </c>
      <c r="S71" s="11"/>
      <c r="T71" s="33">
        <v>90.147302518929735</v>
      </c>
      <c r="U71" s="80"/>
      <c r="V71" s="80"/>
      <c r="W71" s="80"/>
      <c r="X71" s="78">
        <f t="shared" si="4"/>
        <v>6.6797111919611876</v>
      </c>
    </row>
    <row r="72" spans="1:24" s="30" customFormat="1" outlineLevel="1">
      <c r="A72" s="563"/>
      <c r="B72" s="563"/>
      <c r="C72" s="563"/>
      <c r="D72" s="563"/>
      <c r="E72" s="562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5"/>
      <c r="Q72" s="68"/>
      <c r="R72" s="81"/>
      <c r="S72" s="80"/>
      <c r="T72" s="80"/>
      <c r="U72" s="80"/>
      <c r="V72" s="80"/>
      <c r="W72" s="80"/>
      <c r="X72" s="78"/>
    </row>
    <row r="73" spans="1:24" s="30" customFormat="1" ht="25.15" customHeight="1" outlineLevel="1">
      <c r="A73" s="563"/>
      <c r="B73" s="563"/>
      <c r="C73" s="563"/>
      <c r="D73" s="563"/>
      <c r="E73" s="562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5"/>
      <c r="Q73" s="68"/>
      <c r="R73" s="81"/>
      <c r="S73" s="80"/>
      <c r="T73" s="80"/>
      <c r="U73" s="80"/>
      <c r="V73" s="80"/>
      <c r="W73" s="80"/>
      <c r="X73" s="78"/>
    </row>
    <row r="74" spans="1:24" s="30" customFormat="1" ht="13.15" customHeight="1" thickBot="1">
      <c r="A74" s="106">
        <v>168</v>
      </c>
      <c r="B74" s="116" t="s">
        <v>8</v>
      </c>
      <c r="C74" s="3" t="s">
        <v>9</v>
      </c>
      <c r="D74" s="6" t="s">
        <v>16</v>
      </c>
      <c r="E74" s="42"/>
      <c r="F74" s="13"/>
      <c r="G74" s="8"/>
      <c r="H74" s="8"/>
      <c r="I74" s="80"/>
      <c r="J74" s="8"/>
      <c r="K74" s="11"/>
      <c r="L74" s="61"/>
      <c r="M74" s="61"/>
      <c r="N74" s="61"/>
      <c r="O74" s="80"/>
      <c r="P74" s="178"/>
      <c r="Q74" s="68" t="s">
        <v>90</v>
      </c>
      <c r="R74" s="81"/>
      <c r="S74" s="80"/>
      <c r="T74" s="80"/>
      <c r="U74" s="80"/>
      <c r="V74" s="80"/>
      <c r="W74" s="80"/>
      <c r="X74" s="78"/>
    </row>
    <row r="75" spans="1:24" s="30" customFormat="1" ht="13.15" customHeight="1">
      <c r="A75" s="106">
        <v>170</v>
      </c>
      <c r="B75" s="116" t="s">
        <v>10</v>
      </c>
      <c r="C75" s="3" t="s">
        <v>11</v>
      </c>
      <c r="D75" s="6" t="s">
        <v>16</v>
      </c>
      <c r="E75" s="42"/>
      <c r="F75" s="40" t="s">
        <v>79</v>
      </c>
      <c r="G75" s="7" t="s">
        <v>80</v>
      </c>
      <c r="H75" s="7" t="s">
        <v>81</v>
      </c>
      <c r="I75" s="80"/>
      <c r="J75" s="7" t="s">
        <v>79</v>
      </c>
      <c r="K75" s="53" t="s">
        <v>87</v>
      </c>
      <c r="L75" s="80"/>
      <c r="M75" s="80"/>
      <c r="N75" s="80"/>
      <c r="O75" s="80"/>
      <c r="P75" s="178" t="s">
        <v>89</v>
      </c>
      <c r="Q75" s="68"/>
      <c r="R75" s="8">
        <v>170</v>
      </c>
      <c r="S75" s="11"/>
      <c r="T75" s="11"/>
      <c r="U75" s="11"/>
      <c r="V75" s="80"/>
      <c r="W75" s="80"/>
      <c r="X75" s="78" t="s">
        <v>361</v>
      </c>
    </row>
    <row r="76" spans="1:24" s="30" customFormat="1" ht="13.9" customHeight="1" outlineLevel="1">
      <c r="A76" s="561"/>
      <c r="B76" s="561"/>
      <c r="C76" s="561"/>
      <c r="D76" s="561"/>
      <c r="E76" s="574" t="s">
        <v>91</v>
      </c>
      <c r="F76" s="8" t="s">
        <v>82</v>
      </c>
      <c r="G76" s="33">
        <v>567.67659581215321</v>
      </c>
      <c r="H76" s="11">
        <v>121.24102180196411</v>
      </c>
      <c r="I76" s="80"/>
      <c r="J76" s="8" t="s">
        <v>82</v>
      </c>
      <c r="K76" s="11">
        <v>68.612360256906513</v>
      </c>
      <c r="L76" s="80">
        <v>56.009564870215854</v>
      </c>
      <c r="M76" s="80">
        <v>51.941052568656765</v>
      </c>
      <c r="N76" s="80">
        <v>82.614155667109216</v>
      </c>
      <c r="O76" s="80"/>
      <c r="P76" s="85">
        <v>64.794283340722089</v>
      </c>
      <c r="Q76" s="68" t="s">
        <v>267</v>
      </c>
      <c r="R76" s="34" t="s">
        <v>82</v>
      </c>
      <c r="S76" s="33">
        <v>601.1275855380685</v>
      </c>
      <c r="T76" s="33">
        <v>490.71179553368552</v>
      </c>
      <c r="U76" s="33">
        <v>455.06668775120016</v>
      </c>
      <c r="V76" s="80">
        <v>723.80031442565871</v>
      </c>
      <c r="W76" s="80"/>
      <c r="X76" s="78"/>
    </row>
    <row r="77" spans="1:24" s="30" customFormat="1" outlineLevel="1">
      <c r="A77" s="561"/>
      <c r="B77" s="561"/>
      <c r="C77" s="561"/>
      <c r="D77" s="561"/>
      <c r="E77" s="574"/>
      <c r="F77" s="8" t="s">
        <v>83</v>
      </c>
      <c r="G77" s="33">
        <v>2.2816835741849983</v>
      </c>
      <c r="H77" s="11">
        <v>9.8078033504694577</v>
      </c>
      <c r="I77" s="80"/>
      <c r="J77" s="8" t="s">
        <v>83</v>
      </c>
      <c r="K77" s="11">
        <v>1.745821493021251</v>
      </c>
      <c r="L77" s="80">
        <v>-1.263593835423432</v>
      </c>
      <c r="M77" s="80">
        <v>-5.6860482841096474E-2</v>
      </c>
      <c r="N77" s="80">
        <v>0.76085655432325416</v>
      </c>
      <c r="O77" s="80"/>
      <c r="P77" s="185">
        <v>0.29655593226999422</v>
      </c>
      <c r="Q77" s="70"/>
      <c r="R77" s="34" t="s">
        <v>83</v>
      </c>
      <c r="S77" s="33">
        <v>13.432245963163163</v>
      </c>
      <c r="T77" s="33">
        <v>-9.7220152591726912</v>
      </c>
      <c r="U77" s="33">
        <v>-0.43748114807779459</v>
      </c>
      <c r="V77" s="80">
        <v>5.8539847408273156</v>
      </c>
      <c r="W77" s="80"/>
      <c r="X77" s="78">
        <f>G77/$G$76*100</f>
        <v>0.40193370503863751</v>
      </c>
    </row>
    <row r="78" spans="1:24" s="30" customFormat="1" outlineLevel="1">
      <c r="A78" s="561"/>
      <c r="B78" s="561"/>
      <c r="C78" s="561"/>
      <c r="D78" s="561"/>
      <c r="E78" s="574"/>
      <c r="F78" s="8" t="s">
        <v>84</v>
      </c>
      <c r="G78" s="33">
        <v>18.156666518637564</v>
      </c>
      <c r="H78" s="11">
        <v>14.862794876383301</v>
      </c>
      <c r="I78" s="80"/>
      <c r="J78" s="8" t="s">
        <v>84</v>
      </c>
      <c r="K78" s="11">
        <v>5.0378660260063919</v>
      </c>
      <c r="L78" s="80">
        <v>1.4540181646869523</v>
      </c>
      <c r="M78" s="80">
        <v>0.33519932245375006</v>
      </c>
      <c r="N78" s="80">
        <v>3.2724426750189113</v>
      </c>
      <c r="O78" s="80"/>
      <c r="P78" s="85">
        <v>2.5248815470415016</v>
      </c>
      <c r="Q78" s="70"/>
      <c r="R78" s="34" t="s">
        <v>84</v>
      </c>
      <c r="S78" s="33">
        <v>36.227780074258042</v>
      </c>
      <c r="T78" s="33">
        <v>10.455984740827322</v>
      </c>
      <c r="U78" s="33">
        <v>2.4104506297324382</v>
      </c>
      <c r="V78" s="80">
        <v>23.532450629732445</v>
      </c>
      <c r="W78" s="80"/>
      <c r="X78" s="78">
        <f t="shared" ref="X78:X81" si="5">G78/$G$76*100</f>
        <v>3.1984173123539668</v>
      </c>
    </row>
    <row r="79" spans="1:24" s="30" customFormat="1" outlineLevel="1">
      <c r="A79" s="561"/>
      <c r="B79" s="561"/>
      <c r="C79" s="561"/>
      <c r="D79" s="561"/>
      <c r="E79" s="574"/>
      <c r="F79" s="8" t="s">
        <v>85</v>
      </c>
      <c r="G79" s="33">
        <v>-13.205597620304088</v>
      </c>
      <c r="H79" s="11">
        <v>18.228606342119893</v>
      </c>
      <c r="I79" s="80"/>
      <c r="J79" s="8" t="s">
        <v>85</v>
      </c>
      <c r="K79" s="11">
        <v>-0.20992780416077134</v>
      </c>
      <c r="L79" s="80">
        <v>-2.893980182832077</v>
      </c>
      <c r="M79" s="80">
        <v>-4.0431311239236312</v>
      </c>
      <c r="N79" s="80">
        <v>0.69832142011871645</v>
      </c>
      <c r="O79" s="80"/>
      <c r="P79" s="85">
        <v>-1.6121794226994406</v>
      </c>
      <c r="Q79" s="70"/>
      <c r="R79" s="34" t="s">
        <v>85</v>
      </c>
      <c r="S79" s="33">
        <v>-1.7195493702675617</v>
      </c>
      <c r="T79" s="33">
        <v>-23.70501525917269</v>
      </c>
      <c r="U79" s="33">
        <v>-33.117878814793173</v>
      </c>
      <c r="V79" s="80">
        <v>5.7200529630170749</v>
      </c>
      <c r="W79" s="80"/>
      <c r="X79" s="78">
        <f t="shared" si="5"/>
        <v>-2.3262536658590518</v>
      </c>
    </row>
    <row r="80" spans="1:24" s="30" customFormat="1" outlineLevel="1">
      <c r="A80" s="561"/>
      <c r="B80" s="561"/>
      <c r="C80" s="561"/>
      <c r="D80" s="561"/>
      <c r="E80" s="574"/>
      <c r="F80" s="8" t="s">
        <v>86</v>
      </c>
      <c r="G80" s="33">
        <v>4.7760529630170749</v>
      </c>
      <c r="H80" s="11">
        <v>8.2319272955973073</v>
      </c>
      <c r="I80" s="80"/>
      <c r="J80" s="8" t="s">
        <v>86</v>
      </c>
      <c r="K80" s="11"/>
      <c r="L80" s="80">
        <v>-0.31003174977960141</v>
      </c>
      <c r="M80" s="80">
        <v>0.72671826634741021</v>
      </c>
      <c r="N80" s="80">
        <v>0.54796826356689099</v>
      </c>
      <c r="O80" s="80"/>
      <c r="P80" s="199">
        <v>0.3215515933782333</v>
      </c>
      <c r="Q80" s="70"/>
      <c r="R80" s="8" t="s">
        <v>86</v>
      </c>
      <c r="S80" s="33"/>
      <c r="T80" s="33">
        <v>-4.6049470369829244</v>
      </c>
      <c r="U80" s="33">
        <v>10.794052963017075</v>
      </c>
      <c r="V80" s="80">
        <v>8.1390529630170754</v>
      </c>
      <c r="W80" s="80"/>
      <c r="X80" s="133">
        <f t="shared" si="5"/>
        <v>0.84133342791491328</v>
      </c>
    </row>
    <row r="81" spans="1:24" s="30" customFormat="1" outlineLevel="1">
      <c r="A81" s="561"/>
      <c r="B81" s="561"/>
      <c r="C81" s="561"/>
      <c r="D81" s="561"/>
      <c r="E81" s="574"/>
      <c r="F81" s="12" t="s">
        <v>88</v>
      </c>
      <c r="G81" s="80">
        <v>8.3427517963747491</v>
      </c>
      <c r="H81" s="80">
        <v>2.791231658174381</v>
      </c>
      <c r="I81" s="80"/>
      <c r="J81" s="12" t="s">
        <v>88</v>
      </c>
      <c r="K81" s="80"/>
      <c r="L81" s="80"/>
      <c r="M81" s="80">
        <v>0.32107647916396176</v>
      </c>
      <c r="N81" s="80">
        <v>0.52007255472628766</v>
      </c>
      <c r="O81" s="80"/>
      <c r="P81" s="85">
        <v>0.42057451694512471</v>
      </c>
      <c r="Q81" s="70"/>
      <c r="R81" s="8" t="s">
        <v>88</v>
      </c>
      <c r="S81" s="11"/>
      <c r="T81" s="33"/>
      <c r="U81" s="33">
        <v>6.3690529630170758</v>
      </c>
      <c r="V81" s="80">
        <v>10.316450629732424</v>
      </c>
      <c r="W81" s="80"/>
      <c r="X81" s="78">
        <f t="shared" si="5"/>
        <v>1.4696310994535706</v>
      </c>
    </row>
    <row r="82" spans="1:24" s="30" customFormat="1" outlineLevel="1">
      <c r="A82" s="561"/>
      <c r="B82" s="561"/>
      <c r="C82" s="561"/>
      <c r="D82" s="561"/>
      <c r="E82" s="574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5"/>
      <c r="Q82" s="68"/>
      <c r="R82" s="81"/>
      <c r="S82" s="80"/>
      <c r="T82" s="80"/>
      <c r="U82" s="80"/>
      <c r="V82" s="80"/>
      <c r="W82" s="80"/>
      <c r="X82" s="78"/>
    </row>
    <row r="83" spans="1:24" s="30" customFormat="1" outlineLevel="1">
      <c r="A83" s="561"/>
      <c r="B83" s="561"/>
      <c r="C83" s="561"/>
      <c r="D83" s="561"/>
      <c r="E83" s="574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5"/>
      <c r="Q83" s="68"/>
      <c r="R83" s="81"/>
      <c r="S83" s="80"/>
      <c r="T83" s="80"/>
      <c r="U83" s="80"/>
      <c r="V83" s="80"/>
      <c r="W83" s="80"/>
      <c r="X83" s="78"/>
    </row>
    <row r="84" spans="1:24" s="30" customFormat="1" outlineLevel="1">
      <c r="A84" s="561"/>
      <c r="B84" s="561"/>
      <c r="C84" s="561"/>
      <c r="D84" s="561"/>
      <c r="E84" s="574"/>
      <c r="F84" s="49"/>
      <c r="G84" s="80"/>
      <c r="H84" s="80"/>
      <c r="I84" s="80"/>
      <c r="J84" s="80"/>
      <c r="K84" s="80"/>
      <c r="L84" s="80"/>
      <c r="M84" s="80"/>
      <c r="N84" s="80"/>
      <c r="O84" s="80"/>
      <c r="P84" s="85"/>
      <c r="Q84" s="68"/>
      <c r="R84" s="81"/>
      <c r="S84" s="80"/>
      <c r="T84" s="80"/>
      <c r="U84" s="80"/>
      <c r="V84" s="80"/>
      <c r="W84" s="80"/>
      <c r="X84" s="78"/>
    </row>
    <row r="85" spans="1:24" s="30" customFormat="1" ht="15.75" outlineLevel="1" thickBot="1">
      <c r="A85" s="561"/>
      <c r="B85" s="561"/>
      <c r="C85" s="561"/>
      <c r="D85" s="561"/>
      <c r="E85" s="574"/>
      <c r="F85" s="13"/>
      <c r="G85" s="8"/>
      <c r="H85" s="8"/>
      <c r="I85" s="80"/>
      <c r="J85" s="8"/>
      <c r="K85" s="11"/>
      <c r="L85" s="80"/>
      <c r="M85" s="80"/>
      <c r="N85" s="80"/>
      <c r="O85" s="80"/>
      <c r="P85" s="178"/>
      <c r="Q85" s="68"/>
      <c r="R85" s="8"/>
      <c r="S85" s="11"/>
      <c r="T85" s="11"/>
      <c r="U85" s="11"/>
      <c r="V85" s="11"/>
      <c r="W85" s="11"/>
      <c r="X85" s="78"/>
    </row>
    <row r="86" spans="1:24" s="30" customFormat="1" ht="13.9" customHeight="1" outlineLevel="1">
      <c r="A86" s="561"/>
      <c r="B86" s="561"/>
      <c r="C86" s="561"/>
      <c r="D86" s="561"/>
      <c r="E86" s="562" t="s">
        <v>91</v>
      </c>
      <c r="F86" s="40" t="s">
        <v>79</v>
      </c>
      <c r="G86" s="7" t="s">
        <v>80</v>
      </c>
      <c r="H86" s="7" t="s">
        <v>81</v>
      </c>
      <c r="I86" s="80"/>
      <c r="J86" s="7" t="s">
        <v>79</v>
      </c>
      <c r="K86" s="53" t="s">
        <v>87</v>
      </c>
      <c r="L86" s="88"/>
      <c r="M86" s="88"/>
      <c r="N86" s="88"/>
      <c r="O86" s="80"/>
      <c r="P86" s="178" t="s">
        <v>89</v>
      </c>
      <c r="Q86" s="68" t="s">
        <v>275</v>
      </c>
      <c r="R86" s="8">
        <v>170</v>
      </c>
      <c r="S86" s="11"/>
      <c r="T86" s="11"/>
      <c r="U86" s="11"/>
      <c r="V86" s="11"/>
      <c r="W86" s="11"/>
      <c r="X86" s="78"/>
    </row>
    <row r="87" spans="1:24" s="30" customFormat="1" outlineLevel="1">
      <c r="A87" s="561"/>
      <c r="B87" s="561"/>
      <c r="C87" s="561"/>
      <c r="D87" s="561"/>
      <c r="E87" s="562"/>
      <c r="F87" s="8" t="s">
        <v>82</v>
      </c>
      <c r="G87" s="33">
        <v>4238.6142820933055</v>
      </c>
      <c r="H87" s="11">
        <v>962.49297844359921</v>
      </c>
      <c r="I87" s="80"/>
      <c r="J87" s="8" t="s">
        <v>82</v>
      </c>
      <c r="K87" s="11">
        <v>65.697674636838045</v>
      </c>
      <c r="L87" s="80">
        <v>115.84271866668396</v>
      </c>
      <c r="M87" s="80">
        <v>102.05396578890202</v>
      </c>
      <c r="N87" s="80">
        <v>108.34114300708831</v>
      </c>
      <c r="O87" s="80"/>
      <c r="P87" s="85">
        <v>97.983875524878087</v>
      </c>
      <c r="Q87" s="70"/>
      <c r="R87" s="8" t="s">
        <v>82</v>
      </c>
      <c r="S87" s="33">
        <v>2841.9686455994292</v>
      </c>
      <c r="T87" s="33">
        <v>5011.1571846579536</v>
      </c>
      <c r="U87" s="33">
        <v>4414.6794012783557</v>
      </c>
      <c r="V87" s="33">
        <v>4686.651896837483</v>
      </c>
      <c r="W87" s="33"/>
      <c r="X87" s="78"/>
    </row>
    <row r="88" spans="1:24" s="30" customFormat="1" outlineLevel="1">
      <c r="A88" s="561"/>
      <c r="B88" s="561"/>
      <c r="C88" s="561"/>
      <c r="D88" s="561"/>
      <c r="E88" s="562"/>
      <c r="F88" s="8" t="s">
        <v>83</v>
      </c>
      <c r="G88" s="33">
        <v>93.37164362987852</v>
      </c>
      <c r="H88" s="11">
        <v>42.639048231040533</v>
      </c>
      <c r="I88" s="80"/>
      <c r="J88" s="8" t="s">
        <v>83</v>
      </c>
      <c r="K88" s="11">
        <v>4.5229384746100294</v>
      </c>
      <c r="L88" s="80">
        <v>1.9798694018801417</v>
      </c>
      <c r="M88" s="80">
        <v>1.6992425721650741</v>
      </c>
      <c r="N88" s="80">
        <v>3.6988426197604278</v>
      </c>
      <c r="O88" s="80"/>
      <c r="P88" s="185">
        <v>2.9752232671039183</v>
      </c>
      <c r="Q88" s="70"/>
      <c r="R88" s="8" t="s">
        <v>83</v>
      </c>
      <c r="S88" s="33">
        <v>141.9437001856451</v>
      </c>
      <c r="T88" s="33">
        <v>62.134382407542674</v>
      </c>
      <c r="U88" s="33">
        <v>53.327450629732439</v>
      </c>
      <c r="V88" s="33">
        <v>116.0810412965939</v>
      </c>
      <c r="W88" s="33"/>
      <c r="X88" s="78">
        <f>G88/$G$87*100</f>
        <v>2.2028813526237041</v>
      </c>
    </row>
    <row r="89" spans="1:24" s="30" customFormat="1" outlineLevel="1">
      <c r="A89" s="561"/>
      <c r="B89" s="561"/>
      <c r="C89" s="561"/>
      <c r="D89" s="561"/>
      <c r="E89" s="562"/>
      <c r="F89" s="8" t="s">
        <v>84</v>
      </c>
      <c r="G89" s="33">
        <v>87.60041068542597</v>
      </c>
      <c r="H89" s="11">
        <v>40.687756221803404</v>
      </c>
      <c r="I89" s="80"/>
      <c r="J89" s="8" t="s">
        <v>84</v>
      </c>
      <c r="K89" s="11">
        <v>5.0197050316969021</v>
      </c>
      <c r="L89" s="80">
        <v>3.1159011110882529</v>
      </c>
      <c r="M89" s="80">
        <v>1.3300940220319566</v>
      </c>
      <c r="N89" s="80">
        <v>3.8280998058981699</v>
      </c>
      <c r="O89" s="80"/>
      <c r="P89" s="85">
        <v>3.3234499926788201</v>
      </c>
      <c r="Q89" s="70"/>
      <c r="R89" s="8" t="s">
        <v>84</v>
      </c>
      <c r="S89" s="33">
        <v>132.31076840783484</v>
      </c>
      <c r="T89" s="33">
        <v>82.129780074258051</v>
      </c>
      <c r="U89" s="33">
        <v>35.058984740827313</v>
      </c>
      <c r="V89" s="33">
        <v>100.90210951878366</v>
      </c>
      <c r="W89" s="33"/>
      <c r="X89" s="78">
        <f t="shared" ref="X89:X92" si="6">G89/$G$87*100</f>
        <v>2.0667228687334847</v>
      </c>
    </row>
    <row r="90" spans="1:24" s="30" customFormat="1" outlineLevel="1">
      <c r="A90" s="561"/>
      <c r="B90" s="561"/>
      <c r="C90" s="561"/>
      <c r="D90" s="561"/>
      <c r="E90" s="562"/>
      <c r="F90" s="8" t="s">
        <v>85</v>
      </c>
      <c r="G90" s="33">
        <v>87.203342463236197</v>
      </c>
      <c r="H90" s="11">
        <v>32.10033579008595</v>
      </c>
      <c r="I90" s="80"/>
      <c r="J90" s="8" t="s">
        <v>85</v>
      </c>
      <c r="K90" s="11">
        <v>5.2871141759998341</v>
      </c>
      <c r="L90" s="80">
        <v>2.8507505911129836</v>
      </c>
      <c r="M90" s="80">
        <v>2.3192548215232973</v>
      </c>
      <c r="N90" s="80">
        <v>4.3525905467875132</v>
      </c>
      <c r="O90" s="80"/>
      <c r="P90" s="85">
        <v>3.7024275338559072</v>
      </c>
      <c r="Q90" s="70"/>
      <c r="R90" s="8" t="s">
        <v>85</v>
      </c>
      <c r="S90" s="33">
        <v>124.52749551907584</v>
      </c>
      <c r="T90" s="33">
        <v>67.143780074258032</v>
      </c>
      <c r="U90" s="33">
        <v>54.625450629732434</v>
      </c>
      <c r="V90" s="33">
        <v>102.51664362987853</v>
      </c>
      <c r="W90" s="33"/>
      <c r="X90" s="78">
        <f t="shared" si="6"/>
        <v>2.0573549905600155</v>
      </c>
    </row>
    <row r="91" spans="1:24" s="30" customFormat="1" outlineLevel="1">
      <c r="A91" s="561"/>
      <c r="B91" s="561"/>
      <c r="C91" s="561"/>
      <c r="D91" s="561"/>
      <c r="E91" s="562"/>
      <c r="F91" s="8" t="s">
        <v>86</v>
      </c>
      <c r="G91" s="33">
        <v>83.319817778102433</v>
      </c>
      <c r="H91" s="11">
        <v>35.410405822824245</v>
      </c>
      <c r="I91" s="80"/>
      <c r="J91" s="8" t="s">
        <v>86</v>
      </c>
      <c r="K91" s="11"/>
      <c r="L91" s="80">
        <v>3.5991286197228343</v>
      </c>
      <c r="M91" s="80">
        <v>2.8714887710147501</v>
      </c>
      <c r="N91" s="80">
        <v>6.3064342766859678</v>
      </c>
      <c r="O91" s="80"/>
      <c r="P91" s="199">
        <v>4.259017222474518</v>
      </c>
      <c r="Q91" s="70"/>
      <c r="R91" s="8" t="s">
        <v>86</v>
      </c>
      <c r="S91" s="11"/>
      <c r="T91" s="33">
        <v>70.410314185352917</v>
      </c>
      <c r="U91" s="33">
        <v>56.175382407542678</v>
      </c>
      <c r="V91" s="33">
        <v>123.37375674141171</v>
      </c>
      <c r="W91" s="33"/>
      <c r="X91" s="133">
        <f t="shared" si="6"/>
        <v>1.9657324831395995</v>
      </c>
    </row>
    <row r="92" spans="1:24" s="30" customFormat="1" outlineLevel="1">
      <c r="A92" s="561"/>
      <c r="B92" s="561"/>
      <c r="C92" s="561"/>
      <c r="D92" s="561"/>
      <c r="E92" s="562"/>
      <c r="F92" s="12" t="s">
        <v>88</v>
      </c>
      <c r="G92" s="80">
        <v>129.66802379695915</v>
      </c>
      <c r="H92" s="80">
        <v>89.128518978880919</v>
      </c>
      <c r="I92" s="80"/>
      <c r="J92" s="12" t="s">
        <v>88</v>
      </c>
      <c r="K92" s="80"/>
      <c r="L92" s="80"/>
      <c r="M92" s="80">
        <v>3.0946993000885379</v>
      </c>
      <c r="N92" s="80">
        <v>8.9477851557337278</v>
      </c>
      <c r="O92" s="80"/>
      <c r="P92" s="85">
        <v>6.0212422279111326</v>
      </c>
      <c r="Q92" s="70"/>
      <c r="R92" s="8" t="s">
        <v>88</v>
      </c>
      <c r="S92" s="11"/>
      <c r="T92" s="11"/>
      <c r="U92" s="33">
        <v>66.64464362987853</v>
      </c>
      <c r="V92" s="33">
        <v>192.69140396403975</v>
      </c>
      <c r="W92" s="33"/>
      <c r="X92" s="78">
        <f t="shared" si="6"/>
        <v>3.0592079195496074</v>
      </c>
    </row>
    <row r="93" spans="1:24" s="30" customFormat="1" outlineLevel="1">
      <c r="A93" s="561"/>
      <c r="B93" s="561"/>
      <c r="C93" s="561"/>
      <c r="D93" s="561"/>
      <c r="E93" s="562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5"/>
      <c r="Q93" s="68"/>
      <c r="R93" s="81"/>
      <c r="S93" s="80"/>
      <c r="T93" s="80"/>
      <c r="U93" s="80"/>
      <c r="V93" s="80"/>
      <c r="W93" s="80"/>
      <c r="X93" s="78"/>
    </row>
    <row r="94" spans="1:24" s="30" customFormat="1" outlineLevel="1">
      <c r="A94" s="561"/>
      <c r="B94" s="561"/>
      <c r="C94" s="561"/>
      <c r="D94" s="561"/>
      <c r="E94" s="562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5"/>
      <c r="Q94" s="68"/>
      <c r="R94" s="81"/>
      <c r="S94" s="80"/>
      <c r="T94" s="80"/>
      <c r="U94" s="80"/>
      <c r="V94" s="80"/>
      <c r="W94" s="80"/>
      <c r="X94" s="78"/>
    </row>
    <row r="95" spans="1:24" s="30" customFormat="1" ht="15.75" outlineLevel="1" thickBot="1">
      <c r="A95" s="561"/>
      <c r="B95" s="561"/>
      <c r="C95" s="561"/>
      <c r="D95" s="561"/>
      <c r="E95" s="562"/>
      <c r="F95" s="49"/>
      <c r="G95" s="80"/>
      <c r="H95" s="80"/>
      <c r="I95" s="80"/>
      <c r="J95" s="80"/>
      <c r="K95" s="80"/>
      <c r="L95" s="61"/>
      <c r="M95" s="61"/>
      <c r="N95" s="61"/>
      <c r="O95" s="80"/>
      <c r="P95" s="85"/>
      <c r="Q95" s="68"/>
      <c r="R95" s="81"/>
      <c r="S95" s="80"/>
      <c r="T95" s="80"/>
      <c r="U95" s="80"/>
      <c r="V95" s="80"/>
      <c r="W95" s="80"/>
      <c r="X95" s="78"/>
    </row>
    <row r="96" spans="1:24" s="30" customFormat="1" ht="14.45" customHeight="1" outlineLevel="1">
      <c r="A96" s="563"/>
      <c r="B96" s="563"/>
      <c r="C96" s="563"/>
      <c r="D96" s="563"/>
      <c r="E96" s="569" t="s">
        <v>92</v>
      </c>
      <c r="F96" s="40" t="s">
        <v>79</v>
      </c>
      <c r="G96" s="7" t="s">
        <v>80</v>
      </c>
      <c r="H96" s="7" t="s">
        <v>81</v>
      </c>
      <c r="I96" s="80"/>
      <c r="J96" s="7" t="s">
        <v>79</v>
      </c>
      <c r="K96" s="53" t="s">
        <v>87</v>
      </c>
      <c r="L96" s="80"/>
      <c r="M96" s="80"/>
      <c r="N96" s="80"/>
      <c r="O96" s="80"/>
      <c r="P96" s="178" t="s">
        <v>89</v>
      </c>
      <c r="Q96" s="68" t="s">
        <v>275</v>
      </c>
      <c r="R96" s="24" t="s">
        <v>281</v>
      </c>
      <c r="S96" s="11"/>
      <c r="T96" s="11"/>
      <c r="U96" s="11"/>
      <c r="V96" s="11"/>
      <c r="W96" s="11"/>
      <c r="X96" s="78"/>
    </row>
    <row r="97" spans="1:24" s="30" customFormat="1" outlineLevel="1">
      <c r="A97" s="563"/>
      <c r="B97" s="563"/>
      <c r="C97" s="563"/>
      <c r="D97" s="563"/>
      <c r="E97" s="569"/>
      <c r="F97" s="8" t="s">
        <v>82</v>
      </c>
      <c r="G97" s="33">
        <v>3722.2609648429188</v>
      </c>
      <c r="H97" s="11">
        <v>359.48546925241806</v>
      </c>
      <c r="I97" s="80"/>
      <c r="J97" s="8" t="s">
        <v>82</v>
      </c>
      <c r="K97" s="11">
        <v>108.83832999958847</v>
      </c>
      <c r="L97" s="80">
        <v>87.733698165624631</v>
      </c>
      <c r="M97" s="80">
        <v>92.971911841775153</v>
      </c>
      <c r="N97" s="80">
        <v>102.55187408563428</v>
      </c>
      <c r="O97" s="80"/>
      <c r="P97" s="85">
        <v>98.023953523155626</v>
      </c>
      <c r="Q97" s="68"/>
      <c r="R97" s="8" t="s">
        <v>82</v>
      </c>
      <c r="S97" s="33">
        <v>4132.9149934812604</v>
      </c>
      <c r="T97" s="33">
        <v>3331.5093734315878</v>
      </c>
      <c r="U97" s="33">
        <v>3530.4199212257608</v>
      </c>
      <c r="V97" s="33">
        <v>3894.1995712330654</v>
      </c>
      <c r="W97" s="33"/>
      <c r="X97" s="78"/>
    </row>
    <row r="98" spans="1:24" s="30" customFormat="1" outlineLevel="1">
      <c r="A98" s="563"/>
      <c r="B98" s="563"/>
      <c r="C98" s="563"/>
      <c r="D98" s="563"/>
      <c r="E98" s="569"/>
      <c r="F98" s="8" t="s">
        <v>83</v>
      </c>
      <c r="G98" s="33">
        <v>452.49269707703388</v>
      </c>
      <c r="H98" s="11">
        <v>52.128681048983672</v>
      </c>
      <c r="I98" s="80"/>
      <c r="J98" s="8" t="s">
        <v>83</v>
      </c>
      <c r="K98" s="11">
        <v>12.755021489337071</v>
      </c>
      <c r="L98" s="80">
        <v>11.170319622823822</v>
      </c>
      <c r="M98" s="80">
        <v>11.905638181643662</v>
      </c>
      <c r="N98" s="80">
        <v>14.540076104773933</v>
      </c>
      <c r="O98" s="80"/>
      <c r="P98" s="185">
        <v>12.592763849644621</v>
      </c>
      <c r="Q98" s="68"/>
      <c r="R98" s="8" t="s">
        <v>83</v>
      </c>
      <c r="S98" s="33">
        <v>458.32306107674168</v>
      </c>
      <c r="T98" s="33">
        <v>401.38035729834706</v>
      </c>
      <c r="U98" s="33">
        <v>427.80237885484411</v>
      </c>
      <c r="V98" s="33">
        <v>522.46499107820262</v>
      </c>
      <c r="W98" s="33"/>
      <c r="X98" s="241">
        <f>G98/$G$97*100</f>
        <v>12.156393690578577</v>
      </c>
    </row>
    <row r="99" spans="1:24" s="30" customFormat="1" outlineLevel="1">
      <c r="A99" s="563"/>
      <c r="B99" s="563"/>
      <c r="C99" s="563"/>
      <c r="D99" s="563"/>
      <c r="E99" s="569"/>
      <c r="F99" s="8" t="s">
        <v>84</v>
      </c>
      <c r="G99" s="33">
        <v>471.31921166006282</v>
      </c>
      <c r="H99" s="11">
        <v>146.80039762071004</v>
      </c>
      <c r="I99" s="80"/>
      <c r="J99" s="8" t="s">
        <v>84</v>
      </c>
      <c r="K99" s="11">
        <v>13.812231362245475</v>
      </c>
      <c r="L99" s="80">
        <v>11.400646285605621</v>
      </c>
      <c r="M99" s="80">
        <v>13.2255211423743</v>
      </c>
      <c r="N99" s="80">
        <v>21.997966909310783</v>
      </c>
      <c r="O99" s="80"/>
      <c r="P99" s="85">
        <v>15.109091424884044</v>
      </c>
      <c r="Q99" s="68"/>
      <c r="R99" s="8" t="s">
        <v>84</v>
      </c>
      <c r="S99" s="33">
        <v>430.86442552053677</v>
      </c>
      <c r="T99" s="33">
        <v>355.63644885338317</v>
      </c>
      <c r="U99" s="33">
        <v>412.5623456319239</v>
      </c>
      <c r="V99" s="33">
        <v>686.21362663440743</v>
      </c>
      <c r="W99" s="33"/>
      <c r="X99" s="78">
        <f t="shared" ref="X99:X102" si="7">G99/$G$97*100</f>
        <v>12.662175385114427</v>
      </c>
    </row>
    <row r="100" spans="1:24" s="30" customFormat="1" outlineLevel="1">
      <c r="A100" s="563"/>
      <c r="B100" s="563"/>
      <c r="C100" s="563"/>
      <c r="D100" s="563"/>
      <c r="E100" s="569"/>
      <c r="F100" s="8" t="s">
        <v>85</v>
      </c>
      <c r="G100" s="33">
        <v>607.49064413404221</v>
      </c>
      <c r="H100" s="11">
        <v>196.70631893787905</v>
      </c>
      <c r="I100" s="80"/>
      <c r="J100" s="8" t="s">
        <v>85</v>
      </c>
      <c r="K100" s="11">
        <v>21.636220554684105</v>
      </c>
      <c r="L100" s="80">
        <v>17.241152128768245</v>
      </c>
      <c r="M100" s="80">
        <v>23.475194465120332</v>
      </c>
      <c r="N100" s="80">
        <v>35.787438665392322</v>
      </c>
      <c r="O100" s="80"/>
      <c r="P100" s="85">
        <v>24.535001453491251</v>
      </c>
      <c r="Q100" s="68"/>
      <c r="R100" s="8" t="s">
        <v>85</v>
      </c>
      <c r="S100" s="33">
        <v>535.7163555219978</v>
      </c>
      <c r="T100" s="33">
        <v>426.89374329863921</v>
      </c>
      <c r="U100" s="33">
        <v>581.24964996725384</v>
      </c>
      <c r="V100" s="33">
        <v>886.10282774827817</v>
      </c>
      <c r="W100" s="33"/>
      <c r="X100" s="78">
        <f t="shared" si="7"/>
        <v>16.320474299675507</v>
      </c>
    </row>
    <row r="101" spans="1:24" s="30" customFormat="1" outlineLevel="1">
      <c r="A101" s="563"/>
      <c r="B101" s="563"/>
      <c r="C101" s="563"/>
      <c r="D101" s="563"/>
      <c r="E101" s="569"/>
      <c r="F101" s="8" t="s">
        <v>86</v>
      </c>
      <c r="G101" s="33">
        <v>1093.1222173813708</v>
      </c>
      <c r="H101" s="11">
        <v>415.76798811489573</v>
      </c>
      <c r="I101" s="80"/>
      <c r="J101" s="8" t="s">
        <v>86</v>
      </c>
      <c r="K101" s="11"/>
      <c r="L101" s="80">
        <v>34.218184421906464</v>
      </c>
      <c r="M101" s="80">
        <v>67.772782497608461</v>
      </c>
      <c r="N101" s="80">
        <v>77.685071241917882</v>
      </c>
      <c r="O101" s="80"/>
      <c r="P101" s="185">
        <v>59.892012720477602</v>
      </c>
      <c r="Q101" s="68"/>
      <c r="R101" s="8" t="s">
        <v>86</v>
      </c>
      <c r="S101" s="11"/>
      <c r="T101" s="33">
        <v>624.53499107820255</v>
      </c>
      <c r="U101" s="33">
        <v>1236.9585010884293</v>
      </c>
      <c r="V101" s="33">
        <v>1417.8731599774806</v>
      </c>
      <c r="W101" s="33"/>
      <c r="X101" s="141">
        <f>G101/$G$97*100</f>
        <v>29.367156889482114</v>
      </c>
    </row>
    <row r="102" spans="1:24" s="30" customFormat="1" outlineLevel="1">
      <c r="A102" s="563"/>
      <c r="B102" s="563"/>
      <c r="C102" s="563"/>
      <c r="D102" s="563"/>
      <c r="E102" s="569"/>
      <c r="F102" s="13" t="s">
        <v>88</v>
      </c>
      <c r="G102" s="80">
        <v>1953.9179266490173</v>
      </c>
      <c r="H102" s="80">
        <v>229.39796975321104</v>
      </c>
      <c r="I102" s="80"/>
      <c r="J102" s="12" t="s">
        <v>88</v>
      </c>
      <c r="K102" s="80"/>
      <c r="L102" s="80"/>
      <c r="M102" s="80">
        <v>68.158279188483377</v>
      </c>
      <c r="N102" s="80">
        <v>80.499430966679483</v>
      </c>
      <c r="O102" s="80"/>
      <c r="P102" s="85">
        <v>74.328855077581437</v>
      </c>
      <c r="Q102" s="68"/>
      <c r="R102" s="8" t="s">
        <v>88</v>
      </c>
      <c r="S102" s="11"/>
      <c r="T102" s="11"/>
      <c r="U102" s="33">
        <v>1791.7090666460952</v>
      </c>
      <c r="V102" s="33">
        <v>2116.1267866519393</v>
      </c>
      <c r="W102" s="33"/>
      <c r="X102" s="78">
        <f t="shared" si="7"/>
        <v>52.492771063177557</v>
      </c>
    </row>
    <row r="103" spans="1:24" s="30" customFormat="1" outlineLevel="1">
      <c r="A103" s="563"/>
      <c r="B103" s="563"/>
      <c r="C103" s="563"/>
      <c r="D103" s="563"/>
      <c r="E103" s="569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5"/>
      <c r="Q103" s="68"/>
      <c r="R103" s="81"/>
      <c r="S103" s="80"/>
      <c r="T103" s="80"/>
      <c r="U103" s="80"/>
      <c r="V103" s="80"/>
      <c r="W103" s="80"/>
      <c r="X103" s="78"/>
    </row>
    <row r="104" spans="1:24" s="30" customFormat="1" ht="15.75" outlineLevel="1" thickBot="1">
      <c r="A104" s="563"/>
      <c r="B104" s="563"/>
      <c r="C104" s="563"/>
      <c r="D104" s="563"/>
      <c r="E104" s="569"/>
      <c r="F104" s="80"/>
      <c r="G104" s="80"/>
      <c r="H104" s="80"/>
      <c r="I104" s="80"/>
      <c r="J104" s="80"/>
      <c r="K104" s="80"/>
      <c r="L104" s="61"/>
      <c r="M104" s="61"/>
      <c r="N104" s="61"/>
      <c r="O104" s="80"/>
      <c r="P104" s="85"/>
      <c r="Q104" s="68"/>
      <c r="R104" s="81"/>
      <c r="S104" s="80"/>
      <c r="T104" s="80"/>
      <c r="U104" s="80"/>
      <c r="V104" s="80"/>
      <c r="W104" s="80"/>
      <c r="X104" s="78"/>
    </row>
    <row r="105" spans="1:24" s="30" customFormat="1" ht="14.45" customHeight="1" outlineLevel="1">
      <c r="A105" s="563"/>
      <c r="B105" s="563"/>
      <c r="C105" s="563"/>
      <c r="D105" s="563"/>
      <c r="E105" s="569" t="s">
        <v>93</v>
      </c>
      <c r="F105" s="40" t="s">
        <v>79</v>
      </c>
      <c r="G105" s="7" t="s">
        <v>80</v>
      </c>
      <c r="H105" s="7" t="s">
        <v>81</v>
      </c>
      <c r="I105" s="80"/>
      <c r="J105" s="7" t="s">
        <v>79</v>
      </c>
      <c r="K105" s="53" t="s">
        <v>87</v>
      </c>
      <c r="L105" s="80"/>
      <c r="M105" s="80"/>
      <c r="N105" s="80"/>
      <c r="O105" s="80"/>
      <c r="P105" s="178" t="s">
        <v>89</v>
      </c>
      <c r="Q105" s="68" t="s">
        <v>274</v>
      </c>
      <c r="R105" s="8">
        <v>170</v>
      </c>
      <c r="S105" s="80"/>
      <c r="T105" s="80"/>
      <c r="U105" s="80"/>
      <c r="V105" s="80"/>
      <c r="W105" s="80"/>
      <c r="X105" s="78"/>
    </row>
    <row r="106" spans="1:24" s="30" customFormat="1" outlineLevel="1">
      <c r="A106" s="563"/>
      <c r="B106" s="563"/>
      <c r="C106" s="563"/>
      <c r="D106" s="563"/>
      <c r="E106" s="569"/>
      <c r="F106" s="8" t="s">
        <v>82</v>
      </c>
      <c r="G106" s="33">
        <v>2130.0417244797145</v>
      </c>
      <c r="H106" s="11">
        <v>131.27838558457529</v>
      </c>
      <c r="I106" s="80"/>
      <c r="J106" s="8" t="s">
        <v>82</v>
      </c>
      <c r="K106" s="11">
        <v>96.612382140789975</v>
      </c>
      <c r="L106" s="80">
        <v>105.41687584990629</v>
      </c>
      <c r="M106" s="80"/>
      <c r="N106" s="80"/>
      <c r="O106" s="80"/>
      <c r="P106" s="85">
        <v>101.01462899534813</v>
      </c>
      <c r="Q106" s="68"/>
      <c r="R106" s="34" t="s">
        <v>82</v>
      </c>
      <c r="S106" s="33">
        <v>2037.2138878096391</v>
      </c>
      <c r="T106" s="33">
        <v>2222.8695611497901</v>
      </c>
      <c r="U106" s="80"/>
      <c r="V106" s="80"/>
      <c r="W106" s="80"/>
      <c r="X106" s="78"/>
    </row>
    <row r="107" spans="1:24" s="30" customFormat="1" outlineLevel="1">
      <c r="A107" s="563"/>
      <c r="B107" s="563"/>
      <c r="C107" s="563"/>
      <c r="D107" s="563"/>
      <c r="E107" s="569"/>
      <c r="F107" s="8" t="s">
        <v>83</v>
      </c>
      <c r="G107" s="33">
        <v>507.54254496944532</v>
      </c>
      <c r="H107" s="11">
        <v>43.911731021345233</v>
      </c>
      <c r="I107" s="80"/>
      <c r="J107" s="8" t="s">
        <v>83</v>
      </c>
      <c r="K107" s="11">
        <v>30.558584601258055</v>
      </c>
      <c r="L107" s="80">
        <v>27.035133696214007</v>
      </c>
      <c r="M107" s="80"/>
      <c r="N107" s="80"/>
      <c r="O107" s="80"/>
      <c r="P107" s="185">
        <v>28.796859148736033</v>
      </c>
      <c r="Q107" s="68"/>
      <c r="R107" s="34" t="s">
        <v>83</v>
      </c>
      <c r="S107" s="33">
        <v>538.59282774827818</v>
      </c>
      <c r="T107" s="33">
        <v>476.49226219061239</v>
      </c>
      <c r="U107" s="80"/>
      <c r="V107" s="80"/>
      <c r="W107" s="80"/>
      <c r="X107" s="241">
        <f>G107/$G$106*100</f>
        <v>23.827821734028145</v>
      </c>
    </row>
    <row r="108" spans="1:24" s="30" customFormat="1" outlineLevel="1">
      <c r="A108" s="563"/>
      <c r="B108" s="563"/>
      <c r="C108" s="563"/>
      <c r="D108" s="563"/>
      <c r="E108" s="569"/>
      <c r="F108" s="8" t="s">
        <v>84</v>
      </c>
      <c r="G108" s="33">
        <v>770.31401719572568</v>
      </c>
      <c r="H108" s="11">
        <v>105.38518255905353</v>
      </c>
      <c r="I108" s="80"/>
      <c r="J108" s="8" t="s">
        <v>84</v>
      </c>
      <c r="K108" s="11">
        <v>38.068189794220075</v>
      </c>
      <c r="L108" s="80">
        <v>31.352569777428425</v>
      </c>
      <c r="M108" s="80"/>
      <c r="N108" s="80"/>
      <c r="O108" s="80"/>
      <c r="P108" s="85">
        <v>34.710379785824252</v>
      </c>
      <c r="Q108" s="68"/>
      <c r="R108" s="34" t="s">
        <v>84</v>
      </c>
      <c r="S108" s="33">
        <v>844.83259441981477</v>
      </c>
      <c r="T108" s="33">
        <v>695.79543997163671</v>
      </c>
      <c r="U108" s="80"/>
      <c r="V108" s="80"/>
      <c r="W108" s="80"/>
      <c r="X108" s="78">
        <f t="shared" ref="X108:X111" si="8">G108/$G$106*100</f>
        <v>36.164268912801845</v>
      </c>
    </row>
    <row r="109" spans="1:24" s="30" customFormat="1" outlineLevel="1">
      <c r="A109" s="563"/>
      <c r="B109" s="563"/>
      <c r="C109" s="563"/>
      <c r="D109" s="563"/>
      <c r="E109" s="569"/>
      <c r="F109" s="8" t="s">
        <v>85</v>
      </c>
      <c r="G109" s="33">
        <v>1233.9025855380685</v>
      </c>
      <c r="H109" s="11">
        <v>489.62241834004499</v>
      </c>
      <c r="I109" s="80"/>
      <c r="J109" s="8" t="s">
        <v>85</v>
      </c>
      <c r="K109" s="11">
        <v>53.474619423989026</v>
      </c>
      <c r="L109" s="80">
        <v>30.041263063007186</v>
      </c>
      <c r="M109" s="80"/>
      <c r="N109" s="80"/>
      <c r="O109" s="80"/>
      <c r="P109" s="85">
        <v>41.757941243498109</v>
      </c>
      <c r="Q109" s="68"/>
      <c r="R109" s="34" t="s">
        <v>85</v>
      </c>
      <c r="S109" s="33">
        <v>1580.1179177672709</v>
      </c>
      <c r="T109" s="33">
        <v>887.68725330886593</v>
      </c>
      <c r="U109" s="80"/>
      <c r="V109" s="80"/>
      <c r="W109" s="80"/>
      <c r="X109" s="78">
        <f t="shared" si="8"/>
        <v>57.928564091365978</v>
      </c>
    </row>
    <row r="110" spans="1:24" s="30" customFormat="1" outlineLevel="1">
      <c r="A110" s="563"/>
      <c r="B110" s="563"/>
      <c r="C110" s="563"/>
      <c r="D110" s="563"/>
      <c r="E110" s="569"/>
      <c r="F110" s="8" t="s">
        <v>86</v>
      </c>
      <c r="G110" s="33">
        <v>2539.9218994760622</v>
      </c>
      <c r="H110" s="11">
        <v>2098.9042407852876</v>
      </c>
      <c r="I110" s="80"/>
      <c r="J110" s="8" t="s">
        <v>86</v>
      </c>
      <c r="K110" s="11">
        <v>90.552678106980466</v>
      </c>
      <c r="L110" s="80">
        <v>23.757786008619579</v>
      </c>
      <c r="M110" s="80"/>
      <c r="N110" s="80"/>
      <c r="O110" s="80"/>
      <c r="P110" s="185">
        <v>57.155232057800021</v>
      </c>
      <c r="Q110" s="68"/>
      <c r="R110" s="8" t="s">
        <v>86</v>
      </c>
      <c r="S110" s="33">
        <v>4024.0713211965412</v>
      </c>
      <c r="T110" s="33">
        <v>1055.7724777555829</v>
      </c>
      <c r="U110" s="80"/>
      <c r="V110" s="80"/>
      <c r="W110" s="80"/>
      <c r="X110" s="241">
        <f t="shared" si="8"/>
        <v>119.24282375719496</v>
      </c>
    </row>
    <row r="111" spans="1:24" s="30" customFormat="1" outlineLevel="1">
      <c r="A111" s="563"/>
      <c r="B111" s="563"/>
      <c r="C111" s="563"/>
      <c r="D111" s="563"/>
      <c r="E111" s="569"/>
      <c r="F111" s="13" t="s">
        <v>259</v>
      </c>
      <c r="G111" s="80">
        <v>2725.4558850249618</v>
      </c>
      <c r="H111" s="80">
        <v>2341.4097357918722</v>
      </c>
      <c r="I111" s="80"/>
      <c r="J111" s="12" t="s">
        <v>259</v>
      </c>
      <c r="K111" s="80">
        <v>94.163171641008773</v>
      </c>
      <c r="L111" s="80">
        <v>22.993976265026351</v>
      </c>
      <c r="M111" s="80"/>
      <c r="N111" s="80"/>
      <c r="O111" s="80"/>
      <c r="P111" s="85">
        <v>58.57857395301756</v>
      </c>
      <c r="Q111" s="68"/>
      <c r="R111" s="8" t="s">
        <v>259</v>
      </c>
      <c r="S111" s="33">
        <v>4381.082586739597</v>
      </c>
      <c r="T111" s="33">
        <v>1069.8291833103269</v>
      </c>
      <c r="U111" s="80"/>
      <c r="V111" s="80"/>
      <c r="W111" s="80"/>
      <c r="X111" s="78">
        <f t="shared" si="8"/>
        <v>127.95316888408294</v>
      </c>
    </row>
    <row r="112" spans="1:24" s="30" customFormat="1" outlineLevel="1">
      <c r="A112" s="563"/>
      <c r="B112" s="563"/>
      <c r="C112" s="563"/>
      <c r="D112" s="563"/>
      <c r="E112" s="569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5"/>
      <c r="Q112" s="68"/>
      <c r="R112" s="81"/>
      <c r="S112" s="80"/>
      <c r="T112" s="80"/>
      <c r="U112" s="80"/>
      <c r="V112" s="80"/>
      <c r="W112" s="80"/>
      <c r="X112" s="78"/>
    </row>
    <row r="113" spans="1:24" s="30" customFormat="1" ht="15.75" outlineLevel="1" thickBot="1">
      <c r="A113" s="563"/>
      <c r="B113" s="563"/>
      <c r="C113" s="563"/>
      <c r="D113" s="563"/>
      <c r="E113" s="569"/>
      <c r="F113" s="80"/>
      <c r="G113" s="80"/>
      <c r="H113" s="80"/>
      <c r="I113" s="80"/>
      <c r="J113" s="80"/>
      <c r="K113" s="80"/>
      <c r="L113" s="61"/>
      <c r="M113" s="61"/>
      <c r="N113" s="61"/>
      <c r="O113" s="80"/>
      <c r="P113" s="85"/>
      <c r="Q113" s="68"/>
      <c r="R113" s="81"/>
      <c r="S113" s="80"/>
      <c r="T113" s="80"/>
      <c r="U113" s="80"/>
      <c r="V113" s="80"/>
      <c r="W113" s="80"/>
      <c r="X113" s="78"/>
    </row>
    <row r="114" spans="1:24" s="42" customFormat="1" ht="21.6" customHeight="1">
      <c r="A114" s="108">
        <v>173</v>
      </c>
      <c r="B114" s="105" t="s">
        <v>94</v>
      </c>
      <c r="C114" s="113" t="s">
        <v>95</v>
      </c>
      <c r="D114" s="109" t="s">
        <v>16</v>
      </c>
      <c r="F114" s="110" t="s">
        <v>79</v>
      </c>
      <c r="G114" s="111" t="s">
        <v>80</v>
      </c>
      <c r="H114" s="111" t="s">
        <v>81</v>
      </c>
      <c r="I114" s="96"/>
      <c r="J114" s="111" t="s">
        <v>79</v>
      </c>
      <c r="K114" s="112" t="s">
        <v>87</v>
      </c>
      <c r="L114" s="96"/>
      <c r="M114" s="96"/>
      <c r="N114" s="96"/>
      <c r="O114" s="96"/>
      <c r="P114" s="179" t="s">
        <v>89</v>
      </c>
      <c r="Q114" s="89" t="s">
        <v>267</v>
      </c>
      <c r="R114" s="87">
        <v>173</v>
      </c>
      <c r="S114" s="99"/>
      <c r="T114" s="99"/>
      <c r="U114" s="99"/>
      <c r="V114" s="96"/>
      <c r="W114" s="96"/>
      <c r="X114" s="225"/>
    </row>
    <row r="115" spans="1:24" s="30" customFormat="1" ht="13.9" customHeight="1" outlineLevel="1">
      <c r="A115" s="561"/>
      <c r="B115" s="561"/>
      <c r="C115" s="561"/>
      <c r="D115" s="561"/>
      <c r="E115" s="562" t="s">
        <v>91</v>
      </c>
      <c r="F115" s="8" t="s">
        <v>82</v>
      </c>
      <c r="G115" s="33">
        <v>926.92050970631772</v>
      </c>
      <c r="H115" s="11">
        <v>209.64434185116519</v>
      </c>
      <c r="I115" s="80"/>
      <c r="J115" s="8" t="s">
        <v>82</v>
      </c>
      <c r="K115" s="11">
        <v>120.53024886590104</v>
      </c>
      <c r="L115" s="80">
        <v>131.46767209352365</v>
      </c>
      <c r="M115" s="80">
        <v>82.016467709496609</v>
      </c>
      <c r="N115" s="80">
        <v>89.178327629790004</v>
      </c>
      <c r="O115" s="80"/>
      <c r="P115" s="85">
        <v>105.79817907467782</v>
      </c>
      <c r="Q115" s="68"/>
      <c r="R115" s="34" t="s">
        <v>82</v>
      </c>
      <c r="S115" s="33">
        <v>1055.9913288767586</v>
      </c>
      <c r="T115" s="33">
        <v>1151.8164366592439</v>
      </c>
      <c r="U115" s="33">
        <v>718.5638421993782</v>
      </c>
      <c r="V115" s="80">
        <v>781.31043108989036</v>
      </c>
      <c r="W115" s="80"/>
      <c r="X115" s="78"/>
    </row>
    <row r="116" spans="1:24" s="30" customFormat="1" outlineLevel="1">
      <c r="A116" s="561"/>
      <c r="B116" s="561"/>
      <c r="C116" s="561"/>
      <c r="D116" s="561"/>
      <c r="E116" s="562"/>
      <c r="F116" s="8" t="s">
        <v>83</v>
      </c>
      <c r="G116" s="33">
        <v>251.53414432604774</v>
      </c>
      <c r="H116" s="11">
        <v>107.88134432676357</v>
      </c>
      <c r="I116" s="80"/>
      <c r="J116" s="8" t="s">
        <v>83</v>
      </c>
      <c r="K116" s="11">
        <v>23.294722516779704</v>
      </c>
      <c r="L116" s="80">
        <v>18.119025970989249</v>
      </c>
      <c r="M116" s="80">
        <v>43.729229410572017</v>
      </c>
      <c r="N116" s="80">
        <v>45.627026342919002</v>
      </c>
      <c r="O116" s="80"/>
      <c r="P116" s="85">
        <v>32.692501060314996</v>
      </c>
      <c r="Q116" s="70"/>
      <c r="R116" s="34" t="s">
        <v>83</v>
      </c>
      <c r="S116" s="33">
        <v>179.22819929747047</v>
      </c>
      <c r="T116" s="33">
        <v>139.40670018564512</v>
      </c>
      <c r="U116" s="33">
        <v>336.45007096681559</v>
      </c>
      <c r="V116" s="80">
        <v>351.05160685425977</v>
      </c>
      <c r="W116" s="80"/>
      <c r="X116" s="241">
        <f>G116/$G$115*100</f>
        <v>27.136538860893577</v>
      </c>
    </row>
    <row r="117" spans="1:24" s="30" customFormat="1" outlineLevel="1">
      <c r="A117" s="561"/>
      <c r="B117" s="561"/>
      <c r="C117" s="561"/>
      <c r="D117" s="561"/>
      <c r="E117" s="562"/>
      <c r="F117" s="8" t="s">
        <v>84</v>
      </c>
      <c r="G117" s="33">
        <v>437.53922046995666</v>
      </c>
      <c r="H117" s="11">
        <v>160.06112539298712</v>
      </c>
      <c r="I117" s="80"/>
      <c r="J117" s="8" t="s">
        <v>84</v>
      </c>
      <c r="K117" s="11">
        <v>37.190852533817264</v>
      </c>
      <c r="L117" s="80">
        <v>50.393036834997709</v>
      </c>
      <c r="M117" s="80">
        <v>67.035135899834174</v>
      </c>
      <c r="N117" s="80">
        <v>88.759284893631403</v>
      </c>
      <c r="O117" s="80"/>
      <c r="P117" s="85">
        <v>60.844577540570128</v>
      </c>
      <c r="Q117" s="70"/>
      <c r="R117" s="34" t="s">
        <v>84</v>
      </c>
      <c r="S117" s="33">
        <v>267.44300452097508</v>
      </c>
      <c r="T117" s="33">
        <v>362.38118407834872</v>
      </c>
      <c r="U117" s="33">
        <v>482.05612219353435</v>
      </c>
      <c r="V117" s="80">
        <v>638.27657108696849</v>
      </c>
      <c r="W117" s="80"/>
      <c r="X117" s="78">
        <f t="shared" ref="X117:X120" si="9">G117/$G$115*100</f>
        <v>47.203532113944171</v>
      </c>
    </row>
    <row r="118" spans="1:24" s="30" customFormat="1" outlineLevel="1">
      <c r="A118" s="561"/>
      <c r="B118" s="561"/>
      <c r="C118" s="561"/>
      <c r="D118" s="561"/>
      <c r="E118" s="562"/>
      <c r="F118" s="8" t="s">
        <v>85</v>
      </c>
      <c r="G118" s="33">
        <v>467.66458719426475</v>
      </c>
      <c r="H118" s="11">
        <v>40.675925219654005</v>
      </c>
      <c r="I118" s="80"/>
      <c r="J118" s="8" t="s">
        <v>85</v>
      </c>
      <c r="K118" s="11">
        <v>54.475487042821257</v>
      </c>
      <c r="L118" s="80">
        <v>55.327224423967671</v>
      </c>
      <c r="M118" s="80">
        <v>54.071739594023946</v>
      </c>
      <c r="N118" s="80">
        <v>64.501195654511051</v>
      </c>
      <c r="O118" s="80"/>
      <c r="P118" s="85">
        <v>57.093911678830978</v>
      </c>
      <c r="Q118" s="70"/>
      <c r="R118" s="34" t="s">
        <v>85</v>
      </c>
      <c r="S118" s="33">
        <v>446.2166877512002</v>
      </c>
      <c r="T118" s="33">
        <v>453.19339330594408</v>
      </c>
      <c r="U118" s="33">
        <v>442.90953330302216</v>
      </c>
      <c r="V118" s="80">
        <v>528.33873441689286</v>
      </c>
      <c r="W118" s="80"/>
      <c r="X118" s="78">
        <f t="shared" si="9"/>
        <v>50.453580678934159</v>
      </c>
    </row>
    <row r="119" spans="1:24" s="30" customFormat="1" outlineLevel="1">
      <c r="A119" s="561"/>
      <c r="B119" s="561"/>
      <c r="C119" s="561"/>
      <c r="D119" s="561"/>
      <c r="E119" s="562"/>
      <c r="F119" s="8" t="s">
        <v>86</v>
      </c>
      <c r="G119" s="33">
        <v>602.17218441445789</v>
      </c>
      <c r="H119" s="11">
        <v>96.498137502809456</v>
      </c>
      <c r="I119" s="80"/>
      <c r="J119" s="8" t="s">
        <v>86</v>
      </c>
      <c r="K119" s="11"/>
      <c r="L119" s="80">
        <v>34.632582632885764</v>
      </c>
      <c r="M119" s="80">
        <v>39.493781082509123</v>
      </c>
      <c r="N119" s="80">
        <v>47.498811017300831</v>
      </c>
      <c r="O119" s="80"/>
      <c r="P119" s="85">
        <v>40.541724910898573</v>
      </c>
      <c r="Q119" s="70"/>
      <c r="R119" s="8" t="s">
        <v>86</v>
      </c>
      <c r="S119" s="33"/>
      <c r="T119" s="33">
        <v>514.40282774827824</v>
      </c>
      <c r="U119" s="33">
        <v>586.60692107966361</v>
      </c>
      <c r="V119" s="80">
        <v>705.50680441543182</v>
      </c>
      <c r="W119" s="80"/>
      <c r="X119" s="241">
        <f t="shared" si="9"/>
        <v>64.964813930511482</v>
      </c>
    </row>
    <row r="120" spans="1:24" s="30" customFormat="1" outlineLevel="1">
      <c r="A120" s="561"/>
      <c r="B120" s="561"/>
      <c r="C120" s="561"/>
      <c r="D120" s="561"/>
      <c r="E120" s="562"/>
      <c r="F120" s="12" t="s">
        <v>88</v>
      </c>
      <c r="G120" s="80">
        <v>770.76657996871472</v>
      </c>
      <c r="H120" s="80">
        <v>138.9128917908788</v>
      </c>
      <c r="I120" s="80"/>
      <c r="J120" s="12" t="s">
        <v>88</v>
      </c>
      <c r="K120" s="80"/>
      <c r="L120" s="80"/>
      <c r="M120" s="80">
        <v>33.904080121318827</v>
      </c>
      <c r="N120" s="80">
        <v>43.807636578355805</v>
      </c>
      <c r="O120" s="80"/>
      <c r="P120" s="85">
        <v>38.85585834983732</v>
      </c>
      <c r="Q120" s="70"/>
      <c r="R120" s="8" t="s">
        <v>88</v>
      </c>
      <c r="S120" s="11"/>
      <c r="T120" s="33"/>
      <c r="U120" s="33">
        <v>672.5403321891514</v>
      </c>
      <c r="V120" s="80">
        <v>868.99282774827816</v>
      </c>
      <c r="W120" s="80"/>
      <c r="X120" s="78">
        <f t="shared" si="9"/>
        <v>83.153471295280951</v>
      </c>
    </row>
    <row r="121" spans="1:24" s="30" customFormat="1" outlineLevel="1">
      <c r="A121" s="561"/>
      <c r="B121" s="561"/>
      <c r="C121" s="561"/>
      <c r="D121" s="561"/>
      <c r="E121" s="562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5"/>
      <c r="Q121" s="68"/>
      <c r="R121" s="81"/>
      <c r="S121" s="80"/>
      <c r="T121" s="80"/>
      <c r="U121" s="80"/>
      <c r="V121" s="80"/>
      <c r="W121" s="80"/>
      <c r="X121" s="78"/>
    </row>
    <row r="122" spans="1:24" s="30" customFormat="1" outlineLevel="1">
      <c r="A122" s="561"/>
      <c r="B122" s="561"/>
      <c r="C122" s="561"/>
      <c r="D122" s="561"/>
      <c r="E122" s="562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5"/>
      <c r="Q122" s="68"/>
      <c r="R122" s="81"/>
      <c r="S122" s="80"/>
      <c r="T122" s="80"/>
      <c r="U122" s="80"/>
      <c r="V122" s="80"/>
      <c r="W122" s="80"/>
      <c r="X122" s="78"/>
    </row>
    <row r="123" spans="1:24" s="30" customFormat="1" outlineLevel="1">
      <c r="A123" s="561"/>
      <c r="B123" s="561"/>
      <c r="C123" s="561"/>
      <c r="D123" s="561"/>
      <c r="E123" s="562"/>
      <c r="F123" s="49"/>
      <c r="G123" s="80"/>
      <c r="H123" s="80"/>
      <c r="I123" s="80"/>
      <c r="J123" s="80"/>
      <c r="K123" s="80"/>
      <c r="O123" s="80"/>
      <c r="P123" s="85"/>
      <c r="Q123" s="68"/>
      <c r="R123" s="81"/>
      <c r="S123" s="80"/>
      <c r="T123" s="80"/>
      <c r="U123" s="80"/>
      <c r="V123" s="80"/>
      <c r="W123" s="80"/>
      <c r="X123" s="78"/>
    </row>
    <row r="124" spans="1:24" s="30" customFormat="1" ht="15.75" outlineLevel="1" thickBot="1">
      <c r="A124" s="561"/>
      <c r="B124" s="561"/>
      <c r="C124" s="561"/>
      <c r="D124" s="561"/>
      <c r="E124" s="562"/>
      <c r="L124" s="61"/>
      <c r="M124" s="61"/>
      <c r="N124" s="61"/>
      <c r="W124" s="78"/>
      <c r="X124" s="78"/>
    </row>
    <row r="125" spans="1:24" s="30" customFormat="1" ht="13.9" customHeight="1" outlineLevel="1">
      <c r="A125" s="561"/>
      <c r="B125" s="561"/>
      <c r="C125" s="561"/>
      <c r="D125" s="561"/>
      <c r="E125" s="574" t="s">
        <v>98</v>
      </c>
      <c r="F125" s="40" t="s">
        <v>79</v>
      </c>
      <c r="G125" s="7" t="s">
        <v>80</v>
      </c>
      <c r="H125" s="7" t="s">
        <v>81</v>
      </c>
      <c r="I125" s="80"/>
      <c r="J125" s="7" t="s">
        <v>79</v>
      </c>
      <c r="K125" s="53" t="s">
        <v>87</v>
      </c>
      <c r="L125" s="80"/>
      <c r="M125" s="80"/>
      <c r="N125" s="80"/>
      <c r="O125" s="80"/>
      <c r="P125" s="178" t="s">
        <v>89</v>
      </c>
      <c r="Q125" s="68" t="s">
        <v>275</v>
      </c>
      <c r="R125" s="8">
        <v>173</v>
      </c>
      <c r="S125" s="11"/>
      <c r="T125" s="11"/>
      <c r="U125" s="11"/>
      <c r="V125" s="80"/>
      <c r="W125" s="80"/>
      <c r="X125" s="78"/>
    </row>
    <row r="126" spans="1:24" s="30" customFormat="1" outlineLevel="1">
      <c r="A126" s="561"/>
      <c r="B126" s="561"/>
      <c r="C126" s="561"/>
      <c r="D126" s="561"/>
      <c r="E126" s="574"/>
      <c r="F126" s="8" t="s">
        <v>82</v>
      </c>
      <c r="G126" s="33">
        <v>925.06634479204968</v>
      </c>
      <c r="H126" s="11">
        <v>351.87893273576179</v>
      </c>
      <c r="I126" s="80"/>
      <c r="J126" s="8" t="s">
        <v>82</v>
      </c>
      <c r="K126" s="11">
        <v>21.292540675145791</v>
      </c>
      <c r="L126" s="80">
        <v>15.495501267840039</v>
      </c>
      <c r="M126" s="80">
        <v>7.4424994870134613</v>
      </c>
      <c r="N126" s="80">
        <v>18.210379998442576</v>
      </c>
      <c r="O126" s="80"/>
      <c r="P126" s="192">
        <v>15.610230357110467</v>
      </c>
      <c r="Q126" s="70"/>
      <c r="R126" s="34" t="s">
        <v>82</v>
      </c>
      <c r="S126" s="33">
        <v>1261.8015444417294</v>
      </c>
      <c r="T126" s="97">
        <v>918.26746887383672</v>
      </c>
      <c r="U126" s="33">
        <v>441.04447141820776</v>
      </c>
      <c r="V126" s="80">
        <v>1079.1518944344245</v>
      </c>
      <c r="W126" s="80"/>
      <c r="X126" s="78" t="s">
        <v>313</v>
      </c>
    </row>
    <row r="127" spans="1:24" s="30" customFormat="1" outlineLevel="1">
      <c r="A127" s="561"/>
      <c r="B127" s="561"/>
      <c r="C127" s="561"/>
      <c r="D127" s="561"/>
      <c r="E127" s="574"/>
      <c r="F127" s="8" t="s">
        <v>83</v>
      </c>
      <c r="G127" s="33">
        <v>2254.588158057426</v>
      </c>
      <c r="H127" s="11">
        <v>64.918143094920893</v>
      </c>
      <c r="I127" s="80"/>
      <c r="J127" s="8" t="s">
        <v>83</v>
      </c>
      <c r="K127" s="11">
        <v>44.740188868637397</v>
      </c>
      <c r="L127" s="80">
        <v>45.47993078415324</v>
      </c>
      <c r="M127" s="80">
        <v>44.904970748031722</v>
      </c>
      <c r="N127" s="80">
        <v>42.563391752583854</v>
      </c>
      <c r="O127" s="80"/>
      <c r="P127" s="85">
        <v>44.4221205383515</v>
      </c>
      <c r="Q127" s="70"/>
      <c r="R127" s="34" t="s">
        <v>83</v>
      </c>
      <c r="S127" s="198">
        <v>2270.7313111132657</v>
      </c>
      <c r="T127" s="198">
        <v>2308.2759700023171</v>
      </c>
      <c r="U127" s="198">
        <v>2279.0946055585218</v>
      </c>
      <c r="V127" s="169">
        <v>2160.2507455556001</v>
      </c>
      <c r="W127" s="169"/>
    </row>
    <row r="128" spans="1:24" s="30" customFormat="1" outlineLevel="1">
      <c r="A128" s="561"/>
      <c r="B128" s="561"/>
      <c r="C128" s="561"/>
      <c r="D128" s="561"/>
      <c r="E128" s="574"/>
      <c r="F128" s="8" t="s">
        <v>84</v>
      </c>
      <c r="G128" s="33">
        <v>2010.9404716585136</v>
      </c>
      <c r="H128" s="11">
        <v>106.72614146225641</v>
      </c>
      <c r="I128" s="80"/>
      <c r="J128" s="8" t="s">
        <v>84</v>
      </c>
      <c r="K128" s="11">
        <v>40.665121931123458</v>
      </c>
      <c r="L128" s="80">
        <v>35.775218875225583</v>
      </c>
      <c r="M128" s="80">
        <v>39.154938240881251</v>
      </c>
      <c r="N128" s="80">
        <v>38.491336084231655</v>
      </c>
      <c r="O128" s="80"/>
      <c r="P128" s="85">
        <v>38.521653782865485</v>
      </c>
      <c r="Q128" s="70"/>
      <c r="R128" s="34" t="s">
        <v>84</v>
      </c>
      <c r="S128" s="33">
        <v>2122.8356377731147</v>
      </c>
      <c r="T128" s="33">
        <v>1867.5687166534001</v>
      </c>
      <c r="U128" s="33">
        <v>2043.9997311045001</v>
      </c>
      <c r="V128" s="80">
        <v>2009.357801103039</v>
      </c>
      <c r="W128" s="80"/>
      <c r="X128" s="78">
        <f>G127/$G$126*100</f>
        <v>243.72177960535862</v>
      </c>
    </row>
    <row r="129" spans="1:25" s="30" customFormat="1" outlineLevel="1">
      <c r="A129" s="561"/>
      <c r="B129" s="561"/>
      <c r="C129" s="561"/>
      <c r="D129" s="561"/>
      <c r="E129" s="574"/>
      <c r="F129" s="8" t="s">
        <v>85</v>
      </c>
      <c r="G129" s="33">
        <v>3972.6333333333332</v>
      </c>
      <c r="H129" s="11">
        <v>183.22731783224901</v>
      </c>
      <c r="I129" s="80"/>
      <c r="J129" s="8" t="s">
        <v>85</v>
      </c>
      <c r="K129" s="11">
        <v>44.648225108057524</v>
      </c>
      <c r="L129" s="80">
        <v>44.090758638310724</v>
      </c>
      <c r="M129" s="80">
        <v>47.226507530636461</v>
      </c>
      <c r="N129" s="80">
        <v>48.585332050644283</v>
      </c>
      <c r="O129" s="80"/>
      <c r="P129" s="85">
        <v>46.137705831912243</v>
      </c>
      <c r="Q129" s="70"/>
      <c r="R129" s="8" t="s">
        <v>85</v>
      </c>
      <c r="S129" s="11">
        <v>3844.3833333333332</v>
      </c>
      <c r="T129" s="11">
        <v>3796.3833333333332</v>
      </c>
      <c r="U129" s="11">
        <v>4066.3833333333332</v>
      </c>
      <c r="V129" s="80">
        <v>4183.3833333333332</v>
      </c>
      <c r="W129" s="80"/>
      <c r="X129" s="78">
        <f t="shared" ref="X129:X131" si="10">G128/$G$126*100</f>
        <v>217.38337828197211</v>
      </c>
    </row>
    <row r="130" spans="1:25" s="30" customFormat="1" outlineLevel="1">
      <c r="A130" s="561"/>
      <c r="B130" s="561"/>
      <c r="C130" s="561"/>
      <c r="D130" s="561"/>
      <c r="E130" s="574"/>
      <c r="F130" s="8" t="s">
        <v>86</v>
      </c>
      <c r="G130" s="33">
        <v>791.74145907956608</v>
      </c>
      <c r="H130" s="11">
        <v>338.40479936254235</v>
      </c>
      <c r="I130" s="80"/>
      <c r="J130" s="8" t="s">
        <v>86</v>
      </c>
      <c r="K130" s="11"/>
      <c r="L130" s="80">
        <v>18.889194169884163</v>
      </c>
      <c r="M130" s="80">
        <v>19.534398135172999</v>
      </c>
      <c r="N130" s="80">
        <v>7.8151480584393775</v>
      </c>
      <c r="O130" s="80"/>
      <c r="P130" s="85">
        <v>15.412913454498847</v>
      </c>
      <c r="Q130" s="70"/>
      <c r="R130" s="8" t="s">
        <v>86</v>
      </c>
      <c r="S130" s="33"/>
      <c r="T130" s="33">
        <v>970.31350997017569</v>
      </c>
      <c r="U130" s="33">
        <v>1003.4568044154319</v>
      </c>
      <c r="V130" s="80">
        <v>401.45406285309099</v>
      </c>
      <c r="W130" s="80"/>
      <c r="X130" s="78">
        <f t="shared" si="10"/>
        <v>429.44307245620973</v>
      </c>
    </row>
    <row r="131" spans="1:25" s="30" customFormat="1" outlineLevel="1">
      <c r="A131" s="561"/>
      <c r="B131" s="561"/>
      <c r="C131" s="561"/>
      <c r="D131" s="561"/>
      <c r="E131" s="574"/>
      <c r="F131" s="12" t="s">
        <v>88</v>
      </c>
      <c r="G131" s="80">
        <v>580.82771996579288</v>
      </c>
      <c r="H131" s="80">
        <v>145.8590924007805</v>
      </c>
      <c r="I131" s="80"/>
      <c r="J131" s="12" t="s">
        <v>88</v>
      </c>
      <c r="K131" s="80"/>
      <c r="L131" s="80"/>
      <c r="M131" s="80">
        <v>13.308546681569574</v>
      </c>
      <c r="N131" s="80">
        <v>9.2948473976029735</v>
      </c>
      <c r="O131" s="80"/>
      <c r="P131" s="85">
        <v>11.301697039586273</v>
      </c>
      <c r="Q131" s="70"/>
      <c r="R131" s="8" t="s">
        <v>88</v>
      </c>
      <c r="S131" s="11"/>
      <c r="T131" s="33"/>
      <c r="U131" s="33">
        <v>683.96567330010021</v>
      </c>
      <c r="V131" s="80">
        <v>477.68976663148555</v>
      </c>
      <c r="W131" s="80"/>
      <c r="X131" s="78">
        <f t="shared" si="10"/>
        <v>85.587532563142332</v>
      </c>
    </row>
    <row r="132" spans="1:25" s="30" customFormat="1" outlineLevel="1">
      <c r="A132" s="561"/>
      <c r="B132" s="561"/>
      <c r="C132" s="561"/>
      <c r="D132" s="561"/>
      <c r="E132" s="574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5"/>
      <c r="Q132" s="68"/>
      <c r="R132" s="81"/>
      <c r="S132" s="80"/>
      <c r="T132" s="80"/>
      <c r="U132" s="80"/>
      <c r="V132" s="80"/>
      <c r="W132" s="80"/>
      <c r="X132" s="78"/>
    </row>
    <row r="133" spans="1:25" s="30" customFormat="1" outlineLevel="1">
      <c r="A133" s="561"/>
      <c r="B133" s="561"/>
      <c r="C133" s="561"/>
      <c r="D133" s="561"/>
      <c r="E133" s="574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5"/>
      <c r="Q133" s="68"/>
      <c r="R133" s="81"/>
      <c r="S133" s="80"/>
      <c r="T133" s="80"/>
      <c r="U133" s="80"/>
      <c r="V133" s="80"/>
      <c r="W133" s="80"/>
      <c r="X133" s="78"/>
    </row>
    <row r="134" spans="1:25" s="30" customFormat="1" ht="15.75" outlineLevel="1" thickBot="1">
      <c r="A134" s="561"/>
      <c r="B134" s="561"/>
      <c r="C134" s="561"/>
      <c r="D134" s="561"/>
      <c r="E134" s="574"/>
      <c r="F134" s="49"/>
      <c r="G134" s="80"/>
      <c r="H134" s="80"/>
      <c r="I134" s="80"/>
      <c r="J134" s="80"/>
      <c r="K134" s="80"/>
      <c r="L134" s="61"/>
      <c r="M134" s="61"/>
      <c r="N134" s="61"/>
      <c r="O134" s="80"/>
      <c r="P134" s="85"/>
      <c r="Q134" s="68"/>
      <c r="R134" s="81"/>
      <c r="S134" s="80"/>
      <c r="T134" s="80"/>
      <c r="U134" s="80"/>
      <c r="V134" s="80"/>
      <c r="W134" s="80"/>
      <c r="X134" s="78"/>
    </row>
    <row r="135" spans="1:25" s="30" customFormat="1" ht="14.45" customHeight="1" outlineLevel="1">
      <c r="A135" s="563"/>
      <c r="B135" s="563"/>
      <c r="C135" s="563"/>
      <c r="D135" s="563"/>
      <c r="E135" s="569" t="s">
        <v>93</v>
      </c>
      <c r="F135" s="40" t="s">
        <v>79</v>
      </c>
      <c r="G135" s="7" t="s">
        <v>80</v>
      </c>
      <c r="H135" s="7" t="s">
        <v>81</v>
      </c>
      <c r="I135" s="80"/>
      <c r="J135" s="7" t="s">
        <v>79</v>
      </c>
      <c r="K135" s="53" t="s">
        <v>87</v>
      </c>
      <c r="L135" s="80"/>
      <c r="M135" s="80"/>
      <c r="N135" s="80"/>
      <c r="O135" s="80"/>
      <c r="P135" s="178" t="s">
        <v>89</v>
      </c>
      <c r="Q135" s="68" t="s">
        <v>274</v>
      </c>
      <c r="R135" s="8">
        <v>173</v>
      </c>
      <c r="S135" s="11"/>
      <c r="T135" s="80"/>
      <c r="U135" s="80"/>
      <c r="V135" s="80"/>
      <c r="W135" s="80"/>
      <c r="X135" s="235" t="s">
        <v>315</v>
      </c>
    </row>
    <row r="136" spans="1:25" s="30" customFormat="1" outlineLevel="1">
      <c r="A136" s="563"/>
      <c r="B136" s="563"/>
      <c r="C136" s="563"/>
      <c r="D136" s="563"/>
      <c r="E136" s="569"/>
      <c r="F136" s="8" t="s">
        <v>82</v>
      </c>
      <c r="G136" s="33">
        <v>2047.1572317052646</v>
      </c>
      <c r="H136" s="11">
        <v>40.044339331985057</v>
      </c>
      <c r="I136" s="80"/>
      <c r="J136" s="8" t="s">
        <v>82</v>
      </c>
      <c r="K136" s="11">
        <v>105.52193926645008</v>
      </c>
      <c r="L136" s="80">
        <v>102.64267294761157</v>
      </c>
      <c r="M136" s="80"/>
      <c r="N136" s="80"/>
      <c r="O136" s="80"/>
      <c r="P136" s="85">
        <v>104.08230610703083</v>
      </c>
      <c r="Q136" s="68"/>
      <c r="R136" s="34" t="s">
        <v>232</v>
      </c>
      <c r="S136" s="33">
        <v>2075.4728555950464</v>
      </c>
      <c r="T136" s="80">
        <v>2018.8416078154828</v>
      </c>
      <c r="U136" s="80"/>
      <c r="V136" s="80"/>
      <c r="W136" s="80"/>
      <c r="X136" s="235"/>
      <c r="Y136" s="17"/>
    </row>
    <row r="137" spans="1:25" s="30" customFormat="1" outlineLevel="1">
      <c r="A137" s="563"/>
      <c r="B137" s="563"/>
      <c r="C137" s="563"/>
      <c r="D137" s="563"/>
      <c r="E137" s="569"/>
      <c r="F137" s="8" t="s">
        <v>83</v>
      </c>
      <c r="G137" s="33">
        <v>675.34589774681717</v>
      </c>
      <c r="H137" s="11">
        <v>46.229194142786369</v>
      </c>
      <c r="I137" s="80"/>
      <c r="J137" s="8" t="s">
        <v>83</v>
      </c>
      <c r="K137" s="11">
        <v>45.252594565820189</v>
      </c>
      <c r="L137" s="80">
        <v>41.074096976659426</v>
      </c>
      <c r="M137" s="80"/>
      <c r="N137" s="80"/>
      <c r="O137" s="80"/>
      <c r="P137" s="185">
        <v>43.163345771239804</v>
      </c>
      <c r="Q137" s="68"/>
      <c r="R137" s="34" t="s">
        <v>252</v>
      </c>
      <c r="S137" s="33">
        <v>708.0348744139709</v>
      </c>
      <c r="T137" s="80">
        <v>642.65692107966356</v>
      </c>
      <c r="U137" s="80"/>
      <c r="V137" s="80"/>
      <c r="W137" s="80"/>
      <c r="X137" s="241">
        <f>G137/$G$136*100</f>
        <v>32.989449334297575</v>
      </c>
      <c r="Y137" s="17"/>
    </row>
    <row r="138" spans="1:25" s="30" customFormat="1" outlineLevel="1">
      <c r="A138" s="563"/>
      <c r="B138" s="563"/>
      <c r="C138" s="563"/>
      <c r="D138" s="563"/>
      <c r="E138" s="569"/>
      <c r="F138" s="8" t="s">
        <v>84</v>
      </c>
      <c r="G138" s="33">
        <v>1071.6009383154403</v>
      </c>
      <c r="H138" s="11">
        <v>136.08662920257461</v>
      </c>
      <c r="I138" s="80"/>
      <c r="J138" s="8" t="s">
        <v>84</v>
      </c>
      <c r="K138" s="11">
        <v>64.342928556535554</v>
      </c>
      <c r="L138" s="80">
        <v>53.739358052641052</v>
      </c>
      <c r="M138" s="80"/>
      <c r="N138" s="80"/>
      <c r="O138" s="80"/>
      <c r="P138" s="85">
        <v>59.041143304588303</v>
      </c>
      <c r="Q138" s="68"/>
      <c r="R138" s="34" t="s">
        <v>253</v>
      </c>
      <c r="S138" s="33">
        <v>1167.8287166534001</v>
      </c>
      <c r="T138" s="80">
        <v>975.37315997748055</v>
      </c>
      <c r="U138" s="80"/>
      <c r="V138" s="80"/>
      <c r="W138" s="80"/>
      <c r="X138" s="78">
        <f t="shared" ref="X138:X141" si="11">G138/$G$136*100</f>
        <v>52.345805281541843</v>
      </c>
      <c r="Y138" s="17"/>
    </row>
    <row r="139" spans="1:25" s="30" customFormat="1" outlineLevel="1">
      <c r="A139" s="563"/>
      <c r="B139" s="563"/>
      <c r="C139" s="563"/>
      <c r="D139" s="563"/>
      <c r="E139" s="569"/>
      <c r="F139" s="8" t="s">
        <v>85</v>
      </c>
      <c r="G139" s="33">
        <v>1471.6743405431819</v>
      </c>
      <c r="H139" s="11">
        <v>314.12405661209567</v>
      </c>
      <c r="I139" s="80"/>
      <c r="J139" s="8" t="s">
        <v>85</v>
      </c>
      <c r="K139" s="11">
        <v>106.29276940129135</v>
      </c>
      <c r="L139" s="80">
        <v>78.414909426185218</v>
      </c>
      <c r="M139" s="80"/>
      <c r="N139" s="80"/>
      <c r="O139" s="80"/>
      <c r="P139" s="85">
        <v>92.353839413738285</v>
      </c>
      <c r="Q139" s="68"/>
      <c r="R139" s="34" t="s">
        <v>235</v>
      </c>
      <c r="S139" s="33">
        <v>1693.7935911074221</v>
      </c>
      <c r="T139" s="80">
        <v>1249.5550899789416</v>
      </c>
      <c r="U139" s="80"/>
      <c r="V139" s="80"/>
      <c r="W139" s="80"/>
      <c r="X139" s="78">
        <f t="shared" si="11"/>
        <v>71.888681423717003</v>
      </c>
      <c r="Y139" s="17"/>
    </row>
    <row r="140" spans="1:25" s="30" customFormat="1" outlineLevel="1">
      <c r="A140" s="563"/>
      <c r="B140" s="563"/>
      <c r="C140" s="563"/>
      <c r="D140" s="563"/>
      <c r="E140" s="569"/>
      <c r="F140" s="8" t="s">
        <v>86</v>
      </c>
      <c r="G140" s="33">
        <v>2349.966378327128</v>
      </c>
      <c r="H140" s="11">
        <v>260.39776596195105</v>
      </c>
      <c r="I140" s="80"/>
      <c r="J140" s="8" t="s">
        <v>86</v>
      </c>
      <c r="K140" s="11">
        <v>89.402954704477338</v>
      </c>
      <c r="L140" s="80">
        <v>76.410800618335472</v>
      </c>
      <c r="M140" s="80"/>
      <c r="N140" s="80"/>
      <c r="O140" s="80"/>
      <c r="P140" s="185">
        <v>82.906877661406412</v>
      </c>
      <c r="Q140" s="68"/>
      <c r="R140" s="34" t="s">
        <v>236</v>
      </c>
      <c r="S140" s="33">
        <v>2534.0954044446512</v>
      </c>
      <c r="T140" s="80">
        <v>2165.8373522096049</v>
      </c>
      <c r="U140" s="80"/>
      <c r="V140" s="80"/>
      <c r="W140" s="80"/>
      <c r="X140" s="241">
        <f t="shared" si="11"/>
        <v>114.79168976042089</v>
      </c>
      <c r="Y140" s="17"/>
    </row>
    <row r="141" spans="1:25" s="30" customFormat="1" outlineLevel="1">
      <c r="A141" s="563"/>
      <c r="B141" s="563"/>
      <c r="C141" s="563"/>
      <c r="D141" s="563"/>
      <c r="E141" s="569"/>
      <c r="F141" s="13" t="s">
        <v>88</v>
      </c>
      <c r="G141" s="80">
        <v>4352.8133678622344</v>
      </c>
      <c r="H141" s="80"/>
      <c r="I141" s="80"/>
      <c r="J141" s="12" t="s">
        <v>88</v>
      </c>
      <c r="K141" s="80"/>
      <c r="L141" s="80">
        <v>105.24834652190724</v>
      </c>
      <c r="M141" s="80"/>
      <c r="N141" s="80"/>
      <c r="O141" s="80"/>
      <c r="P141" s="85">
        <v>105.248</v>
      </c>
      <c r="Q141" s="68"/>
      <c r="R141" s="8" t="s">
        <v>88</v>
      </c>
      <c r="S141" s="80"/>
      <c r="T141" s="33">
        <v>4352.8133678622344</v>
      </c>
      <c r="U141" s="80"/>
      <c r="V141" s="80"/>
      <c r="W141" s="80"/>
      <c r="X141" s="78">
        <f t="shared" si="11"/>
        <v>212.62721301755496</v>
      </c>
      <c r="Y141" s="17"/>
    </row>
    <row r="142" spans="1:25" s="30" customFormat="1" outlineLevel="1">
      <c r="A142" s="563"/>
      <c r="B142" s="563"/>
      <c r="C142" s="563"/>
      <c r="D142" s="563"/>
      <c r="E142" s="569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5"/>
      <c r="Q142" s="68"/>
      <c r="R142" s="81"/>
      <c r="S142" s="80"/>
      <c r="T142" s="80"/>
      <c r="U142" s="80"/>
      <c r="V142" s="80"/>
      <c r="W142" s="80"/>
      <c r="X142" s="78"/>
    </row>
    <row r="143" spans="1:25" s="30" customFormat="1" outlineLevel="1">
      <c r="A143" s="563"/>
      <c r="B143" s="563"/>
      <c r="C143" s="563"/>
      <c r="D143" s="563"/>
      <c r="E143" s="569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5"/>
      <c r="Q143" s="68"/>
      <c r="R143" s="81"/>
      <c r="S143" s="80"/>
      <c r="T143" s="80"/>
      <c r="U143" s="80"/>
      <c r="V143" s="80"/>
      <c r="W143" s="80"/>
      <c r="X143" s="78"/>
    </row>
    <row r="144" spans="1:25" s="30" customFormat="1" ht="13.15" customHeight="1" thickBot="1">
      <c r="A144" s="106">
        <v>177</v>
      </c>
      <c r="B144" s="116" t="s">
        <v>12</v>
      </c>
      <c r="C144" s="3" t="s">
        <v>13</v>
      </c>
      <c r="D144" s="6" t="s">
        <v>16</v>
      </c>
      <c r="E144" s="42"/>
      <c r="F144" s="13"/>
      <c r="G144" s="8"/>
      <c r="H144" s="8"/>
      <c r="I144" s="80"/>
      <c r="J144" s="8"/>
      <c r="K144" s="11"/>
      <c r="L144" s="61"/>
      <c r="M144" s="61"/>
      <c r="N144" s="61"/>
      <c r="O144" s="80"/>
      <c r="P144" s="178"/>
      <c r="Q144" s="67" t="s">
        <v>90</v>
      </c>
      <c r="R144" s="81"/>
      <c r="S144" s="80"/>
      <c r="T144" s="80"/>
      <c r="U144" s="80"/>
      <c r="V144" s="80"/>
      <c r="W144" s="80"/>
      <c r="X144" s="78"/>
    </row>
    <row r="145" spans="1:25" s="30" customFormat="1" ht="13.15" customHeight="1">
      <c r="A145" s="106">
        <v>180</v>
      </c>
      <c r="B145" s="116" t="s">
        <v>14</v>
      </c>
      <c r="C145" s="3" t="s">
        <v>15</v>
      </c>
      <c r="D145" s="6" t="s">
        <v>16</v>
      </c>
      <c r="E145" s="42"/>
      <c r="F145" s="40" t="s">
        <v>79</v>
      </c>
      <c r="G145" s="7" t="s">
        <v>80</v>
      </c>
      <c r="H145" s="7" t="s">
        <v>81</v>
      </c>
      <c r="I145" s="80"/>
      <c r="J145" s="7" t="s">
        <v>79</v>
      </c>
      <c r="K145" s="53" t="s">
        <v>87</v>
      </c>
      <c r="L145" s="80"/>
      <c r="M145" s="80"/>
      <c r="N145" s="80"/>
      <c r="O145" s="80"/>
      <c r="P145" s="178" t="s">
        <v>89</v>
      </c>
      <c r="Q145" s="68" t="s">
        <v>275</v>
      </c>
      <c r="R145" s="8">
        <v>180</v>
      </c>
      <c r="S145" s="11"/>
      <c r="T145" s="11"/>
      <c r="U145" s="11"/>
      <c r="V145" s="80"/>
      <c r="W145" s="80"/>
      <c r="X145" s="78"/>
    </row>
    <row r="146" spans="1:25" s="30" customFormat="1" ht="13.9" customHeight="1" outlineLevel="1">
      <c r="A146" s="561"/>
      <c r="B146" s="561"/>
      <c r="C146" s="561"/>
      <c r="D146" s="561"/>
      <c r="E146" s="570" t="s">
        <v>98</v>
      </c>
      <c r="F146" s="8" t="s">
        <v>82</v>
      </c>
      <c r="G146" s="33">
        <v>4765.4768974382478</v>
      </c>
      <c r="H146" s="11">
        <v>1999.0501832687992</v>
      </c>
      <c r="I146" s="80"/>
      <c r="J146" s="8" t="s">
        <v>82</v>
      </c>
      <c r="K146" s="11">
        <v>102.21102566169007</v>
      </c>
      <c r="L146" s="80">
        <v>95.082648237774379</v>
      </c>
      <c r="M146" s="80">
        <v>94.270917214029836</v>
      </c>
      <c r="N146" s="80">
        <v>30.09965512917573</v>
      </c>
      <c r="O146" s="80"/>
      <c r="P146" s="85">
        <v>80.416061560667515</v>
      </c>
      <c r="Q146" s="70"/>
      <c r="R146" s="34" t="s">
        <v>82</v>
      </c>
      <c r="S146" s="33">
        <v>6057.052185859483</v>
      </c>
      <c r="T146" s="33">
        <v>5634.6226702799022</v>
      </c>
      <c r="U146" s="94">
        <v>5586.5192769339073</v>
      </c>
      <c r="V146" s="80">
        <v>1783.7134566796976</v>
      </c>
      <c r="W146" s="80"/>
      <c r="X146" s="236" t="s">
        <v>317</v>
      </c>
    </row>
    <row r="147" spans="1:25" s="30" customFormat="1" outlineLevel="1">
      <c r="A147" s="561"/>
      <c r="B147" s="561"/>
      <c r="C147" s="561"/>
      <c r="D147" s="561"/>
      <c r="E147" s="570"/>
      <c r="F147" s="8" t="s">
        <v>83</v>
      </c>
      <c r="G147" s="33">
        <v>1488.8714411001172</v>
      </c>
      <c r="H147" s="11">
        <v>283.93412509262441</v>
      </c>
      <c r="I147" s="80"/>
      <c r="J147" s="8" t="s">
        <v>83</v>
      </c>
      <c r="K147" s="11">
        <v>36.003127918194402</v>
      </c>
      <c r="L147" s="80">
        <v>31.838841361677943</v>
      </c>
      <c r="M147" s="80">
        <v>24.006993985677248</v>
      </c>
      <c r="N147" s="80">
        <v>25.491893664426318</v>
      </c>
      <c r="O147" s="80"/>
      <c r="P147" s="185">
        <v>29.335214232493978</v>
      </c>
      <c r="Q147" s="70"/>
      <c r="R147" s="34" t="s">
        <v>83</v>
      </c>
      <c r="S147" s="33">
        <v>1827.2929088855244</v>
      </c>
      <c r="T147" s="33">
        <v>1615.9398477687319</v>
      </c>
      <c r="U147" s="33">
        <v>1218.444407757044</v>
      </c>
      <c r="V147" s="80">
        <v>1293.8085999891684</v>
      </c>
      <c r="W147" s="80"/>
      <c r="X147" s="241">
        <f>G147/$G$146*100</f>
        <v>31.242863477115623</v>
      </c>
    </row>
    <row r="148" spans="1:25" s="30" customFormat="1" outlineLevel="1">
      <c r="A148" s="561"/>
      <c r="B148" s="561"/>
      <c r="C148" s="561"/>
      <c r="D148" s="561"/>
      <c r="E148" s="570"/>
      <c r="F148" s="8" t="s">
        <v>84</v>
      </c>
      <c r="G148" s="33">
        <v>2077.826701674584</v>
      </c>
      <c r="H148" s="11">
        <v>417.90707905909773</v>
      </c>
      <c r="I148" s="80"/>
      <c r="J148" s="8" t="s">
        <v>84</v>
      </c>
      <c r="K148" s="11">
        <v>48.162481545315408</v>
      </c>
      <c r="L148" s="80">
        <v>45.049551291219444</v>
      </c>
      <c r="M148" s="80">
        <v>31.930203455482882</v>
      </c>
      <c r="N148" s="80">
        <v>34.069479720019089</v>
      </c>
      <c r="O148" s="80"/>
      <c r="P148" s="85">
        <v>39.802929003009211</v>
      </c>
      <c r="Q148" s="70"/>
      <c r="R148" s="34" t="s">
        <v>84</v>
      </c>
      <c r="S148" s="33">
        <v>2514.2192466840806</v>
      </c>
      <c r="T148" s="33">
        <v>2351.7153866811586</v>
      </c>
      <c r="U148" s="33">
        <v>1666.8479177672707</v>
      </c>
      <c r="V148" s="80">
        <v>1778.5242555658269</v>
      </c>
      <c r="W148" s="80"/>
      <c r="X148" s="78">
        <f t="shared" ref="X148:X151" si="12">G148/$G$146*100</f>
        <v>43.601653022209597</v>
      </c>
    </row>
    <row r="149" spans="1:25" s="30" customFormat="1" outlineLevel="1">
      <c r="A149" s="561"/>
      <c r="B149" s="561"/>
      <c r="C149" s="561"/>
      <c r="D149" s="561"/>
      <c r="E149" s="570"/>
      <c r="F149" s="8" t="s">
        <v>85</v>
      </c>
      <c r="G149" s="33">
        <v>4296.3833333333332</v>
      </c>
      <c r="H149" s="11">
        <v>1003.6423665828381</v>
      </c>
      <c r="I149" s="80"/>
      <c r="J149" s="8" t="s">
        <v>85</v>
      </c>
      <c r="K149" s="11">
        <v>58.852006201814476</v>
      </c>
      <c r="L149" s="80">
        <v>60.977347117724143</v>
      </c>
      <c r="M149" s="80">
        <v>41.291812404790342</v>
      </c>
      <c r="N149" s="80">
        <v>38.469638401697175</v>
      </c>
      <c r="O149" s="80"/>
      <c r="P149" s="85">
        <v>49.897701031506536</v>
      </c>
      <c r="Q149" s="70"/>
      <c r="R149" s="8" t="s">
        <v>85</v>
      </c>
      <c r="S149" s="11">
        <v>5067.3833333333332</v>
      </c>
      <c r="T149" s="11">
        <v>5250.3833333333332</v>
      </c>
      <c r="U149" s="11">
        <v>3555.3833333333332</v>
      </c>
      <c r="V149" s="80">
        <v>3312.3833333333332</v>
      </c>
      <c r="W149" s="80"/>
      <c r="X149" s="78">
        <f t="shared" si="12"/>
        <v>90.15641930071925</v>
      </c>
    </row>
    <row r="150" spans="1:25" s="30" customFormat="1" outlineLevel="1">
      <c r="A150" s="561"/>
      <c r="B150" s="561"/>
      <c r="C150" s="561"/>
      <c r="D150" s="561"/>
      <c r="E150" s="570"/>
      <c r="F150" s="8" t="s">
        <v>86</v>
      </c>
      <c r="G150" s="33">
        <v>2867.7407007463589</v>
      </c>
      <c r="H150" s="11">
        <v>1350.4412322153216</v>
      </c>
      <c r="I150" s="80"/>
      <c r="J150" s="8" t="s">
        <v>86</v>
      </c>
      <c r="K150" s="11"/>
      <c r="L150" s="80">
        <v>82.24000288419623</v>
      </c>
      <c r="M150" s="80">
        <v>55.576389114847188</v>
      </c>
      <c r="N150" s="80">
        <v>29.663428807355423</v>
      </c>
      <c r="O150" s="80"/>
      <c r="P150" s="185">
        <v>55.82660693546628</v>
      </c>
      <c r="Q150" s="70"/>
      <c r="R150" s="8" t="s">
        <v>86</v>
      </c>
      <c r="S150" s="33"/>
      <c r="T150" s="33">
        <v>4224.5627389308147</v>
      </c>
      <c r="U150" s="33">
        <v>2854.8873344461122</v>
      </c>
      <c r="V150" s="80">
        <v>1523.7720288621488</v>
      </c>
      <c r="W150" s="80"/>
      <c r="X150" s="241">
        <f t="shared" si="12"/>
        <v>60.177412722071011</v>
      </c>
    </row>
    <row r="151" spans="1:25" s="30" customFormat="1" outlineLevel="1">
      <c r="A151" s="561"/>
      <c r="B151" s="561"/>
      <c r="C151" s="561"/>
      <c r="D151" s="561"/>
      <c r="E151" s="570"/>
      <c r="F151" s="12" t="s">
        <v>88</v>
      </c>
      <c r="G151" s="80">
        <v>2599.0706872234841</v>
      </c>
      <c r="H151" s="80">
        <v>1822.6333174241922</v>
      </c>
      <c r="I151" s="80"/>
      <c r="J151" s="12" t="s">
        <v>88</v>
      </c>
      <c r="K151" s="80"/>
      <c r="L151" s="80"/>
      <c r="M151" s="80"/>
      <c r="N151" s="80">
        <v>25.495207560547161</v>
      </c>
      <c r="O151" s="80"/>
      <c r="P151" s="85">
        <v>25.495207560547161</v>
      </c>
      <c r="Q151" s="70"/>
      <c r="R151" s="8" t="s">
        <v>88</v>
      </c>
      <c r="S151" s="11"/>
      <c r="T151" s="33"/>
      <c r="U151" s="33">
        <v>3887.8670655906635</v>
      </c>
      <c r="V151" s="80">
        <v>1310.274308856305</v>
      </c>
      <c r="W151" s="80"/>
      <c r="X151" s="78">
        <f t="shared" si="12"/>
        <v>54.539571655895614</v>
      </c>
    </row>
    <row r="152" spans="1:25" s="30" customFormat="1" outlineLevel="1">
      <c r="A152" s="561"/>
      <c r="B152" s="561"/>
      <c r="C152" s="561"/>
      <c r="D152" s="561"/>
      <c r="E152" s="57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5"/>
      <c r="Q152" s="68"/>
      <c r="R152" s="81"/>
      <c r="S152" s="80"/>
      <c r="T152" s="80"/>
      <c r="U152" s="80"/>
      <c r="V152" s="80"/>
      <c r="W152" s="80"/>
      <c r="X152" s="78"/>
    </row>
    <row r="153" spans="1:25" s="30" customFormat="1" outlineLevel="1">
      <c r="A153" s="561"/>
      <c r="B153" s="561"/>
      <c r="C153" s="561"/>
      <c r="D153" s="561"/>
      <c r="E153" s="57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5"/>
      <c r="Q153" s="68"/>
      <c r="R153" s="81"/>
      <c r="S153" s="80"/>
      <c r="T153" s="80"/>
      <c r="U153" s="80"/>
      <c r="V153" s="80"/>
      <c r="W153" s="80"/>
      <c r="X153" s="78"/>
    </row>
    <row r="154" spans="1:25" s="30" customFormat="1" outlineLevel="1">
      <c r="A154" s="561"/>
      <c r="B154" s="561"/>
      <c r="C154" s="561"/>
      <c r="D154" s="561"/>
      <c r="E154" s="57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5"/>
      <c r="Q154" s="68"/>
      <c r="R154" s="81"/>
      <c r="S154" s="80"/>
      <c r="T154" s="80"/>
      <c r="U154" s="80"/>
      <c r="V154" s="80"/>
      <c r="W154" s="80"/>
      <c r="X154" s="78"/>
    </row>
    <row r="155" spans="1:25" s="30" customFormat="1" ht="15.75" outlineLevel="1" thickBot="1">
      <c r="A155" s="561"/>
      <c r="B155" s="561"/>
      <c r="C155" s="561"/>
      <c r="D155" s="561"/>
      <c r="E155" s="570"/>
      <c r="F155" s="49"/>
      <c r="G155" s="80"/>
      <c r="H155" s="80"/>
      <c r="I155" s="80"/>
      <c r="J155" s="80"/>
      <c r="K155" s="80"/>
      <c r="L155" s="61"/>
      <c r="M155" s="61"/>
      <c r="N155" s="61"/>
      <c r="O155" s="80"/>
      <c r="P155" s="85"/>
      <c r="Q155" s="68"/>
      <c r="R155" s="81"/>
      <c r="S155" s="80"/>
      <c r="T155" s="80"/>
      <c r="U155" s="80"/>
      <c r="V155" s="80"/>
      <c r="W155" s="80"/>
      <c r="X155" s="78"/>
    </row>
    <row r="156" spans="1:25" s="30" customFormat="1" ht="14.45" customHeight="1" outlineLevel="1">
      <c r="A156" s="563"/>
      <c r="B156" s="563"/>
      <c r="C156" s="563"/>
      <c r="D156" s="563"/>
      <c r="E156" s="562" t="s">
        <v>93</v>
      </c>
      <c r="F156" s="40" t="s">
        <v>79</v>
      </c>
      <c r="G156" s="7" t="s">
        <v>80</v>
      </c>
      <c r="H156" s="7" t="s">
        <v>81</v>
      </c>
      <c r="I156" s="80"/>
      <c r="J156" s="7" t="s">
        <v>79</v>
      </c>
      <c r="K156" s="53" t="s">
        <v>87</v>
      </c>
      <c r="L156" s="80"/>
      <c r="M156" s="80"/>
      <c r="N156" s="80"/>
      <c r="O156" s="80"/>
      <c r="P156" s="178" t="s">
        <v>89</v>
      </c>
      <c r="Q156" s="68" t="s">
        <v>274</v>
      </c>
      <c r="R156" s="8">
        <v>180</v>
      </c>
      <c r="S156" s="11"/>
      <c r="T156" s="11"/>
      <c r="U156" s="80"/>
      <c r="V156" s="80"/>
      <c r="W156" s="80"/>
      <c r="X156" s="78"/>
    </row>
    <row r="157" spans="1:25" s="30" customFormat="1" outlineLevel="1">
      <c r="A157" s="563"/>
      <c r="B157" s="563"/>
      <c r="C157" s="563"/>
      <c r="D157" s="563"/>
      <c r="E157" s="562"/>
      <c r="F157" s="8" t="s">
        <v>82</v>
      </c>
      <c r="G157" s="33">
        <v>2108.5014822695048</v>
      </c>
      <c r="H157" s="11">
        <v>669.60965815680174</v>
      </c>
      <c r="I157" s="80"/>
      <c r="J157" s="8" t="s">
        <v>82</v>
      </c>
      <c r="K157" s="11">
        <v>131.27431465278727</v>
      </c>
      <c r="L157" s="80">
        <v>83.128070572793504</v>
      </c>
      <c r="M157" s="80"/>
      <c r="N157" s="80"/>
      <c r="O157" s="80"/>
      <c r="P157" s="85">
        <v>107.20119261279038</v>
      </c>
      <c r="Q157" s="68"/>
      <c r="R157" s="8" t="s">
        <v>232</v>
      </c>
      <c r="S157" s="33">
        <v>2581.9870123001851</v>
      </c>
      <c r="T157" s="33">
        <v>1635.0159522388244</v>
      </c>
      <c r="U157" s="80"/>
      <c r="V157" s="41"/>
      <c r="W157" s="41"/>
      <c r="X157" s="237" t="s">
        <v>359</v>
      </c>
      <c r="Y157"/>
    </row>
    <row r="158" spans="1:25" s="30" customFormat="1" outlineLevel="1">
      <c r="A158" s="563"/>
      <c r="B158" s="563"/>
      <c r="C158" s="563"/>
      <c r="D158" s="563"/>
      <c r="E158" s="562"/>
      <c r="F158" s="8" t="s">
        <v>83</v>
      </c>
      <c r="G158" s="33">
        <v>1095.9563872088745</v>
      </c>
      <c r="H158" s="11">
        <v>230.4972795960901</v>
      </c>
      <c r="I158" s="80"/>
      <c r="J158" s="8" t="s">
        <v>83</v>
      </c>
      <c r="K158" s="11">
        <v>59.628873699526721</v>
      </c>
      <c r="L158" s="80">
        <v>80.462728690067763</v>
      </c>
      <c r="M158" s="80"/>
      <c r="N158" s="80"/>
      <c r="O158" s="80"/>
      <c r="P158" s="193">
        <v>70.045801194797235</v>
      </c>
      <c r="Q158" s="68"/>
      <c r="R158" s="8" t="s">
        <v>252</v>
      </c>
      <c r="S158" s="33">
        <v>932.9701977614269</v>
      </c>
      <c r="T158" s="33">
        <v>1258.942576656322</v>
      </c>
      <c r="U158" s="80"/>
      <c r="V158" s="41"/>
      <c r="W158" s="41"/>
      <c r="X158" s="240">
        <f>G158/$G$157*100</f>
        <v>51.977975658296991</v>
      </c>
      <c r="Y158" s="17"/>
    </row>
    <row r="159" spans="1:25" s="30" customFormat="1" outlineLevel="1">
      <c r="A159" s="563"/>
      <c r="B159" s="563"/>
      <c r="C159" s="563"/>
      <c r="D159" s="563"/>
      <c r="E159" s="562"/>
      <c r="F159" s="8" t="s">
        <v>84</v>
      </c>
      <c r="G159" s="33">
        <v>1301.5643899935512</v>
      </c>
      <c r="H159" s="11">
        <v>174.52037727278295</v>
      </c>
      <c r="I159" s="80"/>
      <c r="J159" s="8" t="s">
        <v>84</v>
      </c>
      <c r="K159" s="11">
        <v>64.912134658237619</v>
      </c>
      <c r="L159" s="80">
        <v>78.510378186068436</v>
      </c>
      <c r="M159" s="80"/>
      <c r="N159" s="80"/>
      <c r="O159" s="80"/>
      <c r="P159" s="85">
        <v>71.711256422153028</v>
      </c>
      <c r="Q159" s="68"/>
      <c r="R159" s="8" t="s">
        <v>253</v>
      </c>
      <c r="S159" s="33">
        <v>1178.1598477687319</v>
      </c>
      <c r="T159" s="33">
        <v>1424.9689322183708</v>
      </c>
      <c r="U159" s="80"/>
      <c r="V159" s="41"/>
      <c r="W159" s="41"/>
      <c r="X159" s="238">
        <f t="shared" ref="X159:X162" si="13">G159/$G$157*100</f>
        <v>61.729356177288551</v>
      </c>
      <c r="Y159" s="17"/>
    </row>
    <row r="160" spans="1:25" s="30" customFormat="1" outlineLevel="1">
      <c r="A160" s="563"/>
      <c r="B160" s="563"/>
      <c r="C160" s="563"/>
      <c r="D160" s="563"/>
      <c r="E160" s="562"/>
      <c r="F160" s="8" t="s">
        <v>85</v>
      </c>
      <c r="G160" s="33">
        <v>595.77415491229078</v>
      </c>
      <c r="H160" s="11">
        <v>302.87172348109766</v>
      </c>
      <c r="I160" s="80"/>
      <c r="J160" s="8" t="s">
        <v>85</v>
      </c>
      <c r="K160" s="11">
        <v>23.947748980921656</v>
      </c>
      <c r="L160" s="80">
        <v>50.826987676261894</v>
      </c>
      <c r="M160" s="80"/>
      <c r="N160" s="80"/>
      <c r="O160" s="80"/>
      <c r="P160" s="85">
        <v>37.387368328591776</v>
      </c>
      <c r="Q160" s="68"/>
      <c r="R160" s="8" t="s">
        <v>235</v>
      </c>
      <c r="S160" s="33">
        <v>381.61150540914974</v>
      </c>
      <c r="T160" s="33">
        <v>809.93680441543188</v>
      </c>
      <c r="U160" s="80"/>
      <c r="V160" s="41"/>
      <c r="W160" s="41"/>
      <c r="X160" s="238">
        <f t="shared" si="13"/>
        <v>28.255809157460199</v>
      </c>
      <c r="Y160" s="17"/>
    </row>
    <row r="161" spans="1:25" s="30" customFormat="1" outlineLevel="1">
      <c r="A161" s="563"/>
      <c r="B161" s="563"/>
      <c r="C161" s="563"/>
      <c r="D161" s="563"/>
      <c r="E161" s="562"/>
      <c r="F161" s="8" t="s">
        <v>86</v>
      </c>
      <c r="G161" s="33">
        <v>2007.5002788986731</v>
      </c>
      <c r="H161" s="11">
        <v>1003.7639104648431</v>
      </c>
      <c r="I161" s="80"/>
      <c r="J161" s="8" t="s">
        <v>86</v>
      </c>
      <c r="K161" s="11">
        <v>45.78402060289816</v>
      </c>
      <c r="L161" s="80">
        <v>95.865308138879101</v>
      </c>
      <c r="M161" s="80"/>
      <c r="N161" s="80"/>
      <c r="O161" s="80"/>
      <c r="P161" s="185">
        <v>70.824664370888627</v>
      </c>
      <c r="Q161" s="68"/>
      <c r="R161" s="8" t="s">
        <v>236</v>
      </c>
      <c r="S161" s="33">
        <v>1297.7320110986561</v>
      </c>
      <c r="T161" s="33">
        <v>2717.26854669869</v>
      </c>
      <c r="U161" s="80"/>
      <c r="V161" s="41"/>
      <c r="W161" s="41"/>
      <c r="X161" s="240">
        <f t="shared" si="13"/>
        <v>95.209811127942956</v>
      </c>
      <c r="Y161" s="17"/>
    </row>
    <row r="162" spans="1:25" s="30" customFormat="1" outlineLevel="1">
      <c r="A162" s="563"/>
      <c r="B162" s="563"/>
      <c r="C162" s="563"/>
      <c r="D162" s="563"/>
      <c r="E162" s="562"/>
      <c r="F162" s="13" t="s">
        <v>88</v>
      </c>
      <c r="G162" s="80">
        <v>2898.3915266782365</v>
      </c>
      <c r="H162" s="80"/>
      <c r="I162" s="80"/>
      <c r="J162" s="12" t="s">
        <v>88</v>
      </c>
      <c r="K162" s="80"/>
      <c r="L162" s="80">
        <v>70.081322118758379</v>
      </c>
      <c r="M162" s="80"/>
      <c r="N162" s="80"/>
      <c r="O162" s="80"/>
      <c r="P162" s="85">
        <v>70.081322118758379</v>
      </c>
      <c r="Q162" s="68"/>
      <c r="R162" s="8" t="s">
        <v>88</v>
      </c>
      <c r="S162" s="11"/>
      <c r="T162" s="33">
        <v>2898.3915266782365</v>
      </c>
      <c r="U162" s="80"/>
      <c r="V162" s="41"/>
      <c r="W162" s="41"/>
      <c r="X162" s="238">
        <f t="shared" si="13"/>
        <v>137.46215267340131</v>
      </c>
      <c r="Y162" s="17"/>
    </row>
    <row r="163" spans="1:25" s="30" customFormat="1" outlineLevel="1">
      <c r="A163" s="563"/>
      <c r="B163" s="563"/>
      <c r="C163" s="563"/>
      <c r="D163" s="563"/>
      <c r="E163" s="562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5"/>
      <c r="Q163" s="68"/>
      <c r="R163" s="81"/>
      <c r="S163" s="80"/>
      <c r="T163" s="80"/>
      <c r="U163" s="80"/>
      <c r="V163" s="41"/>
      <c r="W163" s="41"/>
      <c r="X163" s="237"/>
      <c r="Y163" s="17"/>
    </row>
    <row r="164" spans="1:25" s="30" customFormat="1" outlineLevel="1">
      <c r="A164" s="563"/>
      <c r="B164" s="563"/>
      <c r="C164" s="563"/>
      <c r="D164" s="563"/>
      <c r="E164" s="562"/>
      <c r="F164" s="80"/>
      <c r="G164" s="80"/>
      <c r="H164" s="80"/>
      <c r="I164" s="80"/>
      <c r="J164" s="80"/>
      <c r="K164" s="80"/>
      <c r="O164" s="80"/>
      <c r="P164" s="85"/>
      <c r="Q164" s="68"/>
      <c r="R164" s="81"/>
      <c r="S164" s="80"/>
      <c r="T164" s="80"/>
      <c r="U164" s="80"/>
      <c r="V164" s="80"/>
      <c r="W164" s="80"/>
      <c r="X164" s="78"/>
    </row>
    <row r="165" spans="1:25" s="30" customFormat="1" ht="13.15" customHeight="1" thickBot="1">
      <c r="A165" s="106">
        <v>183</v>
      </c>
      <c r="B165" s="116" t="s">
        <v>17</v>
      </c>
      <c r="C165" s="3" t="s">
        <v>18</v>
      </c>
      <c r="D165" s="6" t="s">
        <v>16</v>
      </c>
      <c r="E165" s="42"/>
      <c r="L165" s="61"/>
      <c r="M165" s="61"/>
      <c r="N165" s="61"/>
      <c r="W165" s="78"/>
      <c r="X165" s="78"/>
    </row>
    <row r="166" spans="1:25" s="30" customFormat="1" ht="13.9" customHeight="1" outlineLevel="1">
      <c r="A166" s="561"/>
      <c r="B166" s="561"/>
      <c r="C166" s="561"/>
      <c r="D166" s="561"/>
      <c r="E166" s="562" t="s">
        <v>93</v>
      </c>
      <c r="F166" s="40" t="s">
        <v>79</v>
      </c>
      <c r="G166" s="7" t="s">
        <v>80</v>
      </c>
      <c r="H166" s="7" t="s">
        <v>81</v>
      </c>
      <c r="I166" s="80"/>
      <c r="J166" s="7" t="s">
        <v>79</v>
      </c>
      <c r="K166" s="53" t="s">
        <v>87</v>
      </c>
      <c r="L166" s="80"/>
      <c r="M166" s="80"/>
      <c r="N166" s="80"/>
      <c r="O166" s="80"/>
      <c r="P166" s="178" t="s">
        <v>89</v>
      </c>
      <c r="Q166" s="68" t="s">
        <v>274</v>
      </c>
      <c r="R166" s="8">
        <v>183</v>
      </c>
      <c r="S166" s="11"/>
      <c r="T166" s="11"/>
      <c r="U166" s="11"/>
      <c r="V166" s="11"/>
      <c r="W166" s="11"/>
      <c r="X166" s="78" t="s">
        <v>319</v>
      </c>
    </row>
    <row r="167" spans="1:25" s="30" customFormat="1" outlineLevel="1">
      <c r="A167" s="561"/>
      <c r="B167" s="561"/>
      <c r="C167" s="561"/>
      <c r="D167" s="561"/>
      <c r="E167" s="562"/>
      <c r="F167" s="8" t="s">
        <v>82</v>
      </c>
      <c r="G167" s="33">
        <v>1592.3446797340762</v>
      </c>
      <c r="H167" s="11">
        <v>231.47301332057376</v>
      </c>
      <c r="I167" s="80"/>
      <c r="J167" s="8" t="s">
        <v>82</v>
      </c>
      <c r="K167" s="11">
        <v>84.269630738293955</v>
      </c>
      <c r="L167" s="80">
        <v>112.50989647215282</v>
      </c>
      <c r="M167" s="80">
        <v>106.60456976883683</v>
      </c>
      <c r="N167" s="80">
        <v>86.578038497654077</v>
      </c>
      <c r="O167" s="80"/>
      <c r="P167" s="85">
        <v>97.490533869234412</v>
      </c>
      <c r="Q167" s="70"/>
      <c r="R167" s="8" t="s">
        <v>82</v>
      </c>
      <c r="S167" s="33">
        <v>1376.4033577789587</v>
      </c>
      <c r="T167" s="33">
        <v>1837.6608266928463</v>
      </c>
      <c r="U167" s="33">
        <v>1741.2072000183878</v>
      </c>
      <c r="V167" s="33">
        <v>1414.1073344461122</v>
      </c>
      <c r="W167" s="33"/>
      <c r="X167" s="78"/>
    </row>
    <row r="168" spans="1:25" s="30" customFormat="1" outlineLevel="1">
      <c r="A168" s="561"/>
      <c r="B168" s="561"/>
      <c r="C168" s="561"/>
      <c r="D168" s="561"/>
      <c r="E168" s="562"/>
      <c r="F168" s="8" t="s">
        <v>83</v>
      </c>
      <c r="G168" s="33">
        <v>898.67622553514639</v>
      </c>
      <c r="H168" s="11">
        <v>143.44568723304656</v>
      </c>
      <c r="I168" s="80"/>
      <c r="J168" s="8" t="s">
        <v>83</v>
      </c>
      <c r="K168" s="11">
        <v>72.850129312531266</v>
      </c>
      <c r="L168" s="80">
        <v>49.879905681749015</v>
      </c>
      <c r="M168" s="80">
        <v>70.30194064591835</v>
      </c>
      <c r="N168" s="80">
        <v>67.373147040703088</v>
      </c>
      <c r="O168" s="80"/>
      <c r="P168" s="193">
        <v>65.101280670225435</v>
      </c>
      <c r="Q168" s="70"/>
      <c r="R168" s="8" t="s">
        <v>83</v>
      </c>
      <c r="S168" s="33">
        <v>1005.643492206683</v>
      </c>
      <c r="T168" s="33">
        <v>688.55612219353429</v>
      </c>
      <c r="U168" s="33">
        <v>970.46758553806842</v>
      </c>
      <c r="V168" s="33">
        <v>930.03770220230012</v>
      </c>
      <c r="W168" s="33"/>
      <c r="X168" s="241">
        <f>G168/$G$167*100</f>
        <v>56.437292564397964</v>
      </c>
    </row>
    <row r="169" spans="1:25" s="30" customFormat="1" outlineLevel="1">
      <c r="A169" s="561"/>
      <c r="B169" s="561"/>
      <c r="C169" s="561"/>
      <c r="D169" s="561"/>
      <c r="E169" s="562"/>
      <c r="F169" s="8" t="s">
        <v>84</v>
      </c>
      <c r="G169" s="33">
        <v>1022.1906263705496</v>
      </c>
      <c r="H169" s="11">
        <v>331.98451200593217</v>
      </c>
      <c r="I169" s="80"/>
      <c r="J169" s="8" t="s">
        <v>84</v>
      </c>
      <c r="K169" s="11">
        <v>71.748586755892362</v>
      </c>
      <c r="L169" s="80">
        <v>37.035115780944331</v>
      </c>
      <c r="M169" s="80">
        <v>86.916107982398472</v>
      </c>
      <c r="N169" s="80">
        <v>82.45645267640279</v>
      </c>
      <c r="O169" s="80"/>
      <c r="P169" s="85">
        <v>69.53906579890949</v>
      </c>
      <c r="Q169" s="70"/>
      <c r="R169" s="8" t="s">
        <v>84</v>
      </c>
      <c r="S169" s="33">
        <v>1054.6695155395294</v>
      </c>
      <c r="T169" s="33">
        <v>544.39828552345875</v>
      </c>
      <c r="U169" s="33">
        <v>1277.6247399862464</v>
      </c>
      <c r="V169" s="33">
        <v>1212.0699644329636</v>
      </c>
      <c r="W169" s="33"/>
      <c r="X169" s="78">
        <f t="shared" ref="X169:X172" si="14">G169/$G$167*100</f>
        <v>64.194055431595174</v>
      </c>
    </row>
    <row r="170" spans="1:25" s="30" customFormat="1" outlineLevel="1">
      <c r="A170" s="561"/>
      <c r="B170" s="561"/>
      <c r="C170" s="561"/>
      <c r="D170" s="561"/>
      <c r="E170" s="562"/>
      <c r="F170" s="8" t="s">
        <v>85</v>
      </c>
      <c r="G170" s="33">
        <v>520.14911116320388</v>
      </c>
      <c r="H170" s="11">
        <v>357.92573772710529</v>
      </c>
      <c r="I170" s="80"/>
      <c r="J170" s="8" t="s">
        <v>85</v>
      </c>
      <c r="K170" s="11">
        <v>10.852437063291307</v>
      </c>
      <c r="L170" s="80">
        <v>23.073953950122451</v>
      </c>
      <c r="M170" s="80">
        <v>37.19715597541223</v>
      </c>
      <c r="N170" s="80">
        <v>65.491313193545778</v>
      </c>
      <c r="O170" s="80"/>
      <c r="P170" s="85">
        <v>34.153715045592939</v>
      </c>
      <c r="Q170" s="70"/>
      <c r="R170" s="8" t="s">
        <v>85</v>
      </c>
      <c r="S170" s="33">
        <v>165.27881329717826</v>
      </c>
      <c r="T170" s="33">
        <v>351.4082325203907</v>
      </c>
      <c r="U170" s="33">
        <v>566.49964996725384</v>
      </c>
      <c r="V170" s="33">
        <v>997.40974886799279</v>
      </c>
      <c r="W170" s="33"/>
      <c r="X170" s="78">
        <f t="shared" si="14"/>
        <v>32.665610516566645</v>
      </c>
    </row>
    <row r="171" spans="1:25" s="30" customFormat="1" outlineLevel="1">
      <c r="A171" s="561"/>
      <c r="B171" s="561"/>
      <c r="C171" s="561"/>
      <c r="D171" s="561"/>
      <c r="E171" s="562"/>
      <c r="F171" s="8" t="s">
        <v>86</v>
      </c>
      <c r="G171" s="33">
        <v>688.7644584874497</v>
      </c>
      <c r="H171" s="11">
        <v>161.62431623991102</v>
      </c>
      <c r="I171" s="80"/>
      <c r="J171" s="8" t="s">
        <v>86</v>
      </c>
      <c r="K171" s="11"/>
      <c r="L171" s="80">
        <v>28.260167168323719</v>
      </c>
      <c r="M171" s="80">
        <v>45.20279560867413</v>
      </c>
      <c r="N171" s="80">
        <v>35.331087387337085</v>
      </c>
      <c r="O171" s="80"/>
      <c r="P171" s="193">
        <v>36.264683388111642</v>
      </c>
      <c r="Q171" s="70"/>
      <c r="R171" s="8" t="s">
        <v>86</v>
      </c>
      <c r="S171" s="11"/>
      <c r="T171" s="33">
        <v>536.73703774389526</v>
      </c>
      <c r="U171" s="33">
        <v>858.52339330594407</v>
      </c>
      <c r="V171" s="33">
        <v>671.03294441250989</v>
      </c>
      <c r="W171" s="33"/>
      <c r="X171" s="133">
        <f t="shared" si="14"/>
        <v>43.254734182455664</v>
      </c>
    </row>
    <row r="172" spans="1:25" s="30" customFormat="1" outlineLevel="1">
      <c r="A172" s="561"/>
      <c r="B172" s="561"/>
      <c r="C172" s="561"/>
      <c r="D172" s="561"/>
      <c r="E172" s="562"/>
      <c r="F172" s="12" t="s">
        <v>259</v>
      </c>
      <c r="G172" s="80">
        <v>765.15282774827824</v>
      </c>
      <c r="H172" s="80">
        <v>134.54907814349707</v>
      </c>
      <c r="I172" s="80"/>
      <c r="J172" s="12" t="s">
        <v>259</v>
      </c>
      <c r="K172" s="80"/>
      <c r="L172" s="80"/>
      <c r="M172" s="80">
        <v>32.20319721476217</v>
      </c>
      <c r="N172" s="80">
        <v>25.080440212052192</v>
      </c>
      <c r="O172" s="80"/>
      <c r="P172" s="85">
        <v>28.641818713407183</v>
      </c>
      <c r="Q172" s="70"/>
      <c r="R172" s="8" t="s">
        <v>259</v>
      </c>
      <c r="S172" s="11"/>
      <c r="T172" s="11"/>
      <c r="U172" s="33">
        <v>860.29339330594405</v>
      </c>
      <c r="V172" s="33">
        <v>670.01226219061232</v>
      </c>
      <c r="W172" s="33"/>
      <c r="X172" s="78">
        <f t="shared" si="14"/>
        <v>48.051959948524456</v>
      </c>
    </row>
    <row r="173" spans="1:25" s="30" customFormat="1" outlineLevel="1">
      <c r="A173" s="561"/>
      <c r="B173" s="561"/>
      <c r="C173" s="561"/>
      <c r="D173" s="561"/>
      <c r="E173" s="562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5"/>
      <c r="Q173" s="68"/>
      <c r="R173" s="81"/>
      <c r="S173" s="80"/>
      <c r="T173" s="80"/>
      <c r="U173" s="80"/>
      <c r="V173" s="80"/>
      <c r="W173" s="80"/>
      <c r="X173" s="78"/>
    </row>
    <row r="174" spans="1:25" s="30" customFormat="1" outlineLevel="1">
      <c r="A174" s="561"/>
      <c r="B174" s="561"/>
      <c r="C174" s="561"/>
      <c r="D174" s="561"/>
      <c r="E174" s="562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5"/>
      <c r="Q174" s="68"/>
      <c r="R174" s="81"/>
      <c r="S174" s="80"/>
      <c r="T174" s="80"/>
      <c r="U174" s="80"/>
      <c r="V174" s="80"/>
      <c r="W174" s="80"/>
      <c r="X174" s="78"/>
    </row>
    <row r="175" spans="1:25" s="30" customFormat="1" outlineLevel="1">
      <c r="A175" s="561"/>
      <c r="B175" s="561"/>
      <c r="C175" s="561"/>
      <c r="D175" s="561"/>
      <c r="E175" s="562"/>
      <c r="F175" s="49"/>
      <c r="G175" s="80"/>
      <c r="H175" s="80"/>
      <c r="I175" s="80"/>
      <c r="J175" s="80"/>
      <c r="K175" s="80"/>
      <c r="L175" s="80"/>
      <c r="M175" s="80"/>
      <c r="N175" s="80"/>
      <c r="O175" s="80"/>
      <c r="P175" s="85"/>
      <c r="Q175" s="68"/>
      <c r="R175" s="81"/>
      <c r="S175" s="80"/>
      <c r="T175" s="80"/>
      <c r="U175" s="80"/>
      <c r="V175" s="80"/>
      <c r="W175" s="80"/>
      <c r="X175" s="78"/>
    </row>
    <row r="176" spans="1:25" s="30" customFormat="1" ht="13.15" customHeight="1" thickBot="1">
      <c r="A176" s="106">
        <v>185</v>
      </c>
      <c r="B176" s="116" t="s">
        <v>19</v>
      </c>
      <c r="C176" s="3" t="s">
        <v>20</v>
      </c>
      <c r="D176" s="6" t="s">
        <v>16</v>
      </c>
      <c r="E176" s="42"/>
      <c r="F176" s="78"/>
      <c r="G176" s="78"/>
      <c r="H176" s="78"/>
      <c r="I176" s="78"/>
      <c r="J176" s="78"/>
      <c r="K176" s="78"/>
      <c r="L176" s="61"/>
      <c r="M176" s="61"/>
      <c r="N176" s="61"/>
      <c r="O176" s="78"/>
      <c r="P176" s="78"/>
      <c r="Q176" s="68" t="s">
        <v>320</v>
      </c>
      <c r="R176" s="81"/>
      <c r="S176" s="80"/>
      <c r="T176" s="80"/>
      <c r="U176" s="80"/>
      <c r="V176" s="80"/>
      <c r="W176" s="80"/>
      <c r="X176" s="78"/>
    </row>
    <row r="177" spans="1:24" s="30" customFormat="1" ht="13.15" customHeight="1">
      <c r="A177" s="106">
        <v>186</v>
      </c>
      <c r="B177" s="116" t="s">
        <v>21</v>
      </c>
      <c r="C177" s="3" t="s">
        <v>22</v>
      </c>
      <c r="D177" s="6" t="s">
        <v>16</v>
      </c>
      <c r="E177" s="42"/>
      <c r="F177" s="40" t="s">
        <v>79</v>
      </c>
      <c r="G177" s="7" t="s">
        <v>80</v>
      </c>
      <c r="H177" s="7" t="s">
        <v>81</v>
      </c>
      <c r="I177" s="80"/>
      <c r="J177" s="7" t="s">
        <v>79</v>
      </c>
      <c r="K177" s="53" t="s">
        <v>87</v>
      </c>
      <c r="L177" s="80"/>
      <c r="M177" s="80"/>
      <c r="N177" s="80"/>
      <c r="O177" s="80"/>
      <c r="P177" s="178" t="s">
        <v>89</v>
      </c>
      <c r="Q177" s="68" t="s">
        <v>243</v>
      </c>
      <c r="R177" s="24" t="s">
        <v>244</v>
      </c>
      <c r="S177" s="11"/>
      <c r="T177" s="11"/>
      <c r="U177" s="11"/>
      <c r="V177" s="11"/>
      <c r="W177" s="11"/>
      <c r="X177" s="234" t="s">
        <v>321</v>
      </c>
    </row>
    <row r="178" spans="1:24" s="30" customFormat="1" ht="13.9" customHeight="1" outlineLevel="1">
      <c r="A178" s="561"/>
      <c r="B178" s="561"/>
      <c r="C178" s="561"/>
      <c r="D178" s="561"/>
      <c r="E178" s="562" t="s">
        <v>91</v>
      </c>
      <c r="F178" s="8" t="s">
        <v>82</v>
      </c>
      <c r="G178" s="33">
        <v>665.06160469389954</v>
      </c>
      <c r="H178" s="11">
        <v>103.03668649889512</v>
      </c>
      <c r="I178" s="80"/>
      <c r="J178" s="8" t="s">
        <v>82</v>
      </c>
      <c r="K178" s="11">
        <v>86.799272287250744</v>
      </c>
      <c r="L178" s="80">
        <v>79.118392675134231</v>
      </c>
      <c r="M178" s="80">
        <v>70.368324498783579</v>
      </c>
      <c r="N178" s="80">
        <v>101.19400886498448</v>
      </c>
      <c r="O178" s="80"/>
      <c r="P178" s="85">
        <v>84.369999581538252</v>
      </c>
      <c r="Q178" s="70"/>
      <c r="R178" s="8" t="s">
        <v>82</v>
      </c>
      <c r="S178" s="33">
        <v>684.21078108258553</v>
      </c>
      <c r="T178" s="33">
        <v>623.66487441397089</v>
      </c>
      <c r="U178" s="33">
        <v>554.6908977468172</v>
      </c>
      <c r="V178" s="33">
        <v>797.67986553222454</v>
      </c>
      <c r="W178" s="33"/>
    </row>
    <row r="179" spans="1:24" s="30" customFormat="1" outlineLevel="1">
      <c r="A179" s="561"/>
      <c r="B179" s="561"/>
      <c r="C179" s="561"/>
      <c r="D179" s="561"/>
      <c r="E179" s="562"/>
      <c r="F179" s="8" t="s">
        <v>83</v>
      </c>
      <c r="G179" s="33">
        <v>720.2200405285721</v>
      </c>
      <c r="H179" s="11">
        <v>41.290353773327524</v>
      </c>
      <c r="I179" s="80"/>
      <c r="J179" s="8" t="s">
        <v>83</v>
      </c>
      <c r="K179" s="11">
        <v>95.244842910711782</v>
      </c>
      <c r="L179" s="80">
        <v>86.204850142852649</v>
      </c>
      <c r="M179" s="80">
        <v>96.24011744863185</v>
      </c>
      <c r="N179" s="80">
        <v>98.457198585231311</v>
      </c>
      <c r="O179" s="80"/>
      <c r="P179" s="199">
        <v>94.036752271856898</v>
      </c>
      <c r="Q179" s="70"/>
      <c r="R179" s="8" t="s">
        <v>83</v>
      </c>
      <c r="S179" s="33">
        <v>729.47271108404652</v>
      </c>
      <c r="T179" s="33">
        <v>660.23612219353424</v>
      </c>
      <c r="U179" s="33">
        <v>737.09543997163678</v>
      </c>
      <c r="V179" s="33">
        <v>754.07588886507085</v>
      </c>
      <c r="W179" s="33"/>
      <c r="X179" s="417">
        <f>G179/$G$178*100</f>
        <v>108.293733309121</v>
      </c>
    </row>
    <row r="180" spans="1:24" s="30" customFormat="1" outlineLevel="1">
      <c r="A180" s="561"/>
      <c r="B180" s="561"/>
      <c r="C180" s="561"/>
      <c r="D180" s="561"/>
      <c r="E180" s="562"/>
      <c r="F180" s="8" t="s">
        <v>84</v>
      </c>
      <c r="G180" s="33">
        <v>682.79705802820695</v>
      </c>
      <c r="H180" s="11">
        <v>44.88048097540473</v>
      </c>
      <c r="I180" s="80"/>
      <c r="J180" s="8" t="s">
        <v>84</v>
      </c>
      <c r="K180" s="11">
        <v>92.189615918810944</v>
      </c>
      <c r="L180" s="80">
        <v>83.195089590491776</v>
      </c>
      <c r="M180" s="80">
        <v>79.988622566723862</v>
      </c>
      <c r="N180" s="80">
        <v>89.816463093573034</v>
      </c>
      <c r="O180" s="80"/>
      <c r="P180" s="85">
        <v>86.297447792399893</v>
      </c>
      <c r="Q180" s="70"/>
      <c r="R180" s="8" t="s">
        <v>84</v>
      </c>
      <c r="S180" s="33">
        <v>729.41668775120013</v>
      </c>
      <c r="T180" s="33">
        <v>658.25078108258549</v>
      </c>
      <c r="U180" s="33">
        <v>632.88078108258549</v>
      </c>
      <c r="V180" s="33">
        <v>710.63998219645623</v>
      </c>
      <c r="W180" s="33"/>
      <c r="X180" s="234">
        <f t="shared" ref="X180:X183" si="15">G180/$G$178*100</f>
        <v>102.6667384207919</v>
      </c>
    </row>
    <row r="181" spans="1:24" s="30" customFormat="1" outlineLevel="1">
      <c r="A181" s="561"/>
      <c r="B181" s="561"/>
      <c r="C181" s="561"/>
      <c r="D181" s="561"/>
      <c r="E181" s="562"/>
      <c r="F181" s="8" t="s">
        <v>85</v>
      </c>
      <c r="G181" s="33">
        <v>701.76109302747636</v>
      </c>
      <c r="H181" s="11">
        <v>80.561964482442306</v>
      </c>
      <c r="I181" s="80"/>
      <c r="J181" s="8" t="s">
        <v>85</v>
      </c>
      <c r="K181" s="11">
        <v>104.89616239270805</v>
      </c>
      <c r="L181" s="80">
        <v>90.021584141622569</v>
      </c>
      <c r="M181" s="80">
        <v>89.95260672865966</v>
      </c>
      <c r="N181" s="80">
        <v>112.9526363721285</v>
      </c>
      <c r="O181" s="80"/>
      <c r="P181" s="85">
        <v>99.455747408779686</v>
      </c>
      <c r="Q181" s="70"/>
      <c r="R181" s="8" t="s">
        <v>85</v>
      </c>
      <c r="S181" s="33">
        <v>740.14873441689281</v>
      </c>
      <c r="T181" s="33">
        <v>635.1935099701758</v>
      </c>
      <c r="U181" s="33">
        <v>634.70680441543186</v>
      </c>
      <c r="V181" s="33">
        <v>796.99532330740499</v>
      </c>
      <c r="W181" s="33"/>
      <c r="X181" s="234">
        <f t="shared" si="15"/>
        <v>105.51820885081287</v>
      </c>
    </row>
    <row r="182" spans="1:24" s="30" customFormat="1" outlineLevel="1">
      <c r="A182" s="561"/>
      <c r="B182" s="561"/>
      <c r="C182" s="561"/>
      <c r="D182" s="561"/>
      <c r="E182" s="562"/>
      <c r="F182" s="8" t="s">
        <v>86</v>
      </c>
      <c r="G182" s="33">
        <v>702.07885108112441</v>
      </c>
      <c r="H182" s="11">
        <v>55.632524442359895</v>
      </c>
      <c r="I182" s="80"/>
      <c r="J182" s="8" t="s">
        <v>86</v>
      </c>
      <c r="K182" s="11"/>
      <c r="L182" s="80">
        <v>85.552417043859492</v>
      </c>
      <c r="M182" s="80">
        <v>87.287788595237387</v>
      </c>
      <c r="N182" s="80">
        <v>98.754063130814416</v>
      </c>
      <c r="O182" s="80"/>
      <c r="P182" s="199">
        <v>90.531422923303765</v>
      </c>
      <c r="Q182" s="70"/>
      <c r="R182" s="8" t="s">
        <v>86</v>
      </c>
      <c r="S182" s="11"/>
      <c r="T182" s="33">
        <v>663.46623885776603</v>
      </c>
      <c r="U182" s="33">
        <v>676.92419219207329</v>
      </c>
      <c r="V182" s="33">
        <v>765.84612219353426</v>
      </c>
      <c r="W182" s="33"/>
      <c r="X182" s="417">
        <f t="shared" si="15"/>
        <v>105.56598759061761</v>
      </c>
    </row>
    <row r="183" spans="1:24" s="30" customFormat="1" outlineLevel="1">
      <c r="A183" s="561"/>
      <c r="B183" s="561"/>
      <c r="C183" s="561"/>
      <c r="D183" s="561"/>
      <c r="E183" s="562"/>
      <c r="F183" s="12" t="s">
        <v>88</v>
      </c>
      <c r="G183" s="80">
        <v>730.91356830229165</v>
      </c>
      <c r="H183" s="80">
        <v>18.925954200322924</v>
      </c>
      <c r="I183" s="80"/>
      <c r="J183" s="12" t="s">
        <v>88</v>
      </c>
      <c r="K183" s="80"/>
      <c r="L183" s="80"/>
      <c r="M183" s="80">
        <v>104.19890827502934</v>
      </c>
      <c r="N183" s="80">
        <v>108.08573646894732</v>
      </c>
      <c r="O183" s="80"/>
      <c r="P183" s="85">
        <v>106.14232237198833</v>
      </c>
      <c r="Q183" s="70"/>
      <c r="R183" s="8" t="s">
        <v>88</v>
      </c>
      <c r="S183" s="11"/>
      <c r="T183" s="11"/>
      <c r="U183" s="33">
        <v>717.53089774681723</v>
      </c>
      <c r="V183" s="33">
        <v>744.29623885776596</v>
      </c>
      <c r="W183" s="33"/>
      <c r="X183" s="234">
        <f t="shared" si="15"/>
        <v>109.90163364470591</v>
      </c>
    </row>
    <row r="184" spans="1:24" s="30" customFormat="1" outlineLevel="1">
      <c r="A184" s="561"/>
      <c r="B184" s="561"/>
      <c r="C184" s="561"/>
      <c r="D184" s="561"/>
      <c r="E184" s="562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5"/>
      <c r="Q184" s="68"/>
      <c r="R184" s="81"/>
      <c r="S184" s="80"/>
      <c r="T184" s="80"/>
      <c r="U184" s="80"/>
      <c r="V184" s="80"/>
      <c r="W184" s="80"/>
      <c r="X184" s="78"/>
    </row>
    <row r="185" spans="1:24" s="30" customFormat="1" outlineLevel="1">
      <c r="A185" s="561"/>
      <c r="B185" s="561"/>
      <c r="C185" s="561"/>
      <c r="D185" s="561"/>
      <c r="E185" s="562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5"/>
      <c r="Q185" s="68"/>
      <c r="R185" s="81"/>
      <c r="S185" s="80"/>
      <c r="T185" s="80"/>
      <c r="U185" s="80"/>
      <c r="V185" s="80"/>
      <c r="W185" s="80"/>
      <c r="X185" s="78"/>
    </row>
    <row r="186" spans="1:24" s="30" customFormat="1" outlineLevel="1">
      <c r="A186" s="561"/>
      <c r="B186" s="561"/>
      <c r="C186" s="561"/>
      <c r="D186" s="561"/>
      <c r="E186" s="562"/>
      <c r="F186" s="49"/>
      <c r="G186" s="80"/>
      <c r="H186" s="80"/>
      <c r="I186" s="80"/>
      <c r="J186" s="80"/>
      <c r="K186" s="80"/>
      <c r="O186" s="80"/>
      <c r="P186" s="85"/>
      <c r="Q186" s="68"/>
      <c r="R186" s="81"/>
      <c r="S186" s="80"/>
      <c r="T186" s="80"/>
      <c r="U186" s="80"/>
      <c r="V186" s="80"/>
      <c r="W186" s="80"/>
      <c r="X186" s="78"/>
    </row>
    <row r="187" spans="1:24" s="30" customFormat="1" ht="15.75" outlineLevel="1" thickBot="1">
      <c r="A187" s="561"/>
      <c r="B187" s="561"/>
      <c r="C187" s="561"/>
      <c r="D187" s="561"/>
      <c r="E187" s="562"/>
      <c r="L187" s="61"/>
      <c r="M187" s="61"/>
      <c r="N187" s="61"/>
      <c r="Q187" s="68"/>
      <c r="R187" s="81"/>
      <c r="S187" s="80"/>
      <c r="T187" s="80"/>
      <c r="U187" s="80"/>
      <c r="V187" s="80"/>
      <c r="W187" s="80"/>
      <c r="X187" s="78"/>
    </row>
    <row r="188" spans="1:24" s="69" customFormat="1" ht="13.9" customHeight="1" outlineLevel="1">
      <c r="A188" s="561"/>
      <c r="B188" s="561"/>
      <c r="C188" s="561"/>
      <c r="D188" s="561"/>
      <c r="E188" s="562" t="s">
        <v>91</v>
      </c>
      <c r="F188" s="40" t="s">
        <v>79</v>
      </c>
      <c r="G188" s="7" t="s">
        <v>80</v>
      </c>
      <c r="H188" s="7" t="s">
        <v>81</v>
      </c>
      <c r="I188" s="80"/>
      <c r="J188" s="7" t="s">
        <v>79</v>
      </c>
      <c r="K188" s="53" t="s">
        <v>87</v>
      </c>
      <c r="L188" s="80"/>
      <c r="M188" s="80"/>
      <c r="N188" s="80"/>
      <c r="O188" s="80"/>
      <c r="P188" s="178" t="s">
        <v>89</v>
      </c>
      <c r="Q188" s="68" t="s">
        <v>218</v>
      </c>
      <c r="R188" s="24" t="s">
        <v>277</v>
      </c>
      <c r="S188" s="11"/>
      <c r="T188" s="11"/>
      <c r="U188" s="11"/>
      <c r="V188" s="11"/>
      <c r="W188" s="11"/>
      <c r="X188" s="234"/>
    </row>
    <row r="189" spans="1:24" s="69" customFormat="1" outlineLevel="1">
      <c r="A189" s="561"/>
      <c r="B189" s="561"/>
      <c r="C189" s="561"/>
      <c r="D189" s="561"/>
      <c r="E189" s="562"/>
      <c r="F189" s="8" t="s">
        <v>82</v>
      </c>
      <c r="G189" s="33">
        <v>2661.793230312926</v>
      </c>
      <c r="H189" s="11">
        <v>875.09639564372208</v>
      </c>
      <c r="I189" s="80"/>
      <c r="J189" s="8" t="s">
        <v>82</v>
      </c>
      <c r="K189" s="11">
        <v>106.8487594579689</v>
      </c>
      <c r="L189" s="80">
        <v>166.65675380394492</v>
      </c>
      <c r="M189" s="80">
        <v>89.797446966109135</v>
      </c>
      <c r="N189" s="80">
        <v>181.80130606644946</v>
      </c>
      <c r="O189" s="80"/>
      <c r="P189" s="85">
        <v>136.2760665736181</v>
      </c>
      <c r="Q189" s="82">
        <v>1</v>
      </c>
      <c r="R189" s="8" t="s">
        <v>82</v>
      </c>
      <c r="S189" s="33">
        <v>2087.0084655614437</v>
      </c>
      <c r="T189" s="33">
        <v>3255.199758951268</v>
      </c>
      <c r="U189" s="33">
        <v>1753.9560866665488</v>
      </c>
      <c r="V189" s="33">
        <v>3551.0086100724438</v>
      </c>
      <c r="W189" s="33"/>
      <c r="X189" s="234"/>
    </row>
    <row r="190" spans="1:24" s="69" customFormat="1" outlineLevel="1">
      <c r="A190" s="561"/>
      <c r="B190" s="561"/>
      <c r="C190" s="561"/>
      <c r="D190" s="561"/>
      <c r="E190" s="562"/>
      <c r="F190" s="8" t="s">
        <v>83</v>
      </c>
      <c r="G190" s="33">
        <v>1430.1117283198232</v>
      </c>
      <c r="H190" s="11">
        <v>205.19466781583094</v>
      </c>
      <c r="I190" s="80"/>
      <c r="J190" s="8" t="s">
        <v>83</v>
      </c>
      <c r="K190" s="11">
        <v>75.182976265384355</v>
      </c>
      <c r="L190" s="80">
        <v>77.417366884050836</v>
      </c>
      <c r="M190" s="80">
        <v>84.967677796225985</v>
      </c>
      <c r="N190" s="80">
        <v>59.584530573047857</v>
      </c>
      <c r="O190" s="80"/>
      <c r="P190" s="199">
        <v>74.288137879677265</v>
      </c>
      <c r="Q190" s="68" t="s">
        <v>276</v>
      </c>
      <c r="R190" s="8" t="s">
        <v>83</v>
      </c>
      <c r="S190" s="33">
        <v>1447.3381510957342</v>
      </c>
      <c r="T190" s="33">
        <v>1490.3521277628879</v>
      </c>
      <c r="U190" s="33">
        <v>1635.7022266636268</v>
      </c>
      <c r="V190" s="33">
        <v>1147.0544077570439</v>
      </c>
      <c r="W190" s="33"/>
      <c r="X190" s="416">
        <f>G190/$G$189*100</f>
        <v>53.727378672147886</v>
      </c>
    </row>
    <row r="191" spans="1:24" s="69" customFormat="1" outlineLevel="1">
      <c r="A191" s="561"/>
      <c r="B191" s="561"/>
      <c r="C191" s="561"/>
      <c r="D191" s="561"/>
      <c r="E191" s="562"/>
      <c r="F191" s="8" t="s">
        <v>84</v>
      </c>
      <c r="G191" s="33">
        <v>1371.285929433694</v>
      </c>
      <c r="H191" s="11">
        <v>72.83517532164862</v>
      </c>
      <c r="I191" s="80"/>
      <c r="J191" s="8" t="s">
        <v>84</v>
      </c>
      <c r="K191" s="11">
        <v>73.636787793904162</v>
      </c>
      <c r="L191" s="80">
        <v>67.452779011826223</v>
      </c>
      <c r="M191" s="80">
        <v>72.039392225723503</v>
      </c>
      <c r="N191" s="80">
        <v>65.808909708485558</v>
      </c>
      <c r="O191" s="80"/>
      <c r="P191" s="85">
        <v>69.734467184984865</v>
      </c>
      <c r="Q191" s="70"/>
      <c r="R191" s="8" t="s">
        <v>84</v>
      </c>
      <c r="S191" s="33">
        <v>1448.0226933205538</v>
      </c>
      <c r="T191" s="33">
        <v>1326.4179177672709</v>
      </c>
      <c r="U191" s="33">
        <v>1416.6108799833246</v>
      </c>
      <c r="V191" s="33">
        <v>1294.0922266636269</v>
      </c>
      <c r="W191" s="33"/>
      <c r="X191" s="234">
        <f t="shared" ref="X191:X194" si="16">G191/$G$189*100</f>
        <v>51.517372341971232</v>
      </c>
    </row>
    <row r="192" spans="1:24" s="69" customFormat="1" outlineLevel="1">
      <c r="A192" s="561"/>
      <c r="B192" s="561"/>
      <c r="C192" s="561"/>
      <c r="D192" s="561"/>
      <c r="E192" s="562"/>
      <c r="F192" s="8" t="s">
        <v>85</v>
      </c>
      <c r="G192" s="33">
        <v>1719.9492397223885</v>
      </c>
      <c r="H192" s="11">
        <v>143.77251802353356</v>
      </c>
      <c r="I192" s="80"/>
      <c r="J192" s="8" t="s">
        <v>85</v>
      </c>
      <c r="K192" s="11">
        <v>97.019914442062444</v>
      </c>
      <c r="L192" s="80">
        <v>93.548808427161248</v>
      </c>
      <c r="M192" s="80">
        <v>103.11858930201477</v>
      </c>
      <c r="N192" s="80">
        <v>112.93723102023651</v>
      </c>
      <c r="O192" s="80"/>
      <c r="P192" s="85">
        <v>101.65613579786873</v>
      </c>
      <c r="Q192" s="70"/>
      <c r="R192" s="8" t="s">
        <v>85</v>
      </c>
      <c r="S192" s="33">
        <v>1641.5076844388075</v>
      </c>
      <c r="T192" s="33">
        <v>1582.7790488826024</v>
      </c>
      <c r="U192" s="33">
        <v>1744.6929088855245</v>
      </c>
      <c r="V192" s="33">
        <v>1910.8173166826195</v>
      </c>
      <c r="W192" s="33"/>
      <c r="X192" s="234">
        <f t="shared" si="16"/>
        <v>64.616185064088825</v>
      </c>
    </row>
    <row r="193" spans="1:24" s="69" customFormat="1" outlineLevel="1">
      <c r="A193" s="561"/>
      <c r="B193" s="561"/>
      <c r="C193" s="561"/>
      <c r="D193" s="561"/>
      <c r="E193" s="562"/>
      <c r="F193" s="8" t="s">
        <v>86</v>
      </c>
      <c r="G193" s="33">
        <v>1159.1584562791879</v>
      </c>
      <c r="H193" s="11">
        <v>304.57458341410552</v>
      </c>
      <c r="I193" s="80"/>
      <c r="J193" s="8" t="s">
        <v>86</v>
      </c>
      <c r="K193" s="11"/>
      <c r="L193" s="80">
        <v>71.845366962587036</v>
      </c>
      <c r="M193" s="80">
        <v>68.140496843607224</v>
      </c>
      <c r="N193" s="80">
        <v>107.3815532598494</v>
      </c>
      <c r="O193" s="80"/>
      <c r="P193" s="199">
        <v>82.455805688681224</v>
      </c>
      <c r="Q193" s="70"/>
      <c r="R193" s="8" t="s">
        <v>86</v>
      </c>
      <c r="S193" s="11"/>
      <c r="T193" s="33">
        <v>1009.9975855380684</v>
      </c>
      <c r="U193" s="33">
        <v>957.91475774973912</v>
      </c>
      <c r="V193" s="33">
        <v>1509.5630255497563</v>
      </c>
      <c r="W193" s="33"/>
      <c r="X193" s="387">
        <f t="shared" si="16"/>
        <v>43.548027813674878</v>
      </c>
    </row>
    <row r="194" spans="1:24" s="69" customFormat="1" outlineLevel="1">
      <c r="A194" s="561"/>
      <c r="B194" s="561"/>
      <c r="C194" s="561"/>
      <c r="D194" s="561"/>
      <c r="E194" s="562"/>
      <c r="F194" s="12" t="s">
        <v>88</v>
      </c>
      <c r="G194" s="80">
        <v>947.75520664317332</v>
      </c>
      <c r="H194" s="80">
        <v>408.93333374324868</v>
      </c>
      <c r="I194" s="80"/>
      <c r="J194" s="12" t="s">
        <v>88</v>
      </c>
      <c r="K194" s="80"/>
      <c r="L194" s="80"/>
      <c r="M194" s="80">
        <v>40.388113678093156</v>
      </c>
      <c r="N194" s="80">
        <v>75.853296876898796</v>
      </c>
      <c r="O194" s="80"/>
      <c r="P194" s="85">
        <v>58.120705277495972</v>
      </c>
      <c r="Q194" s="68"/>
      <c r="R194" s="8" t="s">
        <v>88</v>
      </c>
      <c r="S194" s="11"/>
      <c r="T194" s="11"/>
      <c r="U194" s="33">
        <v>658.5956733001002</v>
      </c>
      <c r="V194" s="33">
        <v>1236.9147399862463</v>
      </c>
      <c r="W194" s="33"/>
      <c r="X194" s="234">
        <f t="shared" si="16"/>
        <v>35.605891391186432</v>
      </c>
    </row>
    <row r="195" spans="1:24" s="69" customFormat="1" outlineLevel="1">
      <c r="A195" s="561"/>
      <c r="B195" s="561"/>
      <c r="C195" s="561"/>
      <c r="D195" s="561"/>
      <c r="E195" s="562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5"/>
      <c r="Q195" s="68"/>
      <c r="R195" s="81"/>
      <c r="S195" s="80"/>
      <c r="T195" s="80"/>
      <c r="U195" s="80"/>
      <c r="V195" s="80"/>
      <c r="W195" s="80"/>
      <c r="X195" s="78"/>
    </row>
    <row r="196" spans="1:24" s="69" customFormat="1" outlineLevel="1">
      <c r="A196" s="561"/>
      <c r="B196" s="561"/>
      <c r="C196" s="561"/>
      <c r="D196" s="561"/>
      <c r="E196" s="562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5"/>
      <c r="Q196" s="68"/>
      <c r="R196" s="81"/>
      <c r="S196" s="80"/>
      <c r="T196" s="80"/>
      <c r="U196" s="80"/>
      <c r="V196" s="80"/>
      <c r="W196" s="80"/>
      <c r="X196" s="78"/>
    </row>
    <row r="197" spans="1:24" s="69" customFormat="1" outlineLevel="1">
      <c r="A197" s="561"/>
      <c r="B197" s="561"/>
      <c r="C197" s="561"/>
      <c r="D197" s="561"/>
      <c r="E197" s="562"/>
      <c r="F197" s="80"/>
      <c r="G197" s="80"/>
      <c r="H197" s="80"/>
      <c r="I197" s="80"/>
      <c r="J197" s="80"/>
      <c r="K197" s="80"/>
      <c r="O197" s="80"/>
      <c r="P197" s="85"/>
      <c r="Q197" s="68"/>
      <c r="R197" s="81"/>
      <c r="S197" s="80"/>
      <c r="T197" s="80"/>
      <c r="U197" s="80"/>
      <c r="V197" s="80"/>
      <c r="W197" s="80"/>
      <c r="X197" s="78"/>
    </row>
    <row r="198" spans="1:24" s="30" customFormat="1" ht="18.600000000000001" customHeight="1" thickBot="1">
      <c r="A198" s="106">
        <v>187</v>
      </c>
      <c r="B198" s="116" t="s">
        <v>23</v>
      </c>
      <c r="C198" s="3" t="s">
        <v>24</v>
      </c>
      <c r="D198" s="6" t="s">
        <v>16</v>
      </c>
      <c r="E198" s="42"/>
      <c r="L198" s="61"/>
      <c r="M198" s="61"/>
      <c r="N198" s="61"/>
      <c r="W198" s="78"/>
      <c r="X198" s="78"/>
    </row>
    <row r="199" spans="1:24" s="30" customFormat="1" ht="13.9" customHeight="1" outlineLevel="1">
      <c r="A199" s="561"/>
      <c r="B199" s="561"/>
      <c r="C199" s="561"/>
      <c r="D199" s="561"/>
      <c r="E199" s="562" t="s">
        <v>91</v>
      </c>
      <c r="F199" s="40" t="s">
        <v>79</v>
      </c>
      <c r="G199" s="7" t="s">
        <v>80</v>
      </c>
      <c r="H199" s="7" t="s">
        <v>81</v>
      </c>
      <c r="I199" s="80"/>
      <c r="J199" s="7" t="s">
        <v>79</v>
      </c>
      <c r="K199" s="53" t="s">
        <v>87</v>
      </c>
      <c r="L199" s="80"/>
      <c r="M199" s="80"/>
      <c r="N199" s="80"/>
      <c r="O199" s="80"/>
      <c r="P199" s="178" t="s">
        <v>89</v>
      </c>
      <c r="Q199" s="68" t="s">
        <v>243</v>
      </c>
      <c r="R199" s="8" t="s">
        <v>245</v>
      </c>
      <c r="S199" s="11"/>
      <c r="T199" s="11"/>
      <c r="U199" s="11"/>
      <c r="V199" s="11"/>
      <c r="W199" s="11"/>
      <c r="X199" s="234"/>
    </row>
    <row r="200" spans="1:24" s="30" customFormat="1" outlineLevel="1">
      <c r="A200" s="561"/>
      <c r="B200" s="561"/>
      <c r="C200" s="561"/>
      <c r="D200" s="561"/>
      <c r="E200" s="562"/>
      <c r="F200" s="8" t="s">
        <v>82</v>
      </c>
      <c r="G200" s="33">
        <v>636.51882191506672</v>
      </c>
      <c r="H200" s="11">
        <v>27.994274697640698</v>
      </c>
      <c r="I200" s="80"/>
      <c r="J200" s="8" t="s">
        <v>82</v>
      </c>
      <c r="K200" s="11">
        <v>85.084883428075145</v>
      </c>
      <c r="L200" s="80">
        <v>82.138506722546168</v>
      </c>
      <c r="M200" s="80">
        <v>77.287623610297857</v>
      </c>
      <c r="N200" s="80">
        <v>78.485186047263838</v>
      </c>
      <c r="O200" s="80"/>
      <c r="P200" s="85">
        <v>80.749049952045752</v>
      </c>
      <c r="Q200" s="70"/>
      <c r="R200" s="8" t="s">
        <v>82</v>
      </c>
      <c r="S200" s="33">
        <v>670.69680441543187</v>
      </c>
      <c r="T200" s="33">
        <v>647.47146330448311</v>
      </c>
      <c r="U200" s="33">
        <v>609.23350997017576</v>
      </c>
      <c r="V200" s="33">
        <v>618.67350997017581</v>
      </c>
      <c r="W200" s="33"/>
      <c r="X200" s="234" t="s">
        <v>321</v>
      </c>
    </row>
    <row r="201" spans="1:24" s="30" customFormat="1" outlineLevel="1">
      <c r="A201" s="561"/>
      <c r="B201" s="561"/>
      <c r="C201" s="561"/>
      <c r="D201" s="561"/>
      <c r="E201" s="562"/>
      <c r="F201" s="8" t="s">
        <v>83</v>
      </c>
      <c r="G201" s="33">
        <v>633.65592247200198</v>
      </c>
      <c r="H201" s="11">
        <v>61.430691049360568</v>
      </c>
      <c r="I201" s="80"/>
      <c r="J201" s="8" t="s">
        <v>83</v>
      </c>
      <c r="K201" s="11">
        <v>85.987233902617859</v>
      </c>
      <c r="L201" s="80">
        <v>90.71330298018097</v>
      </c>
      <c r="M201" s="80">
        <v>82.394735754558198</v>
      </c>
      <c r="N201" s="80">
        <v>71.842172332174968</v>
      </c>
      <c r="O201" s="80"/>
      <c r="P201" s="199">
        <v>82.734361242383002</v>
      </c>
      <c r="Q201" s="70"/>
      <c r="R201" s="8" t="s">
        <v>83</v>
      </c>
      <c r="S201" s="33">
        <v>658.56941663879036</v>
      </c>
      <c r="T201" s="33">
        <v>694.76600552930256</v>
      </c>
      <c r="U201" s="33">
        <v>631.05475774973922</v>
      </c>
      <c r="V201" s="33">
        <v>550.23350997017576</v>
      </c>
      <c r="W201" s="33"/>
      <c r="X201" s="417">
        <f>G201/$G$200*100</f>
        <v>99.550225485170841</v>
      </c>
    </row>
    <row r="202" spans="1:24" s="30" customFormat="1" outlineLevel="1">
      <c r="A202" s="561"/>
      <c r="B202" s="561"/>
      <c r="C202" s="561"/>
      <c r="D202" s="561"/>
      <c r="E202" s="562"/>
      <c r="F202" s="8" t="s">
        <v>84</v>
      </c>
      <c r="G202" s="33">
        <v>654.93137580630935</v>
      </c>
      <c r="H202" s="11">
        <v>14.503881855805082</v>
      </c>
      <c r="I202" s="80"/>
      <c r="J202" s="8" t="s">
        <v>84</v>
      </c>
      <c r="K202" s="11">
        <v>84.468737107697564</v>
      </c>
      <c r="L202" s="80">
        <v>83.979945173368662</v>
      </c>
      <c r="M202" s="80">
        <v>82.211531214024831</v>
      </c>
      <c r="N202" s="80">
        <v>80.4420110778495</v>
      </c>
      <c r="O202" s="80"/>
      <c r="P202" s="85">
        <v>82.775556143235136</v>
      </c>
      <c r="Q202" s="70"/>
      <c r="R202" s="8" t="s">
        <v>84</v>
      </c>
      <c r="S202" s="33">
        <v>668.32805219499528</v>
      </c>
      <c r="T202" s="33">
        <v>664.46066441835376</v>
      </c>
      <c r="U202" s="33">
        <v>650.46873441689286</v>
      </c>
      <c r="V202" s="33">
        <v>636.46805219499527</v>
      </c>
      <c r="W202" s="33"/>
      <c r="X202" s="234">
        <f>G202/$G$200*100</f>
        <v>102.89269590423824</v>
      </c>
    </row>
    <row r="203" spans="1:24" s="30" customFormat="1" outlineLevel="1">
      <c r="A203" s="561"/>
      <c r="B203" s="561"/>
      <c r="C203" s="561"/>
      <c r="D203" s="561"/>
      <c r="E203" s="562"/>
      <c r="F203" s="8" t="s">
        <v>85</v>
      </c>
      <c r="G203" s="33">
        <v>656.15776941616241</v>
      </c>
      <c r="H203" s="11">
        <v>69.897778335738849</v>
      </c>
      <c r="I203" s="80"/>
      <c r="J203" s="8" t="s">
        <v>85</v>
      </c>
      <c r="K203" s="11">
        <v>102.44076159260412</v>
      </c>
      <c r="L203" s="80">
        <v>96.868966828287199</v>
      </c>
      <c r="M203" s="80">
        <v>93.448625188908451</v>
      </c>
      <c r="N203" s="80">
        <v>79.212461094839597</v>
      </c>
      <c r="O203" s="80"/>
      <c r="P203" s="85">
        <v>92.992703676159834</v>
      </c>
      <c r="Q203" s="70"/>
      <c r="R203" s="8" t="s">
        <v>85</v>
      </c>
      <c r="S203" s="33">
        <v>722.82339330594402</v>
      </c>
      <c r="T203" s="33">
        <v>683.50873441689282</v>
      </c>
      <c r="U203" s="33">
        <v>659.37475774973916</v>
      </c>
      <c r="V203" s="33">
        <v>558.92419219207341</v>
      </c>
      <c r="W203" s="33"/>
      <c r="X203" s="234">
        <f>G203/$G$200*100</f>
        <v>103.08536791449605</v>
      </c>
    </row>
    <row r="204" spans="1:24" s="30" customFormat="1" outlineLevel="1">
      <c r="A204" s="561"/>
      <c r="B204" s="561"/>
      <c r="C204" s="561"/>
      <c r="D204" s="561"/>
      <c r="E204" s="562"/>
      <c r="F204" s="8" t="s">
        <v>86</v>
      </c>
      <c r="G204" s="33">
        <v>603.623548858253</v>
      </c>
      <c r="H204" s="11">
        <v>39.920669834287594</v>
      </c>
      <c r="I204" s="80"/>
      <c r="J204" s="8" t="s">
        <v>86</v>
      </c>
      <c r="K204" s="11"/>
      <c r="L204" s="80">
        <v>75.627139937570803</v>
      </c>
      <c r="M204" s="80">
        <v>83.719294142277107</v>
      </c>
      <c r="N204" s="80">
        <v>74.161093047632647</v>
      </c>
      <c r="O204" s="80"/>
      <c r="P204" s="199">
        <v>77.835842375826857</v>
      </c>
      <c r="Q204" s="70"/>
      <c r="R204" s="8" t="s">
        <v>86</v>
      </c>
      <c r="S204" s="11"/>
      <c r="T204" s="33">
        <v>586.49487441397093</v>
      </c>
      <c r="U204" s="33">
        <v>649.25021552491967</v>
      </c>
      <c r="V204" s="33">
        <v>575.12555663586852</v>
      </c>
      <c r="W204" s="33"/>
      <c r="X204" s="417">
        <f>G204/$G$200*100</f>
        <v>94.83200308863718</v>
      </c>
    </row>
    <row r="205" spans="1:24" s="30" customFormat="1" outlineLevel="1">
      <c r="A205" s="561"/>
      <c r="B205" s="561"/>
      <c r="C205" s="561"/>
      <c r="D205" s="561"/>
      <c r="E205" s="562"/>
      <c r="F205" s="12" t="s">
        <v>88</v>
      </c>
      <c r="G205" s="80">
        <v>614.82362663440745</v>
      </c>
      <c r="H205" s="80">
        <v>64.473031501129327</v>
      </c>
      <c r="I205" s="80"/>
      <c r="J205" s="12" t="s">
        <v>88</v>
      </c>
      <c r="K205" s="80"/>
      <c r="L205" s="80"/>
      <c r="M205" s="80">
        <v>95.904313019231807</v>
      </c>
      <c r="N205" s="80">
        <v>82.663469575698755</v>
      </c>
      <c r="O205" s="80"/>
      <c r="P205" s="85">
        <v>89.283891297465289</v>
      </c>
      <c r="Q205" s="70"/>
      <c r="R205" s="8" t="s">
        <v>88</v>
      </c>
      <c r="S205" s="11"/>
      <c r="T205" s="11"/>
      <c r="U205" s="33">
        <v>660.41294441250989</v>
      </c>
      <c r="V205" s="33">
        <v>569.23430885630501</v>
      </c>
      <c r="W205" s="33"/>
      <c r="X205" s="234">
        <f>G205/$G$200*100</f>
        <v>96.591586213368231</v>
      </c>
    </row>
    <row r="206" spans="1:24" s="30" customFormat="1" outlineLevel="1">
      <c r="A206" s="561"/>
      <c r="B206" s="561"/>
      <c r="C206" s="561"/>
      <c r="D206" s="561"/>
      <c r="E206" s="562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5"/>
      <c r="Q206" s="68"/>
      <c r="W206" s="78"/>
      <c r="X206" s="234"/>
    </row>
    <row r="207" spans="1:24" s="30" customFormat="1" outlineLevel="1">
      <c r="A207" s="561"/>
      <c r="B207" s="561"/>
      <c r="C207" s="561"/>
      <c r="D207" s="561"/>
      <c r="E207" s="562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5"/>
      <c r="Q207" s="68"/>
      <c r="R207" s="81"/>
      <c r="S207" s="80"/>
      <c r="T207" s="80"/>
      <c r="U207" s="80"/>
      <c r="V207" s="80"/>
      <c r="W207" s="80"/>
      <c r="X207" s="78"/>
    </row>
    <row r="208" spans="1:24" s="30" customFormat="1" ht="15.75" outlineLevel="1" thickBot="1">
      <c r="A208" s="561"/>
      <c r="B208" s="561"/>
      <c r="C208" s="561"/>
      <c r="D208" s="561"/>
      <c r="E208" s="562"/>
      <c r="F208" s="49"/>
      <c r="G208" s="80"/>
      <c r="H208" s="80"/>
      <c r="I208" s="80"/>
      <c r="J208" s="80"/>
      <c r="K208" s="80"/>
      <c r="L208" s="61"/>
      <c r="M208" s="61"/>
      <c r="N208" s="61"/>
      <c r="O208" s="80"/>
      <c r="P208" s="85"/>
      <c r="Q208" s="68"/>
      <c r="R208" s="81"/>
      <c r="S208" s="80"/>
      <c r="T208" s="80"/>
      <c r="U208" s="80"/>
      <c r="V208" s="80"/>
      <c r="W208" s="80"/>
      <c r="X208" s="78"/>
    </row>
    <row r="209" spans="1:28" s="30" customFormat="1" ht="18" customHeight="1">
      <c r="A209" s="106">
        <v>200</v>
      </c>
      <c r="B209" s="116" t="s">
        <v>29</v>
      </c>
      <c r="C209" s="3" t="s">
        <v>30</v>
      </c>
      <c r="D209" s="6" t="s">
        <v>16</v>
      </c>
      <c r="E209" s="42"/>
      <c r="F209" s="40" t="s">
        <v>79</v>
      </c>
      <c r="G209" s="7" t="s">
        <v>80</v>
      </c>
      <c r="H209" s="7" t="s">
        <v>81</v>
      </c>
      <c r="I209" s="80"/>
      <c r="J209" s="7" t="s">
        <v>79</v>
      </c>
      <c r="K209" s="53" t="s">
        <v>87</v>
      </c>
      <c r="L209" s="80"/>
      <c r="M209" s="80"/>
      <c r="N209" s="80"/>
      <c r="O209" s="80"/>
      <c r="P209" s="178" t="s">
        <v>89</v>
      </c>
      <c r="Q209" s="68"/>
      <c r="R209" s="24">
        <v>200</v>
      </c>
      <c r="S209" s="80"/>
      <c r="T209" s="80"/>
      <c r="U209" s="80"/>
      <c r="V209" s="80"/>
      <c r="W209" s="80"/>
      <c r="X209" s="78"/>
    </row>
    <row r="210" spans="1:28" s="30" customFormat="1" outlineLevel="1">
      <c r="A210" s="563"/>
      <c r="B210" s="563"/>
      <c r="C210" s="563"/>
      <c r="D210" s="563"/>
      <c r="E210" s="574" t="s">
        <v>91</v>
      </c>
      <c r="F210" s="8" t="s">
        <v>82</v>
      </c>
      <c r="G210" s="33">
        <v>2483.0394470063775</v>
      </c>
      <c r="H210" s="11">
        <v>380.80055129979058</v>
      </c>
      <c r="I210" s="80"/>
      <c r="J210" s="8" t="s">
        <v>82</v>
      </c>
      <c r="K210" s="11">
        <v>168.10342834166397</v>
      </c>
      <c r="L210" s="80">
        <v>243.35176281821856</v>
      </c>
      <c r="M210" s="80">
        <v>197.46845811713379</v>
      </c>
      <c r="N210" s="80">
        <v>215.75642317492006</v>
      </c>
      <c r="O210" s="80"/>
      <c r="P210" s="85">
        <v>206.17001811298411</v>
      </c>
      <c r="Q210" s="68"/>
      <c r="R210" s="8" t="s">
        <v>82</v>
      </c>
      <c r="S210" s="33">
        <v>2024.5787800271537</v>
      </c>
      <c r="T210" s="33">
        <v>2930.8433500987412</v>
      </c>
      <c r="U210" s="33">
        <v>2378.2409078300925</v>
      </c>
      <c r="V210" s="33">
        <v>2598.4947500695221</v>
      </c>
      <c r="W210" s="33"/>
      <c r="X210" s="78"/>
    </row>
    <row r="211" spans="1:28" s="30" customFormat="1" outlineLevel="1">
      <c r="A211" s="563"/>
      <c r="B211" s="563"/>
      <c r="C211" s="563"/>
      <c r="D211" s="563"/>
      <c r="E211" s="574"/>
      <c r="F211" s="8" t="s">
        <v>83</v>
      </c>
      <c r="G211" s="33">
        <v>531.68930124674421</v>
      </c>
      <c r="H211" s="11">
        <v>181.32335460162082</v>
      </c>
      <c r="I211" s="80"/>
      <c r="J211" s="8" t="s">
        <v>83</v>
      </c>
      <c r="K211" s="11">
        <v>39.640744472902547</v>
      </c>
      <c r="L211" s="80">
        <v>60.722526611299635</v>
      </c>
      <c r="M211" s="80">
        <v>25.431189832903755</v>
      </c>
      <c r="N211" s="80">
        <v>45.654130581069687</v>
      </c>
      <c r="O211" s="80"/>
      <c r="P211" s="85">
        <v>42.862147874543908</v>
      </c>
      <c r="Q211" s="68"/>
      <c r="R211" s="8" t="s">
        <v>83</v>
      </c>
      <c r="S211" s="33">
        <v>491.72896774535627</v>
      </c>
      <c r="T211" s="33">
        <v>753.2407810825855</v>
      </c>
      <c r="U211" s="33">
        <v>315.4646284107568</v>
      </c>
      <c r="V211" s="33">
        <v>566.3228277482782</v>
      </c>
      <c r="W211" s="33"/>
      <c r="X211" s="78">
        <f>G211/$G$210*100</f>
        <v>21.412841503092668</v>
      </c>
    </row>
    <row r="212" spans="1:28" s="30" customFormat="1" outlineLevel="1">
      <c r="A212" s="563"/>
      <c r="B212" s="563"/>
      <c r="C212" s="563"/>
      <c r="D212" s="563"/>
      <c r="E212" s="574"/>
      <c r="F212" s="8" t="s">
        <v>84</v>
      </c>
      <c r="G212" s="33">
        <v>302.14108777028116</v>
      </c>
      <c r="H212" s="11">
        <v>87.410011718882558</v>
      </c>
      <c r="I212" s="80"/>
      <c r="J212" s="8" t="s">
        <v>84</v>
      </c>
      <c r="K212" s="11">
        <v>20.400209635646281</v>
      </c>
      <c r="L212" s="80">
        <v>28.43322838919353</v>
      </c>
      <c r="M212" s="80">
        <v>13.648371238483357</v>
      </c>
      <c r="N212" s="80">
        <v>24.117235850419917</v>
      </c>
      <c r="O212" s="80"/>
      <c r="P212" s="85">
        <v>21.649761278435768</v>
      </c>
      <c r="Q212" s="68"/>
      <c r="R212" s="8" t="s">
        <v>84</v>
      </c>
      <c r="S212" s="33">
        <v>284.70251707557293</v>
      </c>
      <c r="T212" s="33">
        <v>396.81022085396751</v>
      </c>
      <c r="U212" s="33">
        <v>190.47478996433196</v>
      </c>
      <c r="V212" s="33">
        <v>336.57682318725216</v>
      </c>
      <c r="W212" s="33"/>
      <c r="X212" s="78">
        <f t="shared" ref="X212:X215" si="17">G212/$G$210*100</f>
        <v>12.168195238885591</v>
      </c>
    </row>
    <row r="213" spans="1:28" s="30" customFormat="1" outlineLevel="1">
      <c r="A213" s="563"/>
      <c r="B213" s="563"/>
      <c r="C213" s="563"/>
      <c r="D213" s="563"/>
      <c r="E213" s="574"/>
      <c r="F213" s="8" t="s">
        <v>85</v>
      </c>
      <c r="G213" s="33">
        <v>293.58512479798179</v>
      </c>
      <c r="H213" s="11">
        <v>73.091820663243624</v>
      </c>
      <c r="I213" s="80"/>
      <c r="J213" s="8" t="s">
        <v>85</v>
      </c>
      <c r="K213" s="11">
        <v>14.496920713297781</v>
      </c>
      <c r="L213" s="80">
        <v>19.631795244048806</v>
      </c>
      <c r="M213" s="80">
        <v>10.518019445596797</v>
      </c>
      <c r="N213" s="80">
        <v>21.676760945700089</v>
      </c>
      <c r="O213" s="80"/>
      <c r="P213" s="85">
        <v>16.580874087160868</v>
      </c>
      <c r="Q213" s="68"/>
      <c r="R213" s="8" t="s">
        <v>85</v>
      </c>
      <c r="S213" s="33">
        <v>283.08325585323706</v>
      </c>
      <c r="T213" s="33">
        <v>383.35261852068288</v>
      </c>
      <c r="U213" s="33">
        <v>205.38673340856536</v>
      </c>
      <c r="V213" s="33">
        <v>302.51789140944192</v>
      </c>
      <c r="W213" s="33"/>
      <c r="X213" s="78">
        <f t="shared" si="17"/>
        <v>11.823619038833085</v>
      </c>
    </row>
    <row r="214" spans="1:28" s="30" customFormat="1" outlineLevel="1">
      <c r="A214" s="563"/>
      <c r="B214" s="563"/>
      <c r="C214" s="563"/>
      <c r="D214" s="563"/>
      <c r="E214" s="574"/>
      <c r="F214" s="8" t="s">
        <v>86</v>
      </c>
      <c r="G214" s="33">
        <v>240.5235969641858</v>
      </c>
      <c r="H214" s="11">
        <v>68.229265280585636</v>
      </c>
      <c r="I214" s="80"/>
      <c r="J214" s="8" t="s">
        <v>86</v>
      </c>
      <c r="K214" s="11"/>
      <c r="L214" s="80">
        <v>10.587185069002929</v>
      </c>
      <c r="M214" s="80">
        <v>5.8698782042908553</v>
      </c>
      <c r="N214" s="80">
        <v>8.5788294115320909</v>
      </c>
      <c r="O214" s="80"/>
      <c r="P214" s="85">
        <v>8.3452975616086249</v>
      </c>
      <c r="Q214" s="68"/>
      <c r="R214" s="8" t="s">
        <v>86</v>
      </c>
      <c r="S214" s="11"/>
      <c r="T214" s="33">
        <v>305.13805118666778</v>
      </c>
      <c r="U214" s="33">
        <v>169.17841563046289</v>
      </c>
      <c r="V214" s="33">
        <v>247.25432407542678</v>
      </c>
      <c r="W214" s="33"/>
      <c r="X214" s="133">
        <f t="shared" si="17"/>
        <v>9.6866603248759446</v>
      </c>
    </row>
    <row r="215" spans="1:28" s="30" customFormat="1" outlineLevel="1">
      <c r="A215" s="563"/>
      <c r="B215" s="563"/>
      <c r="C215" s="563"/>
      <c r="D215" s="563"/>
      <c r="E215" s="574"/>
      <c r="F215" s="13" t="s">
        <v>88</v>
      </c>
      <c r="G215" s="80">
        <v>188.74488151936805</v>
      </c>
      <c r="H215" s="80">
        <v>52.943896635747748</v>
      </c>
      <c r="I215" s="80"/>
      <c r="J215" s="12" t="s">
        <v>88</v>
      </c>
      <c r="K215" s="80"/>
      <c r="L215" s="80"/>
      <c r="M215" s="80">
        <v>4.4270893648504561</v>
      </c>
      <c r="N215" s="80">
        <v>6.6178130530072927</v>
      </c>
      <c r="O215" s="80"/>
      <c r="P215" s="85">
        <v>5.5224512089288744</v>
      </c>
      <c r="Q215" s="68"/>
      <c r="R215" s="8" t="s">
        <v>88</v>
      </c>
      <c r="S215" s="11"/>
      <c r="T215" s="11"/>
      <c r="U215" s="33">
        <v>151.30789318579122</v>
      </c>
      <c r="V215" s="33">
        <v>226.18186985294489</v>
      </c>
      <c r="W215" s="33"/>
      <c r="X215" s="78">
        <f t="shared" si="17"/>
        <v>7.6013645996210091</v>
      </c>
    </row>
    <row r="216" spans="1:28" s="30" customFormat="1" outlineLevel="1">
      <c r="A216" s="563"/>
      <c r="B216" s="563"/>
      <c r="C216" s="563"/>
      <c r="D216" s="563"/>
      <c r="E216" s="574"/>
      <c r="F216" s="49"/>
      <c r="G216" s="80"/>
      <c r="H216" s="80"/>
      <c r="I216" s="80"/>
      <c r="J216" s="80"/>
      <c r="K216" s="80"/>
      <c r="O216" s="80"/>
      <c r="P216" s="85"/>
      <c r="Q216" s="68"/>
      <c r="R216" s="81"/>
      <c r="S216" s="80"/>
      <c r="T216" s="80"/>
      <c r="U216" s="80"/>
      <c r="V216" s="80"/>
      <c r="W216" s="80"/>
      <c r="X216" s="78"/>
    </row>
    <row r="217" spans="1:28" s="30" customFormat="1" ht="25.9" customHeight="1" outlineLevel="1" thickBot="1">
      <c r="A217" s="563"/>
      <c r="B217" s="563"/>
      <c r="C217" s="563"/>
      <c r="D217" s="563"/>
      <c r="E217" s="574"/>
      <c r="L217" s="61"/>
      <c r="M217" s="61"/>
      <c r="N217" s="61"/>
      <c r="W217" s="78"/>
      <c r="X217" s="78"/>
    </row>
    <row r="218" spans="1:28" s="30" customFormat="1" ht="13.9" customHeight="1" outlineLevel="1">
      <c r="A218" s="561"/>
      <c r="B218" s="561"/>
      <c r="C218" s="561"/>
      <c r="D218" s="561"/>
      <c r="E218" s="574" t="s">
        <v>91</v>
      </c>
      <c r="F218" s="40" t="s">
        <v>79</v>
      </c>
      <c r="G218" s="7" t="s">
        <v>80</v>
      </c>
      <c r="H218" s="7" t="s">
        <v>81</v>
      </c>
      <c r="I218" s="80"/>
      <c r="J218" s="7" t="s">
        <v>79</v>
      </c>
      <c r="K218" s="53" t="s">
        <v>87</v>
      </c>
      <c r="L218" s="80"/>
      <c r="M218" s="80"/>
      <c r="N218" s="80"/>
      <c r="O218" s="80"/>
      <c r="P218" s="178" t="s">
        <v>89</v>
      </c>
      <c r="Q218" s="68"/>
      <c r="R218" s="24">
        <v>200</v>
      </c>
      <c r="S218" s="11"/>
      <c r="T218" s="11"/>
      <c r="U218" s="11"/>
      <c r="V218" s="11"/>
      <c r="W218" s="11"/>
      <c r="X218" s="234"/>
      <c r="Y218" s="17"/>
      <c r="Z218" s="17"/>
      <c r="AA218" s="17"/>
      <c r="AB218" s="17"/>
    </row>
    <row r="219" spans="1:28" s="30" customFormat="1" outlineLevel="1">
      <c r="A219" s="561"/>
      <c r="B219" s="561"/>
      <c r="C219" s="561"/>
      <c r="D219" s="561"/>
      <c r="E219" s="574"/>
      <c r="F219" s="8" t="s">
        <v>82</v>
      </c>
      <c r="G219" s="33">
        <v>2968.289056445059</v>
      </c>
      <c r="H219" s="11">
        <v>70.346475482097702</v>
      </c>
      <c r="I219" s="80"/>
      <c r="J219" s="8" t="s">
        <v>82</v>
      </c>
      <c r="K219" s="11">
        <v>148.95213322314399</v>
      </c>
      <c r="L219" s="80">
        <v>144.08160933929196</v>
      </c>
      <c r="M219" s="80">
        <v>140.64394808925499</v>
      </c>
      <c r="N219" s="80">
        <v>143.94626963735138</v>
      </c>
      <c r="O219" s="80"/>
      <c r="P219" s="85">
        <v>144.40599007226058</v>
      </c>
      <c r="Q219" s="73" t="s">
        <v>268</v>
      </c>
      <c r="R219" s="8" t="s">
        <v>82</v>
      </c>
      <c r="S219" s="11">
        <v>3061.7357822841145</v>
      </c>
      <c r="T219" s="33">
        <v>2961.6213567235268</v>
      </c>
      <c r="U219" s="33">
        <v>2890.9596600505292</v>
      </c>
      <c r="V219" s="33">
        <v>2958.8394267220656</v>
      </c>
      <c r="W219" s="33"/>
      <c r="X219" s="234"/>
      <c r="Y219" s="17"/>
      <c r="Z219" s="17"/>
      <c r="AA219" s="17"/>
      <c r="AB219" s="17"/>
    </row>
    <row r="220" spans="1:28" s="30" customFormat="1" outlineLevel="1">
      <c r="A220" s="561"/>
      <c r="B220" s="561"/>
      <c r="C220" s="561"/>
      <c r="D220" s="561"/>
      <c r="E220" s="574"/>
      <c r="F220" s="8" t="s">
        <v>83</v>
      </c>
      <c r="G220" s="33">
        <v>83.599177740973403</v>
      </c>
      <c r="H220" s="11">
        <v>19.441344526100057</v>
      </c>
      <c r="I220" s="80"/>
      <c r="J220" s="8" t="s">
        <v>83</v>
      </c>
      <c r="K220" s="11">
        <v>4.7083144446808989</v>
      </c>
      <c r="L220" s="80">
        <v>4.5029003165446193</v>
      </c>
      <c r="M220" s="80">
        <v>3.0948074527371627</v>
      </c>
      <c r="N220" s="80">
        <v>5.6134499811975243</v>
      </c>
      <c r="O220" s="80"/>
      <c r="P220" s="85">
        <v>4.4798680487900508</v>
      </c>
      <c r="Q220" s="70"/>
      <c r="R220" s="8" t="s">
        <v>83</v>
      </c>
      <c r="S220" s="11">
        <v>87.862234296739999</v>
      </c>
      <c r="T220" s="33">
        <v>84.028984740827312</v>
      </c>
      <c r="U220" s="33">
        <v>57.752450629732444</v>
      </c>
      <c r="V220" s="33">
        <v>104.75304129659388</v>
      </c>
      <c r="W220" s="33"/>
      <c r="X220" s="234">
        <f>G220/$G$219*100</f>
        <v>2.8164095932454467</v>
      </c>
      <c r="Y220" s="17"/>
      <c r="Z220" s="17"/>
      <c r="AA220" s="17"/>
      <c r="AB220" s="17"/>
    </row>
    <row r="221" spans="1:28" s="30" customFormat="1" outlineLevel="1">
      <c r="A221" s="561"/>
      <c r="B221" s="561"/>
      <c r="C221" s="561"/>
      <c r="D221" s="561"/>
      <c r="E221" s="574"/>
      <c r="F221" s="8" t="s">
        <v>84</v>
      </c>
      <c r="G221" s="33">
        <v>79.963893629878527</v>
      </c>
      <c r="H221" s="11">
        <v>14.528261449398366</v>
      </c>
      <c r="I221" s="80"/>
      <c r="J221" s="8" t="s">
        <v>84</v>
      </c>
      <c r="K221" s="11">
        <v>4.1263511062090386</v>
      </c>
      <c r="L221" s="80">
        <v>4.7887365152019123</v>
      </c>
      <c r="M221" s="80">
        <v>3.3631774410292006</v>
      </c>
      <c r="N221" s="80">
        <v>5.1672342940666862</v>
      </c>
      <c r="O221" s="80"/>
      <c r="P221" s="85">
        <v>4.3613748391267091</v>
      </c>
      <c r="Q221" s="70"/>
      <c r="R221" s="8" t="s">
        <v>84</v>
      </c>
      <c r="S221" s="11">
        <v>75.654836630024633</v>
      </c>
      <c r="T221" s="33">
        <v>87.79938240754268</v>
      </c>
      <c r="U221" s="33">
        <v>61.66238240754268</v>
      </c>
      <c r="V221" s="33">
        <v>94.738973074404129</v>
      </c>
      <c r="W221" s="33"/>
      <c r="X221" s="234">
        <f t="shared" ref="X221:X224" si="18">G221/$G$219*100</f>
        <v>2.693938902488374</v>
      </c>
      <c r="Y221" s="17"/>
      <c r="Z221" s="17"/>
      <c r="AA221" s="17"/>
      <c r="AB221" s="17"/>
    </row>
    <row r="222" spans="1:28" s="30" customFormat="1" outlineLevel="1">
      <c r="A222" s="561"/>
      <c r="B222" s="561"/>
      <c r="C222" s="561"/>
      <c r="D222" s="561"/>
      <c r="E222" s="574"/>
      <c r="F222" s="8" t="s">
        <v>85</v>
      </c>
      <c r="G222" s="33">
        <v>62.416777157652248</v>
      </c>
      <c r="H222" s="11">
        <v>12.193090112309566</v>
      </c>
      <c r="I222" s="80"/>
      <c r="J222" s="8" t="s">
        <v>85</v>
      </c>
      <c r="K222" s="11">
        <v>2.8847612647261487</v>
      </c>
      <c r="L222" s="80">
        <v>4.1730007060532532</v>
      </c>
      <c r="M222" s="80">
        <v>3.5842494228164559</v>
      </c>
      <c r="N222" s="80">
        <v>4.5995637786381893</v>
      </c>
      <c r="O222" s="80"/>
      <c r="P222" s="85">
        <v>3.8103937930585117</v>
      </c>
      <c r="Q222" s="70"/>
      <c r="R222" s="8" t="s">
        <v>85</v>
      </c>
      <c r="S222" s="11">
        <v>47.254302518929748</v>
      </c>
      <c r="T222" s="33">
        <v>68.356518851922175</v>
      </c>
      <c r="U222" s="33">
        <v>58.712382407542684</v>
      </c>
      <c r="V222" s="33">
        <v>75.343904852214379</v>
      </c>
      <c r="W222" s="33"/>
      <c r="X222" s="234">
        <f t="shared" si="18"/>
        <v>2.1027863516905954</v>
      </c>
      <c r="Y222"/>
      <c r="Z222" s="17"/>
      <c r="AA222" s="17"/>
      <c r="AB222" s="17"/>
    </row>
    <row r="223" spans="1:28" s="30" customFormat="1" outlineLevel="1">
      <c r="A223" s="561"/>
      <c r="B223" s="561"/>
      <c r="C223" s="561"/>
      <c r="D223" s="561"/>
      <c r="E223" s="574"/>
      <c r="F223" s="8" t="s">
        <v>86</v>
      </c>
      <c r="G223" s="33">
        <v>51.204734592798197</v>
      </c>
      <c r="H223" s="11">
        <v>26.211569543657291</v>
      </c>
      <c r="I223" s="80"/>
      <c r="J223" s="8" t="s">
        <v>86</v>
      </c>
      <c r="K223" s="11"/>
      <c r="L223" s="80">
        <v>4.7276084173086073</v>
      </c>
      <c r="M223" s="80">
        <v>1.6773261191374333</v>
      </c>
      <c r="N223" s="80">
        <v>2.6960161579492565</v>
      </c>
      <c r="O223" s="80"/>
      <c r="P223" s="85">
        <v>3.0336502314650993</v>
      </c>
      <c r="Q223" s="70"/>
      <c r="R223" s="8" t="s">
        <v>86</v>
      </c>
      <c r="S223" s="11"/>
      <c r="T223" s="11">
        <v>79.796916518637545</v>
      </c>
      <c r="U223" s="33">
        <v>28.311450629732423</v>
      </c>
      <c r="V223" s="33">
        <v>45.505836630024625</v>
      </c>
      <c r="W223" s="33"/>
      <c r="X223" s="417">
        <f t="shared" si="18"/>
        <v>1.7250589015789124</v>
      </c>
      <c r="Y223"/>
      <c r="Z223"/>
      <c r="AA223" s="17"/>
      <c r="AB223" s="17"/>
    </row>
    <row r="224" spans="1:28" s="30" customFormat="1" outlineLevel="1">
      <c r="A224" s="561"/>
      <c r="B224" s="561"/>
      <c r="C224" s="561"/>
      <c r="D224" s="561"/>
      <c r="E224" s="574"/>
      <c r="F224" s="12" t="s">
        <v>88</v>
      </c>
      <c r="G224" s="80">
        <v>40.046848296447806</v>
      </c>
      <c r="H224" s="80">
        <v>8.663006378181441</v>
      </c>
      <c r="I224" s="80"/>
      <c r="J224" s="12" t="s">
        <v>88</v>
      </c>
      <c r="K224" s="80"/>
      <c r="L224" s="80"/>
      <c r="M224" s="80">
        <v>1.5728824423784209</v>
      </c>
      <c r="N224" s="80">
        <v>1.1555363714222315</v>
      </c>
      <c r="O224" s="80"/>
      <c r="P224" s="85">
        <v>1.3642094069003261</v>
      </c>
      <c r="Q224" s="70"/>
      <c r="R224" s="8" t="s">
        <v>88</v>
      </c>
      <c r="S224" s="11"/>
      <c r="T224" s="11"/>
      <c r="U224" s="11">
        <v>46.172518851922206</v>
      </c>
      <c r="V224" s="33">
        <v>33.921177740973405</v>
      </c>
      <c r="W224" s="33"/>
      <c r="X224" s="234">
        <f t="shared" si="18"/>
        <v>1.3491559458973144</v>
      </c>
    </row>
    <row r="225" spans="1:24" s="30" customFormat="1" outlineLevel="1">
      <c r="A225" s="561"/>
      <c r="B225" s="561"/>
      <c r="C225" s="561"/>
      <c r="D225" s="561"/>
      <c r="E225" s="574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5"/>
      <c r="Q225" s="68"/>
      <c r="R225" s="81"/>
      <c r="S225" s="80"/>
      <c r="T225" s="80"/>
      <c r="U225" s="80"/>
      <c r="V225" s="80"/>
      <c r="W225" s="80"/>
      <c r="X225" s="78"/>
    </row>
    <row r="226" spans="1:24" s="30" customFormat="1" outlineLevel="1">
      <c r="A226" s="561"/>
      <c r="B226" s="561"/>
      <c r="C226" s="561"/>
      <c r="D226" s="561"/>
      <c r="E226" s="574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5"/>
      <c r="Q226" s="68"/>
      <c r="R226" s="81"/>
      <c r="S226" s="80"/>
      <c r="T226" s="80"/>
      <c r="U226" s="80"/>
      <c r="V226" s="80"/>
      <c r="W226" s="80"/>
      <c r="X226" s="78"/>
    </row>
    <row r="227" spans="1:24" s="30" customFormat="1" ht="15.75" outlineLevel="1" thickBot="1">
      <c r="A227" s="561"/>
      <c r="B227" s="561"/>
      <c r="C227" s="561"/>
      <c r="D227" s="561"/>
      <c r="E227" s="574"/>
      <c r="F227" s="49"/>
      <c r="G227" s="80"/>
      <c r="H227" s="80"/>
      <c r="I227" s="80"/>
      <c r="J227" s="80"/>
      <c r="K227" s="80"/>
      <c r="L227" s="61"/>
      <c r="M227" s="61"/>
      <c r="N227" s="61"/>
      <c r="O227" s="80"/>
      <c r="P227" s="85"/>
      <c r="Q227" s="68"/>
      <c r="R227" s="81"/>
      <c r="S227" s="80"/>
      <c r="T227" s="80"/>
      <c r="U227" s="80"/>
      <c r="V227" s="80"/>
      <c r="W227" s="80"/>
      <c r="X227" s="78"/>
    </row>
    <row r="228" spans="1:24" s="30" customFormat="1" ht="14.45" customHeight="1" outlineLevel="1">
      <c r="A228" s="563"/>
      <c r="B228" s="563"/>
      <c r="C228" s="563"/>
      <c r="D228" s="563"/>
      <c r="E228" s="562" t="s">
        <v>92</v>
      </c>
      <c r="F228" s="40" t="s">
        <v>79</v>
      </c>
      <c r="G228" s="7" t="s">
        <v>80</v>
      </c>
      <c r="H228" s="7" t="s">
        <v>81</v>
      </c>
      <c r="I228" s="80"/>
      <c r="J228" s="7" t="s">
        <v>79</v>
      </c>
      <c r="K228" s="53" t="s">
        <v>87</v>
      </c>
      <c r="L228" s="80"/>
      <c r="M228" s="80"/>
      <c r="N228" s="80"/>
      <c r="O228" s="80"/>
      <c r="P228" s="178" t="s">
        <v>89</v>
      </c>
      <c r="Q228" s="68"/>
      <c r="R228" s="24" t="s">
        <v>227</v>
      </c>
      <c r="S228" s="11"/>
      <c r="T228" s="11"/>
      <c r="U228" s="11"/>
      <c r="V228" s="11"/>
      <c r="W228" s="11"/>
      <c r="X228" s="78"/>
    </row>
    <row r="229" spans="1:24" s="30" customFormat="1" outlineLevel="1">
      <c r="A229" s="563"/>
      <c r="B229" s="563"/>
      <c r="C229" s="563"/>
      <c r="D229" s="563"/>
      <c r="E229" s="562"/>
      <c r="F229" s="8" t="s">
        <v>82</v>
      </c>
      <c r="G229" s="33">
        <v>2951.3904658983506</v>
      </c>
      <c r="H229" s="11">
        <v>354.96500629262255</v>
      </c>
      <c r="I229" s="80"/>
      <c r="J229" s="8" t="s">
        <v>82</v>
      </c>
      <c r="K229" s="11">
        <v>153.3031888779434</v>
      </c>
      <c r="L229" s="80">
        <v>118.03967199022753</v>
      </c>
      <c r="M229" s="80">
        <v>148.14529100247219</v>
      </c>
      <c r="N229" s="80">
        <v>154.84737167612889</v>
      </c>
      <c r="O229" s="80"/>
      <c r="P229" s="85">
        <v>143.58388088669301</v>
      </c>
      <c r="Q229" s="73" t="s">
        <v>268</v>
      </c>
      <c r="R229" s="8" t="s">
        <v>82</v>
      </c>
      <c r="S229" s="11">
        <v>3151.1724523118728</v>
      </c>
      <c r="T229" s="33">
        <v>2426.3250189249707</v>
      </c>
      <c r="U229" s="33">
        <v>3045.1510067308318</v>
      </c>
      <c r="V229" s="33">
        <v>3182.9133856257267</v>
      </c>
      <c r="W229" s="33"/>
      <c r="X229" s="234"/>
    </row>
    <row r="230" spans="1:24" s="30" customFormat="1" outlineLevel="1">
      <c r="A230" s="563"/>
      <c r="B230" s="563"/>
      <c r="C230" s="563"/>
      <c r="D230" s="563"/>
      <c r="E230" s="562"/>
      <c r="F230" s="8" t="s">
        <v>83</v>
      </c>
      <c r="G230" s="33">
        <v>274.89162346571982</v>
      </c>
      <c r="H230" s="11">
        <v>125.67066844594896</v>
      </c>
      <c r="I230" s="80"/>
      <c r="J230" s="8" t="s">
        <v>83</v>
      </c>
      <c r="K230" s="11">
        <v>8.7703539061800875</v>
      </c>
      <c r="L230" s="80">
        <v>9.335277873149666</v>
      </c>
      <c r="M230" s="80">
        <v>18.545851654984506</v>
      </c>
      <c r="N230" s="80">
        <v>22.271498064846341</v>
      </c>
      <c r="O230" s="80"/>
      <c r="P230" s="185">
        <v>14.73074537479015</v>
      </c>
      <c r="Q230" s="68"/>
      <c r="R230" s="8" t="s">
        <v>83</v>
      </c>
      <c r="S230" s="11">
        <v>163.66427918608341</v>
      </c>
      <c r="T230" s="33">
        <v>174.20637074111949</v>
      </c>
      <c r="U230" s="33">
        <v>346.08562841075678</v>
      </c>
      <c r="V230" s="33">
        <v>415.61021552491968</v>
      </c>
      <c r="W230" s="33"/>
      <c r="X230" s="234">
        <f>G230/$G$229*100</f>
        <v>9.3139700301243504</v>
      </c>
    </row>
    <row r="231" spans="1:24" s="30" customFormat="1" outlineLevel="1">
      <c r="A231" s="563"/>
      <c r="B231" s="563"/>
      <c r="C231" s="563"/>
      <c r="D231" s="563"/>
      <c r="E231" s="562"/>
      <c r="F231" s="8" t="s">
        <v>84</v>
      </c>
      <c r="G231" s="33">
        <v>148.86048721334578</v>
      </c>
      <c r="H231" s="11">
        <v>48.664546360520895</v>
      </c>
      <c r="I231" s="80"/>
      <c r="J231" s="8" t="s">
        <v>84</v>
      </c>
      <c r="K231" s="11">
        <v>6.1799769968385609</v>
      </c>
      <c r="L231" s="80">
        <v>5.8474474303324353</v>
      </c>
      <c r="M231" s="80">
        <v>8.9305169779742517</v>
      </c>
      <c r="N231" s="80">
        <v>11.518535364607352</v>
      </c>
      <c r="O231" s="80"/>
      <c r="P231" s="85">
        <v>8.1191191924381503</v>
      </c>
      <c r="Q231" s="68"/>
      <c r="R231" s="8" t="s">
        <v>84</v>
      </c>
      <c r="S231" s="11">
        <v>113.30716607455024</v>
      </c>
      <c r="T231" s="33">
        <v>107.21038240754267</v>
      </c>
      <c r="U231" s="33">
        <v>163.73710951878363</v>
      </c>
      <c r="V231" s="33">
        <v>211.18729085250658</v>
      </c>
      <c r="W231" s="33"/>
      <c r="X231" s="234">
        <f t="shared" ref="X231:X234" si="19">G231/$G$229*100</f>
        <v>5.0437408717465413</v>
      </c>
    </row>
    <row r="232" spans="1:24" s="30" customFormat="1" outlineLevel="1">
      <c r="A232" s="563"/>
      <c r="B232" s="563"/>
      <c r="C232" s="563"/>
      <c r="D232" s="563"/>
      <c r="E232" s="562"/>
      <c r="F232" s="8" t="s">
        <v>85</v>
      </c>
      <c r="G232" s="33">
        <v>97.497660685425956</v>
      </c>
      <c r="H232" s="11">
        <v>28.637318581580608</v>
      </c>
      <c r="I232" s="80"/>
      <c r="J232" s="8" t="s">
        <v>85</v>
      </c>
      <c r="K232" s="11">
        <v>4.6673141086398289</v>
      </c>
      <c r="L232" s="80">
        <v>4.328851037378433</v>
      </c>
      <c r="M232" s="80">
        <v>6.8330800435773194</v>
      </c>
      <c r="N232" s="80">
        <v>7.9787434974925882</v>
      </c>
      <c r="O232" s="80"/>
      <c r="P232" s="85">
        <v>5.9519971717720423</v>
      </c>
      <c r="Q232" s="68"/>
      <c r="R232" s="8" t="s">
        <v>85</v>
      </c>
      <c r="S232" s="11">
        <v>76.453700185645118</v>
      </c>
      <c r="T232" s="33">
        <v>70.909450629732433</v>
      </c>
      <c r="U232" s="33">
        <v>111.93038240754267</v>
      </c>
      <c r="V232" s="33">
        <v>130.69710951878366</v>
      </c>
      <c r="W232" s="33"/>
      <c r="X232" s="234">
        <f t="shared" si="19"/>
        <v>3.3034483851579908</v>
      </c>
    </row>
    <row r="233" spans="1:24" s="30" customFormat="1" outlineLevel="1">
      <c r="A233" s="563"/>
      <c r="B233" s="563"/>
      <c r="C233" s="563"/>
      <c r="D233" s="563"/>
      <c r="E233" s="562"/>
      <c r="F233" s="8" t="s">
        <v>86</v>
      </c>
      <c r="G233" s="33">
        <v>73.606935370559754</v>
      </c>
      <c r="H233" s="11">
        <v>30.231903522059998</v>
      </c>
      <c r="I233" s="80"/>
      <c r="J233" s="8" t="s">
        <v>86</v>
      </c>
      <c r="K233" s="11"/>
      <c r="L233" s="80">
        <v>2.3907369003099519</v>
      </c>
      <c r="M233" s="80">
        <v>4.8010135949093904</v>
      </c>
      <c r="N233" s="80">
        <v>5.890889125907103</v>
      </c>
      <c r="O233" s="80"/>
      <c r="P233" s="199">
        <v>4.3608798737088152</v>
      </c>
      <c r="Q233" s="68"/>
      <c r="R233" s="8" t="s">
        <v>86</v>
      </c>
      <c r="S233" s="11"/>
      <c r="T233" s="11">
        <v>40.353052963017063</v>
      </c>
      <c r="U233" s="33">
        <v>81.035916518637563</v>
      </c>
      <c r="V233" s="33">
        <v>99.431836630024634</v>
      </c>
      <c r="W233" s="33"/>
      <c r="X233" s="417">
        <f t="shared" si="19"/>
        <v>2.4939748305433085</v>
      </c>
    </row>
    <row r="234" spans="1:24" s="30" customFormat="1" outlineLevel="1">
      <c r="A234" s="563"/>
      <c r="B234" s="563"/>
      <c r="C234" s="563"/>
      <c r="D234" s="563"/>
      <c r="E234" s="562"/>
      <c r="F234" s="13" t="s">
        <v>88</v>
      </c>
      <c r="G234" s="80">
        <v>103.48926840783487</v>
      </c>
      <c r="H234" s="80">
        <v>26.102540886449535</v>
      </c>
      <c r="I234" s="80"/>
      <c r="J234" s="12" t="s">
        <v>88</v>
      </c>
      <c r="K234" s="80"/>
      <c r="L234" s="80"/>
      <c r="M234" s="80">
        <v>2.8966432667094812</v>
      </c>
      <c r="N234" s="80">
        <v>4.1541504651769783</v>
      </c>
      <c r="O234" s="80"/>
      <c r="P234" s="85">
        <v>3.5253968659432298</v>
      </c>
      <c r="Q234" s="68"/>
      <c r="R234" s="8" t="s">
        <v>88</v>
      </c>
      <c r="S234" s="11"/>
      <c r="T234" s="11"/>
      <c r="U234" s="11">
        <v>85.031984740827298</v>
      </c>
      <c r="V234" s="33">
        <v>121.94655207484244</v>
      </c>
      <c r="W234" s="33"/>
      <c r="X234" s="234">
        <f t="shared" si="19"/>
        <v>3.5064580442200004</v>
      </c>
    </row>
    <row r="235" spans="1:24" s="30" customFormat="1" outlineLevel="1">
      <c r="A235" s="563"/>
      <c r="B235" s="563"/>
      <c r="C235" s="563"/>
      <c r="D235" s="563"/>
      <c r="E235" s="562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5"/>
      <c r="Q235" s="68"/>
      <c r="R235" s="81"/>
      <c r="S235" s="80"/>
      <c r="T235" s="80"/>
      <c r="U235" s="80"/>
      <c r="V235" s="80"/>
      <c r="W235" s="80"/>
      <c r="X235" s="78"/>
    </row>
    <row r="236" spans="1:24" s="30" customFormat="1" outlineLevel="1">
      <c r="A236" s="563"/>
      <c r="B236" s="563"/>
      <c r="C236" s="563"/>
      <c r="D236" s="563"/>
      <c r="E236" s="562"/>
      <c r="F236" s="80"/>
      <c r="G236" s="80"/>
      <c r="H236" s="80"/>
      <c r="I236" s="80"/>
      <c r="J236" s="80"/>
      <c r="K236" s="80"/>
      <c r="O236" s="80"/>
      <c r="P236" s="85"/>
      <c r="Q236" s="68"/>
      <c r="R236" s="81"/>
      <c r="S236" s="80"/>
      <c r="T236" s="80"/>
      <c r="U236" s="80"/>
      <c r="V236" s="80"/>
      <c r="W236" s="80"/>
      <c r="X236" s="78"/>
    </row>
    <row r="237" spans="1:24" s="30" customFormat="1" ht="16.899999999999999" customHeight="1" thickBot="1">
      <c r="A237" s="106">
        <v>202</v>
      </c>
      <c r="B237" s="116" t="s">
        <v>31</v>
      </c>
      <c r="C237" s="3" t="s">
        <v>32</v>
      </c>
      <c r="D237" s="6" t="s">
        <v>16</v>
      </c>
      <c r="E237" s="42"/>
      <c r="L237" s="61"/>
      <c r="M237" s="61"/>
      <c r="N237" s="61"/>
      <c r="W237" s="78"/>
      <c r="X237" s="78"/>
    </row>
    <row r="238" spans="1:24" s="30" customFormat="1" outlineLevel="1">
      <c r="A238" s="563"/>
      <c r="B238" s="563"/>
      <c r="C238" s="563"/>
      <c r="D238" s="563"/>
      <c r="E238" s="574" t="s">
        <v>91</v>
      </c>
      <c r="F238" s="40" t="s">
        <v>79</v>
      </c>
      <c r="G238" s="7" t="s">
        <v>80</v>
      </c>
      <c r="H238" s="7" t="s">
        <v>81</v>
      </c>
      <c r="I238" s="80"/>
      <c r="J238" s="7" t="s">
        <v>79</v>
      </c>
      <c r="K238" s="53" t="s">
        <v>87</v>
      </c>
      <c r="L238" s="80"/>
      <c r="M238" s="80"/>
      <c r="N238" s="80"/>
      <c r="O238" s="80"/>
      <c r="P238" s="178" t="s">
        <v>89</v>
      </c>
      <c r="Q238" s="68" t="s">
        <v>287</v>
      </c>
      <c r="R238" s="24">
        <v>202</v>
      </c>
      <c r="S238" s="11"/>
      <c r="T238" s="11"/>
      <c r="U238" s="11"/>
      <c r="V238" s="11"/>
      <c r="W238" s="11"/>
      <c r="X238" s="78"/>
    </row>
    <row r="239" spans="1:24" s="30" customFormat="1" outlineLevel="1">
      <c r="A239" s="563"/>
      <c r="B239" s="563"/>
      <c r="C239" s="563"/>
      <c r="D239" s="563"/>
      <c r="E239" s="574"/>
      <c r="F239" s="8" t="s">
        <v>82</v>
      </c>
      <c r="G239" s="33">
        <v>1995.0660961490598</v>
      </c>
      <c r="H239" s="11">
        <v>602.13601240148625</v>
      </c>
      <c r="I239" s="80"/>
      <c r="J239" s="8" t="s">
        <v>82</v>
      </c>
      <c r="K239" s="11">
        <v>200.60473853251472</v>
      </c>
      <c r="L239" s="80">
        <v>214.68187504493866</v>
      </c>
      <c r="M239" s="80">
        <v>110.49065645940823</v>
      </c>
      <c r="N239" s="80">
        <v>136.83453611153377</v>
      </c>
      <c r="O239" s="80"/>
      <c r="P239" s="85">
        <v>165.65295153709886</v>
      </c>
      <c r="Q239" s="68"/>
      <c r="R239" s="8" t="s">
        <v>82</v>
      </c>
      <c r="S239" s="33">
        <v>2416.0131700607562</v>
      </c>
      <c r="T239" s="33">
        <v>2585.5532689614952</v>
      </c>
      <c r="U239" s="33">
        <v>1330.7107455556002</v>
      </c>
      <c r="V239" s="33">
        <v>1647.9872000183877</v>
      </c>
      <c r="W239" s="33"/>
      <c r="X239" s="78"/>
    </row>
    <row r="240" spans="1:24" s="30" customFormat="1" outlineLevel="1">
      <c r="A240" s="563"/>
      <c r="B240" s="563"/>
      <c r="C240" s="563"/>
      <c r="D240" s="563"/>
      <c r="E240" s="574"/>
      <c r="F240" s="8" t="s">
        <v>83</v>
      </c>
      <c r="G240" s="33">
        <v>528.48229135667032</v>
      </c>
      <c r="H240" s="11">
        <v>59.101231221067273</v>
      </c>
      <c r="I240" s="80"/>
      <c r="J240" s="8" t="s">
        <v>83</v>
      </c>
      <c r="K240" s="11">
        <v>48.370435853675026</v>
      </c>
      <c r="L240" s="80">
        <v>44.63032913114256</v>
      </c>
      <c r="M240" s="80">
        <v>39.134912671257879</v>
      </c>
      <c r="N240" s="80">
        <v>38.278781074552285</v>
      </c>
      <c r="O240" s="80"/>
      <c r="P240" s="85">
        <v>42.603614682656939</v>
      </c>
      <c r="Q240" s="68"/>
      <c r="R240" s="8" t="s">
        <v>83</v>
      </c>
      <c r="S240" s="33">
        <v>600.01760330156117</v>
      </c>
      <c r="T240" s="33">
        <v>553.62294441250992</v>
      </c>
      <c r="U240" s="33">
        <v>485.45430885630509</v>
      </c>
      <c r="V240" s="33">
        <v>474.83430885630509</v>
      </c>
      <c r="W240" s="33"/>
      <c r="X240" s="78">
        <f>G240/$G$239*100</f>
        <v>26.489462799090401</v>
      </c>
    </row>
    <row r="241" spans="1:24" s="30" customFormat="1" outlineLevel="1">
      <c r="A241" s="563"/>
      <c r="B241" s="563"/>
      <c r="C241" s="563"/>
      <c r="D241" s="563"/>
      <c r="E241" s="574"/>
      <c r="F241" s="8" t="s">
        <v>84</v>
      </c>
      <c r="G241" s="33">
        <v>367.18425496506245</v>
      </c>
      <c r="H241" s="11">
        <v>36.46182761169058</v>
      </c>
      <c r="I241" s="80"/>
      <c r="J241" s="8" t="s">
        <v>84</v>
      </c>
      <c r="K241" s="11">
        <v>27.696946102709653</v>
      </c>
      <c r="L241" s="80">
        <v>28.261376513967022</v>
      </c>
      <c r="M241" s="80">
        <v>22.499263956289951</v>
      </c>
      <c r="N241" s="80">
        <v>26.783994753938362</v>
      </c>
      <c r="O241" s="80"/>
      <c r="P241" s="85">
        <v>26.310395331726244</v>
      </c>
      <c r="Q241" s="68"/>
      <c r="R241" s="8" t="s">
        <v>84</v>
      </c>
      <c r="S241" s="33">
        <v>386.53476663148558</v>
      </c>
      <c r="T241" s="33">
        <v>394.41187974301874</v>
      </c>
      <c r="U241" s="33">
        <v>313.99663018710606</v>
      </c>
      <c r="V241" s="33">
        <v>373.79374329863924</v>
      </c>
      <c r="W241" s="33"/>
      <c r="X241" s="78">
        <f t="shared" ref="X241:X244" si="20">G241/$G$239*100</f>
        <v>18.404616051258312</v>
      </c>
    </row>
    <row r="242" spans="1:24" s="30" customFormat="1" outlineLevel="1">
      <c r="A242" s="563"/>
      <c r="B242" s="563"/>
      <c r="C242" s="563"/>
      <c r="D242" s="563"/>
      <c r="E242" s="574"/>
      <c r="F242" s="8" t="s">
        <v>85</v>
      </c>
      <c r="G242" s="33">
        <v>338.03869257608426</v>
      </c>
      <c r="H242" s="11">
        <v>42.406721428911638</v>
      </c>
      <c r="I242" s="80"/>
      <c r="J242" s="8" t="s">
        <v>85</v>
      </c>
      <c r="K242" s="11">
        <v>19.225577781024477</v>
      </c>
      <c r="L242" s="80">
        <v>19.09168419607564</v>
      </c>
      <c r="M242" s="80">
        <v>15.957861890250186</v>
      </c>
      <c r="N242" s="80">
        <v>14.96980705633505</v>
      </c>
      <c r="O242" s="80"/>
      <c r="P242" s="85">
        <v>17.31123273092134</v>
      </c>
      <c r="Q242" s="68"/>
      <c r="R242" s="8" t="s">
        <v>85</v>
      </c>
      <c r="S242" s="33">
        <v>375.42035729834708</v>
      </c>
      <c r="T242" s="33">
        <v>372.80579985440579</v>
      </c>
      <c r="U242" s="33">
        <v>311.61124418681385</v>
      </c>
      <c r="V242" s="33">
        <v>292.31736896477025</v>
      </c>
      <c r="W242" s="33"/>
      <c r="X242" s="78">
        <f t="shared" si="20"/>
        <v>16.943734006035054</v>
      </c>
    </row>
    <row r="243" spans="1:24" s="30" customFormat="1" outlineLevel="1">
      <c r="A243" s="563"/>
      <c r="B243" s="563"/>
      <c r="C243" s="563"/>
      <c r="D243" s="563"/>
      <c r="E243" s="574"/>
      <c r="F243" s="8" t="s">
        <v>86</v>
      </c>
      <c r="G243" s="33">
        <v>257.93460803849257</v>
      </c>
      <c r="H243" s="11">
        <v>42.710467233791995</v>
      </c>
      <c r="I243" s="80"/>
      <c r="J243" s="8" t="s">
        <v>86</v>
      </c>
      <c r="K243" s="11"/>
      <c r="L243" s="80">
        <v>10.584299725964382</v>
      </c>
      <c r="M243" s="80">
        <v>8.569371502802186</v>
      </c>
      <c r="N243" s="80">
        <v>7.6945185042178093</v>
      </c>
      <c r="O243" s="80"/>
      <c r="P243" s="85">
        <v>8.9493965776614601</v>
      </c>
      <c r="Q243" s="68"/>
      <c r="R243" s="8" t="s">
        <v>86</v>
      </c>
      <c r="S243" s="11"/>
      <c r="T243" s="33">
        <v>305.05489140944189</v>
      </c>
      <c r="U243" s="33">
        <v>246.98173340856536</v>
      </c>
      <c r="V243" s="33">
        <v>221.76719929747048</v>
      </c>
      <c r="W243" s="33"/>
      <c r="X243" s="133">
        <f t="shared" si="20"/>
        <v>12.928624697515845</v>
      </c>
    </row>
    <row r="244" spans="1:24" s="30" customFormat="1" outlineLevel="1">
      <c r="A244" s="563"/>
      <c r="B244" s="563"/>
      <c r="C244" s="563"/>
      <c r="D244" s="563"/>
      <c r="E244" s="574"/>
      <c r="F244" s="13" t="s">
        <v>88</v>
      </c>
      <c r="G244" s="80">
        <v>187.08771679710526</v>
      </c>
      <c r="H244" s="80">
        <v>21.488163243325076</v>
      </c>
      <c r="I244" s="80"/>
      <c r="J244" s="12" t="s">
        <v>88</v>
      </c>
      <c r="K244" s="80"/>
      <c r="L244" s="80"/>
      <c r="M244" s="80">
        <v>5.9185354047019043</v>
      </c>
      <c r="N244" s="80">
        <v>5.0293936674398134</v>
      </c>
      <c r="O244" s="80"/>
      <c r="P244" s="85">
        <v>5.4739645360708593</v>
      </c>
      <c r="Q244" s="68"/>
      <c r="R244" s="8" t="s">
        <v>88</v>
      </c>
      <c r="S244" s="11"/>
      <c r="T244" s="11"/>
      <c r="U244" s="33">
        <v>202.28214274170392</v>
      </c>
      <c r="V244" s="33">
        <v>171.89329085250657</v>
      </c>
      <c r="W244" s="33"/>
      <c r="X244" s="78">
        <f t="shared" si="20"/>
        <v>9.377519730209837</v>
      </c>
    </row>
    <row r="245" spans="1:24" s="30" customFormat="1" ht="22.9" customHeight="1" outlineLevel="1" thickBot="1">
      <c r="A245" s="563"/>
      <c r="B245" s="563"/>
      <c r="C245" s="563"/>
      <c r="D245" s="563"/>
      <c r="E245" s="574"/>
      <c r="L245" s="61"/>
      <c r="M245" s="61"/>
      <c r="N245" s="61"/>
      <c r="W245" s="78"/>
      <c r="X245" s="78"/>
    </row>
    <row r="246" spans="1:24" s="30" customFormat="1" ht="13.9" customHeight="1" outlineLevel="1">
      <c r="A246" s="561"/>
      <c r="B246" s="561"/>
      <c r="C246" s="561"/>
      <c r="D246" s="561"/>
      <c r="E246" s="570" t="s">
        <v>98</v>
      </c>
      <c r="F246" s="40" t="s">
        <v>79</v>
      </c>
      <c r="G246" s="7" t="s">
        <v>80</v>
      </c>
      <c r="H246" s="7" t="s">
        <v>81</v>
      </c>
      <c r="I246" s="80"/>
      <c r="J246" s="7" t="s">
        <v>79</v>
      </c>
      <c r="K246" s="53" t="s">
        <v>87</v>
      </c>
      <c r="L246" s="80"/>
      <c r="M246" s="80"/>
      <c r="N246" s="80"/>
      <c r="O246" s="80"/>
      <c r="P246" s="178" t="s">
        <v>89</v>
      </c>
      <c r="Q246" s="68" t="s">
        <v>275</v>
      </c>
      <c r="R246" s="8">
        <v>202</v>
      </c>
      <c r="S246" s="11"/>
      <c r="T246" s="11"/>
      <c r="U246" s="11"/>
      <c r="V246" s="11"/>
      <c r="W246" s="11"/>
      <c r="X246" s="78"/>
    </row>
    <row r="247" spans="1:24" s="30" customFormat="1" outlineLevel="1">
      <c r="A247" s="561"/>
      <c r="B247" s="561"/>
      <c r="C247" s="561"/>
      <c r="D247" s="561"/>
      <c r="E247" s="570"/>
      <c r="F247" s="8" t="s">
        <v>82</v>
      </c>
      <c r="G247" s="33">
        <v>5376.1159913703978</v>
      </c>
      <c r="H247" s="11">
        <v>67.579669067729427</v>
      </c>
      <c r="I247" s="80"/>
      <c r="J247" s="8" t="s">
        <v>82</v>
      </c>
      <c r="K247" s="11">
        <v>89.894406713446983</v>
      </c>
      <c r="L247" s="80">
        <v>90.606074618229599</v>
      </c>
      <c r="M247" s="80">
        <v>90.015031990685742</v>
      </c>
      <c r="N247" s="80">
        <v>92.366174134130546</v>
      </c>
      <c r="O247" s="80"/>
      <c r="P247" s="85">
        <v>90.72042186412321</v>
      </c>
      <c r="Q247" s="70"/>
      <c r="R247" s="8" t="s">
        <v>83</v>
      </c>
      <c r="S247" s="33">
        <v>936.12327664171232</v>
      </c>
      <c r="T247" s="33">
        <v>1115.6250899789416</v>
      </c>
      <c r="U247" s="33">
        <v>1146.0897488679927</v>
      </c>
      <c r="V247" s="33">
        <v>906.89464108550749</v>
      </c>
      <c r="W247" s="33"/>
      <c r="X247" s="78" t="s">
        <v>324</v>
      </c>
    </row>
    <row r="248" spans="1:24" s="30" customFormat="1" outlineLevel="1">
      <c r="A248" s="561"/>
      <c r="B248" s="561"/>
      <c r="C248" s="561"/>
      <c r="D248" s="561"/>
      <c r="E248" s="570"/>
      <c r="F248" s="8" t="s">
        <v>83</v>
      </c>
      <c r="G248" s="33">
        <v>1026.1831891435386</v>
      </c>
      <c r="H248" s="11">
        <v>122.09010637999258</v>
      </c>
      <c r="I248" s="80"/>
      <c r="J248" s="8" t="s">
        <v>83</v>
      </c>
      <c r="K248" s="11">
        <v>18.444424488401651</v>
      </c>
      <c r="L248" s="80">
        <v>21.98114633288673</v>
      </c>
      <c r="M248" s="80">
        <v>22.581391102421584</v>
      </c>
      <c r="N248" s="80">
        <v>17.868533070180067</v>
      </c>
      <c r="O248" s="80"/>
      <c r="P248" s="185">
        <v>20.218873748472507</v>
      </c>
      <c r="Q248" s="70"/>
      <c r="R248" s="8" t="s">
        <v>84</v>
      </c>
      <c r="S248" s="33">
        <v>1235.1797488679929</v>
      </c>
      <c r="T248" s="33">
        <v>1528.2539411001171</v>
      </c>
      <c r="U248" s="33">
        <v>1536.6820110986562</v>
      </c>
      <c r="V248" s="33">
        <v>1335.8369033161707</v>
      </c>
      <c r="W248" s="33"/>
      <c r="X248" s="78">
        <f>G248/$G$247*100</f>
        <v>19.087817130261723</v>
      </c>
    </row>
    <row r="249" spans="1:24" s="30" customFormat="1" outlineLevel="1">
      <c r="A249" s="561"/>
      <c r="B249" s="561"/>
      <c r="C249" s="561"/>
      <c r="D249" s="561"/>
      <c r="E249" s="570"/>
      <c r="F249" s="8" t="s">
        <v>84</v>
      </c>
      <c r="G249" s="33">
        <v>1408.9881510957343</v>
      </c>
      <c r="H249" s="11">
        <v>148.42564500391299</v>
      </c>
      <c r="I249" s="80"/>
      <c r="J249" s="8" t="s">
        <v>84</v>
      </c>
      <c r="K249" s="11">
        <v>23.661151245445481</v>
      </c>
      <c r="L249" s="80">
        <v>29.275291855260612</v>
      </c>
      <c r="M249" s="80">
        <v>29.436740291510798</v>
      </c>
      <c r="N249" s="80">
        <v>25.589343605721165</v>
      </c>
      <c r="O249" s="80"/>
      <c r="P249" s="85">
        <v>26.990631749484514</v>
      </c>
      <c r="Q249" s="70"/>
      <c r="R249" s="8" t="s">
        <v>85</v>
      </c>
      <c r="S249" s="11">
        <v>2586.3833333333332</v>
      </c>
      <c r="T249" s="11">
        <v>3265.3833333333332</v>
      </c>
      <c r="U249" s="11">
        <v>3309.3833333333332</v>
      </c>
      <c r="V249" s="11">
        <v>2618.3833333333332</v>
      </c>
      <c r="W249" s="11"/>
      <c r="X249" s="78">
        <f t="shared" ref="X249:X251" si="21">G249/$G$247*100</f>
        <v>26.208291513006891</v>
      </c>
    </row>
    <row r="250" spans="1:24" s="30" customFormat="1" outlineLevel="1">
      <c r="A250" s="561"/>
      <c r="B250" s="561"/>
      <c r="C250" s="561"/>
      <c r="D250" s="561"/>
      <c r="E250" s="570"/>
      <c r="F250" s="8" t="s">
        <v>85</v>
      </c>
      <c r="G250" s="33">
        <v>2944.8833333333332</v>
      </c>
      <c r="H250" s="11">
        <v>396.10815021489606</v>
      </c>
      <c r="I250" s="80"/>
      <c r="J250" s="8" t="s">
        <v>85</v>
      </c>
      <c r="K250" s="11">
        <v>30.037958046776858</v>
      </c>
      <c r="L250" s="80">
        <v>37.923785816736768</v>
      </c>
      <c r="M250" s="80">
        <v>38.434796747337998</v>
      </c>
      <c r="N250" s="80">
        <v>30.409602359941388</v>
      </c>
      <c r="O250" s="80"/>
      <c r="P250" s="85">
        <v>34.201535742698255</v>
      </c>
      <c r="Q250" s="70"/>
      <c r="R250" s="8" t="s">
        <v>86</v>
      </c>
      <c r="S250" s="11"/>
      <c r="T250" s="33">
        <v>2054.1015266782365</v>
      </c>
      <c r="U250" s="33">
        <v>2410.5420744724097</v>
      </c>
      <c r="V250" s="33">
        <v>1738.7964188957512</v>
      </c>
      <c r="W250" s="33"/>
      <c r="X250" s="78">
        <f t="shared" si="21"/>
        <v>54.777153953902477</v>
      </c>
    </row>
    <row r="251" spans="1:24" s="30" customFormat="1" outlineLevel="1">
      <c r="A251" s="561"/>
      <c r="B251" s="561"/>
      <c r="C251" s="561"/>
      <c r="D251" s="561"/>
      <c r="E251" s="570"/>
      <c r="F251" s="8" t="s">
        <v>86</v>
      </c>
      <c r="G251" s="33">
        <v>2067.8133400154661</v>
      </c>
      <c r="H251" s="11">
        <v>336.0826785409713</v>
      </c>
      <c r="I251" s="80"/>
      <c r="J251" s="8" t="s">
        <v>86</v>
      </c>
      <c r="K251" s="11"/>
      <c r="L251" s="80">
        <v>39.987408382341599</v>
      </c>
      <c r="M251" s="80">
        <v>46.926273654361736</v>
      </c>
      <c r="N251" s="80">
        <v>33.849331005842245</v>
      </c>
      <c r="O251" s="80"/>
      <c r="P251" s="193">
        <v>40.254337680848529</v>
      </c>
      <c r="Q251" s="70"/>
      <c r="R251" s="8" t="s">
        <v>88</v>
      </c>
      <c r="S251" s="11"/>
      <c r="T251" s="11"/>
      <c r="U251" s="33">
        <v>2838.0627389308147</v>
      </c>
      <c r="V251" s="33">
        <v>2050.7120922359027</v>
      </c>
      <c r="W251" s="33"/>
      <c r="X251" s="133">
        <f t="shared" si="21"/>
        <v>38.462959938637233</v>
      </c>
    </row>
    <row r="252" spans="1:24" s="30" customFormat="1" outlineLevel="1">
      <c r="A252" s="561"/>
      <c r="B252" s="561"/>
      <c r="C252" s="561"/>
      <c r="D252" s="561"/>
      <c r="E252" s="570"/>
      <c r="F252" s="12" t="s">
        <v>88</v>
      </c>
      <c r="G252" s="80">
        <v>2444.3874155833587</v>
      </c>
      <c r="H252" s="80">
        <v>556.74098144958759</v>
      </c>
      <c r="I252" s="80"/>
      <c r="J252" s="12" t="s">
        <v>88</v>
      </c>
      <c r="K252" s="80"/>
      <c r="L252" s="80"/>
      <c r="M252" s="80">
        <v>55.222786640802049</v>
      </c>
      <c r="N252" s="80">
        <v>39.902583821638586</v>
      </c>
      <c r="O252" s="80"/>
      <c r="P252" s="85">
        <v>47.562685231220314</v>
      </c>
      <c r="Q252" s="70"/>
      <c r="R252" s="81"/>
      <c r="S252" s="80"/>
      <c r="T252" s="80"/>
      <c r="U252" s="80"/>
      <c r="V252" s="80"/>
      <c r="W252" s="80"/>
      <c r="X252" s="78">
        <f>G252/$G$247*100</f>
        <v>45.467534917532028</v>
      </c>
    </row>
    <row r="253" spans="1:24" s="30" customFormat="1" outlineLevel="1">
      <c r="A253" s="561"/>
      <c r="B253" s="561"/>
      <c r="C253" s="561"/>
      <c r="D253" s="561"/>
      <c r="E253" s="57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5"/>
      <c r="Q253" s="68"/>
      <c r="R253" s="81"/>
      <c r="S253" s="80"/>
      <c r="T253" s="80"/>
      <c r="U253" s="80"/>
      <c r="V253" s="80"/>
      <c r="W253" s="80"/>
      <c r="X253" s="78"/>
    </row>
    <row r="254" spans="1:24" s="30" customFormat="1" outlineLevel="1">
      <c r="A254" s="561"/>
      <c r="B254" s="561"/>
      <c r="C254" s="561"/>
      <c r="D254" s="561"/>
      <c r="E254" s="57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5"/>
      <c r="Q254" s="68"/>
      <c r="R254" s="81"/>
      <c r="S254" s="80"/>
      <c r="T254" s="80"/>
      <c r="U254" s="80"/>
      <c r="V254" s="80"/>
      <c r="W254" s="80"/>
      <c r="X254" s="78"/>
    </row>
    <row r="255" spans="1:24" s="30" customFormat="1" ht="15.75" outlineLevel="1" thickBot="1">
      <c r="A255" s="561"/>
      <c r="B255" s="561"/>
      <c r="C255" s="561"/>
      <c r="D255" s="561"/>
      <c r="E255" s="570"/>
      <c r="F255" s="49"/>
      <c r="G255" s="80"/>
      <c r="H255" s="80"/>
      <c r="I255" s="80"/>
      <c r="J255" s="80"/>
      <c r="K255" s="80"/>
      <c r="L255" s="61"/>
      <c r="M255" s="61"/>
      <c r="N255" s="61"/>
      <c r="O255" s="80"/>
      <c r="P255" s="85"/>
      <c r="Q255" s="68"/>
      <c r="R255" s="81"/>
      <c r="S255" s="80"/>
      <c r="T255" s="80"/>
      <c r="U255" s="80"/>
      <c r="V255" s="80"/>
      <c r="W255" s="80"/>
      <c r="X255" s="78"/>
    </row>
    <row r="256" spans="1:24" s="30" customFormat="1" ht="14.45" customHeight="1" outlineLevel="1">
      <c r="A256" s="563"/>
      <c r="B256" s="563"/>
      <c r="C256" s="563"/>
      <c r="D256" s="563"/>
      <c r="E256" s="562" t="s">
        <v>93</v>
      </c>
      <c r="F256" s="40" t="s">
        <v>79</v>
      </c>
      <c r="G256" s="7" t="s">
        <v>80</v>
      </c>
      <c r="H256" s="7" t="s">
        <v>81</v>
      </c>
      <c r="I256" s="80"/>
      <c r="J256" s="7" t="s">
        <v>79</v>
      </c>
      <c r="K256" s="53" t="s">
        <v>87</v>
      </c>
      <c r="L256" s="80"/>
      <c r="M256" s="80"/>
      <c r="N256" s="80"/>
      <c r="O256" s="80"/>
      <c r="P256" s="178" t="s">
        <v>89</v>
      </c>
      <c r="Q256" s="68" t="s">
        <v>274</v>
      </c>
      <c r="R256" s="8">
        <v>202</v>
      </c>
      <c r="S256" s="11"/>
      <c r="T256" s="11"/>
      <c r="U256" s="80"/>
      <c r="V256" s="80"/>
      <c r="W256" s="80"/>
      <c r="X256" s="235" t="s">
        <v>323</v>
      </c>
    </row>
    <row r="257" spans="1:24" s="30" customFormat="1" outlineLevel="1">
      <c r="A257" s="563"/>
      <c r="B257" s="563"/>
      <c r="C257" s="563"/>
      <c r="D257" s="563"/>
      <c r="E257" s="562"/>
      <c r="F257" s="8" t="s">
        <v>82</v>
      </c>
      <c r="G257" s="33">
        <v>2285.6126628352063</v>
      </c>
      <c r="H257" s="11">
        <v>505.58347540276321</v>
      </c>
      <c r="I257" s="80"/>
      <c r="J257" s="8" t="s">
        <v>82</v>
      </c>
      <c r="K257" s="11">
        <v>134.38216347953681</v>
      </c>
      <c r="L257" s="80">
        <v>98.029722750772805</v>
      </c>
      <c r="M257" s="80"/>
      <c r="N257" s="80"/>
      <c r="O257" s="80"/>
      <c r="P257" s="85">
        <v>116.20594311515481</v>
      </c>
      <c r="Q257" s="68"/>
      <c r="R257" s="8" t="s">
        <v>232</v>
      </c>
      <c r="S257" s="33">
        <v>2643.1141667483635</v>
      </c>
      <c r="T257" s="33">
        <v>1928.1111589220488</v>
      </c>
      <c r="U257" s="80"/>
      <c r="V257" s="33"/>
      <c r="W257" s="33"/>
    </row>
    <row r="258" spans="1:24" s="30" customFormat="1" outlineLevel="1">
      <c r="A258" s="563"/>
      <c r="B258" s="563"/>
      <c r="C258" s="563"/>
      <c r="D258" s="563"/>
      <c r="E258" s="562"/>
      <c r="F258" s="8" t="s">
        <v>83</v>
      </c>
      <c r="G258" s="33">
        <v>732.2441338599574</v>
      </c>
      <c r="H258" s="11">
        <v>248.13204031515355</v>
      </c>
      <c r="I258" s="80"/>
      <c r="J258" s="8" t="s">
        <v>83</v>
      </c>
      <c r="K258" s="11">
        <v>35.58597952487245</v>
      </c>
      <c r="L258" s="80">
        <v>58.013779781308358</v>
      </c>
      <c r="M258" s="80"/>
      <c r="N258" s="80"/>
      <c r="O258" s="80"/>
      <c r="P258" s="185">
        <v>46.7998796530904</v>
      </c>
      <c r="Q258" s="68"/>
      <c r="R258" s="8" t="s">
        <v>252</v>
      </c>
      <c r="S258" s="33">
        <v>556.78828552345874</v>
      </c>
      <c r="T258" s="33">
        <v>907.69998219645618</v>
      </c>
      <c r="U258" s="80"/>
      <c r="V258" s="33"/>
      <c r="W258" s="33"/>
      <c r="X258" s="235">
        <f>G258/$G$257*100</f>
        <v>32.037105226378969</v>
      </c>
    </row>
    <row r="259" spans="1:24" s="30" customFormat="1" outlineLevel="1">
      <c r="A259" s="563"/>
      <c r="B259" s="563"/>
      <c r="C259" s="563"/>
      <c r="D259" s="563"/>
      <c r="E259" s="562"/>
      <c r="F259" s="8" t="s">
        <v>84</v>
      </c>
      <c r="G259" s="33">
        <v>735.27379274900863</v>
      </c>
      <c r="H259" s="11">
        <v>293.75215781865955</v>
      </c>
      <c r="I259" s="80"/>
      <c r="J259" s="8" t="s">
        <v>84</v>
      </c>
      <c r="K259" s="11">
        <v>29.066533801658839</v>
      </c>
      <c r="L259" s="80">
        <v>51.955055138054554</v>
      </c>
      <c r="M259" s="80"/>
      <c r="N259" s="80"/>
      <c r="O259" s="80"/>
      <c r="P259" s="85">
        <v>40.510794469856698</v>
      </c>
      <c r="Q259" s="68"/>
      <c r="R259" s="8" t="s">
        <v>253</v>
      </c>
      <c r="S259" s="33">
        <v>527.55964996725379</v>
      </c>
      <c r="T259" s="33">
        <v>942.98793553076359</v>
      </c>
      <c r="U259" s="80"/>
      <c r="V259" s="33"/>
      <c r="W259" s="33"/>
      <c r="X259" s="235">
        <f t="shared" ref="X259:X262" si="22">G259/$G$257*100</f>
        <v>32.169658696103497</v>
      </c>
    </row>
    <row r="260" spans="1:24" s="30" customFormat="1" outlineLevel="1">
      <c r="A260" s="563"/>
      <c r="B260" s="563"/>
      <c r="C260" s="563"/>
      <c r="D260" s="563"/>
      <c r="E260" s="562"/>
      <c r="F260" s="8" t="s">
        <v>85</v>
      </c>
      <c r="G260" s="33">
        <v>1332.9420605490257</v>
      </c>
      <c r="H260" s="11">
        <v>370.26560560406654</v>
      </c>
      <c r="I260" s="80"/>
      <c r="J260" s="8" t="s">
        <v>85</v>
      </c>
      <c r="K260" s="11">
        <v>67.217644218938119</v>
      </c>
      <c r="L260" s="80">
        <v>100.07795048760025</v>
      </c>
      <c r="M260" s="80"/>
      <c r="N260" s="80"/>
      <c r="O260" s="80"/>
      <c r="P260" s="85">
        <v>83.647797353269183</v>
      </c>
      <c r="Q260" s="68"/>
      <c r="R260" s="8" t="s">
        <v>235</v>
      </c>
      <c r="S260" s="33">
        <v>1071.1247399862464</v>
      </c>
      <c r="T260" s="33">
        <v>1594.7593811118049</v>
      </c>
      <c r="U260" s="80"/>
      <c r="V260" s="33"/>
      <c r="W260" s="33"/>
      <c r="X260" s="235">
        <f t="shared" si="22"/>
        <v>58.318808003783417</v>
      </c>
    </row>
    <row r="261" spans="1:24" s="30" customFormat="1" outlineLevel="1">
      <c r="A261" s="563"/>
      <c r="B261" s="563"/>
      <c r="C261" s="563"/>
      <c r="D261" s="563"/>
      <c r="E261" s="562"/>
      <c r="F261" s="8" t="s">
        <v>86</v>
      </c>
      <c r="G261" s="33">
        <v>506.52509924469882</v>
      </c>
      <c r="H261" s="11">
        <v>339.43825647466559</v>
      </c>
      <c r="I261" s="80"/>
      <c r="J261" s="8" t="s">
        <v>86</v>
      </c>
      <c r="K261" s="11">
        <v>9.4023391414864381</v>
      </c>
      <c r="L261" s="80">
        <v>26.338099379516215</v>
      </c>
      <c r="M261" s="80"/>
      <c r="N261" s="80"/>
      <c r="O261" s="80"/>
      <c r="P261" s="193">
        <v>17.870219260501326</v>
      </c>
      <c r="Q261" s="68"/>
      <c r="R261" s="8" t="s">
        <v>236</v>
      </c>
      <c r="S261" s="33">
        <v>266.5060062973244</v>
      </c>
      <c r="T261" s="33">
        <v>746.5441921920733</v>
      </c>
      <c r="U261" s="80"/>
      <c r="V261" s="33"/>
      <c r="W261" s="33"/>
      <c r="X261" s="418">
        <f t="shared" si="22"/>
        <v>22.16145839060831</v>
      </c>
    </row>
    <row r="262" spans="1:24" s="30" customFormat="1" outlineLevel="1">
      <c r="A262" s="563"/>
      <c r="B262" s="563"/>
      <c r="C262" s="563"/>
      <c r="D262" s="563"/>
      <c r="E262" s="562"/>
      <c r="F262" s="13" t="s">
        <v>88</v>
      </c>
      <c r="G262" s="80">
        <v>793.90350997017572</v>
      </c>
      <c r="H262" s="80"/>
      <c r="I262" s="80"/>
      <c r="J262" s="12" t="s">
        <v>88</v>
      </c>
      <c r="K262" s="80"/>
      <c r="L262" s="80">
        <v>19.196097939603657</v>
      </c>
      <c r="M262" s="80"/>
      <c r="N262" s="80"/>
      <c r="O262" s="80"/>
      <c r="P262" s="85">
        <v>19.196097939603657</v>
      </c>
      <c r="Q262" s="68"/>
      <c r="R262" s="8" t="s">
        <v>88</v>
      </c>
      <c r="S262" s="11"/>
      <c r="T262" s="33">
        <v>793.90350997017572</v>
      </c>
      <c r="U262" s="80"/>
      <c r="V262" s="11"/>
      <c r="W262" s="11"/>
      <c r="X262" s="235">
        <f t="shared" si="22"/>
        <v>34.734822871753423</v>
      </c>
    </row>
    <row r="263" spans="1:24" s="30" customFormat="1" outlineLevel="1">
      <c r="A263" s="563"/>
      <c r="B263" s="563"/>
      <c r="C263" s="563"/>
      <c r="D263" s="563"/>
      <c r="E263" s="562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5"/>
      <c r="Q263" s="68"/>
      <c r="R263" s="81"/>
      <c r="S263" s="80"/>
      <c r="T263" s="80"/>
      <c r="U263" s="80"/>
      <c r="V263" s="80"/>
      <c r="W263" s="80"/>
      <c r="X263" s="78"/>
    </row>
    <row r="264" spans="1:24" s="30" customFormat="1" outlineLevel="1">
      <c r="A264" s="563"/>
      <c r="B264" s="563"/>
      <c r="C264" s="563"/>
      <c r="D264" s="563"/>
      <c r="E264" s="562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5"/>
      <c r="Q264" s="68"/>
      <c r="R264" s="81"/>
      <c r="S264" s="80"/>
      <c r="T264" s="80"/>
      <c r="U264" s="80"/>
      <c r="V264" s="80"/>
      <c r="W264" s="80"/>
      <c r="X264" s="78"/>
    </row>
    <row r="265" spans="1:24" s="30" customFormat="1" ht="13.9" customHeight="1">
      <c r="A265" s="106">
        <v>203</v>
      </c>
      <c r="B265" s="116" t="s">
        <v>33</v>
      </c>
      <c r="C265" s="3" t="s">
        <v>34</v>
      </c>
      <c r="D265" s="6" t="s">
        <v>16</v>
      </c>
      <c r="E265" s="42"/>
      <c r="F265" s="13"/>
      <c r="G265" s="8"/>
      <c r="H265" s="8"/>
      <c r="I265" s="80"/>
      <c r="J265" s="8"/>
      <c r="K265" s="11"/>
      <c r="L265" s="80"/>
      <c r="M265" s="80"/>
      <c r="N265" s="80"/>
      <c r="O265" s="80"/>
      <c r="P265" s="178"/>
      <c r="Q265" s="2" t="s">
        <v>256</v>
      </c>
      <c r="R265" s="81"/>
      <c r="S265" s="80"/>
      <c r="T265" s="80"/>
      <c r="U265" s="80"/>
      <c r="V265" s="80"/>
      <c r="W265" s="80"/>
      <c r="X265" s="78"/>
    </row>
    <row r="266" spans="1:24" s="30" customFormat="1" ht="13.15" customHeight="1">
      <c r="A266" s="106">
        <v>204</v>
      </c>
      <c r="B266" s="116" t="s">
        <v>35</v>
      </c>
      <c r="C266" s="3" t="s">
        <v>36</v>
      </c>
      <c r="D266" s="6" t="s">
        <v>16</v>
      </c>
      <c r="E266" s="42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5"/>
      <c r="Q266" s="2" t="s">
        <v>256</v>
      </c>
      <c r="R266" s="81"/>
      <c r="S266" s="80"/>
      <c r="T266" s="80"/>
      <c r="U266" s="80"/>
      <c r="V266" s="80"/>
      <c r="W266" s="80"/>
      <c r="X266" s="78"/>
    </row>
    <row r="267" spans="1:24" s="42" customFormat="1" ht="16.149999999999999" customHeight="1" thickBot="1">
      <c r="A267" s="108">
        <v>218</v>
      </c>
      <c r="B267" s="105" t="s">
        <v>45</v>
      </c>
      <c r="C267" s="113" t="s">
        <v>46</v>
      </c>
      <c r="D267" s="42" t="s">
        <v>59</v>
      </c>
      <c r="F267" s="114"/>
      <c r="G267" s="96"/>
      <c r="H267" s="96"/>
      <c r="I267" s="96"/>
      <c r="J267" s="96"/>
      <c r="K267" s="96"/>
      <c r="L267" s="115"/>
      <c r="M267" s="115"/>
      <c r="N267" s="115"/>
      <c r="O267" s="96"/>
      <c r="P267" s="179"/>
      <c r="Q267" s="89"/>
      <c r="R267" s="87">
        <v>218</v>
      </c>
      <c r="S267" s="99"/>
      <c r="T267" s="99"/>
      <c r="U267" s="99"/>
      <c r="V267" s="96"/>
      <c r="W267" s="96"/>
      <c r="X267" s="225"/>
    </row>
    <row r="268" spans="1:24" s="30" customFormat="1" ht="14.45" customHeight="1" outlineLevel="1">
      <c r="A268" s="563"/>
      <c r="B268" s="563"/>
      <c r="C268" s="563"/>
      <c r="D268" s="563"/>
      <c r="E268" s="562" t="s">
        <v>91</v>
      </c>
      <c r="F268" s="40" t="s">
        <v>79</v>
      </c>
      <c r="G268" s="7" t="s">
        <v>80</v>
      </c>
      <c r="H268" s="7" t="s">
        <v>81</v>
      </c>
      <c r="I268" s="80"/>
      <c r="J268" s="7" t="s">
        <v>79</v>
      </c>
      <c r="K268" s="53" t="s">
        <v>87</v>
      </c>
      <c r="L268" s="80"/>
      <c r="M268" s="80"/>
      <c r="N268" s="80"/>
      <c r="O268" s="80"/>
      <c r="P268" s="178" t="s">
        <v>89</v>
      </c>
      <c r="Q268" s="68" t="s">
        <v>267</v>
      </c>
      <c r="R268" s="34" t="s">
        <v>82</v>
      </c>
      <c r="S268" s="33">
        <v>799.85429109281233</v>
      </c>
      <c r="T268" s="33">
        <v>677.48793553076359</v>
      </c>
      <c r="U268" s="33">
        <v>847.57951553952944</v>
      </c>
      <c r="V268" s="80">
        <v>669.4345244212758</v>
      </c>
      <c r="W268" s="80"/>
      <c r="X268" s="78"/>
    </row>
    <row r="269" spans="1:24" s="30" customFormat="1" outlineLevel="1">
      <c r="A269" s="563"/>
      <c r="B269" s="563"/>
      <c r="C269" s="563"/>
      <c r="D269" s="563"/>
      <c r="E269" s="562"/>
      <c r="F269" s="8" t="s">
        <v>82</v>
      </c>
      <c r="G269" s="33">
        <v>748.58906664609538</v>
      </c>
      <c r="H269" s="11">
        <v>88.971989244547373</v>
      </c>
      <c r="I269" s="80"/>
      <c r="J269" s="8" t="s">
        <v>82</v>
      </c>
      <c r="K269" s="11">
        <v>91.294913249355687</v>
      </c>
      <c r="L269" s="80">
        <v>77.32808711604342</v>
      </c>
      <c r="M269" s="80">
        <v>96.742243187057426</v>
      </c>
      <c r="N269" s="80">
        <v>76.408875358615006</v>
      </c>
      <c r="O269" s="80"/>
      <c r="P269" s="85">
        <v>85.443529727767867</v>
      </c>
      <c r="Q269" s="68"/>
      <c r="R269" s="34" t="s">
        <v>83</v>
      </c>
      <c r="S269" s="33">
        <v>155.31814274170389</v>
      </c>
      <c r="T269" s="33">
        <v>85.920836630024624</v>
      </c>
      <c r="U269" s="33">
        <v>132.1010296301707</v>
      </c>
      <c r="V269" s="80">
        <v>157.5769497415578</v>
      </c>
      <c r="W269" s="80"/>
      <c r="X269" s="78">
        <f>G270/$G$269*100</f>
        <v>17.730587527885124</v>
      </c>
    </row>
    <row r="270" spans="1:24" s="30" customFormat="1" outlineLevel="1">
      <c r="A270" s="563"/>
      <c r="B270" s="563"/>
      <c r="C270" s="563"/>
      <c r="D270" s="563"/>
      <c r="E270" s="562"/>
      <c r="F270" s="8" t="s">
        <v>83</v>
      </c>
      <c r="G270" s="33">
        <v>132.72923968586426</v>
      </c>
      <c r="H270" s="11">
        <v>33.262032814155852</v>
      </c>
      <c r="I270" s="80"/>
      <c r="J270" s="8" t="s">
        <v>83</v>
      </c>
      <c r="K270" s="11">
        <v>20.187074640997288</v>
      </c>
      <c r="L270" s="80">
        <v>11.167338931883322</v>
      </c>
      <c r="M270" s="80">
        <v>17.169490300509597</v>
      </c>
      <c r="N270" s="80">
        <v>20.480657249575664</v>
      </c>
      <c r="O270" s="80"/>
      <c r="P270" s="85">
        <v>17.251140280741467</v>
      </c>
      <c r="Q270" s="68"/>
      <c r="R270" s="34" t="s">
        <v>84</v>
      </c>
      <c r="S270" s="33">
        <v>149.75148385265265</v>
      </c>
      <c r="T270" s="33">
        <v>116.8415637412656</v>
      </c>
      <c r="U270" s="33">
        <v>147.35489318579118</v>
      </c>
      <c r="V270" s="80">
        <v>174.76660863060903</v>
      </c>
      <c r="W270" s="80"/>
      <c r="X270" s="78">
        <f t="shared" ref="X270:X273" si="23">G271/$G$269*100</f>
        <v>19.66080509457402</v>
      </c>
    </row>
    <row r="271" spans="1:24" s="30" customFormat="1" outlineLevel="1">
      <c r="A271" s="563"/>
      <c r="B271" s="563"/>
      <c r="C271" s="563"/>
      <c r="D271" s="563"/>
      <c r="E271" s="562"/>
      <c r="F271" s="8" t="s">
        <v>84</v>
      </c>
      <c r="G271" s="33">
        <v>147.17863735257961</v>
      </c>
      <c r="H271" s="11">
        <v>23.721191649151613</v>
      </c>
      <c r="I271" s="80"/>
      <c r="J271" s="8" t="s">
        <v>84</v>
      </c>
      <c r="K271" s="11">
        <v>20.824569192452085</v>
      </c>
      <c r="L271" s="80">
        <v>16.248087605451701</v>
      </c>
      <c r="M271" s="80">
        <v>20.491297248267891</v>
      </c>
      <c r="N271" s="80">
        <v>24.303193800332039</v>
      </c>
      <c r="O271" s="80"/>
      <c r="P271" s="85">
        <v>20.466786961625928</v>
      </c>
      <c r="Q271" s="68"/>
      <c r="R271" s="34" t="s">
        <v>85</v>
      </c>
      <c r="S271" s="33">
        <v>95.71396140798096</v>
      </c>
      <c r="T271" s="33">
        <v>88.994438963309264</v>
      </c>
      <c r="U271" s="33">
        <v>120.27389318579121</v>
      </c>
      <c r="V271" s="80">
        <v>154.90601796374756</v>
      </c>
      <c r="W271" s="80"/>
      <c r="X271" s="78">
        <f t="shared" si="23"/>
        <v>15.358503483802776</v>
      </c>
    </row>
    <row r="272" spans="1:24" s="30" customFormat="1" outlineLevel="1">
      <c r="A272" s="563"/>
      <c r="B272" s="563"/>
      <c r="C272" s="563"/>
      <c r="D272" s="563"/>
      <c r="E272" s="562"/>
      <c r="F272" s="8" t="s">
        <v>85</v>
      </c>
      <c r="G272" s="33">
        <v>114.97207788020725</v>
      </c>
      <c r="H272" s="11">
        <v>29.824718997753486</v>
      </c>
      <c r="I272" s="80"/>
      <c r="J272" s="8" t="s">
        <v>85</v>
      </c>
      <c r="K272" s="11">
        <v>11.685050800710526</v>
      </c>
      <c r="L272" s="80">
        <v>10.864711113924182</v>
      </c>
      <c r="M272" s="80">
        <v>14.683401785917663</v>
      </c>
      <c r="N272" s="80">
        <v>18.911396651181096</v>
      </c>
      <c r="O272" s="80"/>
      <c r="P272" s="85">
        <v>14.036140087933365</v>
      </c>
      <c r="Q272" s="68"/>
      <c r="R272" s="8" t="s">
        <v>86</v>
      </c>
      <c r="S272" s="33"/>
      <c r="T272" s="33">
        <v>126.37242729688609</v>
      </c>
      <c r="U272" s="33">
        <v>168.4058132971783</v>
      </c>
      <c r="V272" s="80">
        <v>223.09058529776269</v>
      </c>
      <c r="W272" s="80"/>
      <c r="X272" s="133">
        <f t="shared" si="23"/>
        <v>23.059773332964262</v>
      </c>
    </row>
    <row r="273" spans="1:24" s="30" customFormat="1" outlineLevel="1">
      <c r="A273" s="563"/>
      <c r="B273" s="563"/>
      <c r="C273" s="563"/>
      <c r="D273" s="563"/>
      <c r="E273" s="562"/>
      <c r="F273" s="8" t="s">
        <v>86</v>
      </c>
      <c r="G273" s="33">
        <v>172.62294196394237</v>
      </c>
      <c r="H273" s="11">
        <v>48.496790124859409</v>
      </c>
      <c r="I273" s="80"/>
      <c r="J273" s="8" t="s">
        <v>86</v>
      </c>
      <c r="K273" s="11"/>
      <c r="L273" s="80">
        <v>8.5081249456494756</v>
      </c>
      <c r="M273" s="80">
        <v>11.338056344680313</v>
      </c>
      <c r="N273" s="80">
        <v>15.019752445304238</v>
      </c>
      <c r="O273" s="80"/>
      <c r="P273" s="85">
        <v>11.621977911878011</v>
      </c>
      <c r="Q273" s="68"/>
      <c r="R273" s="8" t="s">
        <v>88</v>
      </c>
      <c r="S273" s="11"/>
      <c r="T273" s="33"/>
      <c r="U273" s="33">
        <v>174.32384652009853</v>
      </c>
      <c r="V273" s="80">
        <v>294.68717418827487</v>
      </c>
      <c r="W273" s="80"/>
      <c r="X273" s="78">
        <f t="shared" si="23"/>
        <v>31.326333872980815</v>
      </c>
    </row>
    <row r="274" spans="1:24" s="30" customFormat="1" outlineLevel="1">
      <c r="A274" s="563"/>
      <c r="B274" s="563"/>
      <c r="C274" s="563"/>
      <c r="D274" s="563"/>
      <c r="E274" s="562"/>
      <c r="F274" s="13" t="s">
        <v>88</v>
      </c>
      <c r="G274" s="80">
        <v>234.5055103541867</v>
      </c>
      <c r="H274" s="80">
        <v>85.109725200345878</v>
      </c>
      <c r="I274" s="80"/>
      <c r="J274" s="12" t="s">
        <v>88</v>
      </c>
      <c r="K274" s="80"/>
      <c r="L274" s="80"/>
      <c r="M274" s="80">
        <v>8.7880077619071955</v>
      </c>
      <c r="N274" s="80">
        <v>14.855759701255092</v>
      </c>
      <c r="O274" s="80"/>
      <c r="P274" s="85">
        <v>11.821883731581144</v>
      </c>
      <c r="Q274" s="68"/>
      <c r="R274" s="81"/>
      <c r="S274" s="80"/>
      <c r="T274" s="80"/>
      <c r="U274" s="80"/>
      <c r="V274" s="80"/>
      <c r="W274" s="80"/>
      <c r="X274" s="78"/>
    </row>
    <row r="275" spans="1:24" s="30" customFormat="1" outlineLevel="1">
      <c r="A275" s="563"/>
      <c r="B275" s="563"/>
      <c r="C275" s="563"/>
      <c r="D275" s="563"/>
      <c r="E275" s="562"/>
      <c r="F275" s="49"/>
      <c r="G275" s="80"/>
      <c r="H275" s="80"/>
      <c r="I275" s="80"/>
      <c r="J275" s="80"/>
      <c r="K275" s="80"/>
      <c r="O275" s="80"/>
      <c r="P275" s="85"/>
      <c r="Q275" s="68"/>
      <c r="R275" s="81"/>
      <c r="S275" s="80"/>
      <c r="T275" s="80"/>
      <c r="U275" s="80"/>
      <c r="V275" s="80"/>
      <c r="W275" s="80"/>
      <c r="X275" s="78"/>
    </row>
    <row r="276" spans="1:24" s="30" customFormat="1" ht="15.75" outlineLevel="1" thickBot="1">
      <c r="A276" s="563"/>
      <c r="B276" s="563"/>
      <c r="C276" s="563"/>
      <c r="D276" s="563"/>
      <c r="E276" s="562"/>
      <c r="L276" s="61"/>
      <c r="M276" s="61"/>
      <c r="N276" s="61"/>
      <c r="W276" s="78"/>
      <c r="X276" s="78"/>
    </row>
    <row r="277" spans="1:24" s="30" customFormat="1" ht="13.9" customHeight="1" outlineLevel="1">
      <c r="A277" s="561"/>
      <c r="B277" s="561"/>
      <c r="C277" s="561"/>
      <c r="D277" s="561"/>
      <c r="E277" s="569" t="s">
        <v>98</v>
      </c>
      <c r="F277" s="40" t="s">
        <v>79</v>
      </c>
      <c r="G277" s="7" t="s">
        <v>80</v>
      </c>
      <c r="H277" s="7" t="s">
        <v>81</v>
      </c>
      <c r="I277" s="80"/>
      <c r="J277" s="7" t="s">
        <v>79</v>
      </c>
      <c r="K277" s="53" t="s">
        <v>87</v>
      </c>
      <c r="L277" s="80"/>
      <c r="M277" s="80"/>
      <c r="N277" s="80"/>
      <c r="O277" s="80"/>
      <c r="P277" s="178" t="s">
        <v>89</v>
      </c>
      <c r="Q277" s="68" t="s">
        <v>275</v>
      </c>
      <c r="R277" s="8">
        <v>218</v>
      </c>
      <c r="S277" s="11"/>
      <c r="T277" s="11"/>
      <c r="U277" s="11"/>
      <c r="V277" s="80"/>
      <c r="W277" s="80"/>
      <c r="X277" s="78"/>
    </row>
    <row r="278" spans="1:24" s="30" customFormat="1" outlineLevel="1">
      <c r="A278" s="561"/>
      <c r="B278" s="561"/>
      <c r="C278" s="561"/>
      <c r="D278" s="561"/>
      <c r="E278" s="569"/>
      <c r="F278" s="8" t="s">
        <v>82</v>
      </c>
      <c r="G278" s="33">
        <v>5229.9054055284196</v>
      </c>
      <c r="H278" s="11">
        <v>176.48362405048744</v>
      </c>
      <c r="I278" s="80"/>
      <c r="J278" s="8" t="s">
        <v>82</v>
      </c>
      <c r="K278" s="11">
        <v>85.330178346410463</v>
      </c>
      <c r="L278" s="80">
        <v>88.252746336863055</v>
      </c>
      <c r="M278" s="80">
        <v>87.088977871710327</v>
      </c>
      <c r="N278" s="80">
        <v>92.340737395929722</v>
      </c>
      <c r="O278" s="80"/>
      <c r="P278" s="85">
        <v>88.253159987728395</v>
      </c>
      <c r="Q278" s="70"/>
      <c r="R278" s="34" t="s">
        <v>82</v>
      </c>
      <c r="S278" s="33">
        <v>5056.6887469032263</v>
      </c>
      <c r="T278" s="33">
        <v>5229.8808924696586</v>
      </c>
      <c r="U278" s="33">
        <v>5160.9156680229416</v>
      </c>
      <c r="V278" s="80">
        <v>5472.1363147178536</v>
      </c>
      <c r="W278" s="80"/>
      <c r="X278" s="386" t="s">
        <v>440</v>
      </c>
    </row>
    <row r="279" spans="1:24" s="30" customFormat="1" outlineLevel="1">
      <c r="A279" s="561"/>
      <c r="B279" s="561"/>
      <c r="C279" s="561"/>
      <c r="D279" s="561"/>
      <c r="E279" s="569"/>
      <c r="F279" s="8" t="s">
        <v>83</v>
      </c>
      <c r="G279" s="33">
        <v>1184.542165810692</v>
      </c>
      <c r="H279" s="11">
        <v>164.4411621883996</v>
      </c>
      <c r="I279" s="80"/>
      <c r="J279" s="8" t="s">
        <v>83</v>
      </c>
      <c r="K279" s="11">
        <v>19.98330840212488</v>
      </c>
      <c r="L279" s="80">
        <v>27.719191089621663</v>
      </c>
      <c r="M279" s="80">
        <v>22.316401671473958</v>
      </c>
      <c r="N279" s="80">
        <v>23.337173088034938</v>
      </c>
      <c r="O279" s="80"/>
      <c r="P279" s="185">
        <v>23.339018562813862</v>
      </c>
      <c r="Q279" s="70"/>
      <c r="R279" s="34" t="s">
        <v>83</v>
      </c>
      <c r="S279" s="33">
        <v>1014.2273699730977</v>
      </c>
      <c r="T279" s="33">
        <v>1406.8522444271196</v>
      </c>
      <c r="U279" s="33">
        <v>1132.6405477541221</v>
      </c>
      <c r="V279" s="80">
        <v>1184.4485010884293</v>
      </c>
      <c r="W279" s="80"/>
      <c r="X279" s="241">
        <f>G279/$G$278*100</f>
        <v>22.649399443411316</v>
      </c>
    </row>
    <row r="280" spans="1:24" s="30" customFormat="1" outlineLevel="1">
      <c r="A280" s="561"/>
      <c r="B280" s="561"/>
      <c r="C280" s="561"/>
      <c r="D280" s="561"/>
      <c r="E280" s="569"/>
      <c r="F280" s="8" t="s">
        <v>84</v>
      </c>
      <c r="G280" s="33">
        <v>1917.8631624982993</v>
      </c>
      <c r="H280" s="11">
        <v>269.58745000645058</v>
      </c>
      <c r="I280" s="80"/>
      <c r="J280" s="8" t="s">
        <v>84</v>
      </c>
      <c r="K280" s="11">
        <v>30.394363741862339</v>
      </c>
      <c r="L280" s="80">
        <v>41.345291656407241</v>
      </c>
      <c r="M280" s="80">
        <v>34.689717861623897</v>
      </c>
      <c r="N280" s="80">
        <v>40.525271673458349</v>
      </c>
      <c r="O280" s="80"/>
      <c r="P280" s="85">
        <v>36.738661233337957</v>
      </c>
      <c r="Q280" s="70"/>
      <c r="R280" s="34" t="s">
        <v>84</v>
      </c>
      <c r="S280" s="33">
        <v>1586.6726933205537</v>
      </c>
      <c r="T280" s="33">
        <v>2158.3424422285975</v>
      </c>
      <c r="U280" s="33">
        <v>1810.9024599920904</v>
      </c>
      <c r="V280" s="80">
        <v>2115.5350544519561</v>
      </c>
      <c r="W280" s="80"/>
      <c r="X280" s="78">
        <f t="shared" ref="X280:X283" si="24">G280/$G$278*100</f>
        <v>36.671087023313419</v>
      </c>
    </row>
    <row r="281" spans="1:24" s="30" customFormat="1" outlineLevel="1">
      <c r="A281" s="561"/>
      <c r="B281" s="561"/>
      <c r="C281" s="561"/>
      <c r="D281" s="561"/>
      <c r="E281" s="569"/>
      <c r="F281" s="8" t="s">
        <v>85</v>
      </c>
      <c r="G281" s="33">
        <v>4117.8833333333332</v>
      </c>
      <c r="H281" s="11">
        <v>1364.7565106396573</v>
      </c>
      <c r="I281" s="80"/>
      <c r="J281" s="8" t="s">
        <v>85</v>
      </c>
      <c r="K281" s="11">
        <v>25.113670897346807</v>
      </c>
      <c r="L281" s="80">
        <v>56.506001474963362</v>
      </c>
      <c r="M281" s="80">
        <v>49.177640174750252</v>
      </c>
      <c r="N281" s="80">
        <v>60.50117784148209</v>
      </c>
      <c r="O281" s="80"/>
      <c r="P281" s="85">
        <v>47.82462259713563</v>
      </c>
      <c r="Q281" s="70"/>
      <c r="R281" s="8" t="s">
        <v>85</v>
      </c>
      <c r="S281" s="11">
        <v>2162.3833333333332</v>
      </c>
      <c r="T281" s="11">
        <v>4865.3833333333332</v>
      </c>
      <c r="U281" s="11">
        <v>4234.3833333333332</v>
      </c>
      <c r="V281" s="80">
        <v>5209.3833333333332</v>
      </c>
      <c r="W281" s="80"/>
      <c r="X281" s="78">
        <f t="shared" si="24"/>
        <v>78.737243105399344</v>
      </c>
    </row>
    <row r="282" spans="1:24" s="30" customFormat="1" outlineLevel="1">
      <c r="A282" s="561"/>
      <c r="B282" s="561"/>
      <c r="C282" s="561"/>
      <c r="D282" s="561"/>
      <c r="E282" s="569"/>
      <c r="F282" s="8" t="s">
        <v>86</v>
      </c>
      <c r="G282" s="33">
        <v>4011.4781967059948</v>
      </c>
      <c r="H282" s="11">
        <v>114.76382428123354</v>
      </c>
      <c r="I282" s="80"/>
      <c r="J282" s="8" t="s">
        <v>86</v>
      </c>
      <c r="K282" s="11"/>
      <c r="L282" s="80">
        <v>78.74143031857767</v>
      </c>
      <c r="M282" s="80">
        <v>75.604943619286317</v>
      </c>
      <c r="N282" s="80">
        <v>79.929217777329228</v>
      </c>
      <c r="O282" s="80"/>
      <c r="P282" s="185">
        <v>78.0918639050644</v>
      </c>
      <c r="Q282" s="70"/>
      <c r="R282" s="8" t="s">
        <v>86</v>
      </c>
      <c r="S282" s="33"/>
      <c r="T282" s="33">
        <v>4044.8455844826362</v>
      </c>
      <c r="U282" s="33">
        <v>3883.7283133702267</v>
      </c>
      <c r="V282" s="80">
        <v>4105.8606922651215</v>
      </c>
      <c r="W282" s="80"/>
      <c r="X282" s="241">
        <f t="shared" si="24"/>
        <v>76.702691265993991</v>
      </c>
    </row>
    <row r="283" spans="1:24" s="30" customFormat="1" outlineLevel="1">
      <c r="A283" s="561"/>
      <c r="B283" s="561"/>
      <c r="C283" s="561"/>
      <c r="D283" s="561"/>
      <c r="E283" s="569"/>
      <c r="F283" s="12" t="s">
        <v>88</v>
      </c>
      <c r="G283" s="80">
        <v>5765.3022684337793</v>
      </c>
      <c r="H283" s="80">
        <v>674.25944386055994</v>
      </c>
      <c r="I283" s="80"/>
      <c r="J283" s="12" t="s">
        <v>88</v>
      </c>
      <c r="K283" s="80"/>
      <c r="L283" s="80"/>
      <c r="M283" s="80">
        <v>121.45778508966517</v>
      </c>
      <c r="N283" s="80">
        <v>102.90375049033594</v>
      </c>
      <c r="O283" s="80"/>
      <c r="P283" s="85">
        <v>112.18076779000054</v>
      </c>
      <c r="Q283" s="70"/>
      <c r="R283" s="8" t="s">
        <v>88</v>
      </c>
      <c r="S283" s="11"/>
      <c r="T283" s="33"/>
      <c r="U283" s="33">
        <v>6242.0756934666515</v>
      </c>
      <c r="V283" s="80">
        <v>5288.5288434009071</v>
      </c>
      <c r="W283" s="80"/>
      <c r="X283" s="78">
        <f t="shared" si="24"/>
        <v>110.2372188670832</v>
      </c>
    </row>
    <row r="284" spans="1:24" s="30" customFormat="1" outlineLevel="1">
      <c r="A284" s="561"/>
      <c r="B284" s="561"/>
      <c r="C284" s="561"/>
      <c r="D284" s="561"/>
      <c r="E284" s="569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5"/>
      <c r="Q284" s="68"/>
      <c r="R284" s="81"/>
      <c r="S284" s="80"/>
      <c r="T284" s="80"/>
      <c r="U284" s="80"/>
      <c r="V284" s="80"/>
      <c r="W284" s="80"/>
      <c r="X284" s="78"/>
    </row>
    <row r="285" spans="1:24" s="30" customFormat="1" outlineLevel="1">
      <c r="A285" s="561"/>
      <c r="B285" s="561"/>
      <c r="C285" s="561"/>
      <c r="D285" s="561"/>
      <c r="E285" s="569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5"/>
      <c r="Q285" s="68"/>
      <c r="R285" s="81"/>
      <c r="S285" s="80"/>
      <c r="T285" s="80"/>
      <c r="U285" s="80"/>
      <c r="V285" s="80"/>
      <c r="W285" s="80"/>
      <c r="X285" s="78"/>
    </row>
    <row r="286" spans="1:24" s="30" customFormat="1" ht="15.75" outlineLevel="1" thickBot="1">
      <c r="A286" s="561"/>
      <c r="B286" s="561"/>
      <c r="C286" s="561"/>
      <c r="D286" s="561"/>
      <c r="E286" s="569"/>
      <c r="F286" s="49"/>
      <c r="G286" s="80"/>
      <c r="H286" s="80"/>
      <c r="I286" s="80"/>
      <c r="J286" s="80"/>
      <c r="K286" s="80"/>
      <c r="L286" s="61"/>
      <c r="M286" s="61"/>
      <c r="N286" s="61"/>
      <c r="O286" s="80"/>
      <c r="P286" s="85"/>
      <c r="Q286" s="68"/>
      <c r="R286" s="81"/>
      <c r="S286" s="80"/>
      <c r="T286" s="80"/>
      <c r="U286" s="80"/>
      <c r="V286" s="80"/>
      <c r="W286" s="80"/>
      <c r="X286" s="78"/>
    </row>
    <row r="287" spans="1:24" s="30" customFormat="1" ht="14.45" customHeight="1" outlineLevel="1">
      <c r="A287" s="563"/>
      <c r="B287" s="563"/>
      <c r="C287" s="563"/>
      <c r="D287" s="563"/>
      <c r="E287" s="570" t="s">
        <v>93</v>
      </c>
      <c r="F287" s="40" t="s">
        <v>79</v>
      </c>
      <c r="G287" s="7" t="s">
        <v>80</v>
      </c>
      <c r="H287" s="7" t="s">
        <v>81</v>
      </c>
      <c r="I287" s="80"/>
      <c r="J287" s="7" t="s">
        <v>79</v>
      </c>
      <c r="K287" s="53" t="s">
        <v>87</v>
      </c>
      <c r="L287" s="80"/>
      <c r="M287" s="80"/>
      <c r="N287" s="80"/>
      <c r="O287" s="80"/>
      <c r="P287" s="178" t="s">
        <v>89</v>
      </c>
      <c r="Q287" s="68" t="s">
        <v>274</v>
      </c>
      <c r="R287" s="8">
        <v>218</v>
      </c>
      <c r="S287" s="11"/>
      <c r="T287" s="80"/>
      <c r="U287" s="80"/>
      <c r="V287" s="80"/>
      <c r="W287" s="80"/>
      <c r="X287" s="78" t="s">
        <v>343</v>
      </c>
    </row>
    <row r="288" spans="1:24" s="30" customFormat="1" outlineLevel="1">
      <c r="A288" s="563"/>
      <c r="B288" s="563"/>
      <c r="C288" s="563"/>
      <c r="D288" s="563"/>
      <c r="E288" s="570"/>
      <c r="F288" s="8" t="s">
        <v>82</v>
      </c>
      <c r="G288" s="33">
        <v>1845.5286633629221</v>
      </c>
      <c r="H288" s="11">
        <v>155.30474421369559</v>
      </c>
      <c r="I288" s="80"/>
      <c r="J288" s="8" t="s">
        <v>82</v>
      </c>
      <c r="K288" s="11">
        <v>99.414391166382146</v>
      </c>
      <c r="L288" s="80">
        <v>88.247676304060619</v>
      </c>
      <c r="M288" s="80"/>
      <c r="N288" s="80"/>
      <c r="O288" s="80"/>
      <c r="P288" s="85">
        <v>93.831033735221382</v>
      </c>
      <c r="Q288" s="68"/>
      <c r="R288" s="8" t="s">
        <v>82</v>
      </c>
      <c r="S288" s="33">
        <v>1955.3457011468684</v>
      </c>
      <c r="T288" s="33">
        <v>1735.7116255789756</v>
      </c>
      <c r="U288" s="80"/>
      <c r="V288" s="80"/>
      <c r="W288" s="80"/>
      <c r="X288" s="78"/>
    </row>
    <row r="289" spans="1:30" s="30" customFormat="1" outlineLevel="1">
      <c r="A289" s="563"/>
      <c r="B289" s="563"/>
      <c r="C289" s="563"/>
      <c r="D289" s="563"/>
      <c r="E289" s="570"/>
      <c r="F289" s="8" t="s">
        <v>83</v>
      </c>
      <c r="G289" s="33">
        <v>1028.4512794263892</v>
      </c>
      <c r="H289" s="11">
        <v>7.3572048563809371</v>
      </c>
      <c r="I289" s="80"/>
      <c r="J289" s="8" t="s">
        <v>83</v>
      </c>
      <c r="K289" s="11">
        <v>66.063847098559535</v>
      </c>
      <c r="L289" s="80">
        <v>65.398854698726709</v>
      </c>
      <c r="M289" s="80"/>
      <c r="N289" s="80"/>
      <c r="O289" s="80"/>
      <c r="P289" s="199">
        <v>65.731350898643115</v>
      </c>
      <c r="Q289" s="68"/>
      <c r="R289" s="8" t="s">
        <v>83</v>
      </c>
      <c r="S289" s="33">
        <v>1033.6536088709147</v>
      </c>
      <c r="T289" s="33">
        <v>1023.2489499818636</v>
      </c>
      <c r="U289" s="80"/>
      <c r="V289" s="80"/>
      <c r="W289" s="80"/>
      <c r="X289" s="241">
        <f>G289/$G$288*100</f>
        <v>55.726648945801003</v>
      </c>
    </row>
    <row r="290" spans="1:30" s="30" customFormat="1" outlineLevel="1">
      <c r="A290" s="563"/>
      <c r="B290" s="563"/>
      <c r="C290" s="563"/>
      <c r="D290" s="563"/>
      <c r="E290" s="570"/>
      <c r="F290" s="8" t="s">
        <v>84</v>
      </c>
      <c r="G290" s="33">
        <v>1305.0422355453734</v>
      </c>
      <c r="H290" s="11">
        <v>21.422923451302136</v>
      </c>
      <c r="I290" s="80"/>
      <c r="J290" s="8" t="s">
        <v>84</v>
      </c>
      <c r="K290" s="11">
        <v>72.737486020745521</v>
      </c>
      <c r="L290" s="80">
        <v>71.068258995676999</v>
      </c>
      <c r="M290" s="80"/>
      <c r="N290" s="80"/>
      <c r="O290" s="80"/>
      <c r="P290" s="85">
        <v>71.90287250821126</v>
      </c>
      <c r="Q290" s="68"/>
      <c r="R290" s="8" t="s">
        <v>84</v>
      </c>
      <c r="S290" s="33">
        <v>1320.1905299906293</v>
      </c>
      <c r="T290" s="33">
        <v>1289.8939411001172</v>
      </c>
      <c r="U290" s="80"/>
      <c r="V290" s="80"/>
      <c r="W290" s="80"/>
      <c r="X290" s="78">
        <f t="shared" ref="X290:X293" si="25">G290/$G$288*100</f>
        <v>70.713734305666406</v>
      </c>
    </row>
    <row r="291" spans="1:30" s="30" customFormat="1" outlineLevel="1">
      <c r="A291" s="563"/>
      <c r="B291" s="563"/>
      <c r="C291" s="563"/>
      <c r="D291" s="563"/>
      <c r="E291" s="570"/>
      <c r="F291" s="8" t="s">
        <v>85</v>
      </c>
      <c r="G291" s="33">
        <v>1278.6585505387989</v>
      </c>
      <c r="H291" s="11">
        <v>6.8273571742212482</v>
      </c>
      <c r="I291" s="80"/>
      <c r="J291" s="8" t="s">
        <v>85</v>
      </c>
      <c r="K291" s="11">
        <v>80.54423257045859</v>
      </c>
      <c r="L291" s="80">
        <v>79.938318749798825</v>
      </c>
      <c r="M291" s="80"/>
      <c r="N291" s="80"/>
      <c r="O291" s="80"/>
      <c r="P291" s="85">
        <v>80.241275660128707</v>
      </c>
      <c r="Q291" s="68"/>
      <c r="R291" s="8" t="s">
        <v>85</v>
      </c>
      <c r="S291" s="33">
        <v>1283.4862210942733</v>
      </c>
      <c r="T291" s="33">
        <v>1273.8308799833244</v>
      </c>
      <c r="U291" s="80"/>
      <c r="V291" s="80"/>
      <c r="W291" s="80"/>
      <c r="X291" s="78">
        <f t="shared" si="25"/>
        <v>69.284133913630328</v>
      </c>
    </row>
    <row r="292" spans="1:30" s="30" customFormat="1" outlineLevel="1">
      <c r="A292" s="563"/>
      <c r="B292" s="563"/>
      <c r="C292" s="563"/>
      <c r="D292" s="563"/>
      <c r="E292" s="570"/>
      <c r="F292" s="8" t="s">
        <v>86</v>
      </c>
      <c r="G292" s="33">
        <v>2168.8538827680013</v>
      </c>
      <c r="H292" s="11">
        <v>315.241932718241</v>
      </c>
      <c r="I292" s="80"/>
      <c r="J292" s="8" t="s">
        <v>86</v>
      </c>
      <c r="K292" s="11">
        <v>84.381484463666467</v>
      </c>
      <c r="L292" s="80">
        <v>68.652963333085822</v>
      </c>
      <c r="M292" s="80"/>
      <c r="N292" s="80"/>
      <c r="O292" s="80"/>
      <c r="P292" s="185">
        <v>76.517223898376145</v>
      </c>
      <c r="Q292" s="68"/>
      <c r="R292" s="8" t="s">
        <v>86</v>
      </c>
      <c r="S292" s="33">
        <v>2391.7635911074221</v>
      </c>
      <c r="T292" s="33">
        <v>1945.9441744285805</v>
      </c>
      <c r="U292" s="80"/>
      <c r="V292" s="80"/>
      <c r="W292" s="80"/>
      <c r="X292" s="241">
        <f t="shared" si="25"/>
        <v>117.51938215990188</v>
      </c>
    </row>
    <row r="293" spans="1:30" s="30" customFormat="1" outlineLevel="1">
      <c r="A293" s="563"/>
      <c r="B293" s="563"/>
      <c r="C293" s="563"/>
      <c r="D293" s="563"/>
      <c r="E293" s="570"/>
      <c r="F293" s="13" t="s">
        <v>88</v>
      </c>
      <c r="G293" s="80">
        <v>3962.235100062217</v>
      </c>
      <c r="H293" s="80"/>
      <c r="I293" s="80"/>
      <c r="J293" s="12" t="s">
        <v>88</v>
      </c>
      <c r="K293" s="80"/>
      <c r="L293" s="80">
        <v>95.804404547080182</v>
      </c>
      <c r="M293" s="80"/>
      <c r="N293" s="80"/>
      <c r="O293" s="80"/>
      <c r="P293" s="85">
        <v>95.804404547080182</v>
      </c>
      <c r="Q293" s="68"/>
      <c r="R293" s="8" t="s">
        <v>88</v>
      </c>
      <c r="S293" s="11"/>
      <c r="T293" s="33">
        <v>3962.235100062217</v>
      </c>
      <c r="U293" s="80"/>
      <c r="V293" s="80"/>
      <c r="W293" s="80"/>
      <c r="X293" s="78">
        <f t="shared" si="25"/>
        <v>214.69377196462682</v>
      </c>
    </row>
    <row r="294" spans="1:30" s="30" customFormat="1" outlineLevel="1">
      <c r="A294" s="563"/>
      <c r="B294" s="563"/>
      <c r="C294" s="563"/>
      <c r="D294" s="563"/>
      <c r="E294" s="57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5"/>
      <c r="Q294" s="68"/>
      <c r="R294" s="81"/>
      <c r="S294" s="80"/>
      <c r="T294" s="80"/>
      <c r="U294" s="80"/>
      <c r="V294" s="80"/>
      <c r="W294" s="80"/>
      <c r="X294" s="78"/>
    </row>
    <row r="295" spans="1:30" s="30" customFormat="1" ht="26.45" customHeight="1" outlineLevel="1">
      <c r="A295" s="563"/>
      <c r="B295" s="563"/>
      <c r="C295" s="563"/>
      <c r="D295" s="563"/>
      <c r="E295" s="57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5"/>
      <c r="Q295" s="68"/>
      <c r="R295" s="81"/>
      <c r="S295" s="80"/>
      <c r="T295" s="80"/>
      <c r="U295" s="80"/>
      <c r="V295" s="80"/>
      <c r="W295" s="80"/>
      <c r="X295" s="78"/>
    </row>
    <row r="296" spans="1:30" s="30" customFormat="1" ht="13.15" customHeight="1">
      <c r="A296" s="106">
        <v>219</v>
      </c>
      <c r="B296" s="116" t="s">
        <v>47</v>
      </c>
      <c r="C296" s="3" t="s">
        <v>48</v>
      </c>
      <c r="D296" s="30" t="s">
        <v>59</v>
      </c>
      <c r="E296" s="42"/>
      <c r="F296" s="13"/>
      <c r="G296" s="8"/>
      <c r="H296" s="8"/>
      <c r="I296" s="80"/>
      <c r="J296" s="8"/>
      <c r="K296" s="11"/>
      <c r="L296" s="80"/>
      <c r="M296" s="80"/>
      <c r="N296" s="80"/>
      <c r="O296" s="80"/>
      <c r="P296" s="178"/>
      <c r="Q296" s="2" t="s">
        <v>256</v>
      </c>
      <c r="R296" s="81"/>
      <c r="S296" s="80"/>
      <c r="T296" s="80"/>
      <c r="U296" s="80"/>
      <c r="V296" s="80"/>
      <c r="W296" s="80"/>
      <c r="X296" s="78"/>
    </row>
    <row r="297" spans="1:30" s="30" customFormat="1" ht="13.15" customHeight="1">
      <c r="A297" s="106">
        <v>221</v>
      </c>
      <c r="B297" s="116" t="s">
        <v>49</v>
      </c>
      <c r="C297" s="3" t="s">
        <v>50</v>
      </c>
      <c r="D297" s="30" t="s">
        <v>59</v>
      </c>
      <c r="E297" s="42"/>
      <c r="F297" s="80"/>
      <c r="G297" s="80"/>
      <c r="H297" s="80"/>
      <c r="I297" s="80"/>
      <c r="J297" s="80"/>
      <c r="K297" s="80"/>
      <c r="O297" s="80"/>
      <c r="P297" s="85"/>
      <c r="Q297" s="2" t="s">
        <v>256</v>
      </c>
      <c r="R297" s="81"/>
      <c r="S297" s="80"/>
      <c r="T297" s="80"/>
      <c r="U297" s="80"/>
      <c r="V297" s="80"/>
      <c r="W297" s="80"/>
      <c r="X297" s="78"/>
    </row>
    <row r="298" spans="1:30" s="42" customFormat="1" ht="20.45" customHeight="1" thickBot="1">
      <c r="A298" s="108">
        <v>222</v>
      </c>
      <c r="B298" s="105" t="s">
        <v>51</v>
      </c>
      <c r="C298" s="113" t="s">
        <v>52</v>
      </c>
      <c r="D298" s="42" t="s">
        <v>59</v>
      </c>
      <c r="L298" s="61"/>
      <c r="M298" s="61"/>
      <c r="N298" s="61"/>
      <c r="W298" s="285"/>
      <c r="X298" s="225"/>
    </row>
    <row r="299" spans="1:30" s="30" customFormat="1" ht="13.9" customHeight="1" outlineLevel="1">
      <c r="A299" s="561"/>
      <c r="B299" s="561"/>
      <c r="C299" s="561"/>
      <c r="D299" s="561"/>
      <c r="E299" s="574" t="s">
        <v>91</v>
      </c>
      <c r="F299" s="110" t="s">
        <v>79</v>
      </c>
      <c r="G299" s="111" t="s">
        <v>80</v>
      </c>
      <c r="H299" s="111" t="s">
        <v>81</v>
      </c>
      <c r="I299" s="96"/>
      <c r="J299" s="111" t="s">
        <v>79</v>
      </c>
      <c r="K299" s="112" t="s">
        <v>87</v>
      </c>
      <c r="L299" s="96"/>
      <c r="M299" s="96"/>
      <c r="N299" s="96"/>
      <c r="O299" s="96"/>
      <c r="P299" s="179" t="s">
        <v>89</v>
      </c>
      <c r="Q299" s="89"/>
      <c r="R299" s="87">
        <v>222</v>
      </c>
      <c r="S299" s="99"/>
      <c r="T299" s="99"/>
      <c r="U299" s="99"/>
      <c r="V299" s="99"/>
      <c r="W299" s="99"/>
      <c r="X299" s="225"/>
      <c r="Y299" s="69"/>
      <c r="Z299" s="8"/>
      <c r="AA299" s="10"/>
      <c r="AB299" s="10"/>
      <c r="AC299" s="10"/>
      <c r="AD299" s="10"/>
    </row>
    <row r="300" spans="1:30" s="30" customFormat="1" outlineLevel="1">
      <c r="A300" s="561"/>
      <c r="B300" s="561"/>
      <c r="C300" s="561"/>
      <c r="D300" s="561"/>
      <c r="E300" s="574"/>
      <c r="F300" s="8" t="s">
        <v>82</v>
      </c>
      <c r="G300" s="33">
        <v>696.13727803405072</v>
      </c>
      <c r="H300" s="11">
        <v>70.119392101540214</v>
      </c>
      <c r="I300" s="80"/>
      <c r="J300" s="8" t="s">
        <v>82</v>
      </c>
      <c r="K300" s="11">
        <v>86.324374657369503</v>
      </c>
      <c r="L300" s="80">
        <v>68.691091859472152</v>
      </c>
      <c r="M300" s="80">
        <v>84.684580383519346</v>
      </c>
      <c r="N300" s="80">
        <v>78.126802892143019</v>
      </c>
      <c r="O300" s="80"/>
      <c r="P300" s="85">
        <v>79.456712448126012</v>
      </c>
      <c r="Q300" s="68" t="s">
        <v>267</v>
      </c>
      <c r="R300" s="8" t="s">
        <v>82</v>
      </c>
      <c r="S300" s="33">
        <v>756.30633775850504</v>
      </c>
      <c r="T300" s="33">
        <v>601.8173699730977</v>
      </c>
      <c r="U300" s="33">
        <v>741.93974886799276</v>
      </c>
      <c r="V300" s="33">
        <v>684.4856555366074</v>
      </c>
      <c r="W300" s="33"/>
      <c r="X300" s="78"/>
      <c r="Y300" s="69"/>
      <c r="Z300" s="8"/>
      <c r="AA300" s="9"/>
      <c r="AB300" s="9"/>
      <c r="AC300" s="9"/>
      <c r="AD300" s="9"/>
    </row>
    <row r="301" spans="1:30" s="30" customFormat="1" outlineLevel="1">
      <c r="A301" s="561"/>
      <c r="B301" s="561"/>
      <c r="C301" s="561"/>
      <c r="D301" s="561"/>
      <c r="E301" s="574"/>
      <c r="F301" s="8" t="s">
        <v>83</v>
      </c>
      <c r="G301" s="33">
        <v>291.77713354779917</v>
      </c>
      <c r="H301" s="11">
        <v>8.3506896566331399</v>
      </c>
      <c r="I301" s="80"/>
      <c r="J301" s="8" t="s">
        <v>83</v>
      </c>
      <c r="K301" s="11">
        <v>37.689373086405929</v>
      </c>
      <c r="L301" s="80">
        <v>36.534975799756417</v>
      </c>
      <c r="M301" s="80">
        <v>39.078804840624478</v>
      </c>
      <c r="N301" s="80">
        <v>38.388765053391069</v>
      </c>
      <c r="O301" s="80"/>
      <c r="P301" s="85">
        <v>37.922979695044475</v>
      </c>
      <c r="Q301" s="70"/>
      <c r="R301" s="8" t="s">
        <v>83</v>
      </c>
      <c r="S301" s="33">
        <v>289.97977829790875</v>
      </c>
      <c r="T301" s="33">
        <v>281.09791474228825</v>
      </c>
      <c r="U301" s="33">
        <v>300.66998296447804</v>
      </c>
      <c r="V301" s="33">
        <v>295.36085818652168</v>
      </c>
      <c r="W301" s="33"/>
      <c r="X301" s="78">
        <f>G301/$G$300*100</f>
        <v>41.91373494202206</v>
      </c>
      <c r="Y301" s="69"/>
      <c r="Z301" s="8"/>
      <c r="AA301" s="9"/>
      <c r="AB301" s="9"/>
      <c r="AC301" s="9"/>
      <c r="AD301" s="9"/>
    </row>
    <row r="302" spans="1:30" s="30" customFormat="1" outlineLevel="1">
      <c r="A302" s="561"/>
      <c r="B302" s="561"/>
      <c r="C302" s="561"/>
      <c r="D302" s="561"/>
      <c r="E302" s="574"/>
      <c r="F302" s="8" t="s">
        <v>84</v>
      </c>
      <c r="G302" s="33">
        <v>145.50847307440412</v>
      </c>
      <c r="H302" s="11">
        <v>25.614057343147845</v>
      </c>
      <c r="I302" s="80"/>
      <c r="J302" s="8" t="s">
        <v>84</v>
      </c>
      <c r="K302" s="11">
        <v>20.053581115893675</v>
      </c>
      <c r="L302" s="80">
        <v>25.202290251315429</v>
      </c>
      <c r="M302" s="80">
        <v>18.814152322979048</v>
      </c>
      <c r="N302" s="80">
        <v>16.86810627472051</v>
      </c>
      <c r="O302" s="80"/>
      <c r="P302" s="85">
        <v>20.234532491227164</v>
      </c>
      <c r="Q302" s="70"/>
      <c r="R302" s="8" t="s">
        <v>84</v>
      </c>
      <c r="S302" s="33">
        <v>144.20723429673998</v>
      </c>
      <c r="T302" s="33">
        <v>181.23209785236045</v>
      </c>
      <c r="U302" s="33">
        <v>135.29438240754266</v>
      </c>
      <c r="V302" s="33">
        <v>121.30017774097341</v>
      </c>
      <c r="W302" s="33"/>
      <c r="X302" s="78">
        <f t="shared" ref="X302:X305" si="26">G302/$G$300*100</f>
        <v>20.902267076593297</v>
      </c>
      <c r="Y302" s="69"/>
      <c r="Z302" s="8"/>
      <c r="AA302" s="9"/>
      <c r="AB302" s="9"/>
      <c r="AC302" s="9"/>
      <c r="AD302" s="9"/>
    </row>
    <row r="303" spans="1:30" s="30" customFormat="1" outlineLevel="1">
      <c r="A303" s="561"/>
      <c r="B303" s="561"/>
      <c r="C303" s="561"/>
      <c r="D303" s="561"/>
      <c r="E303" s="574"/>
      <c r="F303" s="8" t="s">
        <v>85</v>
      </c>
      <c r="G303" s="33">
        <v>78.139314185352902</v>
      </c>
      <c r="H303" s="11">
        <v>17.613892910342884</v>
      </c>
      <c r="I303" s="80"/>
      <c r="J303" s="8" t="s">
        <v>85</v>
      </c>
      <c r="K303" s="11">
        <v>11.98836335846258</v>
      </c>
      <c r="L303" s="80">
        <v>10.413664276085253</v>
      </c>
      <c r="M303" s="80">
        <v>6.9864522501316904</v>
      </c>
      <c r="N303" s="80">
        <v>8.7694583035269567</v>
      </c>
      <c r="O303" s="80"/>
      <c r="P303" s="85">
        <v>9.5394845470516216</v>
      </c>
      <c r="Q303" s="70"/>
      <c r="R303" s="8" t="s">
        <v>85</v>
      </c>
      <c r="S303" s="33">
        <v>98.198438963309243</v>
      </c>
      <c r="T303" s="33">
        <v>85.299848296447806</v>
      </c>
      <c r="U303" s="33">
        <v>57.227052963017066</v>
      </c>
      <c r="V303" s="33">
        <v>71.831916518637541</v>
      </c>
      <c r="W303" s="33"/>
      <c r="X303" s="78">
        <f t="shared" si="26"/>
        <v>11.224699014255462</v>
      </c>
      <c r="Y303" s="69"/>
      <c r="Z303" s="8"/>
      <c r="AA303" s="9"/>
      <c r="AB303" s="9"/>
      <c r="AC303" s="9"/>
      <c r="AD303" s="9"/>
    </row>
    <row r="304" spans="1:30" s="30" customFormat="1" outlineLevel="1">
      <c r="A304" s="561"/>
      <c r="B304" s="561"/>
      <c r="C304" s="561"/>
      <c r="D304" s="561"/>
      <c r="E304" s="574"/>
      <c r="F304" s="8" t="s">
        <v>86</v>
      </c>
      <c r="G304" s="33">
        <v>64.610806703795689</v>
      </c>
      <c r="H304" s="11">
        <v>4.4450664823252755</v>
      </c>
      <c r="I304" s="80"/>
      <c r="J304" s="8" t="s">
        <v>86</v>
      </c>
      <c r="K304" s="11"/>
      <c r="L304" s="80">
        <v>4.6787022573606585</v>
      </c>
      <c r="M304" s="80">
        <v>4.2778849882537262</v>
      </c>
      <c r="N304" s="80">
        <v>4.0933357803235486</v>
      </c>
      <c r="O304" s="80"/>
      <c r="P304" s="85">
        <v>4.3499743419793111</v>
      </c>
      <c r="Q304" s="70"/>
      <c r="R304" s="8" t="s">
        <v>86</v>
      </c>
      <c r="S304" s="11"/>
      <c r="T304" s="33">
        <v>69.493450629732422</v>
      </c>
      <c r="U304" s="33">
        <v>63.540052963017068</v>
      </c>
      <c r="V304" s="33">
        <v>60.798916518637554</v>
      </c>
      <c r="W304" s="33"/>
      <c r="X304" s="133">
        <f t="shared" si="26"/>
        <v>9.2813312463688131</v>
      </c>
      <c r="Y304" s="69"/>
      <c r="Z304" s="8"/>
      <c r="AA304" s="10"/>
      <c r="AB304" s="9"/>
      <c r="AC304" s="9"/>
      <c r="AD304" s="9"/>
    </row>
    <row r="305" spans="1:30" s="30" customFormat="1" outlineLevel="1">
      <c r="A305" s="561"/>
      <c r="B305" s="561"/>
      <c r="C305" s="561"/>
      <c r="D305" s="561"/>
      <c r="E305" s="574"/>
      <c r="F305" s="12" t="s">
        <v>88</v>
      </c>
      <c r="G305" s="80">
        <v>46.217950629732435</v>
      </c>
      <c r="H305" s="80">
        <v>8.4994717502352923</v>
      </c>
      <c r="I305" s="80"/>
      <c r="J305" s="12" t="s">
        <v>88</v>
      </c>
      <c r="K305" s="80"/>
      <c r="L305" s="80"/>
      <c r="M305" s="80">
        <v>2.6329153724716785</v>
      </c>
      <c r="N305" s="80">
        <v>2.0269601062019049</v>
      </c>
      <c r="O305" s="80"/>
      <c r="P305" s="85">
        <v>2.3299377393367919</v>
      </c>
      <c r="Q305" s="70"/>
      <c r="R305" s="8" t="s">
        <v>88</v>
      </c>
      <c r="S305" s="11"/>
      <c r="T305" s="11"/>
      <c r="U305" s="33">
        <v>52.227984740827303</v>
      </c>
      <c r="V305" s="33">
        <v>40.207916518637568</v>
      </c>
      <c r="W305" s="33"/>
      <c r="X305" s="78">
        <f t="shared" si="26"/>
        <v>6.6392006416113425</v>
      </c>
      <c r="Y305" s="69"/>
      <c r="Z305" s="8"/>
      <c r="AA305" s="10"/>
      <c r="AB305" s="10"/>
      <c r="AC305" s="9"/>
      <c r="AD305" s="9"/>
    </row>
    <row r="306" spans="1:30" s="30" customFormat="1" outlineLevel="1">
      <c r="A306" s="561"/>
      <c r="B306" s="561"/>
      <c r="C306" s="561"/>
      <c r="D306" s="561"/>
      <c r="E306" s="574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5"/>
      <c r="Q306" s="68"/>
      <c r="R306" s="81"/>
      <c r="S306" s="80"/>
      <c r="T306" s="80"/>
      <c r="U306" s="80"/>
      <c r="V306" s="80"/>
      <c r="W306" s="80"/>
      <c r="X306" s="78"/>
      <c r="Y306" s="69"/>
      <c r="Z306" s="69"/>
      <c r="AA306" s="69"/>
      <c r="AB306" s="69"/>
      <c r="AC306" s="69"/>
      <c r="AD306" s="69"/>
    </row>
    <row r="307" spans="1:30" s="30" customFormat="1" outlineLevel="1">
      <c r="A307" s="561"/>
      <c r="B307" s="561"/>
      <c r="C307" s="561"/>
      <c r="D307" s="561"/>
      <c r="E307" s="574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5"/>
      <c r="Q307" s="68"/>
      <c r="R307" s="81"/>
      <c r="S307" s="80"/>
      <c r="T307" s="80"/>
      <c r="U307" s="80"/>
      <c r="V307" s="80"/>
      <c r="W307" s="80"/>
      <c r="X307" s="78"/>
      <c r="Y307" s="69"/>
      <c r="Z307" s="69"/>
      <c r="AA307" s="69"/>
      <c r="AB307" s="69"/>
      <c r="AC307" s="69"/>
      <c r="AD307" s="69"/>
    </row>
    <row r="308" spans="1:30" s="30" customFormat="1" ht="15.75" outlineLevel="1" thickBot="1">
      <c r="A308" s="561"/>
      <c r="B308" s="561"/>
      <c r="C308" s="561"/>
      <c r="D308" s="561"/>
      <c r="E308" s="574"/>
      <c r="F308" s="49"/>
      <c r="G308" s="80"/>
      <c r="H308" s="80"/>
      <c r="I308" s="80"/>
      <c r="J308" s="80"/>
      <c r="K308" s="80"/>
      <c r="L308" s="61"/>
      <c r="M308" s="61"/>
      <c r="N308" s="61"/>
      <c r="O308" s="80"/>
      <c r="P308" s="85"/>
      <c r="Q308" s="68"/>
      <c r="R308" s="81"/>
      <c r="S308" s="80"/>
      <c r="T308" s="80"/>
      <c r="U308" s="80"/>
      <c r="V308" s="80"/>
      <c r="W308" s="80"/>
      <c r="X308" s="78"/>
    </row>
    <row r="309" spans="1:30" s="69" customFormat="1" ht="14.45" customHeight="1" outlineLevel="1">
      <c r="A309" s="563"/>
      <c r="B309" s="563"/>
      <c r="C309" s="563"/>
      <c r="D309" s="563"/>
      <c r="E309" s="562" t="s">
        <v>270</v>
      </c>
      <c r="F309" s="40" t="s">
        <v>79</v>
      </c>
      <c r="G309" s="7" t="s">
        <v>80</v>
      </c>
      <c r="H309" s="7" t="s">
        <v>81</v>
      </c>
      <c r="I309" s="80"/>
      <c r="J309" s="7" t="s">
        <v>79</v>
      </c>
      <c r="K309" s="53" t="s">
        <v>87</v>
      </c>
      <c r="L309" s="80"/>
      <c r="M309" s="80"/>
      <c r="N309" s="80"/>
      <c r="O309" s="80"/>
      <c r="P309" s="178" t="s">
        <v>89</v>
      </c>
      <c r="Q309" s="68" t="s">
        <v>275</v>
      </c>
      <c r="R309" s="8">
        <v>222</v>
      </c>
      <c r="S309" s="11"/>
      <c r="T309" s="11"/>
      <c r="U309" s="11"/>
      <c r="V309" s="11"/>
      <c r="W309" s="11"/>
      <c r="X309" s="78"/>
    </row>
    <row r="310" spans="1:30" s="69" customFormat="1" outlineLevel="1">
      <c r="A310" s="563"/>
      <c r="B310" s="563"/>
      <c r="C310" s="563"/>
      <c r="D310" s="563"/>
      <c r="E310" s="562"/>
      <c r="F310" s="8" t="s">
        <v>82</v>
      </c>
      <c r="G310" s="33">
        <v>3446.432443430127</v>
      </c>
      <c r="H310" s="11">
        <v>1678.9714760882168</v>
      </c>
      <c r="I310" s="80"/>
      <c r="J310" s="8" t="s">
        <v>82</v>
      </c>
      <c r="K310" s="11">
        <v>137.49101974538942</v>
      </c>
      <c r="L310" s="80">
        <v>66.804700810262403</v>
      </c>
      <c r="M310" s="80">
        <v>56.900029834410539</v>
      </c>
      <c r="N310" s="80">
        <v>57.488409165199762</v>
      </c>
      <c r="O310" s="80"/>
      <c r="P310" s="85">
        <v>79.671039888815528</v>
      </c>
      <c r="Q310" s="68"/>
      <c r="R310" s="8" t="s">
        <v>82</v>
      </c>
      <c r="S310" s="33">
        <v>5947.6255335952164</v>
      </c>
      <c r="T310" s="33">
        <v>2889.8566978344757</v>
      </c>
      <c r="U310" s="33">
        <v>2461.3976311483293</v>
      </c>
      <c r="V310" s="33">
        <v>2486.8499111424853</v>
      </c>
      <c r="W310" s="33"/>
      <c r="X310" s="78"/>
    </row>
    <row r="311" spans="1:30" s="69" customFormat="1" outlineLevel="1">
      <c r="A311" s="563"/>
      <c r="B311" s="563"/>
      <c r="C311" s="563"/>
      <c r="D311" s="563"/>
      <c r="E311" s="562"/>
      <c r="F311" s="8" t="s">
        <v>83</v>
      </c>
      <c r="G311" s="33">
        <v>399.36074463090119</v>
      </c>
      <c r="H311" s="11">
        <v>190.81145585050038</v>
      </c>
      <c r="I311" s="80"/>
      <c r="J311" s="8" t="s">
        <v>83</v>
      </c>
      <c r="K311" s="11">
        <v>20.782469497396157</v>
      </c>
      <c r="L311" s="80">
        <v>7.7739844397087632</v>
      </c>
      <c r="M311" s="80">
        <v>14.057444765084384</v>
      </c>
      <c r="N311" s="80">
        <v>8.2875241796325412</v>
      </c>
      <c r="O311" s="80"/>
      <c r="P311" s="85">
        <v>12.725355720455461</v>
      </c>
      <c r="Q311" s="68"/>
      <c r="R311" s="8" t="s">
        <v>83</v>
      </c>
      <c r="S311" s="33">
        <v>652.21771996579287</v>
      </c>
      <c r="T311" s="33">
        <v>243.97150718549901</v>
      </c>
      <c r="U311" s="33">
        <v>441.16578996433191</v>
      </c>
      <c r="V311" s="33">
        <v>260.08796140798097</v>
      </c>
      <c r="W311" s="33"/>
      <c r="X311" s="78">
        <f>G311/$G$310*100</f>
        <v>11.587656255737596</v>
      </c>
    </row>
    <row r="312" spans="1:30" s="69" customFormat="1" outlineLevel="1">
      <c r="A312" s="563"/>
      <c r="B312" s="563"/>
      <c r="C312" s="563"/>
      <c r="D312" s="563"/>
      <c r="E312" s="562"/>
      <c r="F312" s="8" t="s">
        <v>84</v>
      </c>
      <c r="G312" s="33">
        <v>296.03843851922193</v>
      </c>
      <c r="H312" s="11">
        <v>147.28701416573145</v>
      </c>
      <c r="I312" s="80"/>
      <c r="J312" s="8" t="s">
        <v>84</v>
      </c>
      <c r="K312" s="11">
        <v>18.595138707946639</v>
      </c>
      <c r="L312" s="80">
        <v>7.2493834278677323</v>
      </c>
      <c r="M312" s="80">
        <v>12.529816177662175</v>
      </c>
      <c r="N312" s="80">
        <v>6.5509737315750076</v>
      </c>
      <c r="O312" s="80"/>
      <c r="P312" s="85">
        <v>11.231328011262889</v>
      </c>
      <c r="Q312" s="68"/>
      <c r="R312" s="8" t="s">
        <v>84</v>
      </c>
      <c r="S312" s="33">
        <v>490.13578996433188</v>
      </c>
      <c r="T312" s="33">
        <v>191.08124596316316</v>
      </c>
      <c r="U312" s="33">
        <v>330.26434740827318</v>
      </c>
      <c r="V312" s="33">
        <v>172.67237074111949</v>
      </c>
      <c r="W312" s="33"/>
      <c r="X312" s="78">
        <f t="shared" ref="X312:X315" si="27">G312/$G$310*100</f>
        <v>8.5897067004332186</v>
      </c>
    </row>
    <row r="313" spans="1:30" s="69" customFormat="1" outlineLevel="1">
      <c r="A313" s="563"/>
      <c r="B313" s="563"/>
      <c r="C313" s="563"/>
      <c r="D313" s="563"/>
      <c r="E313" s="562"/>
      <c r="F313" s="8" t="s">
        <v>85</v>
      </c>
      <c r="G313" s="33">
        <v>253.92504376911234</v>
      </c>
      <c r="H313" s="11">
        <v>131.91933285738159</v>
      </c>
      <c r="I313" s="80"/>
      <c r="J313" s="8" t="s">
        <v>85</v>
      </c>
      <c r="K313" s="11">
        <v>17.960608198317097</v>
      </c>
      <c r="L313" s="80">
        <v>5.7492582152120582</v>
      </c>
      <c r="M313" s="80">
        <v>12.440204422614967</v>
      </c>
      <c r="N313" s="80">
        <v>6.97392175543244</v>
      </c>
      <c r="O313" s="80"/>
      <c r="P313" s="85">
        <v>10.780998147894142</v>
      </c>
      <c r="Q313" s="68"/>
      <c r="R313" s="8" t="s">
        <v>85</v>
      </c>
      <c r="S313" s="33">
        <v>423.02652874199606</v>
      </c>
      <c r="T313" s="33">
        <v>135.41238240754268</v>
      </c>
      <c r="U313" s="33">
        <v>293.00435907469631</v>
      </c>
      <c r="V313" s="33">
        <v>164.25690485221438</v>
      </c>
      <c r="W313" s="33"/>
      <c r="X313" s="78">
        <f t="shared" si="27"/>
        <v>7.3677650131562897</v>
      </c>
    </row>
    <row r="314" spans="1:30" s="69" customFormat="1" outlineLevel="1">
      <c r="A314" s="563"/>
      <c r="B314" s="563"/>
      <c r="C314" s="563"/>
      <c r="D314" s="563"/>
      <c r="E314" s="562"/>
      <c r="F314" s="8" t="s">
        <v>86</v>
      </c>
      <c r="G314" s="33">
        <v>183.50526092627763</v>
      </c>
      <c r="H314" s="11">
        <v>69.162475523573335</v>
      </c>
      <c r="I314" s="80"/>
      <c r="J314" s="8" t="s">
        <v>86</v>
      </c>
      <c r="K314" s="11"/>
      <c r="L314" s="80">
        <v>7.06958444351051</v>
      </c>
      <c r="M314" s="80">
        <v>13.449982180539468</v>
      </c>
      <c r="N314" s="80">
        <v>7.6208717809329061</v>
      </c>
      <c r="O314" s="80"/>
      <c r="P314" s="85">
        <v>9.3801461349942947</v>
      </c>
      <c r="Q314" s="68"/>
      <c r="R314" s="8" t="s">
        <v>86</v>
      </c>
      <c r="S314" s="11"/>
      <c r="T314" s="33">
        <v>138.30338240754267</v>
      </c>
      <c r="U314" s="33">
        <v>263.12409785236048</v>
      </c>
      <c r="V314" s="33">
        <v>149.08830251892974</v>
      </c>
      <c r="W314" s="33"/>
      <c r="X314" s="133">
        <f t="shared" si="27"/>
        <v>5.3244989982638558</v>
      </c>
    </row>
    <row r="315" spans="1:30" s="69" customFormat="1" outlineLevel="1">
      <c r="A315" s="563"/>
      <c r="B315" s="563"/>
      <c r="C315" s="563"/>
      <c r="D315" s="563"/>
      <c r="E315" s="562"/>
      <c r="F315" s="13" t="s">
        <v>259</v>
      </c>
      <c r="G315" s="80">
        <v>197.92822263031681</v>
      </c>
      <c r="H315" s="80">
        <v>110.1523225272723</v>
      </c>
      <c r="I315" s="80"/>
      <c r="J315" s="12" t="s">
        <v>259</v>
      </c>
      <c r="K315" s="80"/>
      <c r="L315" s="80"/>
      <c r="M315" s="80">
        <v>12.807822579843819</v>
      </c>
      <c r="N315" s="80">
        <v>5.5740997676919184</v>
      </c>
      <c r="O315" s="80"/>
      <c r="P315" s="85">
        <v>9.1909611737678691</v>
      </c>
      <c r="Q315" s="68"/>
      <c r="R315" s="8" t="s">
        <v>88</v>
      </c>
      <c r="S315" s="11"/>
      <c r="T315" s="11"/>
      <c r="U315" s="33">
        <v>275.81767685279874</v>
      </c>
      <c r="V315" s="33">
        <v>120.03876840783487</v>
      </c>
      <c r="W315" s="33"/>
      <c r="X315" s="78">
        <f t="shared" si="27"/>
        <v>5.7429886086298847</v>
      </c>
    </row>
    <row r="316" spans="1:30" s="69" customFormat="1" outlineLevel="1">
      <c r="A316" s="563"/>
      <c r="B316" s="563"/>
      <c r="C316" s="563"/>
      <c r="D316" s="563"/>
      <c r="E316" s="562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5"/>
      <c r="Q316" s="68"/>
      <c r="R316" s="81"/>
      <c r="S316" s="80"/>
      <c r="T316" s="80"/>
      <c r="U316" s="80"/>
      <c r="V316" s="80"/>
      <c r="W316" s="80"/>
      <c r="X316" s="78"/>
    </row>
    <row r="317" spans="1:30" s="69" customFormat="1" ht="15.75" outlineLevel="1" thickBot="1">
      <c r="A317" s="563"/>
      <c r="B317" s="563"/>
      <c r="C317" s="563"/>
      <c r="D317" s="563"/>
      <c r="E317" s="562"/>
      <c r="F317" s="80"/>
      <c r="G317" s="80"/>
      <c r="H317" s="80"/>
      <c r="I317" s="80"/>
      <c r="J317" s="80"/>
      <c r="K317" s="80"/>
      <c r="L317" s="61"/>
      <c r="M317" s="80"/>
      <c r="N317" s="61"/>
      <c r="O317" s="80"/>
      <c r="P317" s="85"/>
      <c r="Q317" s="68"/>
      <c r="R317" s="81"/>
      <c r="S317" s="80"/>
      <c r="T317" s="80"/>
      <c r="U317" s="80"/>
      <c r="V317" s="80"/>
      <c r="W317" s="80"/>
      <c r="X317" s="78"/>
    </row>
    <row r="318" spans="1:30" s="30" customFormat="1" ht="14.45" customHeight="1" outlineLevel="1">
      <c r="A318" s="563"/>
      <c r="B318" s="563"/>
      <c r="C318" s="563"/>
      <c r="D318" s="563"/>
      <c r="E318" s="569" t="s">
        <v>283</v>
      </c>
      <c r="F318" s="40" t="s">
        <v>79</v>
      </c>
      <c r="G318" s="7" t="s">
        <v>80</v>
      </c>
      <c r="H318" s="7" t="s">
        <v>81</v>
      </c>
      <c r="I318" s="80"/>
      <c r="J318" s="7" t="s">
        <v>79</v>
      </c>
      <c r="K318" s="53" t="s">
        <v>87</v>
      </c>
      <c r="L318" s="80"/>
      <c r="M318" s="88"/>
      <c r="N318" s="80"/>
      <c r="O318" s="80"/>
      <c r="P318" s="178" t="s">
        <v>89</v>
      </c>
      <c r="Q318" s="68" t="s">
        <v>275</v>
      </c>
      <c r="R318" s="24" t="s">
        <v>284</v>
      </c>
      <c r="S318" s="11"/>
      <c r="T318" s="11"/>
      <c r="U318" s="11"/>
      <c r="V318" s="11"/>
      <c r="W318" s="11"/>
      <c r="X318" s="78"/>
    </row>
    <row r="319" spans="1:30" s="30" customFormat="1" outlineLevel="1">
      <c r="A319" s="563"/>
      <c r="B319" s="563"/>
      <c r="C319" s="563"/>
      <c r="D319" s="563"/>
      <c r="E319" s="569"/>
      <c r="F319" s="8" t="s">
        <v>82</v>
      </c>
      <c r="G319" s="33">
        <v>2807.6322342260837</v>
      </c>
      <c r="H319" s="11">
        <v>1119.5700640138439</v>
      </c>
      <c r="I319" s="80"/>
      <c r="J319" s="8" t="s">
        <v>82</v>
      </c>
      <c r="K319" s="11">
        <v>118.16231764275906</v>
      </c>
      <c r="L319" s="80">
        <v>59.08929367006801</v>
      </c>
      <c r="M319" s="80">
        <v>59.143052021578669</v>
      </c>
      <c r="N319" s="80">
        <v>59.355918623520409</v>
      </c>
      <c r="O319" s="80"/>
      <c r="P319" s="85">
        <v>73.937645489481525</v>
      </c>
      <c r="Q319" s="68"/>
      <c r="R319" s="8" t="s">
        <v>82</v>
      </c>
      <c r="S319" s="33">
        <v>4486.9745268243341</v>
      </c>
      <c r="T319" s="33">
        <v>2243.796167803795</v>
      </c>
      <c r="U319" s="33">
        <v>2245.8375322475904</v>
      </c>
      <c r="V319" s="33">
        <v>2253.9207100286144</v>
      </c>
      <c r="W319" s="33"/>
      <c r="X319" s="78"/>
    </row>
    <row r="320" spans="1:30" s="30" customFormat="1" outlineLevel="1">
      <c r="A320" s="563"/>
      <c r="B320" s="563"/>
      <c r="C320" s="563"/>
      <c r="D320" s="563"/>
      <c r="E320" s="569"/>
      <c r="F320" s="8" t="s">
        <v>83</v>
      </c>
      <c r="G320" s="33">
        <v>1382.8355680384334</v>
      </c>
      <c r="H320" s="11">
        <v>251.02198527595664</v>
      </c>
      <c r="I320" s="80"/>
      <c r="J320" s="8" t="s">
        <v>83</v>
      </c>
      <c r="K320" s="11">
        <v>47.197702941191451</v>
      </c>
      <c r="L320" s="80">
        <v>30.685034352622232</v>
      </c>
      <c r="M320" s="80">
        <v>40.175637309258697</v>
      </c>
      <c r="N320" s="80">
        <v>35.877561721951693</v>
      </c>
      <c r="O320" s="80"/>
      <c r="P320" s="185">
        <v>38.483984081256011</v>
      </c>
      <c r="Q320" s="68"/>
      <c r="R320" s="8" t="s">
        <v>83</v>
      </c>
      <c r="S320" s="33">
        <v>1695.943492206683</v>
      </c>
      <c r="T320" s="33">
        <v>1102.5978188665317</v>
      </c>
      <c r="U320" s="33">
        <v>1443.6213288767585</v>
      </c>
      <c r="V320" s="33">
        <v>1289.179632203761</v>
      </c>
      <c r="W320" s="33"/>
      <c r="X320" s="241">
        <f>G320/$G$319*100</f>
        <v>49.252731578628861</v>
      </c>
    </row>
    <row r="321" spans="1:24" s="30" customFormat="1" outlineLevel="1">
      <c r="A321" s="563"/>
      <c r="B321" s="563"/>
      <c r="C321" s="563"/>
      <c r="D321" s="563"/>
      <c r="E321" s="569"/>
      <c r="F321" s="8" t="s">
        <v>84</v>
      </c>
      <c r="G321" s="33">
        <v>1351.5721322037612</v>
      </c>
      <c r="H321" s="11">
        <v>293.63667454108895</v>
      </c>
      <c r="I321" s="80"/>
      <c r="J321" s="8" t="s">
        <v>84</v>
      </c>
      <c r="K321" s="11">
        <v>55.869778793750335</v>
      </c>
      <c r="L321" s="80">
        <v>33.478661545119216</v>
      </c>
      <c r="M321" s="80">
        <v>43.965912737539384</v>
      </c>
      <c r="N321" s="80">
        <v>39.995169706385482</v>
      </c>
      <c r="O321" s="80"/>
      <c r="P321" s="85">
        <v>43.327380695698608</v>
      </c>
      <c r="Q321" s="68"/>
      <c r="R321" s="8" t="s">
        <v>84</v>
      </c>
      <c r="S321" s="33">
        <v>1742.8248566504781</v>
      </c>
      <c r="T321" s="33">
        <v>1044.3471366446342</v>
      </c>
      <c r="U321" s="33">
        <v>1371.4907633190928</v>
      </c>
      <c r="V321" s="33">
        <v>1247.625772200839</v>
      </c>
      <c r="W321" s="33"/>
      <c r="X321" s="78">
        <f t="shared" ref="X321:X324" si="28">G321/$G$319*100</f>
        <v>48.139215518599372</v>
      </c>
    </row>
    <row r="322" spans="1:24" s="30" customFormat="1" outlineLevel="1">
      <c r="A322" s="563"/>
      <c r="B322" s="563"/>
      <c r="C322" s="563"/>
      <c r="D322" s="563"/>
      <c r="E322" s="569"/>
      <c r="F322" s="8" t="s">
        <v>85</v>
      </c>
      <c r="G322" s="33">
        <v>1352.3709091493824</v>
      </c>
      <c r="H322" s="11">
        <v>222.86498632839599</v>
      </c>
      <c r="I322" s="80"/>
      <c r="J322" s="8" t="s">
        <v>85</v>
      </c>
      <c r="K322" s="11">
        <v>66.512897088950879</v>
      </c>
      <c r="L322" s="80">
        <v>44.816356745911975</v>
      </c>
      <c r="M322" s="80">
        <v>52.287223582024602</v>
      </c>
      <c r="N322" s="80">
        <v>54.858803096688</v>
      </c>
      <c r="O322" s="80"/>
      <c r="P322" s="85">
        <v>54.618820128393864</v>
      </c>
      <c r="Q322" s="68"/>
      <c r="R322" s="8" t="s">
        <v>85</v>
      </c>
      <c r="S322" s="33">
        <v>1646.8701977614269</v>
      </c>
      <c r="T322" s="33">
        <v>1109.6603144256587</v>
      </c>
      <c r="U322" s="33">
        <v>1294.6401977614269</v>
      </c>
      <c r="V322" s="33">
        <v>1358.3129266490171</v>
      </c>
      <c r="W322" s="33"/>
      <c r="X322" s="78">
        <f t="shared" si="28"/>
        <v>48.167665717164695</v>
      </c>
    </row>
    <row r="323" spans="1:24" s="30" customFormat="1" outlineLevel="1">
      <c r="A323" s="563"/>
      <c r="B323" s="563"/>
      <c r="C323" s="563"/>
      <c r="D323" s="563"/>
      <c r="E323" s="569"/>
      <c r="F323" s="8" t="s">
        <v>86</v>
      </c>
      <c r="G323" s="33">
        <v>1437.4534592397697</v>
      </c>
      <c r="H323" s="11">
        <v>187.94780959106424</v>
      </c>
      <c r="I323" s="80"/>
      <c r="J323" s="8" t="s">
        <v>86</v>
      </c>
      <c r="K323" s="11"/>
      <c r="L323" s="80">
        <v>66.914848055324271</v>
      </c>
      <c r="M323" s="80">
        <v>85.600437325150381</v>
      </c>
      <c r="N323" s="80">
        <v>83.758333882668225</v>
      </c>
      <c r="O323" s="80"/>
      <c r="P323" s="185">
        <v>78.757873087714302</v>
      </c>
      <c r="Q323" s="68"/>
      <c r="R323" s="8" t="s">
        <v>86</v>
      </c>
      <c r="S323" s="11"/>
      <c r="T323" s="33">
        <v>1221.2998655322244</v>
      </c>
      <c r="U323" s="33">
        <v>1562.3408799833244</v>
      </c>
      <c r="V323" s="33">
        <v>1528.719632203761</v>
      </c>
      <c r="W323" s="33"/>
      <c r="X323" s="241">
        <f t="shared" si="28"/>
        <v>51.19806795621863</v>
      </c>
    </row>
    <row r="324" spans="1:24" s="30" customFormat="1" outlineLevel="1">
      <c r="A324" s="563"/>
      <c r="B324" s="563"/>
      <c r="C324" s="563"/>
      <c r="D324" s="563"/>
      <c r="E324" s="569"/>
      <c r="F324" s="13" t="s">
        <v>259</v>
      </c>
      <c r="G324" s="80">
        <v>1756.8019033161709</v>
      </c>
      <c r="H324" s="80">
        <v>241.30468314093233</v>
      </c>
      <c r="I324" s="80"/>
      <c r="J324" s="12" t="s">
        <v>259</v>
      </c>
      <c r="K324" s="80"/>
      <c r="L324" s="80"/>
      <c r="M324" s="80">
        <v>73.321232799037077</v>
      </c>
      <c r="N324" s="80">
        <v>60.339523664315841</v>
      </c>
      <c r="O324" s="80"/>
      <c r="P324" s="85">
        <v>66.830378231676463</v>
      </c>
      <c r="Q324" s="68"/>
      <c r="R324" s="8" t="s">
        <v>88</v>
      </c>
      <c r="S324" s="11"/>
      <c r="T324" s="11"/>
      <c r="U324" s="33">
        <v>1927.4300810971952</v>
      </c>
      <c r="V324" s="33">
        <v>1586.1737255351463</v>
      </c>
      <c r="W324" s="33"/>
      <c r="X324" s="78">
        <f t="shared" si="28"/>
        <v>62.572365493603499</v>
      </c>
    </row>
    <row r="325" spans="1:24" s="30" customFormat="1" outlineLevel="1">
      <c r="A325" s="563"/>
      <c r="B325" s="563"/>
      <c r="C325" s="563"/>
      <c r="D325" s="563"/>
      <c r="E325" s="569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5"/>
      <c r="Q325" s="68"/>
      <c r="R325" s="81"/>
      <c r="S325" s="80"/>
      <c r="T325" s="80"/>
      <c r="U325" s="80"/>
      <c r="V325" s="80"/>
      <c r="W325" s="80"/>
      <c r="X325" s="78"/>
    </row>
    <row r="326" spans="1:24" s="30" customFormat="1" ht="15.75" outlineLevel="1" thickBot="1">
      <c r="A326" s="563"/>
      <c r="B326" s="563"/>
      <c r="C326" s="563"/>
      <c r="D326" s="563"/>
      <c r="E326" s="569"/>
      <c r="F326" s="80"/>
      <c r="G326" s="80"/>
      <c r="H326" s="80"/>
      <c r="I326" s="80"/>
      <c r="J326" s="80"/>
      <c r="K326" s="80"/>
      <c r="L326" s="61"/>
      <c r="M326" s="80"/>
      <c r="N326" s="61"/>
      <c r="O326" s="80"/>
      <c r="P326" s="85"/>
      <c r="Q326" s="68"/>
      <c r="R326" s="81"/>
      <c r="S326" s="80"/>
      <c r="T326" s="80"/>
      <c r="U326" s="80"/>
      <c r="V326" s="80"/>
      <c r="W326" s="80"/>
      <c r="X326" s="78"/>
    </row>
    <row r="327" spans="1:24" s="69" customFormat="1" ht="14.45" customHeight="1" outlineLevel="1">
      <c r="A327" s="563"/>
      <c r="B327" s="563"/>
      <c r="C327" s="563"/>
      <c r="D327" s="563"/>
      <c r="E327" s="574" t="s">
        <v>266</v>
      </c>
      <c r="F327" s="40" t="s">
        <v>79</v>
      </c>
      <c r="G327" s="7" t="s">
        <v>80</v>
      </c>
      <c r="H327" s="7" t="s">
        <v>81</v>
      </c>
      <c r="I327" s="80"/>
      <c r="J327" s="7" t="s">
        <v>79</v>
      </c>
      <c r="K327" s="53" t="s">
        <v>87</v>
      </c>
      <c r="L327" s="80"/>
      <c r="M327" s="88"/>
      <c r="N327" s="80"/>
      <c r="O327" s="80"/>
      <c r="P327" s="178" t="s">
        <v>89</v>
      </c>
      <c r="Q327" s="68" t="s">
        <v>274</v>
      </c>
      <c r="R327" s="8">
        <v>222</v>
      </c>
      <c r="S327" s="80"/>
      <c r="T327" s="80"/>
      <c r="U327" s="80"/>
      <c r="V327" s="80"/>
      <c r="W327" s="80"/>
      <c r="X327" s="235" t="s">
        <v>323</v>
      </c>
    </row>
    <row r="328" spans="1:24" s="69" customFormat="1" outlineLevel="1">
      <c r="A328" s="563"/>
      <c r="B328" s="563"/>
      <c r="C328" s="563"/>
      <c r="D328" s="563"/>
      <c r="E328" s="574"/>
      <c r="F328" s="8" t="s">
        <v>82</v>
      </c>
      <c r="G328" s="33">
        <v>2152.3496778140216</v>
      </c>
      <c r="H328" s="11">
        <v>143.48963729193713</v>
      </c>
      <c r="I328" s="80"/>
      <c r="J328" s="8" t="s">
        <v>82</v>
      </c>
      <c r="K328" s="11">
        <v>97.26082144113704</v>
      </c>
      <c r="L328" s="80">
        <v>106.88429146809233</v>
      </c>
      <c r="M328" s="80"/>
      <c r="N328" s="80"/>
      <c r="O328" s="80"/>
      <c r="P328" s="85">
        <v>102.07255645461468</v>
      </c>
      <c r="Q328" s="68"/>
      <c r="R328" s="8" t="s">
        <v>82</v>
      </c>
      <c r="S328" s="33">
        <v>2050.8871822548949</v>
      </c>
      <c r="T328" s="33">
        <v>2253.8121733731487</v>
      </c>
      <c r="U328" s="80"/>
      <c r="V328" s="80"/>
      <c r="W328" s="80"/>
      <c r="X328" s="78"/>
    </row>
    <row r="329" spans="1:24" s="69" customFormat="1" outlineLevel="1">
      <c r="A329" s="563"/>
      <c r="B329" s="563"/>
      <c r="C329" s="563"/>
      <c r="D329" s="563"/>
      <c r="E329" s="574"/>
      <c r="F329" s="8" t="s">
        <v>83</v>
      </c>
      <c r="G329" s="33">
        <v>909.01566441835371</v>
      </c>
      <c r="H329" s="11">
        <v>202.15539250460424</v>
      </c>
      <c r="I329" s="80"/>
      <c r="J329" s="8" t="s">
        <v>83</v>
      </c>
      <c r="K329" s="11">
        <v>43.465156395590505</v>
      </c>
      <c r="L329" s="80">
        <v>59.685983589436411</v>
      </c>
      <c r="M329" s="80"/>
      <c r="N329" s="80"/>
      <c r="O329" s="80"/>
      <c r="P329" s="185">
        <v>51.575569992513458</v>
      </c>
      <c r="Q329" s="68"/>
      <c r="R329" s="8" t="s">
        <v>83</v>
      </c>
      <c r="S329" s="33">
        <v>766.0702155249196</v>
      </c>
      <c r="T329" s="33">
        <v>1051.9611133117878</v>
      </c>
      <c r="U329" s="80"/>
      <c r="V329" s="80"/>
      <c r="W329" s="80"/>
      <c r="X329" s="241">
        <f>G329/$G$328*100</f>
        <v>42.233642320683316</v>
      </c>
    </row>
    <row r="330" spans="1:24" s="69" customFormat="1" outlineLevel="1">
      <c r="A330" s="563"/>
      <c r="B330" s="563"/>
      <c r="C330" s="563"/>
      <c r="D330" s="563"/>
      <c r="E330" s="574"/>
      <c r="F330" s="8" t="s">
        <v>84</v>
      </c>
      <c r="G330" s="33">
        <v>1261.6045738716452</v>
      </c>
      <c r="H330" s="11">
        <v>225.174047756807</v>
      </c>
      <c r="I330" s="80"/>
      <c r="J330" s="8" t="s">
        <v>84</v>
      </c>
      <c r="K330" s="11">
        <v>49.673397624818087</v>
      </c>
      <c r="L330" s="80">
        <v>64.022505399340872</v>
      </c>
      <c r="M330" s="80"/>
      <c r="N330" s="80"/>
      <c r="O330" s="80"/>
      <c r="P330" s="85">
        <v>56.847951512079476</v>
      </c>
      <c r="Q330" s="68"/>
      <c r="R330" s="8" t="s">
        <v>84</v>
      </c>
      <c r="S330" s="33">
        <v>1102.3824777555831</v>
      </c>
      <c r="T330" s="33">
        <v>1420.8266699877074</v>
      </c>
      <c r="U330" s="80"/>
      <c r="V330" s="80"/>
      <c r="W330" s="80"/>
      <c r="X330" s="78">
        <f t="shared" ref="X330:X333" si="29">G330/$G$328*100</f>
        <v>58.615223486964318</v>
      </c>
    </row>
    <row r="331" spans="1:24" s="69" customFormat="1" outlineLevel="1">
      <c r="A331" s="563"/>
      <c r="B331" s="563"/>
      <c r="C331" s="563"/>
      <c r="D331" s="563"/>
      <c r="E331" s="574"/>
      <c r="F331" s="8" t="s">
        <v>85</v>
      </c>
      <c r="G331" s="33">
        <v>1706.6037661037694</v>
      </c>
      <c r="H331" s="11">
        <v>350.21929334556665</v>
      </c>
      <c r="I331" s="80"/>
      <c r="J331" s="8" t="s">
        <v>85</v>
      </c>
      <c r="K331" s="11">
        <v>49.37441752843462</v>
      </c>
      <c r="L331" s="80">
        <v>66.135932520499836</v>
      </c>
      <c r="M331" s="80"/>
      <c r="N331" s="80"/>
      <c r="O331" s="80"/>
      <c r="P331" s="85">
        <v>57.755175024467228</v>
      </c>
      <c r="Q331" s="68"/>
      <c r="R331" s="8" t="s">
        <v>85</v>
      </c>
      <c r="S331" s="33">
        <v>1458.9613288767587</v>
      </c>
      <c r="T331" s="33">
        <v>1954.2462033307804</v>
      </c>
      <c r="U331" s="80"/>
      <c r="V331" s="80"/>
      <c r="W331" s="80"/>
      <c r="X331" s="78">
        <f t="shared" si="29"/>
        <v>79.290265131873809</v>
      </c>
    </row>
    <row r="332" spans="1:24" s="69" customFormat="1" outlineLevel="1">
      <c r="A332" s="563"/>
      <c r="B332" s="563"/>
      <c r="C332" s="563"/>
      <c r="D332" s="563"/>
      <c r="E332" s="574"/>
      <c r="F332" s="8" t="s">
        <v>86</v>
      </c>
      <c r="G332" s="33">
        <v>2194.5915444417296</v>
      </c>
      <c r="H332" s="11">
        <v>1904.3882861397276</v>
      </c>
      <c r="I332" s="80"/>
      <c r="J332" s="8" t="s">
        <v>86</v>
      </c>
      <c r="K332" s="11">
        <v>19.082011123710068</v>
      </c>
      <c r="L332" s="80">
        <v>79.68668646539858</v>
      </c>
      <c r="M332" s="80"/>
      <c r="N332" s="80"/>
      <c r="O332" s="80"/>
      <c r="P332" s="199">
        <v>49.384348794554327</v>
      </c>
      <c r="Q332" s="68"/>
      <c r="R332" s="8" t="s">
        <v>86</v>
      </c>
      <c r="S332" s="33">
        <v>847.98567330010019</v>
      </c>
      <c r="T332" s="33">
        <v>3541.1974155833586</v>
      </c>
      <c r="U332" s="80"/>
      <c r="V332" s="80"/>
      <c r="W332" s="80"/>
      <c r="X332" s="241">
        <f t="shared" si="29"/>
        <v>101.96259311686798</v>
      </c>
    </row>
    <row r="333" spans="1:24" s="69" customFormat="1" outlineLevel="1">
      <c r="A333" s="563"/>
      <c r="B333" s="563"/>
      <c r="C333" s="563"/>
      <c r="D333" s="563"/>
      <c r="E333" s="574"/>
      <c r="F333" s="13" t="s">
        <v>259</v>
      </c>
      <c r="G333" s="80">
        <v>2704.7052116848108</v>
      </c>
      <c r="H333" s="80">
        <v>2116.7259212386639</v>
      </c>
      <c r="I333" s="80"/>
      <c r="J333" s="12" t="s">
        <v>259</v>
      </c>
      <c r="K333" s="80">
        <v>25.962709835049928</v>
      </c>
      <c r="L333" s="80">
        <v>90.302444287846171</v>
      </c>
      <c r="M333" s="80"/>
      <c r="N333" s="80"/>
      <c r="O333" s="80"/>
      <c r="P333" s="85">
        <v>58.132577061448046</v>
      </c>
      <c r="Q333" s="68"/>
      <c r="R333" s="8" t="s">
        <v>259</v>
      </c>
      <c r="S333" s="33">
        <v>1207.9539588636098</v>
      </c>
      <c r="T333" s="33">
        <v>4201.4564645060118</v>
      </c>
      <c r="U333" s="80"/>
      <c r="V333" s="80"/>
      <c r="W333" s="80"/>
      <c r="X333" s="78">
        <f t="shared" si="29"/>
        <v>125.66290875336645</v>
      </c>
    </row>
    <row r="334" spans="1:24" s="69" customFormat="1" outlineLevel="1">
      <c r="A334" s="563"/>
      <c r="B334" s="563"/>
      <c r="C334" s="563"/>
      <c r="D334" s="563"/>
      <c r="E334" s="574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5"/>
      <c r="Q334" s="68"/>
      <c r="R334" s="81"/>
      <c r="S334" s="80"/>
      <c r="T334" s="80"/>
      <c r="U334" s="80"/>
      <c r="V334" s="80"/>
      <c r="W334" s="80"/>
      <c r="X334" s="78"/>
    </row>
    <row r="335" spans="1:24" s="69" customFormat="1" outlineLevel="1">
      <c r="A335" s="563"/>
      <c r="B335" s="563"/>
      <c r="C335" s="563"/>
      <c r="D335" s="563"/>
      <c r="E335" s="574"/>
      <c r="F335" s="80"/>
      <c r="G335" s="80"/>
      <c r="H335" s="80"/>
      <c r="I335" s="80"/>
      <c r="J335" s="80"/>
      <c r="K335" s="80"/>
      <c r="O335" s="80"/>
      <c r="P335" s="85"/>
      <c r="Q335" s="68"/>
      <c r="R335" s="81"/>
      <c r="S335" s="80"/>
      <c r="T335" s="80"/>
      <c r="U335" s="80"/>
      <c r="V335" s="80"/>
      <c r="W335" s="80"/>
      <c r="X335" s="78"/>
    </row>
    <row r="336" spans="1:24" s="30" customFormat="1" ht="18.75" customHeight="1" thickBot="1">
      <c r="A336" s="106">
        <v>223</v>
      </c>
      <c r="B336" s="116" t="s">
        <v>53</v>
      </c>
      <c r="C336" s="3" t="s">
        <v>54</v>
      </c>
      <c r="D336" s="30" t="s">
        <v>59</v>
      </c>
      <c r="E336" s="42"/>
      <c r="L336" s="61"/>
      <c r="M336" s="61"/>
      <c r="N336" s="61"/>
      <c r="W336" s="78"/>
      <c r="X336" s="78"/>
    </row>
    <row r="337" spans="1:24" s="30" customFormat="1" ht="13.9" customHeight="1" outlineLevel="1">
      <c r="A337" s="561"/>
      <c r="B337" s="561"/>
      <c r="C337" s="561"/>
      <c r="D337" s="561"/>
      <c r="E337" s="574" t="s">
        <v>91</v>
      </c>
      <c r="F337" s="40" t="s">
        <v>79</v>
      </c>
      <c r="G337" s="7" t="s">
        <v>80</v>
      </c>
      <c r="H337" s="7" t="s">
        <v>81</v>
      </c>
      <c r="I337" s="80"/>
      <c r="J337" s="7" t="s">
        <v>79</v>
      </c>
      <c r="K337" s="53" t="s">
        <v>87</v>
      </c>
      <c r="L337" s="80"/>
      <c r="M337" s="80"/>
      <c r="N337" s="80"/>
      <c r="O337" s="80"/>
      <c r="P337" s="178" t="s">
        <v>89</v>
      </c>
      <c r="Q337" s="68" t="s">
        <v>276</v>
      </c>
      <c r="R337" s="8">
        <v>223</v>
      </c>
      <c r="W337" s="78"/>
      <c r="X337" s="234" t="s">
        <v>328</v>
      </c>
    </row>
    <row r="338" spans="1:24" s="30" customFormat="1" outlineLevel="1">
      <c r="A338" s="561"/>
      <c r="B338" s="561"/>
      <c r="C338" s="561"/>
      <c r="D338" s="561"/>
      <c r="E338" s="574"/>
      <c r="F338" s="8" t="s">
        <v>82</v>
      </c>
      <c r="G338" s="33">
        <v>3109.363831998342</v>
      </c>
      <c r="H338" s="11">
        <v>429.67074218967105</v>
      </c>
      <c r="I338" s="80"/>
      <c r="J338" s="8" t="s">
        <v>82</v>
      </c>
      <c r="K338" s="11">
        <v>130.36834029842692</v>
      </c>
      <c r="L338" s="80">
        <v>174.58245254674458</v>
      </c>
      <c r="M338" s="80">
        <v>178.02794085003788</v>
      </c>
      <c r="N338" s="80">
        <v>153.78278142997786</v>
      </c>
      <c r="O338" s="80"/>
      <c r="P338" s="85">
        <v>159.1903787812968</v>
      </c>
      <c r="Q338" s="70"/>
      <c r="R338" s="8" t="s">
        <v>82</v>
      </c>
      <c r="S338" s="11">
        <v>2546.4013922505123</v>
      </c>
      <c r="T338" s="33">
        <v>3410.0073622928803</v>
      </c>
      <c r="U338" s="33">
        <v>3477.3058811848537</v>
      </c>
      <c r="V338" s="33">
        <v>3003.7406922651217</v>
      </c>
      <c r="W338" s="33"/>
      <c r="X338" s="234"/>
    </row>
    <row r="339" spans="1:24" s="30" customFormat="1" outlineLevel="1">
      <c r="A339" s="561"/>
      <c r="B339" s="561"/>
      <c r="C339" s="561"/>
      <c r="D339" s="561"/>
      <c r="E339" s="574"/>
      <c r="F339" s="8" t="s">
        <v>83</v>
      </c>
      <c r="G339" s="33">
        <v>2302.2175297267713</v>
      </c>
      <c r="H339" s="11">
        <v>247.58675466578617</v>
      </c>
      <c r="I339" s="80"/>
      <c r="J339" s="8" t="s">
        <v>83</v>
      </c>
      <c r="K339" s="11">
        <v>108.65027192578327</v>
      </c>
      <c r="L339" s="80">
        <v>138.20017724693918</v>
      </c>
      <c r="M339" s="80">
        <v>116.38583449440132</v>
      </c>
      <c r="N339" s="80">
        <v>115.12481187688705</v>
      </c>
      <c r="O339" s="80"/>
      <c r="P339" s="199">
        <v>119.59027388600271</v>
      </c>
      <c r="Q339" s="70"/>
      <c r="R339" s="8" t="s">
        <v>83</v>
      </c>
      <c r="S339" s="11">
        <v>2091.6129088855246</v>
      </c>
      <c r="T339" s="33">
        <v>2660.4744711307976</v>
      </c>
      <c r="U339" s="33">
        <v>2240.529264447573</v>
      </c>
      <c r="V339" s="33">
        <v>2216.25347444319</v>
      </c>
      <c r="W339" s="33"/>
      <c r="X339" s="141">
        <f>G339/$G$338*100</f>
        <v>74.04143272121263</v>
      </c>
    </row>
    <row r="340" spans="1:24" s="30" customFormat="1" outlineLevel="1">
      <c r="A340" s="561"/>
      <c r="B340" s="561"/>
      <c r="C340" s="561"/>
      <c r="D340" s="561"/>
      <c r="E340" s="574"/>
      <c r="F340" s="8" t="s">
        <v>84</v>
      </c>
      <c r="G340" s="33">
        <v>1784.2854849811329</v>
      </c>
      <c r="H340" s="11">
        <v>196.03852488398758</v>
      </c>
      <c r="I340" s="80"/>
      <c r="J340" s="8" t="s">
        <v>84</v>
      </c>
      <c r="K340" s="11">
        <v>98.471113667483806</v>
      </c>
      <c r="L340" s="80">
        <v>85.676102431799976</v>
      </c>
      <c r="M340" s="80">
        <v>79.173896458186618</v>
      </c>
      <c r="N340" s="80">
        <v>99.626380537413027</v>
      </c>
      <c r="O340" s="80"/>
      <c r="P340" s="85">
        <v>90.73687327372086</v>
      </c>
      <c r="Q340" s="70"/>
      <c r="R340" s="8" t="s">
        <v>84</v>
      </c>
      <c r="S340" s="11">
        <v>1936.3746233220147</v>
      </c>
      <c r="T340" s="33">
        <v>1684.7685010884293</v>
      </c>
      <c r="U340" s="33">
        <v>1556.9065710869684</v>
      </c>
      <c r="V340" s="33">
        <v>1959.0922444271196</v>
      </c>
      <c r="W340" s="33"/>
      <c r="X340" s="78">
        <f t="shared" ref="X340:X343" si="30">G340/$G$338*100</f>
        <v>57.384261906539223</v>
      </c>
    </row>
    <row r="341" spans="1:24" s="30" customFormat="1" outlineLevel="1">
      <c r="A341" s="561"/>
      <c r="B341" s="561"/>
      <c r="C341" s="561"/>
      <c r="D341" s="561"/>
      <c r="E341" s="574"/>
      <c r="F341" s="8" t="s">
        <v>85</v>
      </c>
      <c r="G341" s="33">
        <v>1704.6735594205452</v>
      </c>
      <c r="H341" s="11">
        <v>324.07867537792231</v>
      </c>
      <c r="I341" s="80"/>
      <c r="J341" s="8" t="s">
        <v>85</v>
      </c>
      <c r="K341" s="11">
        <v>127.37007682691488</v>
      </c>
      <c r="L341" s="80">
        <v>87.36393699482224</v>
      </c>
      <c r="M341" s="80">
        <v>86.219284347894032</v>
      </c>
      <c r="N341" s="80">
        <v>102.05982069534531</v>
      </c>
      <c r="O341" s="80"/>
      <c r="P341" s="85">
        <v>100.75327971624411</v>
      </c>
      <c r="Q341" s="70"/>
      <c r="R341" s="8" t="s">
        <v>85</v>
      </c>
      <c r="S341" s="11">
        <v>2155.0107633190928</v>
      </c>
      <c r="T341" s="33">
        <v>1478.1354399716367</v>
      </c>
      <c r="U341" s="33">
        <v>1458.7687344168928</v>
      </c>
      <c r="V341" s="33">
        <v>1726.7792999745586</v>
      </c>
      <c r="W341" s="33"/>
      <c r="X341" s="78">
        <f t="shared" si="30"/>
        <v>54.823869174710794</v>
      </c>
    </row>
    <row r="342" spans="1:24" s="30" customFormat="1" outlineLevel="1">
      <c r="A342" s="561"/>
      <c r="B342" s="561"/>
      <c r="C342" s="561"/>
      <c r="D342" s="561"/>
      <c r="E342" s="574"/>
      <c r="F342" s="8" t="s">
        <v>86</v>
      </c>
      <c r="G342" s="33">
        <v>833.77548478087829</v>
      </c>
      <c r="H342" s="11">
        <v>156.19164558091512</v>
      </c>
      <c r="I342" s="80"/>
      <c r="J342" s="8" t="s">
        <v>86</v>
      </c>
      <c r="K342" s="11"/>
      <c r="L342" s="80">
        <v>50.176194635223972</v>
      </c>
      <c r="M342" s="80">
        <v>56.074545170783765</v>
      </c>
      <c r="N342" s="80">
        <v>71.679108323020074</v>
      </c>
      <c r="O342" s="80"/>
      <c r="P342" s="185">
        <v>59.309949376342608</v>
      </c>
      <c r="Q342" s="70"/>
      <c r="R342" s="8" t="s">
        <v>86</v>
      </c>
      <c r="S342" s="11"/>
      <c r="T342" s="11">
        <v>705.37374329863917</v>
      </c>
      <c r="U342" s="33">
        <v>788.29237885484406</v>
      </c>
      <c r="V342" s="33">
        <v>1007.6603321891514</v>
      </c>
      <c r="W342" s="33"/>
      <c r="X342" s="141">
        <f t="shared" si="30"/>
        <v>26.814986274701187</v>
      </c>
    </row>
    <row r="343" spans="1:24" s="30" customFormat="1" outlineLevel="1">
      <c r="A343" s="561"/>
      <c r="B343" s="561"/>
      <c r="C343" s="561"/>
      <c r="D343" s="561"/>
      <c r="E343" s="574"/>
      <c r="F343" s="12" t="s">
        <v>88</v>
      </c>
      <c r="G343" s="80">
        <v>490.23505701987932</v>
      </c>
      <c r="H343" s="80">
        <v>165.51866226521224</v>
      </c>
      <c r="I343" s="80"/>
      <c r="J343" s="12" t="s">
        <v>88</v>
      </c>
      <c r="K343" s="80"/>
      <c r="L343" s="80"/>
      <c r="M343" s="80">
        <v>37.240858885123842</v>
      </c>
      <c r="N343" s="80">
        <v>22.886074875898043</v>
      </c>
      <c r="O343" s="80"/>
      <c r="P343" s="85">
        <v>30.063466880510944</v>
      </c>
      <c r="Q343" s="70"/>
      <c r="R343" s="8" t="s">
        <v>88</v>
      </c>
      <c r="S343" s="11"/>
      <c r="T343" s="11"/>
      <c r="U343" s="11">
        <v>607.27442552053674</v>
      </c>
      <c r="V343" s="33">
        <v>373.1956885192219</v>
      </c>
      <c r="W343" s="33"/>
      <c r="X343" s="78">
        <f t="shared" si="30"/>
        <v>15.766410221116276</v>
      </c>
    </row>
    <row r="344" spans="1:24" s="30" customFormat="1" outlineLevel="1">
      <c r="A344" s="561"/>
      <c r="B344" s="561"/>
      <c r="C344" s="561"/>
      <c r="D344" s="561"/>
      <c r="E344" s="574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5"/>
      <c r="Q344" s="68"/>
      <c r="R344" s="81"/>
      <c r="S344" s="80"/>
      <c r="T344" s="80"/>
      <c r="U344" s="80"/>
      <c r="V344" s="80"/>
      <c r="W344" s="80"/>
      <c r="X344" s="78"/>
    </row>
    <row r="345" spans="1:24" s="30" customFormat="1" outlineLevel="1">
      <c r="A345" s="561"/>
      <c r="B345" s="561"/>
      <c r="C345" s="561"/>
      <c r="D345" s="561"/>
      <c r="E345" s="574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5"/>
      <c r="Q345" s="68"/>
      <c r="R345" s="81"/>
      <c r="S345" s="80"/>
      <c r="T345" s="80"/>
      <c r="U345" s="80"/>
      <c r="V345" s="80"/>
      <c r="W345" s="80"/>
      <c r="X345" s="78"/>
    </row>
    <row r="346" spans="1:24" s="30" customFormat="1" ht="15.75" outlineLevel="1" thickBot="1">
      <c r="A346" s="561"/>
      <c r="B346" s="561"/>
      <c r="C346" s="561"/>
      <c r="D346" s="561"/>
      <c r="E346" s="574"/>
      <c r="F346" s="49"/>
      <c r="G346" s="80"/>
      <c r="H346" s="80"/>
      <c r="I346" s="80"/>
      <c r="J346" s="80"/>
      <c r="K346" s="80"/>
      <c r="L346" s="61"/>
      <c r="M346" s="61"/>
      <c r="N346" s="61"/>
      <c r="O346" s="80"/>
      <c r="P346" s="85"/>
      <c r="Q346" s="68"/>
      <c r="R346" s="81"/>
      <c r="S346" s="80"/>
      <c r="T346" s="80"/>
      <c r="U346" s="80"/>
      <c r="V346" s="80"/>
      <c r="W346" s="80"/>
      <c r="X346" s="78"/>
    </row>
    <row r="347" spans="1:24" s="30" customFormat="1" ht="14.45" customHeight="1" outlineLevel="1">
      <c r="A347" s="563"/>
      <c r="B347" s="563"/>
      <c r="C347" s="563"/>
      <c r="D347" s="563"/>
      <c r="E347" s="564" t="s">
        <v>98</v>
      </c>
      <c r="F347" s="40" t="s">
        <v>79</v>
      </c>
      <c r="G347" s="7" t="s">
        <v>80</v>
      </c>
      <c r="H347" s="7" t="s">
        <v>81</v>
      </c>
      <c r="I347" s="80"/>
      <c r="J347" s="7" t="s">
        <v>79</v>
      </c>
      <c r="K347" s="53" t="s">
        <v>87</v>
      </c>
      <c r="L347" s="80"/>
      <c r="M347" s="80"/>
      <c r="N347" s="80"/>
      <c r="O347" s="80"/>
      <c r="P347" s="178" t="s">
        <v>89</v>
      </c>
      <c r="Q347" s="68" t="s">
        <v>275</v>
      </c>
      <c r="R347" s="24">
        <v>223</v>
      </c>
      <c r="S347" s="11"/>
      <c r="T347" s="11"/>
      <c r="U347" s="11"/>
      <c r="V347" s="11"/>
      <c r="W347" s="11"/>
      <c r="X347" s="78"/>
    </row>
    <row r="348" spans="1:24" s="30" customFormat="1" outlineLevel="1">
      <c r="A348" s="563"/>
      <c r="B348" s="563"/>
      <c r="C348" s="563"/>
      <c r="D348" s="563"/>
      <c r="E348" s="564"/>
      <c r="F348" s="8" t="s">
        <v>82</v>
      </c>
      <c r="G348" s="33">
        <v>5307.8917655313417</v>
      </c>
      <c r="H348" s="11">
        <v>197.73825744965657</v>
      </c>
      <c r="I348" s="80"/>
      <c r="J348" s="8" t="s">
        <v>82</v>
      </c>
      <c r="K348" s="11">
        <v>86.901053083616475</v>
      </c>
      <c r="L348" s="80">
        <v>89.19036106101062</v>
      </c>
      <c r="M348" s="80">
        <v>87.814028756083886</v>
      </c>
      <c r="N348" s="80">
        <v>94.371187254631963</v>
      </c>
      <c r="O348" s="80"/>
      <c r="P348" s="85">
        <v>89.569157538835725</v>
      </c>
      <c r="Q348" s="68"/>
      <c r="R348" s="8" t="s">
        <v>82</v>
      </c>
      <c r="S348" s="11">
        <v>5149.779195796661</v>
      </c>
      <c r="T348" s="33">
        <v>5285.4441869149141</v>
      </c>
      <c r="U348" s="33">
        <v>5203.882373577685</v>
      </c>
      <c r="V348" s="33">
        <v>5592.4613058361074</v>
      </c>
      <c r="W348" s="33"/>
      <c r="X348" s="234" t="s">
        <v>329</v>
      </c>
    </row>
    <row r="349" spans="1:24" s="30" customFormat="1" outlineLevel="1">
      <c r="A349" s="563"/>
      <c r="B349" s="563"/>
      <c r="C349" s="563"/>
      <c r="D349" s="563"/>
      <c r="E349" s="564"/>
      <c r="F349" s="8" t="s">
        <v>83</v>
      </c>
      <c r="G349" s="33">
        <v>4316.2347468301778</v>
      </c>
      <c r="H349" s="11">
        <v>149.13708146770975</v>
      </c>
      <c r="I349" s="80"/>
      <c r="J349" s="8" t="s">
        <v>83</v>
      </c>
      <c r="K349" s="11">
        <v>84.083664263596887</v>
      </c>
      <c r="L349" s="80">
        <v>81.30789864987463</v>
      </c>
      <c r="M349" s="80">
        <v>87.293340763512361</v>
      </c>
      <c r="N349" s="80">
        <v>87.485959920052309</v>
      </c>
      <c r="O349" s="80"/>
      <c r="P349" s="199">
        <v>85.042715899259051</v>
      </c>
      <c r="Q349" s="68"/>
      <c r="R349" s="8" t="s">
        <v>83</v>
      </c>
      <c r="S349" s="11">
        <v>4267.5593023776164</v>
      </c>
      <c r="T349" s="33">
        <v>4126.6788534841826</v>
      </c>
      <c r="U349" s="33">
        <v>4430.4623457309171</v>
      </c>
      <c r="V349" s="33">
        <v>4440.2384857279949</v>
      </c>
      <c r="W349" s="33"/>
      <c r="X349" s="387">
        <f>G349/$G$348*100</f>
        <v>81.317308971127915</v>
      </c>
    </row>
    <row r="350" spans="1:24" s="30" customFormat="1" outlineLevel="1">
      <c r="A350" s="563"/>
      <c r="B350" s="563"/>
      <c r="C350" s="563"/>
      <c r="D350" s="563"/>
      <c r="E350" s="564"/>
      <c r="F350" s="8" t="s">
        <v>84</v>
      </c>
      <c r="G350" s="33">
        <v>4462.4698343283517</v>
      </c>
      <c r="H350" s="11">
        <v>219.16461441952686</v>
      </c>
      <c r="I350" s="80"/>
      <c r="J350" s="8" t="s">
        <v>84</v>
      </c>
      <c r="K350" s="11">
        <v>83.370354807750573</v>
      </c>
      <c r="L350" s="80">
        <v>80.942892966746285</v>
      </c>
      <c r="M350" s="80">
        <v>87.126731596602411</v>
      </c>
      <c r="N350" s="80">
        <v>90.493002529061599</v>
      </c>
      <c r="O350" s="80"/>
      <c r="P350" s="85">
        <v>85.483245475040221</v>
      </c>
      <c r="Q350" s="68"/>
      <c r="R350" s="8" t="s">
        <v>84</v>
      </c>
      <c r="S350" s="11">
        <v>4352.1709001498757</v>
      </c>
      <c r="T350" s="33">
        <v>4225.4504512564408</v>
      </c>
      <c r="U350" s="33">
        <v>4548.2645090608412</v>
      </c>
      <c r="V350" s="33">
        <v>4723.993476846249</v>
      </c>
      <c r="W350" s="33"/>
      <c r="X350" s="234">
        <f t="shared" ref="X350:X353" si="31">G350/$G$348*100</f>
        <v>84.072359261486184</v>
      </c>
    </row>
    <row r="351" spans="1:24" s="30" customFormat="1" outlineLevel="1">
      <c r="A351" s="563"/>
      <c r="B351" s="563"/>
      <c r="C351" s="563"/>
      <c r="D351" s="563"/>
      <c r="E351" s="564"/>
      <c r="F351" s="8" t="s">
        <v>85</v>
      </c>
      <c r="G351" s="33">
        <v>7612.1333333333332</v>
      </c>
      <c r="H351" s="11">
        <v>464.75611884083895</v>
      </c>
      <c r="I351" s="80"/>
      <c r="J351" s="8" t="s">
        <v>85</v>
      </c>
      <c r="K351" s="11">
        <v>90.406931166440515</v>
      </c>
      <c r="L351" s="80">
        <v>81.173892761259182</v>
      </c>
      <c r="M351" s="80">
        <v>88.072540324375808</v>
      </c>
      <c r="N351" s="80">
        <v>93.972393795862757</v>
      </c>
      <c r="O351" s="80"/>
      <c r="P351" s="85">
        <v>88.406439511984559</v>
      </c>
      <c r="Q351" s="68"/>
      <c r="R351" s="8" t="s">
        <v>85</v>
      </c>
      <c r="S351" s="11">
        <v>7784.3833333333332</v>
      </c>
      <c r="T351" s="11">
        <v>6989.3833333333332</v>
      </c>
      <c r="U351" s="11">
        <v>7583.3833333333332</v>
      </c>
      <c r="V351" s="11">
        <v>8091.3833333333332</v>
      </c>
      <c r="W351" s="11"/>
      <c r="X351" s="234">
        <f t="shared" si="31"/>
        <v>143.41161556393052</v>
      </c>
    </row>
    <row r="352" spans="1:24" s="30" customFormat="1" outlineLevel="1">
      <c r="A352" s="563"/>
      <c r="B352" s="563"/>
      <c r="C352" s="563"/>
      <c r="D352" s="563"/>
      <c r="E352" s="564"/>
      <c r="F352" s="8" t="s">
        <v>86</v>
      </c>
      <c r="G352" s="33">
        <v>5473.0862497420612</v>
      </c>
      <c r="H352" s="11">
        <v>728.47014286019191</v>
      </c>
      <c r="I352" s="80"/>
      <c r="J352" s="8" t="s">
        <v>86</v>
      </c>
      <c r="K352" s="11"/>
      <c r="L352" s="80">
        <v>93.371995548587449</v>
      </c>
      <c r="M352" s="80">
        <v>104.70807021484008</v>
      </c>
      <c r="N352" s="80">
        <v>121.55535459595268</v>
      </c>
      <c r="O352" s="80"/>
      <c r="P352" s="185">
        <v>106.5451401197934</v>
      </c>
      <c r="Q352" s="68"/>
      <c r="R352" s="8" t="s">
        <v>86</v>
      </c>
      <c r="S352" s="11"/>
      <c r="T352" s="11">
        <v>4796.398825637415</v>
      </c>
      <c r="U352" s="33">
        <v>5378.7183412169952</v>
      </c>
      <c r="V352" s="33">
        <v>6244.1415823717734</v>
      </c>
      <c r="W352" s="33"/>
      <c r="X352" s="416">
        <f t="shared" si="31"/>
        <v>103.11224289243175</v>
      </c>
    </row>
    <row r="353" spans="1:24" s="30" customFormat="1" outlineLevel="1">
      <c r="A353" s="563"/>
      <c r="B353" s="563"/>
      <c r="C353" s="563"/>
      <c r="D353" s="563"/>
      <c r="E353" s="564"/>
      <c r="F353" s="13" t="s">
        <v>88</v>
      </c>
      <c r="G353" s="80">
        <v>6745.9654601381881</v>
      </c>
      <c r="H353" s="80">
        <v>235.4231417994163</v>
      </c>
      <c r="I353" s="80"/>
      <c r="J353" s="12" t="s">
        <v>88</v>
      </c>
      <c r="K353" s="80"/>
      <c r="L353" s="80"/>
      <c r="M353" s="80">
        <v>128.02328421793851</v>
      </c>
      <c r="N353" s="80">
        <v>134.50157556142989</v>
      </c>
      <c r="O353" s="80"/>
      <c r="P353" s="85">
        <v>131.2624298896842</v>
      </c>
      <c r="Q353" s="68"/>
      <c r="R353" s="8" t="s">
        <v>88</v>
      </c>
      <c r="S353" s="11"/>
      <c r="T353" s="11"/>
      <c r="U353" s="11">
        <v>6579.4961601235782</v>
      </c>
      <c r="V353" s="33">
        <v>6912.434760152797</v>
      </c>
      <c r="W353" s="33"/>
      <c r="X353" s="234">
        <f t="shared" si="31"/>
        <v>127.09312393944208</v>
      </c>
    </row>
    <row r="354" spans="1:24" s="30" customFormat="1" outlineLevel="1">
      <c r="A354" s="563"/>
      <c r="B354" s="563"/>
      <c r="C354" s="563"/>
      <c r="D354" s="563"/>
      <c r="E354" s="564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5"/>
      <c r="Q354" s="68"/>
      <c r="R354" s="81"/>
      <c r="S354" s="80"/>
      <c r="T354" s="80"/>
      <c r="U354" s="80"/>
      <c r="V354" s="80"/>
      <c r="W354" s="80"/>
      <c r="X354" s="78"/>
    </row>
    <row r="355" spans="1:24" s="30" customFormat="1" outlineLevel="1">
      <c r="A355" s="563"/>
      <c r="B355" s="563"/>
      <c r="C355" s="563"/>
      <c r="D355" s="563"/>
      <c r="E355" s="564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5"/>
      <c r="Q355" s="68"/>
      <c r="R355" s="81"/>
      <c r="S355" s="80"/>
      <c r="T355" s="80"/>
      <c r="U355" s="80"/>
      <c r="V355" s="80"/>
      <c r="W355" s="80"/>
      <c r="X355" s="78"/>
    </row>
    <row r="356" spans="1:24" s="30" customFormat="1" ht="13.15" customHeight="1">
      <c r="A356" s="106">
        <v>224</v>
      </c>
      <c r="B356" s="116" t="s">
        <v>55</v>
      </c>
      <c r="C356" s="3" t="s">
        <v>56</v>
      </c>
      <c r="D356" s="30" t="s">
        <v>59</v>
      </c>
      <c r="E356" s="42"/>
      <c r="F356" s="13"/>
      <c r="G356" s="8"/>
      <c r="H356" s="8"/>
      <c r="I356" s="80"/>
      <c r="J356" s="8"/>
      <c r="K356" s="11"/>
      <c r="L356" s="80"/>
      <c r="M356" s="80"/>
      <c r="N356" s="80"/>
      <c r="O356" s="80"/>
      <c r="P356" s="178"/>
      <c r="Q356" s="68" t="s">
        <v>90</v>
      </c>
      <c r="R356" s="81"/>
      <c r="S356" s="80"/>
      <c r="T356" s="80"/>
      <c r="U356" s="80"/>
      <c r="V356" s="80"/>
      <c r="W356" s="80"/>
      <c r="X356" s="78"/>
    </row>
    <row r="357" spans="1:24" s="30" customFormat="1" ht="13.15" customHeight="1">
      <c r="A357" s="106">
        <v>227</v>
      </c>
      <c r="B357" s="116" t="s">
        <v>57</v>
      </c>
      <c r="C357" s="3" t="s">
        <v>58</v>
      </c>
      <c r="D357" s="30" t="s">
        <v>59</v>
      </c>
      <c r="E357" s="42"/>
      <c r="F357" s="13"/>
      <c r="G357" s="8"/>
      <c r="H357" s="8"/>
      <c r="I357" s="80"/>
      <c r="J357" s="8"/>
      <c r="K357" s="11"/>
      <c r="L357" s="80"/>
      <c r="M357" s="80"/>
      <c r="N357" s="80"/>
      <c r="O357" s="80"/>
      <c r="P357" s="178"/>
      <c r="Q357" s="77" t="s">
        <v>90</v>
      </c>
      <c r="R357" s="81"/>
      <c r="S357" s="80"/>
      <c r="T357" s="80"/>
      <c r="U357" s="80"/>
      <c r="V357" s="80"/>
      <c r="W357" s="80"/>
      <c r="X357" s="78"/>
    </row>
    <row r="358" spans="1:24" s="30" customFormat="1" ht="13.15" customHeight="1">
      <c r="A358" s="106">
        <v>234</v>
      </c>
      <c r="B358" s="116" t="s">
        <v>62</v>
      </c>
      <c r="C358" s="3" t="s">
        <v>63</v>
      </c>
      <c r="D358" s="30" t="s">
        <v>59</v>
      </c>
      <c r="E358" s="42"/>
      <c r="F358" s="13"/>
      <c r="G358" s="8"/>
      <c r="H358" s="8"/>
      <c r="I358" s="80"/>
      <c r="J358" s="8"/>
      <c r="K358" s="11"/>
      <c r="L358" s="80"/>
      <c r="M358" s="80"/>
      <c r="N358" s="80"/>
      <c r="O358" s="80"/>
      <c r="P358" s="178"/>
      <c r="Q358" s="77" t="s">
        <v>90</v>
      </c>
      <c r="R358" s="81"/>
      <c r="S358" s="80"/>
      <c r="T358" s="80"/>
      <c r="U358" s="80"/>
      <c r="V358" s="80"/>
      <c r="W358" s="80"/>
      <c r="X358" s="78"/>
    </row>
    <row r="359" spans="1:24" s="30" customFormat="1" ht="30">
      <c r="A359" s="106">
        <v>235</v>
      </c>
      <c r="B359" s="116" t="s">
        <v>64</v>
      </c>
      <c r="C359" s="3" t="s">
        <v>65</v>
      </c>
      <c r="D359" s="30" t="s">
        <v>59</v>
      </c>
      <c r="E359" s="42"/>
      <c r="F359" s="13"/>
      <c r="G359" s="8"/>
      <c r="H359" s="8"/>
      <c r="I359" s="80"/>
      <c r="J359" s="8"/>
      <c r="K359" s="11"/>
      <c r="L359" s="80"/>
      <c r="M359" s="80"/>
      <c r="N359" s="80"/>
      <c r="O359" s="80"/>
      <c r="P359" s="178"/>
      <c r="Q359" s="77" t="s">
        <v>90</v>
      </c>
      <c r="R359" s="81"/>
      <c r="S359" s="80"/>
      <c r="T359" s="80"/>
      <c r="U359" s="80"/>
      <c r="V359" s="80"/>
      <c r="W359" s="80"/>
      <c r="X359" s="78"/>
    </row>
    <row r="360" spans="1:24" s="30" customFormat="1" ht="12" customHeight="1">
      <c r="A360" s="31"/>
      <c r="B360" s="23"/>
      <c r="C360" s="78"/>
      <c r="E360" s="42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5"/>
      <c r="Q360" s="68"/>
      <c r="R360" s="81"/>
      <c r="S360" s="80"/>
      <c r="T360" s="80"/>
      <c r="U360" s="80"/>
      <c r="V360" s="80"/>
      <c r="W360" s="80"/>
      <c r="X360" s="78"/>
    </row>
    <row r="361" spans="1:24"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3"/>
    </row>
    <row r="362" spans="1:24"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3"/>
    </row>
  </sheetData>
  <mergeCells count="79">
    <mergeCell ref="A96:D104"/>
    <mergeCell ref="E96:E104"/>
    <mergeCell ref="A125:D134"/>
    <mergeCell ref="E125:E134"/>
    <mergeCell ref="A135:D143"/>
    <mergeCell ref="E135:E143"/>
    <mergeCell ref="A105:D113"/>
    <mergeCell ref="E105:E113"/>
    <mergeCell ref="A115:D124"/>
    <mergeCell ref="E115:E124"/>
    <mergeCell ref="R1:V2"/>
    <mergeCell ref="X1:X2"/>
    <mergeCell ref="A76:D85"/>
    <mergeCell ref="E76:E85"/>
    <mergeCell ref="A86:D95"/>
    <mergeCell ref="E86:E95"/>
    <mergeCell ref="C1:C2"/>
    <mergeCell ref="A1:A2"/>
    <mergeCell ref="E1:E2"/>
    <mergeCell ref="E55:E64"/>
    <mergeCell ref="E3:E13"/>
    <mergeCell ref="A65:D73"/>
    <mergeCell ref="E65:E73"/>
    <mergeCell ref="Q1:Q2"/>
    <mergeCell ref="F1:P2"/>
    <mergeCell ref="A34:D43"/>
    <mergeCell ref="A55:D64"/>
    <mergeCell ref="A24:D33"/>
    <mergeCell ref="E24:E33"/>
    <mergeCell ref="D1:D2"/>
    <mergeCell ref="B1:B2"/>
    <mergeCell ref="A4:D13"/>
    <mergeCell ref="A44:D53"/>
    <mergeCell ref="E44:E53"/>
    <mergeCell ref="E34:E43"/>
    <mergeCell ref="A14:D23"/>
    <mergeCell ref="E14:E23"/>
    <mergeCell ref="A146:D155"/>
    <mergeCell ref="E146:E155"/>
    <mergeCell ref="A156:D164"/>
    <mergeCell ref="E156:E164"/>
    <mergeCell ref="A166:D175"/>
    <mergeCell ref="E166:E175"/>
    <mergeCell ref="A199:D208"/>
    <mergeCell ref="E199:E208"/>
    <mergeCell ref="E178:E187"/>
    <mergeCell ref="A246:D255"/>
    <mergeCell ref="E246:E255"/>
    <mergeCell ref="A218:D227"/>
    <mergeCell ref="E218:E227"/>
    <mergeCell ref="A210:D217"/>
    <mergeCell ref="E210:E217"/>
    <mergeCell ref="A178:D187"/>
    <mergeCell ref="A188:D197"/>
    <mergeCell ref="E188:E197"/>
    <mergeCell ref="A256:D264"/>
    <mergeCell ref="E256:E264"/>
    <mergeCell ref="A238:D245"/>
    <mergeCell ref="E238:E245"/>
    <mergeCell ref="A228:D236"/>
    <mergeCell ref="E228:E236"/>
    <mergeCell ref="A268:D276"/>
    <mergeCell ref="E268:E276"/>
    <mergeCell ref="A277:D286"/>
    <mergeCell ref="E277:E286"/>
    <mergeCell ref="A287:D295"/>
    <mergeCell ref="E287:E295"/>
    <mergeCell ref="A347:D355"/>
    <mergeCell ref="E347:E355"/>
    <mergeCell ref="A299:D308"/>
    <mergeCell ref="E299:E308"/>
    <mergeCell ref="A318:D326"/>
    <mergeCell ref="E318:E326"/>
    <mergeCell ref="A337:D346"/>
    <mergeCell ref="E337:E346"/>
    <mergeCell ref="A327:D335"/>
    <mergeCell ref="E327:E335"/>
    <mergeCell ref="A309:D317"/>
    <mergeCell ref="E309:E3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95"/>
  <sheetViews>
    <sheetView topLeftCell="C1" zoomScale="97" zoomScaleNormal="50" workbookViewId="0">
      <selection activeCell="S4" sqref="S4"/>
    </sheetView>
  </sheetViews>
  <sheetFormatPr baseColWidth="10" defaultColWidth="8.85546875" defaultRowHeight="15" outlineLevelRow="1"/>
  <cols>
    <col min="1" max="1" width="8.85546875" style="81"/>
    <col min="2" max="2" width="41.140625" style="12" customWidth="1"/>
    <col min="3" max="3" width="15.28515625" style="80" customWidth="1"/>
    <col min="4" max="4" width="19.5703125" style="39" customWidth="1"/>
    <col min="5" max="5" width="20.28515625" style="39" customWidth="1"/>
    <col min="6" max="6" width="12.28515625" style="80" customWidth="1"/>
    <col min="7" max="7" width="10.140625" style="80" customWidth="1"/>
    <col min="8" max="9" width="8.85546875" style="80"/>
    <col min="10" max="10" width="11.7109375" style="80" customWidth="1"/>
    <col min="11" max="11" width="9.28515625" style="80" customWidth="1"/>
    <col min="12" max="13" width="8.85546875" style="80"/>
    <col min="14" max="14" width="9.42578125" style="80" customWidth="1"/>
    <col min="15" max="15" width="8.85546875" style="39"/>
    <col min="16" max="16" width="14.28515625" style="85" customWidth="1"/>
    <col min="17" max="17" width="19.28515625" style="73" customWidth="1"/>
    <col min="18" max="18" width="12.28515625" style="39" customWidth="1"/>
    <col min="19" max="19" width="8.85546875" style="81"/>
    <col min="20" max="23" width="8.85546875" style="80"/>
    <col min="24" max="24" width="28.42578125" style="231" customWidth="1"/>
    <col min="25" max="25" width="39" style="39" customWidth="1"/>
    <col min="26" max="16384" width="8.85546875" style="39"/>
  </cols>
  <sheetData>
    <row r="1" spans="1:25" s="60" customFormat="1" ht="25.9" customHeight="1">
      <c r="A1" s="578" t="s">
        <v>0</v>
      </c>
      <c r="B1" s="558" t="s">
        <v>1</v>
      </c>
      <c r="C1" s="558" t="s">
        <v>2</v>
      </c>
      <c r="D1" s="558" t="s">
        <v>3</v>
      </c>
      <c r="E1" s="558" t="s">
        <v>4</v>
      </c>
      <c r="F1" s="558" t="s">
        <v>254</v>
      </c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 t="s">
        <v>5</v>
      </c>
      <c r="R1" s="578"/>
      <c r="S1" s="558" t="s">
        <v>251</v>
      </c>
      <c r="T1" s="558"/>
      <c r="U1" s="558"/>
      <c r="V1" s="558"/>
      <c r="W1" s="558"/>
      <c r="X1" s="558"/>
      <c r="Y1" s="578" t="s">
        <v>441</v>
      </c>
    </row>
    <row r="2" spans="1:25" s="60" customFormat="1" ht="46.9" customHeight="1" thickBot="1">
      <c r="A2" s="585"/>
      <c r="B2" s="567"/>
      <c r="C2" s="558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85"/>
      <c r="S2" s="567"/>
      <c r="T2" s="567"/>
      <c r="U2" s="567"/>
      <c r="V2" s="567"/>
      <c r="W2" s="567"/>
      <c r="X2" s="567"/>
      <c r="Y2" s="578"/>
    </row>
    <row r="3" spans="1:25" ht="40.9" customHeight="1" thickBot="1">
      <c r="A3" s="35">
        <v>185</v>
      </c>
      <c r="B3" s="36" t="s">
        <v>175</v>
      </c>
      <c r="C3" s="121" t="s">
        <v>176</v>
      </c>
      <c r="D3" s="74" t="s">
        <v>16</v>
      </c>
      <c r="E3" s="39" t="s">
        <v>231</v>
      </c>
      <c r="F3" s="49"/>
      <c r="L3" s="61"/>
      <c r="M3" s="61"/>
      <c r="N3" s="61"/>
      <c r="P3" s="178"/>
      <c r="X3" s="231" t="s">
        <v>314</v>
      </c>
      <c r="Y3" s="88"/>
    </row>
    <row r="4" spans="1:25" ht="14.45" customHeight="1" outlineLevel="1">
      <c r="A4" s="586"/>
      <c r="B4" s="586"/>
      <c r="C4" s="586"/>
      <c r="D4" s="586"/>
      <c r="E4" s="582" t="s">
        <v>76</v>
      </c>
      <c r="F4" s="40" t="s">
        <v>79</v>
      </c>
      <c r="G4" s="7" t="s">
        <v>80</v>
      </c>
      <c r="H4" s="7" t="s">
        <v>81</v>
      </c>
      <c r="J4" s="7" t="s">
        <v>79</v>
      </c>
      <c r="K4" s="53" t="s">
        <v>87</v>
      </c>
      <c r="P4" s="178" t="s">
        <v>89</v>
      </c>
      <c r="Q4" s="73" t="s">
        <v>238</v>
      </c>
      <c r="S4" s="8">
        <v>185</v>
      </c>
      <c r="T4" s="11"/>
      <c r="U4" s="11"/>
      <c r="V4" s="11"/>
      <c r="W4" s="11"/>
    </row>
    <row r="5" spans="1:25" outlineLevel="1">
      <c r="A5" s="586"/>
      <c r="B5" s="586"/>
      <c r="C5" s="586"/>
      <c r="D5" s="586"/>
      <c r="E5" s="582"/>
      <c r="F5" s="8" t="s">
        <v>82</v>
      </c>
      <c r="G5" s="33">
        <v>1890.5879247289627</v>
      </c>
      <c r="H5" s="11">
        <v>455.81182661636535</v>
      </c>
      <c r="J5" s="8" t="s">
        <v>82</v>
      </c>
      <c r="K5" s="11">
        <v>131.95346770089782</v>
      </c>
      <c r="L5" s="80">
        <v>77.324424718720195</v>
      </c>
      <c r="M5" s="80">
        <v>102.4894221448357</v>
      </c>
      <c r="N5" s="80">
        <v>86.333108149922964</v>
      </c>
      <c r="P5" s="85">
        <v>99.525105678594173</v>
      </c>
      <c r="Q5" s="73" t="s">
        <v>286</v>
      </c>
      <c r="S5" s="8" t="s">
        <v>232</v>
      </c>
      <c r="T5" s="33">
        <v>2506.6000278067172</v>
      </c>
      <c r="U5" s="33">
        <v>1468.8617777701927</v>
      </c>
      <c r="V5" s="33">
        <v>1946.8983488972121</v>
      </c>
      <c r="W5" s="33">
        <v>1639.9915444417293</v>
      </c>
    </row>
    <row r="6" spans="1:25" outlineLevel="1">
      <c r="A6" s="586"/>
      <c r="B6" s="586"/>
      <c r="C6" s="586"/>
      <c r="D6" s="586"/>
      <c r="E6" s="582"/>
      <c r="F6" s="8" t="s">
        <v>83</v>
      </c>
      <c r="G6" s="33">
        <v>-3.9215011202310395</v>
      </c>
      <c r="H6" s="11">
        <v>11.020638337007099</v>
      </c>
      <c r="J6" s="8" t="s">
        <v>83</v>
      </c>
      <c r="K6" s="11">
        <v>-0.42129889955311256</v>
      </c>
      <c r="L6" s="80">
        <v>-0.84446328955972305</v>
      </c>
      <c r="M6" s="80">
        <v>0.6447300794814963</v>
      </c>
      <c r="N6" s="80">
        <v>-0.25148437252793476</v>
      </c>
      <c r="P6" s="85">
        <v>-0.21812912053981853</v>
      </c>
      <c r="S6" s="8" t="s">
        <v>233</v>
      </c>
      <c r="T6" s="33">
        <v>-7.4003563701214654</v>
      </c>
      <c r="U6" s="33">
        <v>-14.833481148077814</v>
      </c>
      <c r="V6" s="33">
        <v>11.325052963017074</v>
      </c>
      <c r="W6" s="33">
        <v>-4.7772199257419521</v>
      </c>
      <c r="Y6" s="136">
        <f>G6/$G$5*100</f>
        <v>-0.20742230863413724</v>
      </c>
    </row>
    <row r="7" spans="1:25" outlineLevel="1">
      <c r="A7" s="586"/>
      <c r="B7" s="586"/>
      <c r="C7" s="586"/>
      <c r="D7" s="586"/>
      <c r="E7" s="582"/>
      <c r="F7" s="8" t="s">
        <v>84</v>
      </c>
      <c r="G7" s="33">
        <v>3.195249851970889</v>
      </c>
      <c r="H7" s="11">
        <v>7.1777989042081636</v>
      </c>
      <c r="J7" s="8" t="s">
        <v>84</v>
      </c>
      <c r="K7" s="11"/>
      <c r="L7" s="80">
        <v>0.23248083927581942</v>
      </c>
      <c r="M7" s="80">
        <v>-0.22527400472332959</v>
      </c>
      <c r="N7" s="80">
        <v>0.49678921628223788</v>
      </c>
      <c r="P7" s="85">
        <v>0.16799868361157588</v>
      </c>
      <c r="S7" s="8" t="s">
        <v>234</v>
      </c>
      <c r="T7" s="11"/>
      <c r="U7" s="33">
        <v>4.7967118520682881</v>
      </c>
      <c r="V7" s="33">
        <v>-4.6480152591726904</v>
      </c>
      <c r="W7" s="33">
        <v>9.4370529630170683</v>
      </c>
      <c r="Y7" s="80">
        <f t="shared" ref="Y7:Y10" si="0">G7/$G$5*100</f>
        <v>0.169008265110387</v>
      </c>
    </row>
    <row r="8" spans="1:25" outlineLevel="1">
      <c r="A8" s="586"/>
      <c r="B8" s="586"/>
      <c r="C8" s="586"/>
      <c r="D8" s="586"/>
      <c r="E8" s="582"/>
      <c r="F8" s="8" t="s">
        <v>85</v>
      </c>
      <c r="G8" s="33">
        <v>-20.397572110997476</v>
      </c>
      <c r="H8" s="11">
        <v>6.6004556438959829</v>
      </c>
      <c r="J8" s="8" t="s">
        <v>85</v>
      </c>
      <c r="K8" s="11"/>
      <c r="L8" s="80">
        <v>-0.85916116268341547</v>
      </c>
      <c r="M8" s="80">
        <v>-1.5275009496596816</v>
      </c>
      <c r="N8" s="80">
        <v>-0.9226080988659815</v>
      </c>
      <c r="P8" s="85">
        <v>-1.1030900704030262</v>
      </c>
      <c r="S8" s="8" t="s">
        <v>235</v>
      </c>
      <c r="T8" s="11"/>
      <c r="U8" s="33">
        <v>-15.719356370121458</v>
      </c>
      <c r="V8" s="33">
        <v>-27.947412925888049</v>
      </c>
      <c r="W8" s="33">
        <v>-17.525947036982924</v>
      </c>
      <c r="Y8" s="80">
        <f t="shared" si="0"/>
        <v>-1.0789010045074579</v>
      </c>
    </row>
    <row r="9" spans="1:25" outlineLevel="1">
      <c r="A9" s="586"/>
      <c r="B9" s="586"/>
      <c r="C9" s="586"/>
      <c r="D9" s="586"/>
      <c r="E9" s="582"/>
      <c r="F9" s="8" t="s">
        <v>86</v>
      </c>
      <c r="G9" s="33">
        <v>9.5223141853529292</v>
      </c>
      <c r="H9" s="11">
        <v>0.96412422536829201</v>
      </c>
      <c r="J9" s="8" t="s">
        <v>86</v>
      </c>
      <c r="K9" s="11"/>
      <c r="M9" s="80">
        <v>0.2773364323239611</v>
      </c>
      <c r="N9" s="80">
        <v>0.53716594515953986</v>
      </c>
      <c r="P9" s="85">
        <v>0.40725118874175048</v>
      </c>
      <c r="S9" s="8" t="s">
        <v>236</v>
      </c>
      <c r="T9" s="11"/>
      <c r="U9" s="11"/>
      <c r="V9" s="33">
        <v>8.8405754076887817</v>
      </c>
      <c r="W9" s="33">
        <v>10.204052963017075</v>
      </c>
      <c r="Y9" s="136">
        <f t="shared" si="0"/>
        <v>0.5036694702637573</v>
      </c>
    </row>
    <row r="10" spans="1:25" outlineLevel="1">
      <c r="A10" s="586"/>
      <c r="B10" s="586"/>
      <c r="C10" s="586"/>
      <c r="D10" s="586"/>
      <c r="E10" s="582"/>
      <c r="F10" s="13" t="s">
        <v>88</v>
      </c>
      <c r="G10" s="80">
        <v>-22.841549370267568</v>
      </c>
      <c r="H10" s="80" t="e">
        <v>#DIV/0!</v>
      </c>
      <c r="J10" s="12" t="s">
        <v>88</v>
      </c>
      <c r="N10" s="80">
        <v>-1.2024342191144641</v>
      </c>
      <c r="P10" s="85">
        <v>-1.2024342191144641</v>
      </c>
      <c r="S10" s="8" t="s">
        <v>237</v>
      </c>
      <c r="T10" s="11"/>
      <c r="U10" s="11"/>
      <c r="V10" s="11"/>
      <c r="W10" s="33">
        <v>-22.841549370267568</v>
      </c>
      <c r="Y10" s="80">
        <f t="shared" si="0"/>
        <v>-1.2081717581869231</v>
      </c>
    </row>
    <row r="11" spans="1:25" outlineLevel="1">
      <c r="A11" s="586"/>
      <c r="B11" s="586"/>
      <c r="C11" s="586"/>
      <c r="D11" s="586"/>
      <c r="E11" s="582"/>
    </row>
    <row r="12" spans="1:25" outlineLevel="1">
      <c r="A12" s="586"/>
      <c r="B12" s="586"/>
      <c r="C12" s="586"/>
      <c r="D12" s="586"/>
      <c r="E12" s="582"/>
    </row>
    <row r="13" spans="1:25" ht="43.15" customHeight="1" thickBot="1">
      <c r="A13" s="35">
        <v>186</v>
      </c>
      <c r="B13" s="36" t="s">
        <v>175</v>
      </c>
      <c r="C13" s="122" t="s">
        <v>176</v>
      </c>
      <c r="D13" s="74" t="s">
        <v>16</v>
      </c>
      <c r="E13" s="39" t="s">
        <v>231</v>
      </c>
      <c r="F13" s="49"/>
      <c r="L13" s="61"/>
      <c r="M13" s="61"/>
      <c r="N13" s="61"/>
      <c r="P13" s="178"/>
    </row>
    <row r="14" spans="1:25" ht="14.45" customHeight="1" outlineLevel="1">
      <c r="A14" s="586"/>
      <c r="B14" s="586"/>
      <c r="C14" s="586"/>
      <c r="D14" s="586"/>
      <c r="E14" s="582" t="s">
        <v>76</v>
      </c>
      <c r="F14" s="40" t="s">
        <v>79</v>
      </c>
      <c r="G14" s="7" t="s">
        <v>80</v>
      </c>
      <c r="H14" s="7" t="s">
        <v>81</v>
      </c>
      <c r="J14" s="7" t="s">
        <v>79</v>
      </c>
      <c r="K14" s="53" t="s">
        <v>87</v>
      </c>
      <c r="P14" s="178" t="s">
        <v>89</v>
      </c>
      <c r="Q14" s="73" t="s">
        <v>238</v>
      </c>
      <c r="S14" s="8">
        <v>186</v>
      </c>
      <c r="T14" s="11"/>
      <c r="U14" s="11"/>
      <c r="V14" s="11"/>
      <c r="W14" s="11"/>
    </row>
    <row r="15" spans="1:25" outlineLevel="1">
      <c r="A15" s="586"/>
      <c r="B15" s="586"/>
      <c r="C15" s="586"/>
      <c r="D15" s="586"/>
      <c r="E15" s="582"/>
      <c r="F15" s="8" t="s">
        <v>82</v>
      </c>
      <c r="G15" s="33">
        <v>1701.4298927782281</v>
      </c>
      <c r="H15" s="11">
        <v>533.9578641581445</v>
      </c>
      <c r="J15" s="8" t="s">
        <v>82</v>
      </c>
      <c r="K15" s="11">
        <v>121.65210214988412</v>
      </c>
      <c r="L15" s="80">
        <v>57.138824707957056</v>
      </c>
      <c r="M15" s="80">
        <v>101.76465003472539</v>
      </c>
      <c r="N15" s="80">
        <v>77.713906729039422</v>
      </c>
      <c r="P15" s="85">
        <v>89.567370905401489</v>
      </c>
      <c r="Q15" s="73" t="s">
        <v>286</v>
      </c>
      <c r="S15" s="8" t="s">
        <v>232</v>
      </c>
      <c r="T15" s="33">
        <v>2310.9143544665658</v>
      </c>
      <c r="U15" s="33">
        <v>1085.4142910928124</v>
      </c>
      <c r="V15" s="33">
        <v>1933.1305122271367</v>
      </c>
      <c r="W15" s="33">
        <v>1476.2604133263976</v>
      </c>
    </row>
    <row r="16" spans="1:25" outlineLevel="1">
      <c r="A16" s="586"/>
      <c r="B16" s="586"/>
      <c r="C16" s="586"/>
      <c r="D16" s="586"/>
      <c r="E16" s="582"/>
      <c r="F16" s="8" t="s">
        <v>83</v>
      </c>
      <c r="G16" s="33">
        <v>-2.0037823147201315</v>
      </c>
      <c r="H16" s="11">
        <v>7.7399617326166856</v>
      </c>
      <c r="J16" s="8" t="s">
        <v>83</v>
      </c>
      <c r="K16" s="11">
        <v>-0.55810447308564581</v>
      </c>
      <c r="L16" s="80">
        <v>0.49390108346553124</v>
      </c>
      <c r="M16" s="80">
        <v>-0.22947608520053606</v>
      </c>
      <c r="N16" s="80">
        <v>-0.15037205327126602</v>
      </c>
      <c r="P16" s="85">
        <v>-0.11101288202297915</v>
      </c>
      <c r="S16" s="8" t="s">
        <v>233</v>
      </c>
      <c r="T16" s="33">
        <v>-9.8034245923112309</v>
      </c>
      <c r="U16" s="33">
        <v>8.6756552963016969</v>
      </c>
      <c r="V16" s="33">
        <v>-4.0308788147931844</v>
      </c>
      <c r="W16" s="33">
        <v>-2.8564811480778078</v>
      </c>
    </row>
    <row r="17" spans="1:25" outlineLevel="1">
      <c r="A17" s="586"/>
      <c r="B17" s="586"/>
      <c r="C17" s="586"/>
      <c r="D17" s="586"/>
      <c r="E17" s="582"/>
      <c r="F17" s="8" t="s">
        <v>84</v>
      </c>
      <c r="G17" s="33">
        <v>-9.3876819258393542</v>
      </c>
      <c r="H17" s="11">
        <v>4.8531187236740765</v>
      </c>
      <c r="J17" s="8" t="s">
        <v>84</v>
      </c>
      <c r="K17" s="11"/>
      <c r="L17" s="80">
        <v>-0.65138726594573637</v>
      </c>
      <c r="M17" s="80">
        <v>-0.51926314425925357</v>
      </c>
      <c r="N17" s="80">
        <v>-0.21106156985250549</v>
      </c>
      <c r="P17" s="85">
        <v>-0.46057066001916519</v>
      </c>
      <c r="S17" s="8" t="s">
        <v>234</v>
      </c>
      <c r="T17" s="11"/>
      <c r="U17" s="33">
        <v>-13.439890481216342</v>
      </c>
      <c r="V17" s="33">
        <v>-10.713810592603418</v>
      </c>
      <c r="W17" s="33">
        <v>-4.0093447036983019</v>
      </c>
    </row>
    <row r="18" spans="1:25" outlineLevel="1">
      <c r="A18" s="586"/>
      <c r="B18" s="586"/>
      <c r="C18" s="586"/>
      <c r="D18" s="586"/>
      <c r="E18" s="582"/>
      <c r="F18" s="8" t="s">
        <v>85</v>
      </c>
      <c r="G18" s="33">
        <v>-9.0180418887103286</v>
      </c>
      <c r="H18" s="11">
        <v>1.9492723032430357</v>
      </c>
      <c r="J18" s="8" t="s">
        <v>85</v>
      </c>
      <c r="K18" s="11"/>
      <c r="L18" s="80">
        <v>-0.41650387577674203</v>
      </c>
      <c r="M18" s="80">
        <v>-0.61459924410513767</v>
      </c>
      <c r="N18" s="80">
        <v>-0.43108293450585283</v>
      </c>
      <c r="P18" s="85">
        <v>-0.48739535146257751</v>
      </c>
      <c r="S18" s="8" t="s">
        <v>235</v>
      </c>
      <c r="T18" s="11"/>
      <c r="U18" s="33">
        <v>-7.6204245923112266</v>
      </c>
      <c r="V18" s="33">
        <v>-11.244810592603404</v>
      </c>
      <c r="W18" s="33">
        <v>-8.1888904812163563</v>
      </c>
    </row>
    <row r="19" spans="1:25" outlineLevel="1">
      <c r="A19" s="586"/>
      <c r="B19" s="586"/>
      <c r="C19" s="586"/>
      <c r="D19" s="586"/>
      <c r="E19" s="582"/>
      <c r="F19" s="8" t="s">
        <v>86</v>
      </c>
      <c r="G19" s="33">
        <v>1.9511436298785243</v>
      </c>
      <c r="H19" s="11">
        <v>2.6070227203026648</v>
      </c>
      <c r="J19" s="8" t="s">
        <v>86</v>
      </c>
      <c r="K19" s="11"/>
      <c r="M19" s="80">
        <v>3.3786471886734126E-3</v>
      </c>
      <c r="N19" s="80">
        <v>0.19975621055114881</v>
      </c>
      <c r="P19" s="85">
        <v>0.10156742886991112</v>
      </c>
      <c r="S19" s="8" t="s">
        <v>236</v>
      </c>
      <c r="T19" s="11"/>
      <c r="U19" s="11"/>
      <c r="V19" s="33">
        <v>0.10770018564510971</v>
      </c>
      <c r="W19" s="33">
        <v>3.7945870741119387</v>
      </c>
    </row>
    <row r="20" spans="1:25" outlineLevel="1">
      <c r="A20" s="586"/>
      <c r="B20" s="586"/>
      <c r="C20" s="586"/>
      <c r="D20" s="586"/>
      <c r="E20" s="582"/>
      <c r="F20" s="13" t="s">
        <v>88</v>
      </c>
      <c r="G20" s="80">
        <v>-73.09274237041366</v>
      </c>
      <c r="H20" s="80" t="e">
        <v>#DIV/0!</v>
      </c>
      <c r="J20" s="12" t="s">
        <v>88</v>
      </c>
      <c r="N20" s="80">
        <v>-3.8477781507022835</v>
      </c>
      <c r="P20" s="85">
        <v>-3.8477781507022835</v>
      </c>
      <c r="S20" s="8" t="s">
        <v>237</v>
      </c>
      <c r="T20" s="11"/>
      <c r="U20" s="11"/>
      <c r="V20" s="11"/>
      <c r="W20" s="33">
        <v>-73.09274237041366</v>
      </c>
    </row>
    <row r="21" spans="1:25" outlineLevel="1">
      <c r="A21" s="586"/>
      <c r="B21" s="586"/>
      <c r="C21" s="586"/>
      <c r="D21" s="586"/>
      <c r="E21" s="582"/>
    </row>
    <row r="22" spans="1:25" ht="31.15" customHeight="1" outlineLevel="1">
      <c r="A22" s="586"/>
      <c r="B22" s="586"/>
      <c r="C22" s="586"/>
      <c r="D22" s="586"/>
      <c r="E22" s="582"/>
    </row>
    <row r="23" spans="1:25" ht="46.9" customHeight="1" thickBot="1">
      <c r="A23" s="35">
        <v>187</v>
      </c>
      <c r="B23" s="36" t="s">
        <v>175</v>
      </c>
      <c r="C23" s="122" t="s">
        <v>176</v>
      </c>
      <c r="D23" s="74" t="s">
        <v>16</v>
      </c>
      <c r="E23" s="39" t="s">
        <v>231</v>
      </c>
      <c r="F23" s="49"/>
      <c r="L23" s="61"/>
      <c r="M23" s="61"/>
      <c r="N23" s="61"/>
      <c r="P23" s="178"/>
    </row>
    <row r="24" spans="1:25" ht="14.45" customHeight="1" outlineLevel="1">
      <c r="A24" s="573"/>
      <c r="B24" s="573"/>
      <c r="C24" s="573"/>
      <c r="D24" s="573"/>
      <c r="E24" s="582" t="s">
        <v>76</v>
      </c>
      <c r="F24" s="40" t="s">
        <v>79</v>
      </c>
      <c r="G24" s="7" t="s">
        <v>80</v>
      </c>
      <c r="H24" s="7" t="s">
        <v>81</v>
      </c>
      <c r="J24" s="7" t="s">
        <v>79</v>
      </c>
      <c r="K24" s="53" t="s">
        <v>87</v>
      </c>
      <c r="P24" s="178" t="s">
        <v>89</v>
      </c>
      <c r="Q24" s="73" t="s">
        <v>238</v>
      </c>
      <c r="S24" s="8">
        <v>187</v>
      </c>
      <c r="T24" s="11"/>
      <c r="U24" s="11"/>
      <c r="V24" s="11"/>
      <c r="W24" s="11"/>
    </row>
    <row r="25" spans="1:25" outlineLevel="1">
      <c r="A25" s="573"/>
      <c r="B25" s="573"/>
      <c r="C25" s="573"/>
      <c r="D25" s="573"/>
      <c r="E25" s="582"/>
      <c r="F25" s="8" t="s">
        <v>82</v>
      </c>
      <c r="G25" s="33">
        <v>2270.3991255789756</v>
      </c>
      <c r="H25" s="11">
        <v>869.28080406278639</v>
      </c>
      <c r="J25" s="8" t="s">
        <v>82</v>
      </c>
      <c r="K25" s="11">
        <v>178.58624147120054</v>
      </c>
      <c r="L25" s="80">
        <v>112.65318780450492</v>
      </c>
      <c r="M25" s="80">
        <v>67.11577549636516</v>
      </c>
      <c r="N25" s="80">
        <v>119.72192658002876</v>
      </c>
      <c r="P25" s="85">
        <v>119.51928283802484</v>
      </c>
      <c r="Q25" s="73" t="s">
        <v>286</v>
      </c>
      <c r="S25" s="8" t="s">
        <v>232</v>
      </c>
      <c r="T25" s="33">
        <v>3392.4404234096728</v>
      </c>
      <c r="U25" s="33">
        <v>2139.9701622344414</v>
      </c>
      <c r="V25" s="33">
        <v>1274.937352209605</v>
      </c>
      <c r="W25" s="33">
        <v>2274.2485644621829</v>
      </c>
    </row>
    <row r="26" spans="1:25" outlineLevel="1">
      <c r="A26" s="573"/>
      <c r="B26" s="573"/>
      <c r="C26" s="573"/>
      <c r="D26" s="573"/>
      <c r="E26" s="582"/>
      <c r="F26" s="8" t="s">
        <v>83</v>
      </c>
      <c r="G26" s="33">
        <v>2.9709506297324348</v>
      </c>
      <c r="H26" s="11">
        <v>15.130937300888982</v>
      </c>
      <c r="J26" s="8" t="s">
        <v>83</v>
      </c>
      <c r="K26" s="11">
        <v>-0.75899717559452773</v>
      </c>
      <c r="L26" s="80">
        <v>-0.36505573164883282</v>
      </c>
      <c r="M26" s="80">
        <v>0.82946644360708111</v>
      </c>
      <c r="N26" s="80">
        <v>0.89799436969319779</v>
      </c>
      <c r="P26" s="85">
        <v>0.1508519765142296</v>
      </c>
      <c r="S26" s="8" t="s">
        <v>233</v>
      </c>
      <c r="T26" s="33">
        <v>-13.332219925741951</v>
      </c>
      <c r="U26" s="33">
        <v>-6.4124129258880549</v>
      </c>
      <c r="V26" s="33">
        <v>14.570052963017075</v>
      </c>
      <c r="W26" s="33">
        <v>17.05838240754267</v>
      </c>
    </row>
    <row r="27" spans="1:25" outlineLevel="1">
      <c r="A27" s="573"/>
      <c r="B27" s="573"/>
      <c r="C27" s="573"/>
      <c r="D27" s="573"/>
      <c r="E27" s="582"/>
      <c r="F27" s="8" t="s">
        <v>84</v>
      </c>
      <c r="G27" s="33">
        <v>6.2813408148905649</v>
      </c>
      <c r="H27" s="11">
        <v>3.4895949650345091</v>
      </c>
      <c r="J27" s="8" t="s">
        <v>84</v>
      </c>
      <c r="K27" s="11"/>
      <c r="L27" s="80">
        <v>0.30814398561572859</v>
      </c>
      <c r="M27" s="80">
        <v>0.13348319105891535</v>
      </c>
      <c r="N27" s="80">
        <v>0.51231872738889228</v>
      </c>
      <c r="P27" s="85">
        <v>0.31798196802117873</v>
      </c>
      <c r="S27" s="8" t="s">
        <v>234</v>
      </c>
      <c r="T27" s="11"/>
      <c r="U27" s="33">
        <v>6.3578482964478082</v>
      </c>
      <c r="V27" s="33">
        <v>2.7541211852068153</v>
      </c>
      <c r="W27" s="33">
        <v>9.7320529630170682</v>
      </c>
    </row>
    <row r="28" spans="1:25" outlineLevel="1">
      <c r="A28" s="573"/>
      <c r="B28" s="573"/>
      <c r="C28" s="573"/>
      <c r="D28" s="573"/>
      <c r="E28" s="582"/>
      <c r="F28" s="8" t="s">
        <v>85</v>
      </c>
      <c r="G28" s="33">
        <v>-0.87919329620431286</v>
      </c>
      <c r="H28" s="11">
        <v>13.05009278989197</v>
      </c>
      <c r="J28" s="8" t="s">
        <v>85</v>
      </c>
      <c r="K28" s="11"/>
      <c r="L28" s="80">
        <v>5.4917516755427345E-2</v>
      </c>
      <c r="M28" s="80">
        <v>-0.80721161829287591</v>
      </c>
      <c r="N28" s="80">
        <v>0.58572677318415611</v>
      </c>
      <c r="P28" s="85">
        <v>-5.5522442784430824E-2</v>
      </c>
      <c r="S28" s="8" t="s">
        <v>235</v>
      </c>
      <c r="T28" s="11"/>
      <c r="U28" s="33">
        <v>1.0047800742580546</v>
      </c>
      <c r="V28" s="33">
        <v>-14.768878814793178</v>
      </c>
      <c r="W28" s="33">
        <v>11.126518851922185</v>
      </c>
    </row>
    <row r="29" spans="1:25" outlineLevel="1">
      <c r="A29" s="573"/>
      <c r="B29" s="573"/>
      <c r="C29" s="573"/>
      <c r="D29" s="573"/>
      <c r="E29" s="582"/>
      <c r="F29" s="8" t="s">
        <v>86</v>
      </c>
      <c r="G29" s="33">
        <v>18.809649463090118</v>
      </c>
      <c r="H29" s="11">
        <v>1.2092408271680779</v>
      </c>
      <c r="J29" s="8" t="s">
        <v>86</v>
      </c>
      <c r="K29" s="11"/>
      <c r="M29" s="80">
        <v>0.61689887549492906</v>
      </c>
      <c r="N29" s="80">
        <v>0.94517274367056403</v>
      </c>
      <c r="P29" s="85">
        <v>0.78103580958274654</v>
      </c>
      <c r="S29" s="8" t="s">
        <v>236</v>
      </c>
      <c r="T29" s="11"/>
      <c r="U29" s="11"/>
      <c r="V29" s="33">
        <v>19.664711852068294</v>
      </c>
      <c r="W29" s="33">
        <v>17.954587074111938</v>
      </c>
    </row>
    <row r="30" spans="1:25" outlineLevel="1">
      <c r="A30" s="573"/>
      <c r="B30" s="573"/>
      <c r="C30" s="573"/>
      <c r="D30" s="573"/>
      <c r="E30" s="582"/>
      <c r="F30" s="13" t="s">
        <v>88</v>
      </c>
      <c r="J30" s="12" t="s">
        <v>88</v>
      </c>
      <c r="N30" s="80">
        <v>-0.84752267869476572</v>
      </c>
      <c r="P30" s="85">
        <v>-0.84752267869476572</v>
      </c>
      <c r="S30" s="8" t="s">
        <v>237</v>
      </c>
      <c r="T30" s="11"/>
      <c r="U30" s="11"/>
      <c r="V30" s="11"/>
      <c r="W30" s="33">
        <v>-16.099617592457321</v>
      </c>
    </row>
    <row r="31" spans="1:25" ht="40.15" customHeight="1" outlineLevel="1">
      <c r="A31" s="573"/>
      <c r="B31" s="573"/>
      <c r="C31" s="573"/>
      <c r="D31" s="573"/>
      <c r="E31" s="582"/>
      <c r="F31" s="49"/>
      <c r="R31" s="52"/>
      <c r="Y31" s="52"/>
    </row>
    <row r="32" spans="1:25" ht="16.149999999999999" customHeight="1" thickBot="1">
      <c r="A32" s="120">
        <v>191</v>
      </c>
      <c r="B32" s="124" t="s">
        <v>25</v>
      </c>
      <c r="C32" s="65" t="s">
        <v>26</v>
      </c>
      <c r="D32" s="39" t="s">
        <v>16</v>
      </c>
      <c r="E32" s="216"/>
      <c r="L32" s="61"/>
      <c r="M32" s="61"/>
      <c r="N32" s="61"/>
      <c r="Y32" s="52"/>
    </row>
    <row r="33" spans="1:25" outlineLevel="1">
      <c r="A33" s="579"/>
      <c r="B33" s="579"/>
      <c r="C33" s="579"/>
      <c r="D33" s="579"/>
      <c r="E33" s="582" t="s">
        <v>76</v>
      </c>
      <c r="F33" s="40" t="s">
        <v>79</v>
      </c>
      <c r="G33" s="7" t="s">
        <v>80</v>
      </c>
      <c r="H33" s="7" t="s">
        <v>81</v>
      </c>
      <c r="J33" s="7" t="s">
        <v>79</v>
      </c>
      <c r="K33" s="53" t="s">
        <v>87</v>
      </c>
      <c r="P33" s="178" t="s">
        <v>89</v>
      </c>
      <c r="Q33" s="73" t="s">
        <v>269</v>
      </c>
      <c r="R33" s="52"/>
      <c r="S33" s="87">
        <v>191</v>
      </c>
      <c r="T33" s="11"/>
      <c r="U33" s="11"/>
      <c r="V33" s="11"/>
      <c r="W33" s="11"/>
      <c r="X33" s="231" t="s">
        <v>332</v>
      </c>
      <c r="Y33" s="52"/>
    </row>
    <row r="34" spans="1:25" outlineLevel="1">
      <c r="A34" s="579"/>
      <c r="B34" s="579"/>
      <c r="C34" s="579"/>
      <c r="D34" s="579"/>
      <c r="E34" s="582"/>
      <c r="F34" s="8" t="s">
        <v>82</v>
      </c>
      <c r="G34" s="80">
        <v>1560.2133038877159</v>
      </c>
      <c r="H34" s="80">
        <v>147.61111863481551</v>
      </c>
      <c r="J34" s="8" t="s">
        <v>82</v>
      </c>
      <c r="K34" s="80">
        <v>120.02115952877386</v>
      </c>
      <c r="L34" s="80">
        <v>109.37304602081261</v>
      </c>
      <c r="M34" s="80">
        <v>122.26861616558939</v>
      </c>
      <c r="N34" s="80">
        <v>137.43894757046417</v>
      </c>
      <c r="P34" s="85">
        <v>122.27544232141001</v>
      </c>
      <c r="R34" s="52"/>
      <c r="S34" s="8" t="s">
        <v>82</v>
      </c>
      <c r="T34" s="33">
        <v>1531.4490488826025</v>
      </c>
      <c r="U34" s="33">
        <v>1395.5809788840636</v>
      </c>
      <c r="V34" s="33">
        <v>1560.1262033307805</v>
      </c>
      <c r="W34" s="33">
        <v>1753.6969844534171</v>
      </c>
      <c r="Y34" s="52"/>
    </row>
    <row r="35" spans="1:25" outlineLevel="1">
      <c r="A35" s="579"/>
      <c r="B35" s="579"/>
      <c r="C35" s="579"/>
      <c r="D35" s="579"/>
      <c r="E35" s="582"/>
      <c r="F35" s="8" t="s">
        <v>83</v>
      </c>
      <c r="G35" s="80">
        <v>1873.7431580574262</v>
      </c>
      <c r="H35" s="80">
        <v>509.74760495199212</v>
      </c>
      <c r="J35" s="8" t="s">
        <v>83</v>
      </c>
      <c r="K35" s="80">
        <v>78.83746185938098</v>
      </c>
      <c r="L35" s="80">
        <v>142.67112800064018</v>
      </c>
      <c r="M35" s="80">
        <v>159.13221157799867</v>
      </c>
      <c r="N35" s="80">
        <v>144.18798536628535</v>
      </c>
      <c r="P35" s="193">
        <v>131.2071967010763</v>
      </c>
      <c r="R35" s="52"/>
      <c r="S35" s="8" t="s">
        <v>83</v>
      </c>
      <c r="T35" s="33">
        <v>1125.8616788694537</v>
      </c>
      <c r="U35" s="233">
        <v>2037.4572177818804</v>
      </c>
      <c r="V35" s="233">
        <v>2272.5345877950294</v>
      </c>
      <c r="W35" s="233">
        <v>2059.1191477833413</v>
      </c>
      <c r="Y35" s="282">
        <f>G35/$G$34*100</f>
        <v>120.09531987635673</v>
      </c>
    </row>
    <row r="36" spans="1:25" outlineLevel="1">
      <c r="A36" s="579"/>
      <c r="B36" s="579"/>
      <c r="C36" s="579"/>
      <c r="D36" s="579"/>
      <c r="E36" s="582"/>
      <c r="F36" s="8" t="s">
        <v>84</v>
      </c>
      <c r="G36" s="80">
        <v>2363.3455730800711</v>
      </c>
      <c r="H36" s="80">
        <v>634.25272038251467</v>
      </c>
      <c r="J36" s="8" t="s">
        <v>84</v>
      </c>
      <c r="K36" s="80">
        <v>101.83391438866968</v>
      </c>
      <c r="L36" s="80">
        <v>187.09430520801615</v>
      </c>
      <c r="M36" s="80">
        <v>202.87614164002042</v>
      </c>
      <c r="N36" s="80">
        <v>173.65157777543445</v>
      </c>
      <c r="P36" s="85">
        <v>166.36398475303517</v>
      </c>
      <c r="R36" s="52"/>
      <c r="S36" s="8" t="s">
        <v>84</v>
      </c>
      <c r="T36" s="33">
        <v>1446.6396144402684</v>
      </c>
      <c r="U36" s="233">
        <v>2657.8378644767927</v>
      </c>
      <c r="V36" s="233">
        <v>2882.0326222665831</v>
      </c>
      <c r="W36" s="233">
        <v>2466.8721911366415</v>
      </c>
      <c r="Y36" s="231">
        <f>G36/$G$34*100</f>
        <v>151.47579931481948</v>
      </c>
    </row>
    <row r="37" spans="1:25" outlineLevel="1">
      <c r="A37" s="579"/>
      <c r="B37" s="579"/>
      <c r="C37" s="579"/>
      <c r="D37" s="579"/>
      <c r="E37" s="582"/>
      <c r="F37" s="8" t="s">
        <v>85</v>
      </c>
      <c r="G37" s="80">
        <v>2123.5058425480606</v>
      </c>
      <c r="H37" s="80">
        <v>1763.3542942610311</v>
      </c>
      <c r="J37" s="8" t="s">
        <v>85</v>
      </c>
      <c r="K37" s="80">
        <v>71.061323971971731</v>
      </c>
      <c r="L37" s="80">
        <v>165.49031450317108</v>
      </c>
      <c r="M37" s="80">
        <v>259.39238806606926</v>
      </c>
      <c r="N37" s="80">
        <v>17.602998629176081</v>
      </c>
      <c r="P37" s="85">
        <v>128.38675629259703</v>
      </c>
      <c r="R37" s="52"/>
      <c r="S37" s="8" t="s">
        <v>85</v>
      </c>
      <c r="T37" s="33">
        <v>1175.3481510957342</v>
      </c>
      <c r="U37" s="233">
        <v>2737.1954855818976</v>
      </c>
      <c r="V37" s="233">
        <v>4290.3276589950974</v>
      </c>
      <c r="W37" s="233">
        <v>291.15207451951414</v>
      </c>
      <c r="Y37" s="231">
        <f>G37/$G$34*100</f>
        <v>136.10355951053236</v>
      </c>
    </row>
    <row r="38" spans="1:25" outlineLevel="1">
      <c r="A38" s="579"/>
      <c r="B38" s="579"/>
      <c r="C38" s="579"/>
      <c r="D38" s="579"/>
      <c r="E38" s="582"/>
      <c r="F38" s="8" t="s">
        <v>86</v>
      </c>
      <c r="G38" s="80">
        <v>4599.7327363707418</v>
      </c>
      <c r="H38" s="80">
        <v>1693.4580565599456</v>
      </c>
      <c r="J38" s="8" t="s">
        <v>86</v>
      </c>
      <c r="L38" s="80">
        <v>148.83585583427171</v>
      </c>
      <c r="M38" s="80">
        <v>275.24421509046778</v>
      </c>
      <c r="N38" s="80">
        <v>155.52395006759275</v>
      </c>
      <c r="P38" s="185">
        <v>193.20134033077741</v>
      </c>
      <c r="R38" s="52"/>
      <c r="S38" s="8" t="s">
        <v>86</v>
      </c>
      <c r="T38" s="11"/>
      <c r="U38" s="233">
        <v>3543.4803777994121</v>
      </c>
      <c r="V38" s="233">
        <v>6553.0074712768946</v>
      </c>
      <c r="W38" s="233">
        <v>3702.7103600359196</v>
      </c>
      <c r="Y38" s="278">
        <f>G38/$G$34*100</f>
        <v>294.81435166007094</v>
      </c>
    </row>
    <row r="39" spans="1:25" outlineLevel="1">
      <c r="A39" s="579"/>
      <c r="B39" s="579"/>
      <c r="C39" s="579"/>
      <c r="D39" s="579"/>
      <c r="E39" s="582"/>
      <c r="F39" s="12" t="s">
        <v>88</v>
      </c>
      <c r="G39" s="80">
        <v>4482.9932461563649</v>
      </c>
      <c r="H39" s="80">
        <v>1639.8161404680686</v>
      </c>
      <c r="J39" s="12" t="s">
        <v>88</v>
      </c>
      <c r="M39" s="80">
        <v>372.1121431916356</v>
      </c>
      <c r="N39" s="80">
        <v>219.17568915926702</v>
      </c>
      <c r="P39" s="85">
        <v>295.6439161754513</v>
      </c>
      <c r="R39" s="52"/>
      <c r="S39" s="8" t="s">
        <v>88</v>
      </c>
      <c r="T39" s="11"/>
      <c r="U39" s="233"/>
      <c r="V39" s="233">
        <v>5642.5183589804883</v>
      </c>
      <c r="W39" s="233">
        <v>3323.4681333322415</v>
      </c>
      <c r="Y39" s="231">
        <f>G39/$G$34*100</f>
        <v>287.33207408151884</v>
      </c>
    </row>
    <row r="40" spans="1:25" outlineLevel="1">
      <c r="A40" s="579"/>
      <c r="B40" s="579"/>
      <c r="C40" s="579"/>
      <c r="D40" s="579"/>
      <c r="E40" s="582"/>
      <c r="R40" s="52"/>
      <c r="S40" s="8"/>
      <c r="T40" s="11"/>
      <c r="U40" s="233"/>
      <c r="V40" s="233"/>
      <c r="W40" s="233"/>
      <c r="Y40" s="52"/>
    </row>
    <row r="41" spans="1:25" outlineLevel="1">
      <c r="A41" s="579"/>
      <c r="B41" s="579"/>
      <c r="C41" s="579"/>
      <c r="D41" s="579"/>
      <c r="E41" s="582"/>
      <c r="R41" s="52"/>
      <c r="Y41" s="52"/>
    </row>
    <row r="42" spans="1:25" ht="24.6" customHeight="1" outlineLevel="1">
      <c r="A42" s="579"/>
      <c r="B42" s="579"/>
      <c r="C42" s="579"/>
      <c r="D42" s="579"/>
      <c r="E42" s="582"/>
      <c r="R42" s="52"/>
      <c r="Y42" s="52"/>
    </row>
    <row r="43" spans="1:25" ht="15.75" thickBot="1">
      <c r="A43" s="120">
        <v>192</v>
      </c>
      <c r="B43" s="124" t="s">
        <v>27</v>
      </c>
      <c r="C43" s="65" t="s">
        <v>28</v>
      </c>
      <c r="D43" s="39" t="s">
        <v>16</v>
      </c>
      <c r="L43" s="61"/>
      <c r="M43" s="61"/>
      <c r="N43" s="61"/>
    </row>
    <row r="44" spans="1:25" s="80" customFormat="1" outlineLevel="1">
      <c r="A44" s="579"/>
      <c r="B44" s="579"/>
      <c r="C44" s="579"/>
      <c r="D44" s="579"/>
      <c r="E44" s="584" t="s">
        <v>301</v>
      </c>
      <c r="F44" s="40" t="s">
        <v>79</v>
      </c>
      <c r="G44" s="7" t="s">
        <v>80</v>
      </c>
      <c r="H44" s="7" t="s">
        <v>81</v>
      </c>
      <c r="J44" s="7" t="s">
        <v>79</v>
      </c>
      <c r="K44" s="53" t="s">
        <v>87</v>
      </c>
      <c r="P44" s="178" t="s">
        <v>89</v>
      </c>
      <c r="Q44" s="521"/>
      <c r="S44" s="87">
        <v>192</v>
      </c>
      <c r="T44" s="11"/>
      <c r="U44" s="11"/>
      <c r="V44" s="11"/>
      <c r="W44" s="11"/>
      <c r="X44" s="521"/>
    </row>
    <row r="45" spans="1:25" s="80" customFormat="1" outlineLevel="1">
      <c r="A45" s="579"/>
      <c r="B45" s="579"/>
      <c r="C45" s="579"/>
      <c r="D45" s="579"/>
      <c r="E45" s="584"/>
      <c r="F45" s="8" t="s">
        <v>82</v>
      </c>
      <c r="J45" s="8" t="s">
        <v>82</v>
      </c>
      <c r="P45" s="532"/>
      <c r="Q45" s="521"/>
      <c r="S45" s="8" t="s">
        <v>82</v>
      </c>
      <c r="T45" s="33"/>
      <c r="U45" s="33"/>
      <c r="V45" s="33"/>
      <c r="W45" s="33"/>
      <c r="X45" s="521"/>
    </row>
    <row r="46" spans="1:25" s="80" customFormat="1" outlineLevel="1">
      <c r="A46" s="579"/>
      <c r="B46" s="579"/>
      <c r="C46" s="579"/>
      <c r="D46" s="579"/>
      <c r="E46" s="584"/>
      <c r="F46" s="8" t="s">
        <v>83</v>
      </c>
      <c r="J46" s="8" t="s">
        <v>83</v>
      </c>
      <c r="P46" s="532"/>
      <c r="Q46" s="521"/>
      <c r="S46" s="8" t="s">
        <v>83</v>
      </c>
      <c r="T46" s="33"/>
      <c r="U46" s="233"/>
      <c r="V46" s="233"/>
      <c r="W46" s="233"/>
      <c r="X46" s="521"/>
      <c r="Y46" s="117"/>
    </row>
    <row r="47" spans="1:25" s="80" customFormat="1" outlineLevel="1">
      <c r="A47" s="579"/>
      <c r="B47" s="579"/>
      <c r="C47" s="579"/>
      <c r="D47" s="579"/>
      <c r="E47" s="584"/>
      <c r="F47" s="8" t="s">
        <v>84</v>
      </c>
      <c r="J47" s="8" t="s">
        <v>84</v>
      </c>
      <c r="P47" s="532"/>
      <c r="Q47" s="521"/>
      <c r="S47" s="8" t="s">
        <v>84</v>
      </c>
      <c r="T47" s="33"/>
      <c r="U47" s="233"/>
      <c r="V47" s="233"/>
      <c r="W47" s="233"/>
      <c r="X47" s="521"/>
      <c r="Y47" s="117"/>
    </row>
    <row r="48" spans="1:25" s="80" customFormat="1" outlineLevel="1">
      <c r="A48" s="579"/>
      <c r="B48" s="579"/>
      <c r="C48" s="579"/>
      <c r="D48" s="579"/>
      <c r="E48" s="584"/>
      <c r="F48" s="8" t="s">
        <v>85</v>
      </c>
      <c r="J48" s="8" t="s">
        <v>85</v>
      </c>
      <c r="P48" s="532"/>
      <c r="Q48" s="521"/>
      <c r="S48" s="8" t="s">
        <v>85</v>
      </c>
      <c r="T48" s="33"/>
      <c r="U48" s="233"/>
      <c r="V48" s="233"/>
      <c r="W48" s="233"/>
      <c r="X48" s="521"/>
      <c r="Y48" s="117"/>
    </row>
    <row r="49" spans="1:25" s="80" customFormat="1" outlineLevel="1">
      <c r="A49" s="579"/>
      <c r="B49" s="579"/>
      <c r="C49" s="579"/>
      <c r="D49" s="579"/>
      <c r="E49" s="584"/>
      <c r="F49" s="8" t="s">
        <v>86</v>
      </c>
      <c r="J49" s="8" t="s">
        <v>86</v>
      </c>
      <c r="P49" s="532"/>
      <c r="Q49" s="521"/>
      <c r="S49" s="8" t="s">
        <v>86</v>
      </c>
      <c r="T49" s="11"/>
      <c r="U49" s="233"/>
      <c r="V49" s="233"/>
      <c r="W49" s="233"/>
      <c r="X49" s="521"/>
      <c r="Y49" s="117"/>
    </row>
    <row r="50" spans="1:25" s="80" customFormat="1" outlineLevel="1">
      <c r="A50" s="579"/>
      <c r="B50" s="579"/>
      <c r="C50" s="579"/>
      <c r="D50" s="579"/>
      <c r="E50" s="584"/>
      <c r="F50" s="12" t="s">
        <v>88</v>
      </c>
      <c r="J50" s="12" t="s">
        <v>88</v>
      </c>
      <c r="P50" s="532"/>
      <c r="Q50" s="521"/>
      <c r="S50" s="8" t="s">
        <v>88</v>
      </c>
      <c r="T50" s="11"/>
      <c r="U50" s="233"/>
      <c r="V50" s="233"/>
      <c r="W50" s="233"/>
      <c r="X50" s="521"/>
      <c r="Y50" s="117"/>
    </row>
    <row r="51" spans="1:25" s="80" customFormat="1" outlineLevel="1">
      <c r="A51" s="579"/>
      <c r="B51" s="579"/>
      <c r="C51" s="579"/>
      <c r="D51" s="579"/>
      <c r="E51" s="584"/>
      <c r="P51" s="85"/>
      <c r="Q51" s="521"/>
      <c r="S51" s="8"/>
      <c r="T51" s="11"/>
      <c r="U51" s="233"/>
      <c r="V51" s="233"/>
      <c r="W51" s="233"/>
      <c r="X51" s="521"/>
      <c r="Y51" s="96"/>
    </row>
    <row r="52" spans="1:25" s="80" customFormat="1" outlineLevel="1">
      <c r="A52" s="579"/>
      <c r="B52" s="579"/>
      <c r="C52" s="579"/>
      <c r="D52" s="579"/>
      <c r="E52" s="584"/>
      <c r="P52" s="85"/>
      <c r="Q52" s="521"/>
      <c r="S52" s="520"/>
      <c r="X52" s="521"/>
      <c r="Y52" s="96"/>
    </row>
    <row r="53" spans="1:25" s="80" customFormat="1" ht="24.6" customHeight="1" outlineLevel="1" thickBot="1">
      <c r="A53" s="579"/>
      <c r="B53" s="579"/>
      <c r="C53" s="579"/>
      <c r="D53" s="579"/>
      <c r="E53" s="584"/>
      <c r="P53" s="85"/>
      <c r="Q53" s="521"/>
      <c r="S53" s="520"/>
      <c r="X53" s="521"/>
      <c r="Y53" s="96"/>
    </row>
    <row r="54" spans="1:25" s="96" customFormat="1">
      <c r="A54" s="126">
        <v>213</v>
      </c>
      <c r="B54" s="125" t="s">
        <v>37</v>
      </c>
      <c r="C54" s="118" t="s">
        <v>38</v>
      </c>
      <c r="D54" s="96" t="s">
        <v>16</v>
      </c>
      <c r="E54" s="582" t="s">
        <v>77</v>
      </c>
      <c r="F54" s="110" t="s">
        <v>79</v>
      </c>
      <c r="G54" s="111" t="s">
        <v>80</v>
      </c>
      <c r="H54" s="111" t="s">
        <v>81</v>
      </c>
      <c r="J54" s="111" t="s">
        <v>79</v>
      </c>
      <c r="K54" s="112" t="s">
        <v>87</v>
      </c>
      <c r="P54" s="179" t="s">
        <v>89</v>
      </c>
      <c r="Q54" s="117" t="s">
        <v>268</v>
      </c>
      <c r="R54" s="87"/>
      <c r="S54" s="87">
        <v>213</v>
      </c>
      <c r="T54" s="99"/>
      <c r="U54" s="99"/>
      <c r="V54" s="99"/>
      <c r="X54" s="117"/>
    </row>
    <row r="55" spans="1:25" ht="13.9" customHeight="1" outlineLevel="1">
      <c r="A55" s="579"/>
      <c r="B55" s="579"/>
      <c r="C55" s="579"/>
      <c r="D55" s="579"/>
      <c r="E55" s="582"/>
      <c r="F55" s="8" t="s">
        <v>82</v>
      </c>
      <c r="G55" s="33">
        <v>2758.581692509154</v>
      </c>
      <c r="H55" s="11">
        <v>974.30303689612037</v>
      </c>
      <c r="J55" s="8" t="s">
        <v>82</v>
      </c>
      <c r="K55" s="11">
        <v>67.5772432883128</v>
      </c>
      <c r="L55" s="80">
        <v>55.469075638814068</v>
      </c>
      <c r="M55" s="80">
        <v>76.997396967750007</v>
      </c>
      <c r="N55" s="80">
        <v>120.46849670741724</v>
      </c>
      <c r="P55" s="85">
        <v>80.128053150573521</v>
      </c>
      <c r="Q55" s="72"/>
      <c r="R55" s="8"/>
      <c r="S55" s="34" t="s">
        <v>82</v>
      </c>
      <c r="T55" s="33">
        <v>2326.4928927584019</v>
      </c>
      <c r="U55" s="33">
        <v>1909.6430094226337</v>
      </c>
      <c r="V55" s="33">
        <v>2650.8020761087801</v>
      </c>
      <c r="W55" s="80">
        <v>4147.3887917467991</v>
      </c>
      <c r="X55" s="231" t="s">
        <v>333</v>
      </c>
    </row>
    <row r="56" spans="1:25" outlineLevel="1">
      <c r="A56" s="579"/>
      <c r="B56" s="579"/>
      <c r="C56" s="579"/>
      <c r="D56" s="579"/>
      <c r="E56" s="582"/>
      <c r="F56" s="8" t="s">
        <v>83</v>
      </c>
      <c r="G56" s="33">
        <v>2245.2422733094936</v>
      </c>
      <c r="H56" s="11">
        <v>93.025750988283704</v>
      </c>
      <c r="J56" s="8" t="s">
        <v>83</v>
      </c>
      <c r="K56" s="11">
        <v>75.722440034977467</v>
      </c>
      <c r="L56" s="80">
        <v>75.201818767158471</v>
      </c>
      <c r="M56" s="80">
        <v>81.676346849050731</v>
      </c>
      <c r="N56" s="80">
        <v>80.272876171658496</v>
      </c>
      <c r="P56" s="199">
        <v>78.218370455711295</v>
      </c>
      <c r="Q56" s="72"/>
      <c r="R56" s="8"/>
      <c r="S56" s="34" t="s">
        <v>83</v>
      </c>
      <c r="T56" s="33">
        <v>2173.597102754019</v>
      </c>
      <c r="U56" s="33">
        <v>2158.6527760941703</v>
      </c>
      <c r="V56" s="33">
        <v>2344.5027760941703</v>
      </c>
      <c r="W56" s="80">
        <v>2304.2164382956144</v>
      </c>
      <c r="Y56" s="281">
        <f>G56/$G$55*100</f>
        <v>81.391182991113936</v>
      </c>
    </row>
    <row r="57" spans="1:25" outlineLevel="1">
      <c r="A57" s="579"/>
      <c r="B57" s="579"/>
      <c r="C57" s="579"/>
      <c r="D57" s="579"/>
      <c r="E57" s="582"/>
      <c r="F57" s="8" t="s">
        <v>84</v>
      </c>
      <c r="G57" s="33">
        <v>2639.1526302638804</v>
      </c>
      <c r="H57" s="11">
        <v>164.00343707710454</v>
      </c>
      <c r="J57" s="8" t="s">
        <v>84</v>
      </c>
      <c r="K57" s="11">
        <v>96.446141910413175</v>
      </c>
      <c r="L57" s="80">
        <v>83.846350968206835</v>
      </c>
      <c r="M57" s="80">
        <v>89.731915455235523</v>
      </c>
      <c r="N57" s="80">
        <v>94.748286871096226</v>
      </c>
      <c r="P57" s="85">
        <v>91.193173801237947</v>
      </c>
      <c r="Q57" s="72"/>
      <c r="R57" s="8"/>
      <c r="S57" s="34" t="s">
        <v>84</v>
      </c>
      <c r="T57" s="33">
        <v>2791.1748049963703</v>
      </c>
      <c r="U57" s="33">
        <v>2426.5337905452702</v>
      </c>
      <c r="V57" s="33">
        <v>2596.8634583160679</v>
      </c>
      <c r="W57" s="80">
        <v>2742.038467197814</v>
      </c>
      <c r="Y57" s="231">
        <f>G57/$G$55*100</f>
        <v>95.670635291694296</v>
      </c>
    </row>
    <row r="58" spans="1:25" outlineLevel="1">
      <c r="A58" s="579"/>
      <c r="B58" s="579"/>
      <c r="C58" s="579"/>
      <c r="D58" s="579"/>
      <c r="E58" s="582"/>
      <c r="F58" s="8" t="s">
        <v>85</v>
      </c>
      <c r="G58" s="33">
        <v>2806.2154174835869</v>
      </c>
      <c r="H58" s="11">
        <v>527.54133117690401</v>
      </c>
      <c r="J58" s="8" t="s">
        <v>85</v>
      </c>
      <c r="K58" s="11">
        <v>91.029137377415168</v>
      </c>
      <c r="L58" s="80">
        <v>124.33580061392571</v>
      </c>
      <c r="M58" s="80">
        <v>80.769505461371779</v>
      </c>
      <c r="N58" s="80">
        <v>104.75481189815521</v>
      </c>
      <c r="P58" s="85">
        <v>100.22231383771695</v>
      </c>
      <c r="Q58" s="72"/>
      <c r="R58" s="8"/>
      <c r="S58" s="34" t="s">
        <v>85</v>
      </c>
      <c r="T58" s="33">
        <v>2548.8073360824824</v>
      </c>
      <c r="U58" s="33">
        <v>3481.3907928022313</v>
      </c>
      <c r="V58" s="33">
        <v>2261.5386016255384</v>
      </c>
      <c r="W58" s="80">
        <v>2933.1249394240949</v>
      </c>
      <c r="Y58" s="231">
        <f>G58/$G$55*100</f>
        <v>101.72674694042163</v>
      </c>
    </row>
    <row r="59" spans="1:25" outlineLevel="1">
      <c r="A59" s="579"/>
      <c r="B59" s="579"/>
      <c r="C59" s="579"/>
      <c r="D59" s="579"/>
      <c r="E59" s="582"/>
      <c r="F59" s="8" t="s">
        <v>86</v>
      </c>
      <c r="G59" s="33">
        <v>1389.6563123491262</v>
      </c>
      <c r="H59" s="11">
        <v>605.6779732879188</v>
      </c>
      <c r="J59" s="8" t="s">
        <v>86</v>
      </c>
      <c r="K59" s="11"/>
      <c r="L59" s="80">
        <v>166.56663043609029</v>
      </c>
      <c r="M59" s="80">
        <v>101.25011136259943</v>
      </c>
      <c r="N59" s="80">
        <v>251.79197590090916</v>
      </c>
      <c r="P59" s="185">
        <v>173.20290589986629</v>
      </c>
      <c r="Q59" s="72"/>
      <c r="R59" s="8"/>
      <c r="S59" s="34" t="s">
        <v>86</v>
      </c>
      <c r="T59" s="33"/>
      <c r="U59" s="33">
        <v>1336.4115816050851</v>
      </c>
      <c r="V59" s="33">
        <v>812.35852048829236</v>
      </c>
      <c r="W59" s="80">
        <v>2020.198834954002</v>
      </c>
      <c r="Y59" s="278">
        <f>G59/$G$55*100</f>
        <v>50.375753457753177</v>
      </c>
    </row>
    <row r="60" spans="1:25" outlineLevel="1">
      <c r="A60" s="579"/>
      <c r="B60" s="579"/>
      <c r="C60" s="579"/>
      <c r="D60" s="579"/>
      <c r="E60" s="582"/>
      <c r="F60" s="12" t="s">
        <v>88</v>
      </c>
      <c r="G60" s="80">
        <v>996.76328715982891</v>
      </c>
      <c r="H60" s="80">
        <v>516.56045726901061</v>
      </c>
      <c r="J60" s="12" t="s">
        <v>88</v>
      </c>
      <c r="M60" s="80">
        <v>33.81772770739164</v>
      </c>
      <c r="N60" s="80">
        <v>72.938489477100035</v>
      </c>
      <c r="P60" s="85">
        <v>53.378108592245837</v>
      </c>
      <c r="Q60" s="72"/>
      <c r="R60" s="8"/>
      <c r="S60" s="8" t="s">
        <v>88</v>
      </c>
      <c r="T60" s="11"/>
      <c r="U60" s="33"/>
      <c r="V60" s="33">
        <v>631.49988493208753</v>
      </c>
      <c r="W60" s="80">
        <v>1362.0266893875703</v>
      </c>
      <c r="Y60" s="231">
        <f>G60/$G$55*100</f>
        <v>36.133179954993167</v>
      </c>
    </row>
    <row r="61" spans="1:25" outlineLevel="1">
      <c r="A61" s="579"/>
      <c r="B61" s="579"/>
      <c r="C61" s="579"/>
      <c r="D61" s="579"/>
      <c r="E61" s="582"/>
    </row>
    <row r="62" spans="1:25" outlineLevel="1">
      <c r="A62" s="579"/>
      <c r="B62" s="579"/>
      <c r="C62" s="579"/>
      <c r="D62" s="579"/>
      <c r="E62" s="582"/>
    </row>
    <row r="63" spans="1:25" outlineLevel="1">
      <c r="A63" s="579"/>
      <c r="B63" s="579"/>
      <c r="C63" s="579"/>
      <c r="D63" s="579"/>
      <c r="E63" s="582"/>
    </row>
    <row r="64" spans="1:25" ht="19.899999999999999" customHeight="1" outlineLevel="1" thickBot="1">
      <c r="A64" s="579"/>
      <c r="B64" s="579"/>
      <c r="C64" s="579"/>
      <c r="D64" s="579"/>
      <c r="E64" s="582"/>
      <c r="F64" s="49"/>
      <c r="L64" s="61"/>
      <c r="M64" s="61"/>
      <c r="N64" s="61"/>
    </row>
    <row r="65" spans="1:25" ht="14.45" customHeight="1" outlineLevel="1">
      <c r="A65" s="579"/>
      <c r="B65" s="579"/>
      <c r="C65" s="579"/>
      <c r="D65" s="579"/>
      <c r="E65" s="582" t="s">
        <v>78</v>
      </c>
      <c r="F65" s="40" t="s">
        <v>79</v>
      </c>
      <c r="G65" s="7" t="s">
        <v>80</v>
      </c>
      <c r="H65" s="7" t="s">
        <v>81</v>
      </c>
      <c r="J65" s="7" t="s">
        <v>79</v>
      </c>
      <c r="K65" s="53" t="s">
        <v>87</v>
      </c>
      <c r="P65" s="178" t="s">
        <v>89</v>
      </c>
      <c r="Q65" s="73" t="s">
        <v>274</v>
      </c>
      <c r="R65" s="11"/>
      <c r="S65" s="8">
        <v>213</v>
      </c>
      <c r="T65" s="11"/>
    </row>
    <row r="66" spans="1:25" outlineLevel="1">
      <c r="A66" s="579"/>
      <c r="B66" s="579"/>
      <c r="C66" s="579"/>
      <c r="D66" s="579"/>
      <c r="E66" s="582"/>
      <c r="F66" s="8" t="s">
        <v>82</v>
      </c>
      <c r="G66" s="33">
        <v>1689.4631561373722</v>
      </c>
      <c r="H66" s="11">
        <v>1132.7260900296562</v>
      </c>
      <c r="J66" s="8" t="s">
        <v>82</v>
      </c>
      <c r="K66" s="11">
        <v>52.010647585470281</v>
      </c>
      <c r="L66" s="80">
        <v>145.78247006557646</v>
      </c>
      <c r="P66" s="85">
        <v>98.896558825523371</v>
      </c>
      <c r="R66" s="11"/>
      <c r="S66" s="34" t="s">
        <v>232</v>
      </c>
      <c r="T66" s="45">
        <v>888.50485665047813</v>
      </c>
      <c r="U66" s="45">
        <v>2490.4214556242659</v>
      </c>
      <c r="X66" s="231" t="s">
        <v>345</v>
      </c>
    </row>
    <row r="67" spans="1:25" outlineLevel="1">
      <c r="A67" s="579"/>
      <c r="B67" s="579"/>
      <c r="C67" s="579"/>
      <c r="D67" s="579"/>
      <c r="E67" s="582"/>
      <c r="F67" s="8" t="s">
        <v>83</v>
      </c>
      <c r="G67" s="33">
        <v>1455.4064683461208</v>
      </c>
      <c r="H67" s="11">
        <v>520.00943110711671</v>
      </c>
      <c r="J67" s="8" t="s">
        <v>83</v>
      </c>
      <c r="K67" s="11">
        <v>126.80573409613936</v>
      </c>
      <c r="L67" s="80">
        <v>75.654919331363715</v>
      </c>
      <c r="P67" s="199">
        <v>101.23032671375154</v>
      </c>
      <c r="R67" s="11"/>
      <c r="S67" s="34" t="s">
        <v>252</v>
      </c>
      <c r="T67" s="45">
        <v>1823.108663362922</v>
      </c>
      <c r="U67" s="45">
        <v>1087.7042733293197</v>
      </c>
      <c r="Y67" s="142">
        <f>G67/$G$66*100</f>
        <v>86.14609102654974</v>
      </c>
    </row>
    <row r="68" spans="1:25" outlineLevel="1">
      <c r="A68" s="579"/>
      <c r="B68" s="579"/>
      <c r="C68" s="579"/>
      <c r="D68" s="579"/>
      <c r="E68" s="582"/>
      <c r="F68" s="8" t="s">
        <v>84</v>
      </c>
      <c r="G68" s="33">
        <v>1876.4756516964987</v>
      </c>
      <c r="H68" s="11">
        <v>561.4910443257611</v>
      </c>
      <c r="J68" s="8" t="s">
        <v>84</v>
      </c>
      <c r="K68" s="11">
        <v>139.20199899910796</v>
      </c>
      <c r="L68" s="80">
        <v>90.582948015068283</v>
      </c>
      <c r="P68" s="85">
        <v>114.89247350708811</v>
      </c>
      <c r="R68" s="11"/>
      <c r="S68" s="34" t="s">
        <v>253</v>
      </c>
      <c r="T68" s="45">
        <v>2273.5097767147608</v>
      </c>
      <c r="U68" s="45">
        <v>1479.4415266782366</v>
      </c>
      <c r="Y68" s="80">
        <f t="shared" ref="Y68:Y70" si="1">G68/$G$66*100</f>
        <v>111.0693444174713</v>
      </c>
    </row>
    <row r="69" spans="1:25" outlineLevel="1">
      <c r="A69" s="579"/>
      <c r="B69" s="579"/>
      <c r="C69" s="579"/>
      <c r="D69" s="579"/>
      <c r="E69" s="582"/>
      <c r="F69" s="8" t="s">
        <v>85</v>
      </c>
      <c r="G69" s="33">
        <v>1824.3674333468512</v>
      </c>
      <c r="H69" s="11">
        <v>433.73960443473396</v>
      </c>
      <c r="J69" s="8" t="s">
        <v>85</v>
      </c>
      <c r="K69" s="11">
        <v>116.81131826620698</v>
      </c>
      <c r="L69" s="80">
        <v>83.188681733793018</v>
      </c>
      <c r="P69" s="85">
        <v>100</v>
      </c>
      <c r="R69" s="11"/>
      <c r="S69" s="34" t="s">
        <v>235</v>
      </c>
      <c r="T69" s="45">
        <v>2131.0676489118218</v>
      </c>
      <c r="U69" s="45">
        <v>1517.6672177818805</v>
      </c>
      <c r="Y69" s="80">
        <f t="shared" si="1"/>
        <v>107.98503812997681</v>
      </c>
    </row>
    <row r="70" spans="1:25" outlineLevel="1">
      <c r="A70" s="579"/>
      <c r="B70" s="579"/>
      <c r="C70" s="579"/>
      <c r="D70" s="579"/>
      <c r="E70" s="582"/>
      <c r="F70" s="8" t="s">
        <v>86</v>
      </c>
      <c r="G70" s="33">
        <v>1539.1925766563222</v>
      </c>
      <c r="H70" s="11">
        <v>905.47719767551177</v>
      </c>
      <c r="J70" s="8" t="s">
        <v>86</v>
      </c>
      <c r="K70" s="11">
        <v>71.333331171559195</v>
      </c>
      <c r="L70" s="80">
        <v>29.421581531603479</v>
      </c>
      <c r="P70" s="185">
        <v>50.377456351581337</v>
      </c>
      <c r="R70" s="11"/>
      <c r="S70" s="34" t="s">
        <v>236</v>
      </c>
      <c r="T70" s="45">
        <v>2179.4616433424685</v>
      </c>
      <c r="U70" s="45">
        <v>898.9235099701757</v>
      </c>
      <c r="X70" s="231" t="s">
        <v>334</v>
      </c>
      <c r="Y70" s="419">
        <f t="shared" si="1"/>
        <v>91.105424292021013</v>
      </c>
    </row>
    <row r="71" spans="1:25" outlineLevel="1">
      <c r="A71" s="579"/>
      <c r="B71" s="579"/>
      <c r="C71" s="579"/>
      <c r="D71" s="579"/>
      <c r="E71" s="582"/>
      <c r="F71" s="13" t="s">
        <v>88</v>
      </c>
      <c r="G71" s="80">
        <v>601.79635552199773</v>
      </c>
      <c r="J71" s="12" t="s">
        <v>88</v>
      </c>
      <c r="L71" s="80">
        <v>13.14731715052709</v>
      </c>
      <c r="P71" s="85">
        <v>13.14731715052709</v>
      </c>
      <c r="S71" s="8" t="s">
        <v>88</v>
      </c>
      <c r="T71" s="41"/>
      <c r="U71" s="45">
        <v>601.79635552199773</v>
      </c>
      <c r="Y71" s="80">
        <f>G71/$G$66*100</f>
        <v>35.620567002945933</v>
      </c>
    </row>
    <row r="72" spans="1:25" outlineLevel="1">
      <c r="A72" s="579"/>
      <c r="B72" s="579"/>
      <c r="C72" s="579"/>
      <c r="D72" s="579"/>
      <c r="E72" s="582"/>
    </row>
    <row r="73" spans="1:25" outlineLevel="1">
      <c r="A73" s="579"/>
      <c r="B73" s="579"/>
      <c r="C73" s="579"/>
      <c r="D73" s="579"/>
      <c r="E73" s="582"/>
    </row>
    <row r="74" spans="1:25" ht="19.149999999999999" customHeight="1" outlineLevel="1">
      <c r="A74" s="579"/>
      <c r="B74" s="579"/>
      <c r="C74" s="579"/>
      <c r="D74" s="579"/>
      <c r="E74" s="582"/>
    </row>
    <row r="75" spans="1:25">
      <c r="A75" s="120">
        <v>214</v>
      </c>
      <c r="B75" s="124" t="s">
        <v>39</v>
      </c>
      <c r="C75" s="65" t="s">
        <v>40</v>
      </c>
      <c r="D75" s="39" t="s">
        <v>16</v>
      </c>
      <c r="F75" s="8"/>
      <c r="G75" s="8"/>
      <c r="H75" s="8"/>
      <c r="J75" s="8"/>
      <c r="K75" s="11"/>
      <c r="P75" s="178"/>
      <c r="Q75" s="73" t="s">
        <v>90</v>
      </c>
    </row>
    <row r="76" spans="1:25" ht="15.75" outlineLevel="1" thickBot="1">
      <c r="A76" s="35">
        <v>215</v>
      </c>
      <c r="B76" s="36" t="s">
        <v>41</v>
      </c>
      <c r="C76" s="122" t="s">
        <v>42</v>
      </c>
      <c r="D76" s="62" t="s">
        <v>16</v>
      </c>
      <c r="E76" s="64"/>
      <c r="L76" s="61"/>
      <c r="M76" s="61"/>
      <c r="N76" s="61"/>
    </row>
    <row r="77" spans="1:25" outlineLevel="1">
      <c r="A77" s="579"/>
      <c r="B77" s="579"/>
      <c r="C77" s="579"/>
      <c r="D77" s="579"/>
      <c r="E77" s="583" t="s">
        <v>214</v>
      </c>
      <c r="F77" s="7" t="s">
        <v>79</v>
      </c>
      <c r="G77" s="7" t="s">
        <v>80</v>
      </c>
      <c r="H77" s="7" t="s">
        <v>81</v>
      </c>
      <c r="J77" s="7" t="s">
        <v>79</v>
      </c>
      <c r="K77" s="53" t="s">
        <v>87</v>
      </c>
      <c r="P77" s="178" t="s">
        <v>89</v>
      </c>
      <c r="Q77" s="73" t="s">
        <v>269</v>
      </c>
      <c r="R77" s="8"/>
      <c r="S77" s="8">
        <v>215</v>
      </c>
      <c r="T77" s="11"/>
      <c r="U77" s="11"/>
      <c r="V77" s="11"/>
    </row>
    <row r="78" spans="1:25" outlineLevel="1">
      <c r="A78" s="579"/>
      <c r="B78" s="579"/>
      <c r="C78" s="579"/>
      <c r="D78" s="579"/>
      <c r="E78" s="583"/>
      <c r="F78" s="8" t="s">
        <v>82</v>
      </c>
      <c r="G78" s="33">
        <v>1692.4197089001343</v>
      </c>
      <c r="H78" s="11">
        <v>1140.4186006679574</v>
      </c>
      <c r="J78" s="8" t="s">
        <v>82</v>
      </c>
      <c r="K78" s="11">
        <v>74.03817366364008</v>
      </c>
      <c r="L78" s="80">
        <v>92.13239328316044</v>
      </c>
      <c r="M78" s="80">
        <v>265.79121434928481</v>
      </c>
      <c r="N78" s="80">
        <v>98.584568958927903</v>
      </c>
      <c r="P78" s="85">
        <v>132.63658756375332</v>
      </c>
      <c r="Q78" s="72"/>
      <c r="R78" s="8"/>
      <c r="S78" s="34" t="s">
        <v>82</v>
      </c>
      <c r="T78" s="33">
        <v>944.71417442858058</v>
      </c>
      <c r="U78" s="33">
        <v>1175.5932588782196</v>
      </c>
      <c r="V78" s="33">
        <v>3391.4495078593122</v>
      </c>
      <c r="W78" s="80">
        <v>1257.9218944344245</v>
      </c>
    </row>
    <row r="79" spans="1:25" outlineLevel="1">
      <c r="A79" s="579"/>
      <c r="B79" s="579"/>
      <c r="C79" s="579"/>
      <c r="D79" s="579"/>
      <c r="E79" s="583"/>
      <c r="F79" s="8" t="s">
        <v>83</v>
      </c>
      <c r="G79" s="33">
        <v>110.35804129659388</v>
      </c>
      <c r="H79" s="11">
        <v>45.48495744283003</v>
      </c>
      <c r="J79" s="8" t="s">
        <v>83</v>
      </c>
      <c r="K79" s="11">
        <v>12.331121283089844</v>
      </c>
      <c r="L79" s="80">
        <v>5.1317436669542467</v>
      </c>
      <c r="M79" s="80">
        <v>7.2181120194671351</v>
      </c>
      <c r="N79" s="80">
        <v>6.2299174498912055</v>
      </c>
      <c r="P79" s="85">
        <v>7.7277236048506079</v>
      </c>
      <c r="Q79" s="72"/>
      <c r="R79" s="8"/>
      <c r="S79" s="34" t="s">
        <v>83</v>
      </c>
      <c r="T79" s="33">
        <v>176.09822263031683</v>
      </c>
      <c r="U79" s="33">
        <v>73.28538240754267</v>
      </c>
      <c r="V79" s="33">
        <v>103.08038240754267</v>
      </c>
      <c r="W79" s="80">
        <v>88.968177740973402</v>
      </c>
      <c r="Y79" s="39">
        <f>G79/$G$78*100</f>
        <v>6.5207253683138147</v>
      </c>
    </row>
    <row r="80" spans="1:25" outlineLevel="1">
      <c r="A80" s="579"/>
      <c r="B80" s="579"/>
      <c r="C80" s="579"/>
      <c r="D80" s="579"/>
      <c r="E80" s="583"/>
      <c r="F80" s="8" t="s">
        <v>84</v>
      </c>
      <c r="G80" s="33">
        <v>182.34276840783485</v>
      </c>
      <c r="H80" s="11">
        <v>40.376000537431672</v>
      </c>
      <c r="J80" s="8" t="s">
        <v>84</v>
      </c>
      <c r="K80" s="11">
        <v>16.317971877772653</v>
      </c>
      <c r="L80" s="80">
        <v>9.3697714879483982</v>
      </c>
      <c r="M80" s="80">
        <v>12.609215207103794</v>
      </c>
      <c r="N80" s="80">
        <v>13.045967978017725</v>
      </c>
      <c r="P80" s="85">
        <v>12.835731637710644</v>
      </c>
      <c r="Q80" s="72"/>
      <c r="R80" s="8"/>
      <c r="S80" s="34" t="s">
        <v>84</v>
      </c>
      <c r="T80" s="33">
        <v>231.81102963017068</v>
      </c>
      <c r="U80" s="33">
        <v>133.10578007425806</v>
      </c>
      <c r="V80" s="33">
        <v>179.12490485221437</v>
      </c>
      <c r="W80" s="80">
        <v>185.32935907469633</v>
      </c>
      <c r="Y80" s="80">
        <f t="shared" ref="Y80:Y82" si="2">G80/$G$78*100</f>
        <v>10.774086797082701</v>
      </c>
    </row>
    <row r="81" spans="1:25" outlineLevel="1">
      <c r="A81" s="579"/>
      <c r="B81" s="579"/>
      <c r="C81" s="579"/>
      <c r="D81" s="579"/>
      <c r="E81" s="583"/>
      <c r="F81" s="8" t="s">
        <v>85</v>
      </c>
      <c r="G81" s="33">
        <v>160.39875135228743</v>
      </c>
      <c r="H81" s="11">
        <v>36.267123433602187</v>
      </c>
      <c r="J81" s="8" t="s">
        <v>85</v>
      </c>
      <c r="K81" s="11">
        <v>12.652607266435659</v>
      </c>
      <c r="L81" s="80">
        <v>7.4862088018759723</v>
      </c>
      <c r="M81" s="80">
        <v>8.8134664760092569</v>
      </c>
      <c r="N81" s="80">
        <v>11.454893429807299</v>
      </c>
      <c r="P81" s="85">
        <v>10.101793993532047</v>
      </c>
      <c r="Q81" s="72"/>
      <c r="R81" s="8"/>
      <c r="S81" s="34" t="s">
        <v>85</v>
      </c>
      <c r="T81" s="33">
        <v>209.27302963017073</v>
      </c>
      <c r="U81" s="33">
        <v>123.82124596316316</v>
      </c>
      <c r="V81" s="33">
        <v>145.77397307440413</v>
      </c>
      <c r="W81" s="80">
        <v>162.72675674141169</v>
      </c>
      <c r="Y81" s="80">
        <f t="shared" si="2"/>
        <v>9.4774807046253908</v>
      </c>
    </row>
    <row r="82" spans="1:25" outlineLevel="1">
      <c r="A82" s="579"/>
      <c r="B82" s="579"/>
      <c r="C82" s="579"/>
      <c r="D82" s="579"/>
      <c r="E82" s="583"/>
      <c r="F82" s="8" t="s">
        <v>86</v>
      </c>
      <c r="G82" s="33">
        <v>120.2519503336742</v>
      </c>
      <c r="H82" s="11">
        <v>44.312805063144658</v>
      </c>
      <c r="J82" s="8" t="s">
        <v>86</v>
      </c>
      <c r="K82" s="11"/>
      <c r="L82" s="80">
        <v>2.9038104860929428</v>
      </c>
      <c r="M82" s="80">
        <v>6.0422655758578667</v>
      </c>
      <c r="N82" s="80">
        <v>6.2066551814215982</v>
      </c>
      <c r="P82" s="85">
        <v>5.0509104144574692</v>
      </c>
      <c r="Q82" s="72"/>
      <c r="R82" s="8"/>
      <c r="S82" s="8" t="s">
        <v>86</v>
      </c>
      <c r="T82" s="33"/>
      <c r="U82" s="33">
        <v>69.133848296447795</v>
      </c>
      <c r="V82" s="33">
        <v>143.85410951878364</v>
      </c>
      <c r="W82" s="80">
        <v>147.76789318579122</v>
      </c>
      <c r="Y82" s="136">
        <f t="shared" si="2"/>
        <v>7.1053267520633661</v>
      </c>
    </row>
    <row r="83" spans="1:25" outlineLevel="1">
      <c r="A83" s="579"/>
      <c r="B83" s="579"/>
      <c r="C83" s="579"/>
      <c r="D83" s="579"/>
      <c r="E83" s="583"/>
      <c r="F83" s="13" t="s">
        <v>88</v>
      </c>
      <c r="G83" s="80">
        <v>117.84780251892974</v>
      </c>
      <c r="H83" s="80">
        <v>2.1569003856701174</v>
      </c>
      <c r="J83" s="12" t="s">
        <v>88</v>
      </c>
      <c r="M83" s="80">
        <v>7.6712321465360489</v>
      </c>
      <c r="N83" s="80">
        <v>7.8723941478999819</v>
      </c>
      <c r="P83" s="85">
        <v>7.7718131472180154</v>
      </c>
      <c r="Q83" s="72"/>
      <c r="R83" s="8"/>
      <c r="S83" s="8" t="s">
        <v>88</v>
      </c>
      <c r="T83" s="11"/>
      <c r="U83" s="33"/>
      <c r="V83" s="33">
        <v>116.32264362987853</v>
      </c>
      <c r="W83" s="80">
        <v>119.37296140798097</v>
      </c>
      <c r="Y83" s="80">
        <f>G83/$G$78*100</f>
        <v>6.9632728748778518</v>
      </c>
    </row>
    <row r="84" spans="1:25" outlineLevel="1">
      <c r="A84" s="579"/>
      <c r="B84" s="579"/>
      <c r="C84" s="579"/>
      <c r="D84" s="579"/>
      <c r="E84" s="583"/>
    </row>
    <row r="85" spans="1:25" outlineLevel="1">
      <c r="A85" s="579"/>
      <c r="B85" s="579"/>
      <c r="C85" s="579"/>
      <c r="D85" s="579"/>
      <c r="E85" s="583"/>
    </row>
    <row r="86" spans="1:25" ht="15.6" customHeight="1" outlineLevel="1" thickBot="1">
      <c r="A86" s="579"/>
      <c r="B86" s="579"/>
      <c r="C86" s="579"/>
      <c r="D86" s="579"/>
      <c r="E86" s="583"/>
      <c r="F86" s="49"/>
      <c r="L86" s="61"/>
      <c r="M86" s="61"/>
      <c r="N86" s="61"/>
    </row>
    <row r="87" spans="1:25" ht="14.45" customHeight="1" outlineLevel="1">
      <c r="A87" s="579"/>
      <c r="B87" s="579"/>
      <c r="C87" s="579"/>
      <c r="D87" s="579"/>
      <c r="E87" s="582" t="s">
        <v>214</v>
      </c>
      <c r="F87" s="40" t="s">
        <v>79</v>
      </c>
      <c r="G87" s="7" t="s">
        <v>80</v>
      </c>
      <c r="H87" s="7" t="s">
        <v>81</v>
      </c>
      <c r="J87" s="7" t="s">
        <v>79</v>
      </c>
      <c r="K87" s="53" t="s">
        <v>87</v>
      </c>
      <c r="P87" s="178" t="s">
        <v>89</v>
      </c>
      <c r="Q87" s="68" t="s">
        <v>268</v>
      </c>
      <c r="R87" s="8">
        <v>215</v>
      </c>
      <c r="S87" s="11"/>
      <c r="T87" s="11"/>
      <c r="U87" s="11"/>
      <c r="V87" s="11"/>
    </row>
    <row r="88" spans="1:25" outlineLevel="1">
      <c r="A88" s="579"/>
      <c r="B88" s="579"/>
      <c r="C88" s="579"/>
      <c r="D88" s="579"/>
      <c r="E88" s="582"/>
      <c r="F88" s="8" t="s">
        <v>82</v>
      </c>
      <c r="G88" s="33">
        <v>1983.1781066870026</v>
      </c>
      <c r="H88" s="11">
        <v>1043.2970005894945</v>
      </c>
      <c r="J88" s="8" t="s">
        <v>82</v>
      </c>
      <c r="K88" s="11">
        <v>101.95378281981007</v>
      </c>
      <c r="L88" s="80">
        <v>87.024494987395187</v>
      </c>
      <c r="M88" s="80">
        <v>80.983015522709081</v>
      </c>
      <c r="N88" s="80">
        <v>216.80527611726811</v>
      </c>
      <c r="P88" s="85">
        <v>121.6916423617956</v>
      </c>
      <c r="R88" s="8" t="s">
        <v>82</v>
      </c>
      <c r="S88" s="33">
        <v>1661.515171116188</v>
      </c>
      <c r="T88" s="33">
        <v>1418.2163199950123</v>
      </c>
      <c r="U88" s="33">
        <v>1319.7598477687318</v>
      </c>
      <c r="V88" s="33">
        <v>3533.221087868078</v>
      </c>
    </row>
    <row r="89" spans="1:25" outlineLevel="1">
      <c r="A89" s="579"/>
      <c r="B89" s="579"/>
      <c r="C89" s="579"/>
      <c r="D89" s="579"/>
      <c r="E89" s="582"/>
      <c r="F89" s="8" t="s">
        <v>83</v>
      </c>
      <c r="G89" s="33">
        <v>96.546264603054425</v>
      </c>
      <c r="H89" s="11">
        <v>142.10688059941779</v>
      </c>
      <c r="J89" s="8" t="s">
        <v>83</v>
      </c>
      <c r="K89" s="11">
        <v>2.1706202983308205</v>
      </c>
      <c r="L89" s="80">
        <v>1.0879735949585421</v>
      </c>
      <c r="M89" s="80">
        <v>21.246009218678811</v>
      </c>
      <c r="N89" s="80">
        <v>2.0096837321136594</v>
      </c>
      <c r="P89" s="85">
        <v>6.6285717110204576</v>
      </c>
      <c r="R89" s="8" t="s">
        <v>83</v>
      </c>
      <c r="S89" s="33">
        <v>31.615450629732436</v>
      </c>
      <c r="T89" s="33">
        <v>15.846518851922184</v>
      </c>
      <c r="U89" s="33">
        <v>309.45170652302045</v>
      </c>
      <c r="V89" s="33">
        <v>29.271382407542685</v>
      </c>
      <c r="Y89" s="39">
        <f>G89/$G$88*100</f>
        <v>4.8682599045196069</v>
      </c>
    </row>
    <row r="90" spans="1:25" outlineLevel="1">
      <c r="A90" s="579"/>
      <c r="B90" s="579"/>
      <c r="C90" s="579"/>
      <c r="D90" s="579"/>
      <c r="E90" s="582"/>
      <c r="F90" s="8" t="s">
        <v>84</v>
      </c>
      <c r="G90" s="33">
        <v>192.62281982655904</v>
      </c>
      <c r="H90" s="11">
        <v>300.50556665712526</v>
      </c>
      <c r="J90" s="8" t="s">
        <v>84</v>
      </c>
      <c r="K90" s="11">
        <v>3.9054901900699641</v>
      </c>
      <c r="L90" s="80">
        <v>2.4546048834492544</v>
      </c>
      <c r="M90" s="80">
        <v>45.461987101134724</v>
      </c>
      <c r="N90" s="80">
        <v>2.6392263401632907</v>
      </c>
      <c r="P90" s="85">
        <v>13.615327128704308</v>
      </c>
      <c r="R90" s="8" t="s">
        <v>84</v>
      </c>
      <c r="S90" s="33">
        <v>55.252916518637569</v>
      </c>
      <c r="T90" s="33">
        <v>34.726518851922187</v>
      </c>
      <c r="U90" s="33">
        <v>643.17339330594405</v>
      </c>
      <c r="V90" s="33">
        <v>37.338450629732428</v>
      </c>
      <c r="Y90" s="80">
        <f t="shared" ref="Y90:Y93" si="3">G90/$G$88*100</f>
        <v>9.7128351294854198</v>
      </c>
    </row>
    <row r="91" spans="1:25" outlineLevel="1">
      <c r="A91" s="579"/>
      <c r="B91" s="579"/>
      <c r="C91" s="579"/>
      <c r="D91" s="579"/>
      <c r="E91" s="582"/>
      <c r="F91" s="8" t="s">
        <v>85</v>
      </c>
      <c r="G91" s="33">
        <v>197.62871546484325</v>
      </c>
      <c r="H91" s="11">
        <v>351.50238872006236</v>
      </c>
      <c r="J91" s="8" t="s">
        <v>85</v>
      </c>
      <c r="K91" s="11">
        <v>2.0343048222519227</v>
      </c>
      <c r="L91" s="80">
        <v>1.7285197305970805</v>
      </c>
      <c r="M91" s="80">
        <v>59.722921817904819</v>
      </c>
      <c r="N91" s="80">
        <v>1.6454201587854527</v>
      </c>
      <c r="P91" s="85">
        <v>16.282791632384818</v>
      </c>
      <c r="R91" s="8" t="s">
        <v>85</v>
      </c>
      <c r="S91" s="33">
        <v>24.690916518637561</v>
      </c>
      <c r="T91" s="33">
        <v>20.979518851922176</v>
      </c>
      <c r="U91" s="33">
        <v>724.87350997017575</v>
      </c>
      <c r="V91" s="33">
        <v>19.970916518637562</v>
      </c>
      <c r="Y91" s="80">
        <f t="shared" si="3"/>
        <v>9.9652529845134197</v>
      </c>
    </row>
    <row r="92" spans="1:25" outlineLevel="1">
      <c r="A92" s="579"/>
      <c r="B92" s="579"/>
      <c r="C92" s="579"/>
      <c r="D92" s="579"/>
      <c r="E92" s="582"/>
      <c r="F92" s="8" t="s">
        <v>86</v>
      </c>
      <c r="G92" s="33">
        <v>256.45949103815167</v>
      </c>
      <c r="H92" s="11">
        <v>423.09592629293297</v>
      </c>
      <c r="J92" s="8" t="s">
        <v>86</v>
      </c>
      <c r="K92" s="11"/>
      <c r="L92" s="80">
        <v>0.95881816021501332</v>
      </c>
      <c r="M92" s="80">
        <v>53.909306138092418</v>
      </c>
      <c r="N92" s="80">
        <v>0.80471842917743464</v>
      </c>
      <c r="P92" s="85">
        <v>18.557614242494953</v>
      </c>
      <c r="R92" s="8" t="s">
        <v>86</v>
      </c>
      <c r="S92" s="11"/>
      <c r="T92" s="33">
        <v>13.250518851922198</v>
      </c>
      <c r="U92" s="33">
        <v>745.00703774389524</v>
      </c>
      <c r="V92" s="33">
        <v>11.120916518637561</v>
      </c>
      <c r="Y92" s="136">
        <f t="shared" si="3"/>
        <v>12.931742750356396</v>
      </c>
    </row>
    <row r="93" spans="1:25" outlineLevel="1">
      <c r="A93" s="579"/>
      <c r="B93" s="579"/>
      <c r="C93" s="579"/>
      <c r="D93" s="579"/>
      <c r="E93" s="582"/>
      <c r="F93" s="13" t="s">
        <v>88</v>
      </c>
      <c r="G93" s="80">
        <v>384.59923340856528</v>
      </c>
      <c r="H93" s="80">
        <v>539.88995885517818</v>
      </c>
      <c r="J93" s="12" t="s">
        <v>88</v>
      </c>
      <c r="M93" s="80">
        <v>76.252437392805575</v>
      </c>
      <c r="N93" s="80">
        <v>0.28251746951258938</v>
      </c>
      <c r="P93" s="85">
        <v>38.26747743115908</v>
      </c>
      <c r="R93" s="8" t="s">
        <v>88</v>
      </c>
      <c r="S93" s="11"/>
      <c r="T93" s="11"/>
      <c r="U93" s="33">
        <v>766.35908440958792</v>
      </c>
      <c r="V93" s="33">
        <v>2.8393824075426788</v>
      </c>
      <c r="Y93" s="80">
        <f t="shared" si="3"/>
        <v>19.393075796457708</v>
      </c>
    </row>
    <row r="94" spans="1:25" outlineLevel="1">
      <c r="A94" s="579"/>
      <c r="B94" s="579"/>
      <c r="C94" s="579"/>
      <c r="D94" s="579"/>
      <c r="E94" s="582"/>
      <c r="F94" s="49"/>
    </row>
    <row r="95" spans="1:25" outlineLevel="1">
      <c r="A95" s="579"/>
      <c r="B95" s="579"/>
      <c r="C95" s="579"/>
      <c r="D95" s="579"/>
      <c r="E95" s="582"/>
    </row>
    <row r="96" spans="1:25" ht="15.75" outlineLevel="1" thickBot="1">
      <c r="A96" s="579"/>
      <c r="B96" s="579"/>
      <c r="C96" s="579"/>
      <c r="D96" s="579"/>
      <c r="E96" s="582"/>
      <c r="L96" s="61"/>
      <c r="M96" s="61"/>
      <c r="N96" s="61"/>
    </row>
    <row r="97" spans="1:25" outlineLevel="1">
      <c r="A97" s="579"/>
      <c r="B97" s="579"/>
      <c r="C97" s="579"/>
      <c r="D97" s="579"/>
      <c r="E97" s="572" t="s">
        <v>217</v>
      </c>
      <c r="F97" s="40" t="s">
        <v>79</v>
      </c>
      <c r="G97" s="7" t="s">
        <v>80</v>
      </c>
      <c r="H97" s="7" t="s">
        <v>81</v>
      </c>
      <c r="J97" s="7" t="s">
        <v>79</v>
      </c>
      <c r="K97" s="53" t="s">
        <v>87</v>
      </c>
      <c r="P97" s="178" t="s">
        <v>89</v>
      </c>
      <c r="Q97" s="68" t="s">
        <v>268</v>
      </c>
      <c r="R97" s="24" t="s">
        <v>279</v>
      </c>
      <c r="S97" s="11"/>
      <c r="T97" s="11"/>
      <c r="U97" s="11"/>
      <c r="V97" s="11"/>
    </row>
    <row r="98" spans="1:25" outlineLevel="1">
      <c r="A98" s="579"/>
      <c r="B98" s="579"/>
      <c r="C98" s="579"/>
      <c r="D98" s="579"/>
      <c r="E98" s="572"/>
      <c r="F98" s="8" t="s">
        <v>82</v>
      </c>
      <c r="G98" s="33">
        <v>1218.9862705446428</v>
      </c>
      <c r="H98" s="11">
        <v>380.5156562946363</v>
      </c>
      <c r="J98" s="8" t="s">
        <v>82</v>
      </c>
      <c r="K98" s="11">
        <v>81.052521956960604</v>
      </c>
      <c r="L98" s="80">
        <v>103.49732131639679</v>
      </c>
      <c r="M98" s="80">
        <v>66.32616751463604</v>
      </c>
      <c r="N98" s="80">
        <v>48.321405276401833</v>
      </c>
      <c r="P98" s="85">
        <v>74.799354016098818</v>
      </c>
      <c r="Q98" s="72"/>
      <c r="R98" s="8" t="s">
        <v>82</v>
      </c>
      <c r="S98" s="33">
        <v>1320.892576656322</v>
      </c>
      <c r="T98" s="33">
        <v>1686.669830005239</v>
      </c>
      <c r="U98" s="33">
        <v>1080.9008799833246</v>
      </c>
      <c r="V98" s="33">
        <v>787.4817955336855</v>
      </c>
    </row>
    <row r="99" spans="1:25" outlineLevel="1">
      <c r="A99" s="579"/>
      <c r="B99" s="579"/>
      <c r="C99" s="579"/>
      <c r="D99" s="579"/>
      <c r="E99" s="572"/>
      <c r="F99" s="8" t="s">
        <v>83</v>
      </c>
      <c r="G99" s="33">
        <v>208.23120760320055</v>
      </c>
      <c r="H99" s="11">
        <v>30.017247346691487</v>
      </c>
      <c r="J99" s="8" t="s">
        <v>83</v>
      </c>
      <c r="K99" s="11">
        <v>13.98999231965084</v>
      </c>
      <c r="L99" s="80">
        <v>14.622499862008045</v>
      </c>
      <c r="M99" s="80">
        <v>11.782652758164858</v>
      </c>
      <c r="N99" s="80">
        <v>16.79093047159245</v>
      </c>
      <c r="P99" s="185">
        <v>14.296518852854049</v>
      </c>
      <c r="Q99" s="72"/>
      <c r="R99" s="8" t="s">
        <v>83</v>
      </c>
      <c r="S99" s="33">
        <v>203.76659696418582</v>
      </c>
      <c r="T99" s="33">
        <v>212.97917596462412</v>
      </c>
      <c r="U99" s="33">
        <v>171.61632407542683</v>
      </c>
      <c r="V99" s="33">
        <v>244.56273340856535</v>
      </c>
      <c r="Y99" s="229">
        <f>G99/$G$98*100</f>
        <v>17.082325915792545</v>
      </c>
    </row>
    <row r="100" spans="1:25" outlineLevel="1">
      <c r="A100" s="579"/>
      <c r="B100" s="579"/>
      <c r="C100" s="579"/>
      <c r="D100" s="579"/>
      <c r="E100" s="572"/>
      <c r="F100" s="8" t="s">
        <v>84</v>
      </c>
      <c r="G100" s="33">
        <v>306.1113323811569</v>
      </c>
      <c r="H100" s="11">
        <v>32.25249644422157</v>
      </c>
      <c r="J100" s="8" t="s">
        <v>84</v>
      </c>
      <c r="K100" s="11">
        <v>20.468951523587265</v>
      </c>
      <c r="L100" s="80">
        <v>21.301041263843675</v>
      </c>
      <c r="M100" s="80">
        <v>19.841481129553998</v>
      </c>
      <c r="N100" s="80">
        <v>24.937065491289786</v>
      </c>
      <c r="P100" s="85">
        <v>21.63713485206868</v>
      </c>
      <c r="Q100" s="72"/>
      <c r="R100" s="8" t="s">
        <v>84</v>
      </c>
      <c r="S100" s="33">
        <v>289.58446051980633</v>
      </c>
      <c r="T100" s="33">
        <v>301.35644885338314</v>
      </c>
      <c r="U100" s="33">
        <v>280.70732407542681</v>
      </c>
      <c r="V100" s="33">
        <v>352.7970960760112</v>
      </c>
      <c r="Y100" s="231">
        <f>G100/$G$98*100</f>
        <v>25.111958992317973</v>
      </c>
    </row>
    <row r="101" spans="1:25" outlineLevel="1">
      <c r="A101" s="579"/>
      <c r="B101" s="579"/>
      <c r="C101" s="579"/>
      <c r="D101" s="579"/>
      <c r="E101" s="572"/>
      <c r="F101" s="8" t="s">
        <v>85</v>
      </c>
      <c r="G101" s="33">
        <v>690.31211636032276</v>
      </c>
      <c r="H101" s="11">
        <v>212.37314655894446</v>
      </c>
      <c r="J101" s="8" t="s">
        <v>85</v>
      </c>
      <c r="K101" s="11">
        <v>82.347037512720689</v>
      </c>
      <c r="L101" s="80">
        <v>48.706061622438185</v>
      </c>
      <c r="M101" s="80">
        <v>43.06333929653006</v>
      </c>
      <c r="N101" s="80">
        <v>53.385082803574491</v>
      </c>
      <c r="P101" s="85">
        <v>56.875380308815863</v>
      </c>
      <c r="Q101" s="72"/>
      <c r="R101" s="8" t="s">
        <v>85</v>
      </c>
      <c r="S101" s="33">
        <v>999.46861775266109</v>
      </c>
      <c r="T101" s="33">
        <v>591.15885108112457</v>
      </c>
      <c r="U101" s="33">
        <v>522.67157996871481</v>
      </c>
      <c r="V101" s="33">
        <v>647.94941663879035</v>
      </c>
      <c r="Y101" s="231">
        <f>G101/$G$98*100</f>
        <v>56.630015697542802</v>
      </c>
    </row>
    <row r="102" spans="1:25" outlineLevel="1">
      <c r="A102" s="579"/>
      <c r="B102" s="579"/>
      <c r="C102" s="579"/>
      <c r="D102" s="579"/>
      <c r="E102" s="572"/>
      <c r="F102" s="8" t="s">
        <v>86</v>
      </c>
      <c r="G102" s="33">
        <v>746.60021552491969</v>
      </c>
      <c r="H102" s="11">
        <v>165.83347352821869</v>
      </c>
      <c r="J102" s="8" t="s">
        <v>86</v>
      </c>
      <c r="K102" s="11"/>
      <c r="L102" s="80">
        <v>53.593607138525066</v>
      </c>
      <c r="M102" s="80">
        <v>42.246044105053556</v>
      </c>
      <c r="N102" s="80">
        <v>66.23411803268408</v>
      </c>
      <c r="P102" s="185">
        <v>54.024589758754239</v>
      </c>
      <c r="Q102" s="72"/>
      <c r="R102" s="8" t="s">
        <v>86</v>
      </c>
      <c r="S102" s="11"/>
      <c r="T102" s="33">
        <v>740.64419219207332</v>
      </c>
      <c r="U102" s="33">
        <v>583.82499107820263</v>
      </c>
      <c r="V102" s="33">
        <v>915.33146330448301</v>
      </c>
      <c r="Y102" s="229">
        <f>G102/$G$98*100</f>
        <v>61.247631213380181</v>
      </c>
    </row>
    <row r="103" spans="1:25" outlineLevel="1">
      <c r="A103" s="579"/>
      <c r="B103" s="579"/>
      <c r="C103" s="579"/>
      <c r="D103" s="579"/>
      <c r="E103" s="572"/>
      <c r="F103" s="13" t="s">
        <v>88</v>
      </c>
      <c r="G103" s="80">
        <v>1059.3238510811245</v>
      </c>
      <c r="H103" s="80">
        <v>121.08624743343586</v>
      </c>
      <c r="J103" s="12" t="s">
        <v>88</v>
      </c>
      <c r="M103" s="80">
        <v>96.88307259410422</v>
      </c>
      <c r="N103" s="80">
        <v>113.92156788458195</v>
      </c>
      <c r="P103" s="85">
        <v>105.40232023934308</v>
      </c>
      <c r="Q103" s="72"/>
      <c r="R103" s="8" t="s">
        <v>88</v>
      </c>
      <c r="S103" s="11"/>
      <c r="T103" s="11"/>
      <c r="U103" s="33">
        <v>973.70294441250985</v>
      </c>
      <c r="V103" s="33">
        <v>1144.9447577497392</v>
      </c>
      <c r="Y103" s="231">
        <f>G103/$G$98*100</f>
        <v>86.902032998929414</v>
      </c>
    </row>
    <row r="104" spans="1:25" outlineLevel="1">
      <c r="A104" s="579"/>
      <c r="B104" s="579"/>
      <c r="C104" s="579"/>
      <c r="D104" s="579"/>
      <c r="E104" s="572"/>
    </row>
    <row r="105" spans="1:25" outlineLevel="1">
      <c r="A105" s="579"/>
      <c r="B105" s="579"/>
      <c r="C105" s="579"/>
      <c r="D105" s="579"/>
      <c r="E105" s="572"/>
      <c r="F105" s="49"/>
    </row>
    <row r="106" spans="1:25" ht="15.6" customHeight="1" outlineLevel="1" thickBot="1">
      <c r="A106" s="579"/>
      <c r="B106" s="579"/>
      <c r="C106" s="579"/>
      <c r="D106" s="579"/>
      <c r="E106" s="572"/>
      <c r="L106" s="61"/>
      <c r="M106" s="61"/>
      <c r="N106" s="61"/>
    </row>
    <row r="107" spans="1:25" outlineLevel="1">
      <c r="A107" s="579"/>
      <c r="B107" s="579"/>
      <c r="C107" s="579"/>
      <c r="D107" s="579"/>
      <c r="E107" s="572" t="s">
        <v>77</v>
      </c>
      <c r="F107" s="40" t="s">
        <v>79</v>
      </c>
      <c r="G107" s="7" t="s">
        <v>80</v>
      </c>
      <c r="H107" s="7" t="s">
        <v>81</v>
      </c>
      <c r="J107" s="7" t="s">
        <v>79</v>
      </c>
      <c r="K107" s="53" t="s">
        <v>87</v>
      </c>
      <c r="P107" s="178" t="s">
        <v>89</v>
      </c>
      <c r="Q107" s="73" t="s">
        <v>268</v>
      </c>
      <c r="R107" s="8">
        <v>215</v>
      </c>
      <c r="S107" s="11"/>
      <c r="T107" s="11"/>
      <c r="U107" s="11"/>
    </row>
    <row r="108" spans="1:25" outlineLevel="1">
      <c r="A108" s="579"/>
      <c r="B108" s="579"/>
      <c r="C108" s="579"/>
      <c r="D108" s="579"/>
      <c r="E108" s="572"/>
      <c r="F108" s="8" t="s">
        <v>82</v>
      </c>
      <c r="G108" s="33">
        <v>2200.3606888598547</v>
      </c>
      <c r="H108" s="11">
        <v>292.18019702656437</v>
      </c>
      <c r="J108" s="8" t="s">
        <v>82</v>
      </c>
      <c r="K108" s="11">
        <v>72.41015679951353</v>
      </c>
      <c r="L108" s="80">
        <v>52.414762875418674</v>
      </c>
      <c r="M108" s="80">
        <v>63.52213426614648</v>
      </c>
      <c r="N108" s="80">
        <v>67.306956532725636</v>
      </c>
      <c r="P108" s="85">
        <v>63.913502618451076</v>
      </c>
      <c r="Q108" s="72"/>
      <c r="R108" s="34" t="s">
        <v>82</v>
      </c>
      <c r="S108" s="33">
        <v>2492.8764027686289</v>
      </c>
      <c r="T108" s="33">
        <v>1804.491680505824</v>
      </c>
      <c r="U108" s="33">
        <v>2186.8869860897876</v>
      </c>
      <c r="V108" s="80">
        <v>2317.1876860751777</v>
      </c>
    </row>
    <row r="109" spans="1:25" outlineLevel="1">
      <c r="A109" s="579"/>
      <c r="B109" s="579"/>
      <c r="C109" s="579"/>
      <c r="D109" s="579"/>
      <c r="E109" s="572"/>
      <c r="F109" s="8" t="s">
        <v>83</v>
      </c>
      <c r="G109" s="33">
        <v>695.64181493354852</v>
      </c>
      <c r="H109" s="11">
        <v>286.66012978177145</v>
      </c>
      <c r="J109" s="8" t="s">
        <v>83</v>
      </c>
      <c r="K109" s="11">
        <v>16.452161097125916</v>
      </c>
      <c r="L109" s="80">
        <v>20.540466813850244</v>
      </c>
      <c r="M109" s="80">
        <v>21.0523665424817</v>
      </c>
      <c r="N109" s="80">
        <v>38.892373654710269</v>
      </c>
      <c r="P109" s="185">
        <v>24.234342027042032</v>
      </c>
      <c r="Q109" s="72"/>
      <c r="R109" s="34" t="s">
        <v>83</v>
      </c>
      <c r="S109" s="33">
        <v>472.25590826493385</v>
      </c>
      <c r="T109" s="33">
        <v>589.60988493208754</v>
      </c>
      <c r="U109" s="33">
        <v>604.30386159924115</v>
      </c>
      <c r="V109" s="80">
        <v>1116.3976049379314</v>
      </c>
      <c r="Y109" s="420">
        <f>G109/$G$108*100</f>
        <v>31.614899250631691</v>
      </c>
    </row>
    <row r="110" spans="1:25" outlineLevel="1">
      <c r="A110" s="579"/>
      <c r="B110" s="579"/>
      <c r="C110" s="579"/>
      <c r="D110" s="579"/>
      <c r="E110" s="572"/>
      <c r="F110" s="8" t="s">
        <v>84</v>
      </c>
      <c r="G110" s="33">
        <v>1101.5613818835527</v>
      </c>
      <c r="H110" s="11">
        <v>408.37708558630516</v>
      </c>
      <c r="J110" s="8" t="s">
        <v>84</v>
      </c>
      <c r="K110" s="11">
        <v>26.652199386023494</v>
      </c>
      <c r="L110" s="80">
        <v>38.168221198129068</v>
      </c>
      <c r="M110" s="80">
        <v>29.517366582845465</v>
      </c>
      <c r="N110" s="80">
        <v>57.915443508477502</v>
      </c>
      <c r="P110" s="85">
        <v>38.06330766886888</v>
      </c>
      <c r="Q110" s="72"/>
      <c r="R110" s="34" t="s">
        <v>84</v>
      </c>
      <c r="S110" s="33">
        <v>771.32113271165088</v>
      </c>
      <c r="T110" s="33">
        <v>1104.5976049379315</v>
      </c>
      <c r="U110" s="33">
        <v>854.23976826785577</v>
      </c>
      <c r="V110" s="80">
        <v>1676.0870216167727</v>
      </c>
      <c r="Y110" s="80">
        <f t="shared" ref="Y110:Y113" si="4">G110/$G$108*100</f>
        <v>50.062764139562091</v>
      </c>
    </row>
    <row r="111" spans="1:25" outlineLevel="1">
      <c r="A111" s="579"/>
      <c r="B111" s="579"/>
      <c r="C111" s="579"/>
      <c r="D111" s="579"/>
      <c r="E111" s="572"/>
      <c r="F111" s="8" t="s">
        <v>85</v>
      </c>
      <c r="G111" s="33">
        <v>1617.6897168974319</v>
      </c>
      <c r="H111" s="11">
        <v>286.22084586196672</v>
      </c>
      <c r="J111" s="8" t="s">
        <v>85</v>
      </c>
      <c r="K111" s="11">
        <v>52.705207468878591</v>
      </c>
      <c r="L111" s="80">
        <v>56.92688545399006</v>
      </c>
      <c r="M111" s="80">
        <v>49.124302972316251</v>
      </c>
      <c r="N111" s="80">
        <v>72.342906729739411</v>
      </c>
      <c r="P111" s="85">
        <v>57.77482565623108</v>
      </c>
      <c r="Q111" s="72"/>
      <c r="R111" s="34" t="s">
        <v>85</v>
      </c>
      <c r="S111" s="33">
        <v>1475.7408816196948</v>
      </c>
      <c r="T111" s="33">
        <v>1593.9474705102068</v>
      </c>
      <c r="U111" s="33">
        <v>1375.4758905014412</v>
      </c>
      <c r="V111" s="80">
        <v>2025.5946249583849</v>
      </c>
      <c r="Y111" s="80">
        <f t="shared" si="4"/>
        <v>73.519297317371127</v>
      </c>
    </row>
    <row r="112" spans="1:25" outlineLevel="1">
      <c r="A112" s="579"/>
      <c r="B112" s="579"/>
      <c r="C112" s="579"/>
      <c r="D112" s="579"/>
      <c r="E112" s="572"/>
      <c r="F112" s="8" t="s">
        <v>86</v>
      </c>
      <c r="G112" s="33">
        <v>1433.3379042002207</v>
      </c>
      <c r="H112" s="11">
        <v>239.90962178131539</v>
      </c>
      <c r="J112" s="8" t="s">
        <v>86</v>
      </c>
      <c r="K112" s="11"/>
      <c r="L112" s="80">
        <v>164.77383696507781</v>
      </c>
      <c r="M112" s="80">
        <v>158.2022967836493</v>
      </c>
      <c r="N112" s="80">
        <v>212.96564107235238</v>
      </c>
      <c r="P112" s="185">
        <v>178.64725827369315</v>
      </c>
      <c r="Q112" s="72"/>
      <c r="R112" s="8" t="s">
        <v>86</v>
      </c>
      <c r="S112" s="33"/>
      <c r="T112" s="33">
        <v>1322.0274882736996</v>
      </c>
      <c r="U112" s="33">
        <v>1269.3021471627508</v>
      </c>
      <c r="V112" s="80">
        <v>1708.6840771642119</v>
      </c>
      <c r="Y112" s="420">
        <f t="shared" si="4"/>
        <v>65.141043077938434</v>
      </c>
    </row>
    <row r="113" spans="1:25" outlineLevel="1">
      <c r="A113" s="579"/>
      <c r="B113" s="579"/>
      <c r="C113" s="579"/>
      <c r="D113" s="579"/>
      <c r="E113" s="572"/>
      <c r="F113" s="13" t="s">
        <v>88</v>
      </c>
      <c r="G113" s="80">
        <v>2101.2896921722472</v>
      </c>
      <c r="H113" s="80">
        <v>346.73566893296862</v>
      </c>
      <c r="J113" s="12" t="s">
        <v>88</v>
      </c>
      <c r="M113" s="80">
        <v>99.397391277205216</v>
      </c>
      <c r="N113" s="80">
        <v>125.65678320414675</v>
      </c>
      <c r="P113" s="85">
        <v>112.52708724067598</v>
      </c>
      <c r="Q113" s="72"/>
      <c r="R113" s="8" t="s">
        <v>88</v>
      </c>
      <c r="S113" s="11"/>
      <c r="T113" s="33"/>
      <c r="U113" s="33">
        <v>1856.1105493904922</v>
      </c>
      <c r="V113" s="80">
        <v>2346.468834954002</v>
      </c>
      <c r="Y113" s="80">
        <f t="shared" si="4"/>
        <v>95.497511058564569</v>
      </c>
    </row>
    <row r="114" spans="1:25" outlineLevel="1">
      <c r="A114" s="579"/>
      <c r="B114" s="579"/>
      <c r="C114" s="579"/>
      <c r="D114" s="579"/>
      <c r="E114" s="572"/>
      <c r="Y114" s="80"/>
    </row>
    <row r="115" spans="1:25" outlineLevel="1">
      <c r="A115" s="579"/>
      <c r="B115" s="579"/>
      <c r="C115" s="579"/>
      <c r="D115" s="579"/>
      <c r="E115" s="572"/>
    </row>
    <row r="116" spans="1:25" ht="30" customHeight="1" outlineLevel="1">
      <c r="A116" s="579"/>
      <c r="B116" s="579"/>
      <c r="C116" s="579"/>
      <c r="D116" s="579"/>
      <c r="E116" s="572"/>
      <c r="F116" s="49"/>
    </row>
    <row r="117" spans="1:25" s="96" customFormat="1" ht="15.75" thickBot="1">
      <c r="A117" s="14">
        <v>216</v>
      </c>
      <c r="B117" s="15" t="s">
        <v>43</v>
      </c>
      <c r="C117" s="123" t="s">
        <v>44</v>
      </c>
      <c r="D117" s="96" t="s">
        <v>16</v>
      </c>
      <c r="L117" s="61"/>
      <c r="M117" s="61"/>
      <c r="N117" s="61"/>
      <c r="X117" s="117"/>
    </row>
    <row r="118" spans="1:25" outlineLevel="1">
      <c r="A118" s="579"/>
      <c r="B118" s="579"/>
      <c r="C118" s="579"/>
      <c r="D118" s="579"/>
      <c r="E118" s="572" t="s">
        <v>214</v>
      </c>
      <c r="F118" s="110" t="s">
        <v>79</v>
      </c>
      <c r="G118" s="111" t="s">
        <v>80</v>
      </c>
      <c r="H118" s="111" t="s">
        <v>81</v>
      </c>
      <c r="I118" s="96"/>
      <c r="J118" s="111" t="s">
        <v>79</v>
      </c>
      <c r="K118" s="112" t="s">
        <v>87</v>
      </c>
      <c r="L118" s="96"/>
      <c r="M118" s="96"/>
      <c r="N118" s="96"/>
      <c r="O118" s="96"/>
      <c r="P118" s="179" t="s">
        <v>89</v>
      </c>
      <c r="Q118" s="117" t="s">
        <v>269</v>
      </c>
      <c r="R118" s="87">
        <v>216</v>
      </c>
      <c r="S118" s="99"/>
      <c r="T118" s="99"/>
      <c r="U118" s="99"/>
      <c r="V118" s="96"/>
    </row>
    <row r="119" spans="1:25" outlineLevel="1">
      <c r="A119" s="579"/>
      <c r="B119" s="579"/>
      <c r="C119" s="579"/>
      <c r="D119" s="579"/>
      <c r="E119" s="572"/>
      <c r="F119" s="8" t="s">
        <v>82</v>
      </c>
      <c r="G119" s="33">
        <v>2039.0806066870023</v>
      </c>
      <c r="H119" s="11">
        <v>829.322539980481</v>
      </c>
      <c r="J119" s="8" t="s">
        <v>82</v>
      </c>
      <c r="K119" s="11">
        <v>103.61953002270432</v>
      </c>
      <c r="L119" s="80">
        <v>221.71829170262191</v>
      </c>
      <c r="M119" s="80">
        <v>105.378070955334</v>
      </c>
      <c r="N119" s="80">
        <v>153.98322315821341</v>
      </c>
      <c r="P119" s="85">
        <v>146.17477895971842</v>
      </c>
      <c r="Q119" s="72"/>
      <c r="R119" s="34" t="s">
        <v>82</v>
      </c>
      <c r="S119" s="33">
        <v>1322.1671188811415</v>
      </c>
      <c r="T119" s="33">
        <v>3149.7018056169609</v>
      </c>
      <c r="U119" s="33">
        <v>1496.987451110344</v>
      </c>
      <c r="V119" s="80">
        <v>2187.4660511395632</v>
      </c>
      <c r="Y119" s="231"/>
    </row>
    <row r="120" spans="1:25" outlineLevel="1">
      <c r="A120" s="579"/>
      <c r="B120" s="579"/>
      <c r="C120" s="579"/>
      <c r="D120" s="579"/>
      <c r="E120" s="572"/>
      <c r="F120" s="8" t="s">
        <v>83</v>
      </c>
      <c r="G120" s="33">
        <v>264.52653077042726</v>
      </c>
      <c r="H120" s="11">
        <v>236.95466715577504</v>
      </c>
      <c r="J120" s="8" t="s">
        <v>83</v>
      </c>
      <c r="K120" s="11">
        <v>18.837131103129689</v>
      </c>
      <c r="L120" s="80">
        <v>41.576934019325819</v>
      </c>
      <c r="M120" s="80">
        <v>10.106184771611099</v>
      </c>
      <c r="N120" s="80">
        <v>3.572689484949481</v>
      </c>
      <c r="P120" s="185">
        <v>18.523234844754022</v>
      </c>
      <c r="Q120" s="72"/>
      <c r="R120" s="34" t="s">
        <v>83</v>
      </c>
      <c r="S120" s="33">
        <v>269.0092190776183</v>
      </c>
      <c r="T120" s="33">
        <v>593.7516966329465</v>
      </c>
      <c r="U120" s="33">
        <v>144.32435907469633</v>
      </c>
      <c r="V120" s="80">
        <v>51.020848296447802</v>
      </c>
      <c r="Y120" s="229">
        <f>G120/$G$119*100</f>
        <v>12.972833437919698</v>
      </c>
    </row>
    <row r="121" spans="1:25" outlineLevel="1">
      <c r="A121" s="579"/>
      <c r="B121" s="579"/>
      <c r="C121" s="579"/>
      <c r="D121" s="579"/>
      <c r="E121" s="572"/>
      <c r="F121" s="8" t="s">
        <v>84</v>
      </c>
      <c r="G121" s="33">
        <v>487.26571666517623</v>
      </c>
      <c r="H121" s="11">
        <v>316.38147316672621</v>
      </c>
      <c r="J121" s="8" t="s">
        <v>84</v>
      </c>
      <c r="K121" s="11">
        <v>37.927935277708549</v>
      </c>
      <c r="L121" s="80">
        <v>64.262010582644365</v>
      </c>
      <c r="M121" s="80">
        <v>20.058081239692786</v>
      </c>
      <c r="N121" s="80">
        <v>14.953179835281594</v>
      </c>
      <c r="P121" s="85">
        <v>34.300301733831823</v>
      </c>
      <c r="Q121" s="72"/>
      <c r="R121" s="34" t="s">
        <v>84</v>
      </c>
      <c r="S121" s="33">
        <v>538.79941663879038</v>
      </c>
      <c r="T121" s="33">
        <v>912.89793553076356</v>
      </c>
      <c r="U121" s="33">
        <v>284.94254674579457</v>
      </c>
      <c r="V121" s="80">
        <v>212.42296774535635</v>
      </c>
      <c r="Y121" s="231">
        <f>G121/$G$119*100</f>
        <v>23.896344022263129</v>
      </c>
    </row>
    <row r="122" spans="1:25" outlineLevel="1">
      <c r="A122" s="579"/>
      <c r="B122" s="579"/>
      <c r="C122" s="579"/>
      <c r="D122" s="579"/>
      <c r="E122" s="572"/>
      <c r="F122" s="8" t="s">
        <v>85</v>
      </c>
      <c r="G122" s="33">
        <v>695.98811077919299</v>
      </c>
      <c r="H122" s="11">
        <v>420.95784420857473</v>
      </c>
      <c r="J122" s="8" t="s">
        <v>85</v>
      </c>
      <c r="K122" s="11">
        <v>37.122369557375023</v>
      </c>
      <c r="L122" s="80">
        <v>79.110544494014675</v>
      </c>
      <c r="M122" s="80">
        <v>21.980087947443653</v>
      </c>
      <c r="N122" s="80">
        <v>35.050388002594062</v>
      </c>
      <c r="P122" s="85">
        <v>43.315847500356853</v>
      </c>
      <c r="Q122" s="72"/>
      <c r="R122" s="34" t="s">
        <v>85</v>
      </c>
      <c r="S122" s="33">
        <v>614.00078108258549</v>
      </c>
      <c r="T122" s="33">
        <v>1308.481562205222</v>
      </c>
      <c r="U122" s="33">
        <v>363.54875318871308</v>
      </c>
      <c r="V122" s="80">
        <v>497.92134664025139</v>
      </c>
      <c r="Y122" s="231">
        <f>G122/$G$119*100</f>
        <v>34.132447167451616</v>
      </c>
    </row>
    <row r="123" spans="1:25" outlineLevel="1">
      <c r="A123" s="579"/>
      <c r="B123" s="579"/>
      <c r="C123" s="579"/>
      <c r="D123" s="579"/>
      <c r="E123" s="572"/>
      <c r="F123" s="8" t="s">
        <v>86</v>
      </c>
      <c r="G123" s="33">
        <v>1305.6564485015724</v>
      </c>
      <c r="H123" s="11">
        <v>634.31906041762841</v>
      </c>
      <c r="J123" s="8" t="s">
        <v>86</v>
      </c>
      <c r="K123" s="11"/>
      <c r="L123" s="80">
        <v>85.597594071671509</v>
      </c>
      <c r="M123" s="80">
        <v>38.840942204126364</v>
      </c>
      <c r="N123" s="80">
        <v>40.084876487348282</v>
      </c>
      <c r="P123" s="185">
        <v>54.841137587715387</v>
      </c>
      <c r="Q123" s="72"/>
      <c r="R123" s="8" t="s">
        <v>86</v>
      </c>
      <c r="S123" s="33"/>
      <c r="T123" s="33">
        <v>2037.9054044446511</v>
      </c>
      <c r="U123" s="33">
        <v>924.72419219207336</v>
      </c>
      <c r="V123" s="80">
        <v>954.33974886799285</v>
      </c>
      <c r="Y123" s="229">
        <f>G123/$G$119*100</f>
        <v>64.031625048062153</v>
      </c>
    </row>
    <row r="124" spans="1:25" outlineLevel="1">
      <c r="A124" s="579"/>
      <c r="B124" s="579"/>
      <c r="C124" s="579"/>
      <c r="D124" s="579"/>
      <c r="E124" s="572"/>
      <c r="F124" s="13" t="s">
        <v>88</v>
      </c>
      <c r="G124" s="80">
        <v>962.5831105271111</v>
      </c>
      <c r="H124" s="80">
        <v>20.006697779939632</v>
      </c>
      <c r="J124" s="12" t="s">
        <v>88</v>
      </c>
      <c r="M124" s="80">
        <v>62.547362554925755</v>
      </c>
      <c r="N124" s="80">
        <v>64.413275043436727</v>
      </c>
      <c r="P124" s="85">
        <v>63.480318799181241</v>
      </c>
      <c r="Q124" s="72"/>
      <c r="R124" s="8" t="s">
        <v>88</v>
      </c>
      <c r="S124" s="11"/>
      <c r="T124" s="33"/>
      <c r="U124" s="33">
        <v>948.43623885776594</v>
      </c>
      <c r="V124" s="80">
        <v>976.72998219645626</v>
      </c>
      <c r="Y124" s="231">
        <f>G124/$G$119*100</f>
        <v>47.206721861332824</v>
      </c>
    </row>
    <row r="125" spans="1:25" outlineLevel="1">
      <c r="A125" s="579"/>
      <c r="B125" s="579"/>
      <c r="C125" s="579"/>
      <c r="D125" s="579"/>
      <c r="E125" s="572"/>
      <c r="R125" s="32"/>
      <c r="S125" s="80"/>
      <c r="Y125" s="231"/>
    </row>
    <row r="126" spans="1:25" outlineLevel="1">
      <c r="A126" s="579"/>
      <c r="B126" s="579"/>
      <c r="C126" s="579"/>
      <c r="D126" s="579"/>
      <c r="E126" s="572"/>
      <c r="F126" s="49"/>
      <c r="R126" s="32"/>
      <c r="S126" s="80"/>
    </row>
    <row r="127" spans="1:25" ht="15.75" outlineLevel="1" thickBot="1">
      <c r="A127" s="579"/>
      <c r="B127" s="579"/>
      <c r="C127" s="579"/>
      <c r="D127" s="579"/>
      <c r="E127" s="572"/>
      <c r="L127" s="61"/>
      <c r="M127" s="61"/>
      <c r="N127" s="61"/>
    </row>
    <row r="128" spans="1:25" outlineLevel="1">
      <c r="A128" s="579"/>
      <c r="B128" s="579"/>
      <c r="C128" s="579"/>
      <c r="D128" s="579"/>
      <c r="E128" s="572" t="s">
        <v>77</v>
      </c>
      <c r="F128" s="40" t="s">
        <v>79</v>
      </c>
      <c r="G128" s="7" t="s">
        <v>80</v>
      </c>
      <c r="H128" s="7" t="s">
        <v>81</v>
      </c>
      <c r="J128" s="7" t="s">
        <v>79</v>
      </c>
      <c r="K128" s="53" t="s">
        <v>87</v>
      </c>
      <c r="P128" s="178" t="s">
        <v>89</v>
      </c>
      <c r="Q128" s="73" t="s">
        <v>268</v>
      </c>
      <c r="R128" s="8">
        <v>216</v>
      </c>
      <c r="S128" s="11"/>
      <c r="T128" s="11"/>
      <c r="U128" s="11"/>
    </row>
    <row r="129" spans="1:25" outlineLevel="1">
      <c r="A129" s="579"/>
      <c r="B129" s="579"/>
      <c r="C129" s="579"/>
      <c r="D129" s="579"/>
      <c r="E129" s="572"/>
      <c r="F129" s="8" t="s">
        <v>82</v>
      </c>
      <c r="G129" s="33">
        <v>3951.1822700701487</v>
      </c>
      <c r="H129" s="11">
        <v>266.9374437095762</v>
      </c>
      <c r="J129" s="8" t="s">
        <v>82</v>
      </c>
      <c r="K129" s="11">
        <v>121.21492435869507</v>
      </c>
      <c r="L129" s="80">
        <v>105.42435240173586</v>
      </c>
      <c r="M129" s="80">
        <v>111.35682036137564</v>
      </c>
      <c r="N129" s="80">
        <v>121.08117987673805</v>
      </c>
      <c r="P129" s="85">
        <v>114.76931924963614</v>
      </c>
      <c r="Q129" s="72"/>
      <c r="R129" s="34" t="s">
        <v>232</v>
      </c>
      <c r="S129" s="33">
        <v>4173.0861795234405</v>
      </c>
      <c r="T129" s="33">
        <v>3629.461556161375</v>
      </c>
      <c r="U129" s="33">
        <v>3833.6996083964214</v>
      </c>
      <c r="V129" s="80">
        <v>4168.4817361993601</v>
      </c>
    </row>
    <row r="130" spans="1:25" outlineLevel="1">
      <c r="A130" s="579"/>
      <c r="B130" s="579"/>
      <c r="C130" s="579"/>
      <c r="D130" s="579"/>
      <c r="E130" s="572"/>
      <c r="F130" s="8" t="s">
        <v>83</v>
      </c>
      <c r="G130" s="33">
        <v>1519.646866904737</v>
      </c>
      <c r="H130" s="11">
        <v>131.10872627099261</v>
      </c>
      <c r="J130" s="8" t="s">
        <v>83</v>
      </c>
      <c r="K130" s="11">
        <v>55.746030570761128</v>
      </c>
      <c r="L130" s="80">
        <v>46.208825656267685</v>
      </c>
      <c r="M130" s="80">
        <v>53.983931848958896</v>
      </c>
      <c r="N130" s="80">
        <v>55.823306394484497</v>
      </c>
      <c r="P130" s="185">
        <v>52.940523617618048</v>
      </c>
      <c r="Q130" s="72"/>
      <c r="R130" s="34" t="s">
        <v>233</v>
      </c>
      <c r="S130" s="33">
        <v>1600.1783682970752</v>
      </c>
      <c r="T130" s="33">
        <v>1326.4148582868484</v>
      </c>
      <c r="U130" s="33">
        <v>1549.5976860751775</v>
      </c>
      <c r="V130" s="80">
        <v>1602.3965549598458</v>
      </c>
      <c r="Y130" s="39">
        <f>G130/$G$129*100</f>
        <v>38.460560992488894</v>
      </c>
    </row>
    <row r="131" spans="1:25" outlineLevel="1">
      <c r="A131" s="579"/>
      <c r="B131" s="579"/>
      <c r="C131" s="579"/>
      <c r="D131" s="579"/>
      <c r="E131" s="572"/>
      <c r="F131" s="8" t="s">
        <v>84</v>
      </c>
      <c r="G131" s="33">
        <v>1719.3920666262691</v>
      </c>
      <c r="H131" s="11">
        <v>297.31971619452599</v>
      </c>
      <c r="J131" s="8" t="s">
        <v>84</v>
      </c>
      <c r="K131" s="11">
        <v>58.81319043648854</v>
      </c>
      <c r="L131" s="80">
        <v>47.068618060901478</v>
      </c>
      <c r="M131" s="80">
        <v>72.214420470244221</v>
      </c>
      <c r="N131" s="80">
        <v>59.550988197886667</v>
      </c>
      <c r="P131" s="85">
        <v>59.411804291380221</v>
      </c>
      <c r="Q131" s="72"/>
      <c r="R131" s="34" t="s">
        <v>253</v>
      </c>
      <c r="S131" s="33">
        <v>1702.0680360678728</v>
      </c>
      <c r="T131" s="33">
        <v>1362.1772549452362</v>
      </c>
      <c r="U131" s="33">
        <v>2089.9028927584018</v>
      </c>
      <c r="V131" s="80">
        <v>1723.4200827335656</v>
      </c>
      <c r="Y131" s="80">
        <f t="shared" ref="Y131:Y134" si="5">G131/$G$129*100</f>
        <v>43.51588838739508</v>
      </c>
    </row>
    <row r="132" spans="1:25" outlineLevel="1">
      <c r="A132" s="579"/>
      <c r="B132" s="579"/>
      <c r="C132" s="579"/>
      <c r="D132" s="579"/>
      <c r="E132" s="572"/>
      <c r="F132" s="8" t="s">
        <v>85</v>
      </c>
      <c r="G132" s="33">
        <v>1692.5326163404966</v>
      </c>
      <c r="H132" s="11">
        <v>225.22216419824068</v>
      </c>
      <c r="J132" s="8" t="s">
        <v>85</v>
      </c>
      <c r="K132" s="11">
        <v>64.064746231645557</v>
      </c>
      <c r="L132" s="80">
        <v>53.137266808133745</v>
      </c>
      <c r="M132" s="80">
        <v>70.064871425057788</v>
      </c>
      <c r="N132" s="80">
        <v>54.524296637804092</v>
      </c>
      <c r="P132" s="85">
        <v>60.447795275660297</v>
      </c>
      <c r="Q132" s="72"/>
      <c r="R132" s="34" t="s">
        <v>235</v>
      </c>
      <c r="S132" s="33">
        <v>1793.8069049525411</v>
      </c>
      <c r="T132" s="33">
        <v>1487.8385027247996</v>
      </c>
      <c r="U132" s="33">
        <v>1961.8098494051021</v>
      </c>
      <c r="V132" s="80">
        <v>1526.6752082795435</v>
      </c>
      <c r="Y132" s="80">
        <f t="shared" si="5"/>
        <v>42.836105769184059</v>
      </c>
    </row>
    <row r="133" spans="1:25" outlineLevel="1">
      <c r="A133" s="579"/>
      <c r="B133" s="579"/>
      <c r="C133" s="579"/>
      <c r="D133" s="579"/>
      <c r="E133" s="572"/>
      <c r="F133" s="8" t="s">
        <v>86</v>
      </c>
      <c r="G133" s="33">
        <v>1235.264804195351</v>
      </c>
      <c r="H133" s="11">
        <v>177.93867595401977</v>
      </c>
      <c r="J133" s="8" t="s">
        <v>86</v>
      </c>
      <c r="K133" s="11"/>
      <c r="L133" s="80">
        <v>141.64012085153601</v>
      </c>
      <c r="M133" s="80">
        <v>179.56263887393555</v>
      </c>
      <c r="N133" s="80">
        <v>140.67717074624196</v>
      </c>
      <c r="P133" s="185">
        <v>153.9599768239045</v>
      </c>
      <c r="Q133" s="72"/>
      <c r="R133" s="8" t="s">
        <v>236</v>
      </c>
      <c r="S133" s="33"/>
      <c r="T133" s="33">
        <v>1136.4190860459582</v>
      </c>
      <c r="U133" s="33">
        <v>1440.6822638269825</v>
      </c>
      <c r="V133" s="80">
        <v>1128.6930627131119</v>
      </c>
      <c r="Y133" s="142">
        <f t="shared" si="5"/>
        <v>31.263169344334507</v>
      </c>
    </row>
    <row r="134" spans="1:25" outlineLevel="1">
      <c r="A134" s="579"/>
      <c r="B134" s="579"/>
      <c r="C134" s="579"/>
      <c r="D134" s="579"/>
      <c r="E134" s="572"/>
      <c r="F134" s="13" t="s">
        <v>88</v>
      </c>
      <c r="G134" s="80">
        <v>1149.93743882333</v>
      </c>
      <c r="H134" s="80">
        <v>0.76134579910052158</v>
      </c>
      <c r="J134" s="12" t="s">
        <v>88</v>
      </c>
      <c r="M134" s="80">
        <v>61.609634431655444</v>
      </c>
      <c r="N134" s="80">
        <v>61.551975299579318</v>
      </c>
      <c r="P134" s="85">
        <v>61.580804865617381</v>
      </c>
      <c r="Q134" s="72"/>
      <c r="R134" s="8" t="s">
        <v>237</v>
      </c>
      <c r="S134" s="11"/>
      <c r="T134" s="33"/>
      <c r="U134" s="33">
        <v>1150.475791600702</v>
      </c>
      <c r="V134" s="80">
        <v>1149.3990860459583</v>
      </c>
      <c r="Y134" s="80">
        <f t="shared" si="5"/>
        <v>29.103629248744177</v>
      </c>
    </row>
    <row r="135" spans="1:25" outlineLevel="1">
      <c r="A135" s="579"/>
      <c r="B135" s="579"/>
      <c r="C135" s="579"/>
      <c r="D135" s="579"/>
      <c r="E135" s="572"/>
    </row>
    <row r="136" spans="1:25" outlineLevel="1">
      <c r="A136" s="579"/>
      <c r="B136" s="579"/>
      <c r="C136" s="579"/>
      <c r="D136" s="579"/>
      <c r="E136" s="572"/>
    </row>
    <row r="137" spans="1:25" ht="15.75" outlineLevel="1" thickBot="1">
      <c r="A137" s="579"/>
      <c r="B137" s="579"/>
      <c r="C137" s="579"/>
      <c r="D137" s="579"/>
      <c r="E137" s="572"/>
      <c r="F137" s="49"/>
      <c r="L137" s="61"/>
      <c r="M137" s="61"/>
      <c r="N137" s="61"/>
    </row>
    <row r="138" spans="1:25" ht="14.45" customHeight="1" outlineLevel="1">
      <c r="A138" s="579"/>
      <c r="B138" s="579"/>
      <c r="C138" s="579"/>
      <c r="D138" s="579"/>
      <c r="E138" s="581" t="s">
        <v>78</v>
      </c>
      <c r="F138" s="40" t="s">
        <v>79</v>
      </c>
      <c r="G138" s="7" t="s">
        <v>80</v>
      </c>
      <c r="H138" s="7" t="s">
        <v>81</v>
      </c>
      <c r="J138" s="7" t="s">
        <v>79</v>
      </c>
      <c r="K138" s="53" t="s">
        <v>87</v>
      </c>
      <c r="P138" s="178" t="s">
        <v>89</v>
      </c>
      <c r="Q138" s="73" t="s">
        <v>274</v>
      </c>
      <c r="R138" s="8">
        <v>216</v>
      </c>
      <c r="S138" s="11"/>
      <c r="X138" s="231" t="s">
        <v>335</v>
      </c>
    </row>
    <row r="139" spans="1:25" outlineLevel="1">
      <c r="A139" s="579"/>
      <c r="B139" s="579"/>
      <c r="C139" s="579"/>
      <c r="D139" s="579"/>
      <c r="E139" s="581"/>
      <c r="F139" s="8" t="s">
        <v>82</v>
      </c>
      <c r="G139" s="33">
        <v>1596.1967511249536</v>
      </c>
      <c r="H139" s="11">
        <v>227.51255909354887</v>
      </c>
      <c r="J139" s="8" t="s">
        <v>82</v>
      </c>
      <c r="K139" s="11">
        <v>84.019775682587522</v>
      </c>
      <c r="L139" s="80">
        <v>102.85422073607442</v>
      </c>
      <c r="P139" s="85">
        <v>93.436998209330966</v>
      </c>
      <c r="R139" s="34" t="s">
        <v>232</v>
      </c>
      <c r="S139" s="45">
        <v>1435.3210777848026</v>
      </c>
      <c r="T139" s="45">
        <v>1757.0724244651049</v>
      </c>
      <c r="Y139" s="231"/>
    </row>
    <row r="140" spans="1:25" outlineLevel="1">
      <c r="A140" s="579"/>
      <c r="B140" s="579"/>
      <c r="C140" s="579"/>
      <c r="D140" s="579"/>
      <c r="E140" s="581"/>
      <c r="F140" s="8" t="s">
        <v>83</v>
      </c>
      <c r="G140" s="33">
        <v>679.67986553222454</v>
      </c>
      <c r="H140" s="11">
        <v>250.02860363330686</v>
      </c>
      <c r="J140" s="8" t="s">
        <v>83</v>
      </c>
      <c r="K140" s="11">
        <v>59.571966197212731</v>
      </c>
      <c r="L140" s="80">
        <v>34.977860734328658</v>
      </c>
      <c r="P140" s="185">
        <v>47.274913465770695</v>
      </c>
      <c r="R140" s="34" t="s">
        <v>252</v>
      </c>
      <c r="S140" s="45">
        <v>856.47678665193916</v>
      </c>
      <c r="T140" s="45">
        <v>502.88294441250991</v>
      </c>
      <c r="Y140" s="229">
        <f>G140/$G$139*100</f>
        <v>42.581208428923674</v>
      </c>
    </row>
    <row r="141" spans="1:25" outlineLevel="1">
      <c r="A141" s="579"/>
      <c r="B141" s="579"/>
      <c r="C141" s="579"/>
      <c r="D141" s="579"/>
      <c r="E141" s="581"/>
      <c r="F141" s="8" t="s">
        <v>84</v>
      </c>
      <c r="G141" s="33">
        <v>970.4544572074135</v>
      </c>
      <c r="H141" s="11">
        <v>259.26751234696525</v>
      </c>
      <c r="J141" s="8" t="s">
        <v>84</v>
      </c>
      <c r="K141" s="11">
        <v>70.643671254959727</v>
      </c>
      <c r="L141" s="80">
        <v>48.193909092788921</v>
      </c>
      <c r="P141" s="85">
        <v>59.418790173874328</v>
      </c>
      <c r="R141" s="34" t="s">
        <v>253</v>
      </c>
      <c r="S141" s="45">
        <v>1153.7842733293196</v>
      </c>
      <c r="T141" s="45">
        <v>787.12464108550751</v>
      </c>
      <c r="Y141" s="231">
        <f>G141/$G$139*100</f>
        <v>60.797922093467804</v>
      </c>
    </row>
    <row r="142" spans="1:25" outlineLevel="1">
      <c r="A142" s="579"/>
      <c r="B142" s="579"/>
      <c r="C142" s="579"/>
      <c r="D142" s="579"/>
      <c r="E142" s="581"/>
      <c r="F142" s="8" t="s">
        <v>85</v>
      </c>
      <c r="G142" s="33">
        <v>1015.9536088709148</v>
      </c>
      <c r="H142" s="11">
        <v>211.59237361106489</v>
      </c>
      <c r="J142" s="8" t="s">
        <v>85</v>
      </c>
      <c r="K142" s="11">
        <v>63.889104233810137</v>
      </c>
      <c r="L142" s="80">
        <v>47.486881798468524</v>
      </c>
      <c r="P142" s="85">
        <v>55.68799301613933</v>
      </c>
      <c r="R142" s="34" t="s">
        <v>235</v>
      </c>
      <c r="S142" s="45">
        <v>1165.5720110986563</v>
      </c>
      <c r="T142" s="45">
        <v>866.33520664317325</v>
      </c>
      <c r="Y142" s="231">
        <f>G142/$G$139*100</f>
        <v>63.648394732973856</v>
      </c>
    </row>
    <row r="143" spans="1:25" outlineLevel="1">
      <c r="A143" s="579"/>
      <c r="B143" s="579"/>
      <c r="C143" s="579"/>
      <c r="D143" s="579"/>
      <c r="E143" s="581"/>
      <c r="F143" s="8" t="s">
        <v>86</v>
      </c>
      <c r="G143" s="33">
        <v>1571.044690535877</v>
      </c>
      <c r="H143" s="11">
        <v>194.08883383652568</v>
      </c>
      <c r="J143" s="8" t="s">
        <v>86</v>
      </c>
      <c r="K143" s="11">
        <v>55.911856543731396</v>
      </c>
      <c r="L143" s="80">
        <v>46.928082427110787</v>
      </c>
      <c r="P143" s="185">
        <v>51.419969485421092</v>
      </c>
      <c r="R143" s="34" t="s">
        <v>236</v>
      </c>
      <c r="S143" s="45">
        <v>1708.2862210942733</v>
      </c>
      <c r="T143" s="45">
        <v>1433.8031599774806</v>
      </c>
      <c r="Y143" s="229">
        <f>G143/$G$139*100</f>
        <v>98.424250608745439</v>
      </c>
    </row>
    <row r="144" spans="1:25" outlineLevel="1">
      <c r="A144" s="579"/>
      <c r="B144" s="579"/>
      <c r="C144" s="579"/>
      <c r="D144" s="579"/>
      <c r="E144" s="581"/>
      <c r="F144" s="13" t="s">
        <v>88</v>
      </c>
      <c r="G144" s="45">
        <v>2016.2101977614268</v>
      </c>
      <c r="J144" s="12" t="s">
        <v>88</v>
      </c>
      <c r="L144" s="80">
        <v>44.04771592394178</v>
      </c>
      <c r="P144" s="193">
        <v>44.04771592394178</v>
      </c>
      <c r="R144" s="8" t="s">
        <v>237</v>
      </c>
      <c r="S144" s="41"/>
      <c r="T144" s="45">
        <v>2016.2101977614268</v>
      </c>
      <c r="Y144" s="231">
        <f>G144/$G$139*100</f>
        <v>126.31338814218608</v>
      </c>
    </row>
    <row r="145" spans="1:25" outlineLevel="1">
      <c r="A145" s="579"/>
      <c r="B145" s="579"/>
      <c r="C145" s="579"/>
      <c r="D145" s="579"/>
      <c r="E145" s="581"/>
      <c r="R145" s="32"/>
      <c r="S145" s="80"/>
      <c r="Y145" s="231"/>
    </row>
    <row r="146" spans="1:25" outlineLevel="1">
      <c r="A146" s="579"/>
      <c r="B146" s="579"/>
      <c r="C146" s="579"/>
      <c r="D146" s="579"/>
      <c r="E146" s="581"/>
    </row>
    <row r="147" spans="1:25" outlineLevel="1">
      <c r="A147" s="579"/>
      <c r="B147" s="579"/>
      <c r="C147" s="579"/>
      <c r="D147" s="579"/>
      <c r="E147" s="581"/>
      <c r="R147" s="32"/>
      <c r="S147" s="80"/>
    </row>
    <row r="148" spans="1:25" ht="30">
      <c r="A148" s="35">
        <v>229</v>
      </c>
      <c r="B148" s="36" t="s">
        <v>60</v>
      </c>
      <c r="C148" s="122" t="s">
        <v>61</v>
      </c>
      <c r="D148" s="39" t="s">
        <v>59</v>
      </c>
      <c r="Q148" s="63" t="s">
        <v>90</v>
      </c>
      <c r="R148" s="32"/>
      <c r="S148" s="80"/>
    </row>
    <row r="149" spans="1:25" s="96" customFormat="1" ht="15.75" thickBot="1">
      <c r="A149" s="14">
        <v>238</v>
      </c>
      <c r="B149" s="15" t="s">
        <v>66</v>
      </c>
      <c r="C149" s="123" t="s">
        <v>67</v>
      </c>
      <c r="D149" s="96" t="s">
        <v>59</v>
      </c>
      <c r="L149" s="61"/>
      <c r="M149" s="61"/>
      <c r="N149" s="61"/>
      <c r="X149" s="117"/>
    </row>
    <row r="150" spans="1:25" outlineLevel="1">
      <c r="A150" s="579"/>
      <c r="B150" s="579"/>
      <c r="C150" s="579"/>
      <c r="D150" s="579"/>
      <c r="E150" s="580" t="s">
        <v>77</v>
      </c>
      <c r="F150" s="110" t="s">
        <v>79</v>
      </c>
      <c r="G150" s="111" t="s">
        <v>80</v>
      </c>
      <c r="H150" s="111" t="s">
        <v>81</v>
      </c>
      <c r="I150" s="96"/>
      <c r="J150" s="111" t="s">
        <v>79</v>
      </c>
      <c r="K150" s="112" t="s">
        <v>87</v>
      </c>
      <c r="L150" s="96"/>
      <c r="M150" s="96"/>
      <c r="N150" s="96"/>
      <c r="O150" s="96"/>
      <c r="P150" s="179" t="s">
        <v>89</v>
      </c>
      <c r="Q150" s="117" t="s">
        <v>268</v>
      </c>
      <c r="R150" s="87">
        <v>238</v>
      </c>
      <c r="S150" s="99"/>
      <c r="T150" s="99"/>
      <c r="U150" s="99"/>
      <c r="V150" s="96"/>
      <c r="W150" s="96"/>
      <c r="X150" s="117"/>
    </row>
    <row r="151" spans="1:25" outlineLevel="1">
      <c r="A151" s="579"/>
      <c r="B151" s="579"/>
      <c r="C151" s="579"/>
      <c r="D151" s="579"/>
      <c r="E151" s="580"/>
      <c r="F151" s="8" t="s">
        <v>82</v>
      </c>
      <c r="G151" s="33">
        <v>2263.9690866467226</v>
      </c>
      <c r="H151" s="11">
        <v>451.76540092914797</v>
      </c>
      <c r="J151" s="8" t="s">
        <v>82</v>
      </c>
      <c r="K151" s="11">
        <v>65.222014200259892</v>
      </c>
      <c r="L151" s="80">
        <v>82.430635964625097</v>
      </c>
      <c r="M151" s="80">
        <v>65.055621759255573</v>
      </c>
      <c r="N151" s="80">
        <v>50.33622778915845</v>
      </c>
      <c r="P151" s="85">
        <v>65.761124928324747</v>
      </c>
      <c r="Q151" s="72"/>
      <c r="R151" s="34" t="s">
        <v>232</v>
      </c>
      <c r="S151" s="33">
        <v>2245.40903275548</v>
      </c>
      <c r="T151" s="33">
        <v>2837.85309055988</v>
      </c>
      <c r="U151" s="33">
        <v>2239.6806127642458</v>
      </c>
      <c r="V151" s="80">
        <v>1732.933610507285</v>
      </c>
      <c r="X151" s="231" t="s">
        <v>344</v>
      </c>
    </row>
    <row r="152" spans="1:25" outlineLevel="1">
      <c r="A152" s="579"/>
      <c r="B152" s="579"/>
      <c r="C152" s="579"/>
      <c r="D152" s="579"/>
      <c r="E152" s="580"/>
      <c r="F152" s="8" t="s">
        <v>83</v>
      </c>
      <c r="G152" s="33">
        <v>2173.0718783073021</v>
      </c>
      <c r="H152" s="11">
        <v>635.77467653810982</v>
      </c>
      <c r="J152" s="8" t="s">
        <v>83</v>
      </c>
      <c r="K152" s="11">
        <v>100.85919945947231</v>
      </c>
      <c r="L152" s="80">
        <v>72.694284109331335</v>
      </c>
      <c r="M152" s="80">
        <v>47.533921582666636</v>
      </c>
      <c r="N152" s="80">
        <v>81.729165202492553</v>
      </c>
      <c r="P152" s="193">
        <v>75.704142588490711</v>
      </c>
      <c r="Q152" s="72"/>
      <c r="R152" s="34" t="s">
        <v>233</v>
      </c>
      <c r="S152" s="33">
        <v>2895.1426239029533</v>
      </c>
      <c r="T152" s="33">
        <v>2086.6745082941534</v>
      </c>
      <c r="U152" s="33">
        <v>1364.4514649408534</v>
      </c>
      <c r="V152" s="80">
        <v>2346.0189160912482</v>
      </c>
      <c r="Y152" s="230">
        <f>G152/$G$151*100</f>
        <v>95.98505081736549</v>
      </c>
    </row>
    <row r="153" spans="1:25" outlineLevel="1">
      <c r="A153" s="579"/>
      <c r="B153" s="579"/>
      <c r="C153" s="579"/>
      <c r="D153" s="579"/>
      <c r="E153" s="580"/>
      <c r="F153" s="8" t="s">
        <v>84</v>
      </c>
      <c r="G153" s="33">
        <v>2418.804701654758</v>
      </c>
      <c r="H153" s="11">
        <v>450.61453433570807</v>
      </c>
      <c r="J153" s="8" t="s">
        <v>84</v>
      </c>
      <c r="K153" s="11">
        <v>99.539376107723129</v>
      </c>
      <c r="L153" s="80">
        <v>76.81458571641744</v>
      </c>
      <c r="M153" s="80">
        <v>65.115082377956895</v>
      </c>
      <c r="N153" s="80">
        <v>92.848077164541905</v>
      </c>
      <c r="P153" s="85">
        <v>83.579280341659853</v>
      </c>
      <c r="Q153" s="72"/>
      <c r="R153" s="34" t="s">
        <v>253</v>
      </c>
      <c r="S153" s="33">
        <v>2880.6937550182847</v>
      </c>
      <c r="T153" s="33">
        <v>2223.0327938576629</v>
      </c>
      <c r="U153" s="33">
        <v>1884.4463216313825</v>
      </c>
      <c r="V153" s="80">
        <v>2687.0459361117018</v>
      </c>
      <c r="Y153" s="231">
        <f>G153/$G$151*100</f>
        <v>106.83912231493275</v>
      </c>
    </row>
    <row r="154" spans="1:25" outlineLevel="1">
      <c r="A154" s="579"/>
      <c r="B154" s="579"/>
      <c r="C154" s="579"/>
      <c r="D154" s="579"/>
      <c r="E154" s="580"/>
      <c r="F154" s="8" t="s">
        <v>85</v>
      </c>
      <c r="G154" s="33">
        <v>2003.4127355255469</v>
      </c>
      <c r="H154" s="11">
        <v>351.21465693648764</v>
      </c>
      <c r="J154" s="8" t="s">
        <v>85</v>
      </c>
      <c r="K154" s="11">
        <v>89.274013223893576</v>
      </c>
      <c r="L154" s="80">
        <v>66.853062486816754</v>
      </c>
      <c r="M154" s="80">
        <v>59.988380676622498</v>
      </c>
      <c r="N154" s="80">
        <v>70.087318603293582</v>
      </c>
      <c r="P154" s="85">
        <v>71.550693747656595</v>
      </c>
      <c r="Q154" s="72"/>
      <c r="R154" s="34" t="s">
        <v>235</v>
      </c>
      <c r="S154" s="33">
        <v>2499.6640238737336</v>
      </c>
      <c r="T154" s="33">
        <v>1871.8794994124069</v>
      </c>
      <c r="U154" s="33">
        <v>1679.6690505189727</v>
      </c>
      <c r="V154" s="80">
        <v>1962.4383682970752</v>
      </c>
      <c r="Y154" s="231">
        <f>G154/$G$151*100</f>
        <v>88.491170102189926</v>
      </c>
    </row>
    <row r="155" spans="1:25" outlineLevel="1">
      <c r="A155" s="579"/>
      <c r="B155" s="579"/>
      <c r="C155" s="579"/>
      <c r="D155" s="579"/>
      <c r="E155" s="580"/>
      <c r="F155" s="8" t="s">
        <v>86</v>
      </c>
      <c r="G155" s="33">
        <v>1412.9370993929272</v>
      </c>
      <c r="H155" s="11">
        <v>501.78714145073712</v>
      </c>
      <c r="J155" s="8" t="s">
        <v>86</v>
      </c>
      <c r="K155" s="11"/>
      <c r="L155" s="80">
        <v>106.07228195972074</v>
      </c>
      <c r="M155" s="80">
        <v>226.38606502033704</v>
      </c>
      <c r="N155" s="80">
        <v>195.85532876950506</v>
      </c>
      <c r="P155" s="185">
        <v>176.10455858318764</v>
      </c>
      <c r="Q155" s="72"/>
      <c r="R155" s="8" t="s">
        <v>236</v>
      </c>
      <c r="S155" s="33"/>
      <c r="T155" s="33">
        <v>851.04817049559722</v>
      </c>
      <c r="U155" s="33">
        <v>1816.3599660693337</v>
      </c>
      <c r="V155" s="80">
        <v>1571.4031616138509</v>
      </c>
      <c r="Y155" s="229">
        <f>G155/$G$151*100</f>
        <v>62.409734643757822</v>
      </c>
    </row>
    <row r="156" spans="1:25" outlineLevel="1">
      <c r="A156" s="579"/>
      <c r="B156" s="579"/>
      <c r="C156" s="579"/>
      <c r="D156" s="579"/>
      <c r="E156" s="580"/>
      <c r="F156" s="13" t="s">
        <v>88</v>
      </c>
      <c r="G156" s="80">
        <v>2166.6694005116678</v>
      </c>
      <c r="H156" s="80">
        <v>220.04021760387147</v>
      </c>
      <c r="J156" s="12" t="s">
        <v>88</v>
      </c>
      <c r="M156" s="80">
        <v>107.69609293515236</v>
      </c>
      <c r="N156" s="80">
        <v>124.36043650133625</v>
      </c>
      <c r="P156" s="85">
        <v>116.02826471824432</v>
      </c>
      <c r="Q156" s="72"/>
      <c r="R156" s="8" t="s">
        <v>237</v>
      </c>
      <c r="S156" s="11"/>
      <c r="T156" s="33"/>
      <c r="U156" s="33">
        <v>2011.0774705102069</v>
      </c>
      <c r="V156" s="80">
        <v>2322.261330513129</v>
      </c>
      <c r="Y156" s="231">
        <f>G156/$G$151*100</f>
        <v>95.702252000305791</v>
      </c>
    </row>
    <row r="157" spans="1:25" outlineLevel="1">
      <c r="A157" s="579"/>
      <c r="B157" s="579"/>
      <c r="C157" s="579"/>
      <c r="D157" s="579"/>
      <c r="E157" s="580"/>
      <c r="R157" s="32"/>
      <c r="S157" s="80"/>
    </row>
    <row r="158" spans="1:25" outlineLevel="1">
      <c r="A158" s="579"/>
      <c r="B158" s="579"/>
      <c r="C158" s="579"/>
      <c r="D158" s="579"/>
      <c r="E158" s="580"/>
      <c r="R158" s="32"/>
      <c r="S158" s="80"/>
    </row>
    <row r="159" spans="1:25" ht="15.75" outlineLevel="1" thickBot="1">
      <c r="A159" s="579"/>
      <c r="B159" s="579"/>
      <c r="C159" s="579"/>
      <c r="D159" s="579"/>
      <c r="E159" s="580"/>
      <c r="F159" s="49"/>
      <c r="L159" s="61"/>
      <c r="M159" s="61"/>
      <c r="N159" s="61"/>
      <c r="R159" s="32"/>
      <c r="S159" s="80"/>
    </row>
    <row r="160" spans="1:25" ht="14.45" customHeight="1" outlineLevel="1">
      <c r="A160" s="579"/>
      <c r="B160" s="579"/>
      <c r="C160" s="579"/>
      <c r="D160" s="579"/>
      <c r="E160" s="580" t="s">
        <v>78</v>
      </c>
      <c r="F160" s="40" t="s">
        <v>79</v>
      </c>
      <c r="G160" s="7" t="s">
        <v>80</v>
      </c>
      <c r="H160" s="7" t="s">
        <v>81</v>
      </c>
      <c r="J160" s="7" t="s">
        <v>79</v>
      </c>
      <c r="K160" s="53" t="s">
        <v>87</v>
      </c>
      <c r="P160" s="178" t="s">
        <v>89</v>
      </c>
      <c r="Q160" s="73" t="s">
        <v>274</v>
      </c>
      <c r="R160" s="8">
        <v>238</v>
      </c>
      <c r="S160" s="11"/>
    </row>
    <row r="161" spans="1:25" outlineLevel="1">
      <c r="A161" s="579"/>
      <c r="B161" s="579"/>
      <c r="C161" s="579"/>
      <c r="D161" s="579"/>
      <c r="E161" s="580"/>
      <c r="F161" s="8" t="s">
        <v>82</v>
      </c>
      <c r="G161" s="33">
        <v>1933.7695611497902</v>
      </c>
      <c r="H161" s="11">
        <v>34.30639644383492</v>
      </c>
      <c r="J161" s="8" t="s">
        <v>82</v>
      </c>
      <c r="K161" s="11">
        <v>114.61760229635306</v>
      </c>
      <c r="L161" s="80">
        <v>111.77757473313237</v>
      </c>
      <c r="P161" s="85">
        <v>113.19758851474271</v>
      </c>
      <c r="R161" s="34" t="s">
        <v>232</v>
      </c>
      <c r="S161" s="45">
        <v>1958.0278467133001</v>
      </c>
      <c r="T161" s="45">
        <v>1909.5112755862806</v>
      </c>
      <c r="X161" s="231" t="s">
        <v>337</v>
      </c>
      <c r="Y161" s="39" t="s">
        <v>321</v>
      </c>
    </row>
    <row r="162" spans="1:25" outlineLevel="1">
      <c r="A162" s="579"/>
      <c r="B162" s="579"/>
      <c r="C162" s="579"/>
      <c r="D162" s="579"/>
      <c r="E162" s="580"/>
      <c r="F162" s="8" t="s">
        <v>83</v>
      </c>
      <c r="G162" s="33">
        <v>1727.1977655760536</v>
      </c>
      <c r="H162" s="11">
        <v>6.2913207376400937</v>
      </c>
      <c r="J162" s="8" t="s">
        <v>83</v>
      </c>
      <c r="K162" s="11">
        <v>119.82525917719535</v>
      </c>
      <c r="L162" s="80">
        <v>120.44410599501497</v>
      </c>
      <c r="P162" s="199">
        <v>120.13468258610516</v>
      </c>
      <c r="R162" s="34" t="s">
        <v>252</v>
      </c>
      <c r="S162" s="45">
        <v>1722.7491300198487</v>
      </c>
      <c r="T162" s="45">
        <v>1731.6464011322585</v>
      </c>
      <c r="Y162" s="142">
        <f>G162/$G$161*100</f>
        <v>89.317662263185483</v>
      </c>
    </row>
    <row r="163" spans="1:25" outlineLevel="1">
      <c r="A163" s="579"/>
      <c r="B163" s="579"/>
      <c r="C163" s="579"/>
      <c r="D163" s="579"/>
      <c r="E163" s="580"/>
      <c r="F163" s="8" t="s">
        <v>84</v>
      </c>
      <c r="G163" s="33">
        <v>1689.8920833541561</v>
      </c>
      <c r="H163" s="11">
        <v>20.125541215620459</v>
      </c>
      <c r="J163" s="8" t="s">
        <v>84</v>
      </c>
      <c r="K163" s="11">
        <v>102.59704525083708</v>
      </c>
      <c r="L163" s="80">
        <v>104.33969942908601</v>
      </c>
      <c r="P163" s="85">
        <v>103.46837233996155</v>
      </c>
      <c r="R163" s="34" t="s">
        <v>253</v>
      </c>
      <c r="S163" s="45">
        <v>1675.6611766855415</v>
      </c>
      <c r="T163" s="45">
        <v>1704.1229900227706</v>
      </c>
      <c r="Y163" s="80">
        <f t="shared" ref="Y163:Y166" si="6">G163/$G$161*100</f>
        <v>87.388493298517517</v>
      </c>
    </row>
    <row r="164" spans="1:25" outlineLevel="1">
      <c r="A164" s="579"/>
      <c r="B164" s="579"/>
      <c r="C164" s="579"/>
      <c r="D164" s="579"/>
      <c r="E164" s="580"/>
      <c r="F164" s="8" t="s">
        <v>85</v>
      </c>
      <c r="G164" s="33">
        <v>1290.9251305475645</v>
      </c>
      <c r="H164" s="11">
        <v>45.25491649000837</v>
      </c>
      <c r="J164" s="8" t="s">
        <v>85</v>
      </c>
      <c r="K164" s="11">
        <v>72.514185722595286</v>
      </c>
      <c r="L164" s="80">
        <v>69.006114075710983</v>
      </c>
      <c r="P164" s="85">
        <v>70.760149899153134</v>
      </c>
      <c r="R164" s="34" t="s">
        <v>235</v>
      </c>
      <c r="S164" s="45">
        <v>1322.9251888796805</v>
      </c>
      <c r="T164" s="45">
        <v>1258.9250722154488</v>
      </c>
      <c r="Y164" s="80">
        <f t="shared" si="6"/>
        <v>66.756926806728714</v>
      </c>
    </row>
    <row r="165" spans="1:25" outlineLevel="1">
      <c r="A165" s="579"/>
      <c r="B165" s="579"/>
      <c r="C165" s="579"/>
      <c r="D165" s="579"/>
      <c r="E165" s="580"/>
      <c r="F165" s="8" t="s">
        <v>86</v>
      </c>
      <c r="G165" s="33">
        <v>1442.4483260920817</v>
      </c>
      <c r="H165" s="11">
        <v>227.88146690943103</v>
      </c>
      <c r="J165" s="8" t="s">
        <v>86</v>
      </c>
      <c r="K165" s="11">
        <v>41.93707144332037</v>
      </c>
      <c r="L165" s="80">
        <v>52.485002427350068</v>
      </c>
      <c r="P165" s="199">
        <v>47.211036935335216</v>
      </c>
      <c r="R165" s="34" t="s">
        <v>236</v>
      </c>
      <c r="S165" s="45">
        <v>1281.3117955336854</v>
      </c>
      <c r="T165" s="45">
        <v>1603.5848566504781</v>
      </c>
      <c r="Y165" s="142">
        <f t="shared" si="6"/>
        <v>74.592565477885771</v>
      </c>
    </row>
    <row r="166" spans="1:25" outlineLevel="1">
      <c r="A166" s="579"/>
      <c r="B166" s="579"/>
      <c r="C166" s="579"/>
      <c r="D166" s="579"/>
      <c r="E166" s="580"/>
      <c r="F166" s="13" t="s">
        <v>88</v>
      </c>
      <c r="G166" s="45">
        <v>2236.6653866811585</v>
      </c>
      <c r="J166" s="13" t="s">
        <v>88</v>
      </c>
      <c r="L166" s="80">
        <v>48.863953609018836</v>
      </c>
      <c r="P166" s="85">
        <v>48.863953609018836</v>
      </c>
      <c r="R166" s="8" t="s">
        <v>237</v>
      </c>
      <c r="S166" s="41"/>
      <c r="T166" s="45">
        <v>2236.6653866811585</v>
      </c>
      <c r="Y166" s="80">
        <f t="shared" si="6"/>
        <v>115.66349122546282</v>
      </c>
    </row>
    <row r="167" spans="1:25" outlineLevel="1">
      <c r="A167" s="579"/>
      <c r="B167" s="579"/>
      <c r="C167" s="579"/>
      <c r="D167" s="579"/>
      <c r="E167" s="580"/>
      <c r="R167" s="32"/>
      <c r="S167" s="80"/>
    </row>
    <row r="168" spans="1:25" outlineLevel="1">
      <c r="A168" s="579"/>
      <c r="B168" s="579"/>
      <c r="C168" s="579"/>
      <c r="D168" s="579"/>
      <c r="E168" s="580"/>
    </row>
    <row r="169" spans="1:25" outlineLevel="1">
      <c r="A169" s="579"/>
      <c r="B169" s="579"/>
      <c r="C169" s="579"/>
      <c r="D169" s="579"/>
      <c r="E169" s="580"/>
    </row>
    <row r="170" spans="1:25">
      <c r="A170" s="35">
        <v>239</v>
      </c>
      <c r="B170" s="36" t="s">
        <v>68</v>
      </c>
      <c r="C170" s="122" t="s">
        <v>69</v>
      </c>
      <c r="D170" s="39" t="s">
        <v>59</v>
      </c>
      <c r="Q170" s="79" t="s">
        <v>90</v>
      </c>
    </row>
    <row r="171" spans="1:25" s="96" customFormat="1" ht="15.75" thickBot="1">
      <c r="A171" s="126">
        <v>240</v>
      </c>
      <c r="B171" s="125" t="s">
        <v>70</v>
      </c>
      <c r="C171" s="118" t="s">
        <v>71</v>
      </c>
      <c r="D171" s="96" t="s">
        <v>59</v>
      </c>
      <c r="M171" s="61"/>
      <c r="X171" s="117"/>
    </row>
    <row r="172" spans="1:25" outlineLevel="1">
      <c r="A172" s="579"/>
      <c r="B172" s="579"/>
      <c r="C172" s="579"/>
      <c r="D172" s="579"/>
      <c r="E172" s="580" t="s">
        <v>77</v>
      </c>
      <c r="F172" s="110" t="s">
        <v>79</v>
      </c>
      <c r="G172" s="111" t="s">
        <v>80</v>
      </c>
      <c r="H172" s="111" t="s">
        <v>81</v>
      </c>
      <c r="I172" s="96"/>
      <c r="J172" s="111" t="s">
        <v>79</v>
      </c>
      <c r="K172" s="112" t="s">
        <v>87</v>
      </c>
      <c r="L172" s="119"/>
      <c r="M172" s="96"/>
      <c r="N172" s="119"/>
      <c r="O172" s="96"/>
      <c r="P172" s="179" t="s">
        <v>89</v>
      </c>
      <c r="Q172" s="117" t="s">
        <v>268</v>
      </c>
      <c r="R172" s="87">
        <v>240</v>
      </c>
      <c r="S172" s="99"/>
      <c r="T172" s="99"/>
      <c r="U172" s="99"/>
      <c r="V172" s="96"/>
      <c r="W172" s="96"/>
      <c r="X172" s="231" t="s">
        <v>338</v>
      </c>
    </row>
    <row r="173" spans="1:25" outlineLevel="1">
      <c r="A173" s="579"/>
      <c r="B173" s="579"/>
      <c r="C173" s="579"/>
      <c r="D173" s="579"/>
      <c r="E173" s="580"/>
      <c r="F173" s="8" t="s">
        <v>82</v>
      </c>
      <c r="G173" s="33">
        <v>4159.9538817657922</v>
      </c>
      <c r="H173" s="11">
        <v>1054.7942469430491</v>
      </c>
      <c r="J173" s="8" t="s">
        <v>82</v>
      </c>
      <c r="K173" s="11">
        <v>136.54522192830595</v>
      </c>
      <c r="L173" s="80">
        <v>77.661747250228245</v>
      </c>
      <c r="M173" s="80">
        <v>121.74827631113774</v>
      </c>
      <c r="N173" s="80">
        <v>147.37864546916248</v>
      </c>
      <c r="P173" s="85">
        <v>120.83347273970861</v>
      </c>
      <c r="Q173" s="72"/>
      <c r="R173" s="34" t="s">
        <v>232</v>
      </c>
      <c r="S173" s="33">
        <v>4700.864860689906</v>
      </c>
      <c r="T173" s="33">
        <v>2673.6737727817776</v>
      </c>
      <c r="U173" s="33">
        <v>4191.4479750971777</v>
      </c>
      <c r="V173" s="80">
        <v>5073.828918494306</v>
      </c>
    </row>
    <row r="174" spans="1:25" outlineLevel="1">
      <c r="A174" s="579"/>
      <c r="B174" s="579"/>
      <c r="C174" s="579"/>
      <c r="D174" s="579"/>
      <c r="E174" s="580"/>
      <c r="F174" s="8" t="s">
        <v>83</v>
      </c>
      <c r="G174" s="33">
        <v>3551.5211567183105</v>
      </c>
      <c r="H174" s="11">
        <v>385.21741342617906</v>
      </c>
      <c r="J174" s="8" t="s">
        <v>83</v>
      </c>
      <c r="K174" s="11">
        <v>105.62652115902263</v>
      </c>
      <c r="L174" s="80">
        <v>132.57081801705991</v>
      </c>
      <c r="M174" s="80">
        <v>121.58330147062959</v>
      </c>
      <c r="N174" s="80">
        <v>135.12220492998307</v>
      </c>
      <c r="P174" s="193">
        <v>123.7257113941738</v>
      </c>
      <c r="Q174" s="72"/>
      <c r="R174" s="34" t="s">
        <v>233</v>
      </c>
      <c r="S174" s="33">
        <v>3031.9876150212067</v>
      </c>
      <c r="T174" s="33">
        <v>3805.4181272883943</v>
      </c>
      <c r="U174" s="33">
        <v>3490.0237194912993</v>
      </c>
      <c r="V174" s="80">
        <v>3878.6551650723409</v>
      </c>
      <c r="Y174" s="230">
        <f>G174/$G$173*100</f>
        <v>85.374051195269075</v>
      </c>
    </row>
    <row r="175" spans="1:25" outlineLevel="1">
      <c r="A175" s="579"/>
      <c r="B175" s="579"/>
      <c r="C175" s="579"/>
      <c r="D175" s="579"/>
      <c r="E175" s="580"/>
      <c r="F175" s="8" t="s">
        <v>84</v>
      </c>
      <c r="G175" s="33">
        <v>3779.5303331069963</v>
      </c>
      <c r="H175" s="11">
        <v>490.8840387664921</v>
      </c>
      <c r="J175" s="8" t="s">
        <v>84</v>
      </c>
      <c r="K175" s="11">
        <v>107.31523016787146</v>
      </c>
      <c r="L175" s="80">
        <v>144.61080100229981</v>
      </c>
      <c r="M175" s="80">
        <v>128.84010017371506</v>
      </c>
      <c r="N175" s="80">
        <v>141.624824907272</v>
      </c>
      <c r="P175" s="85">
        <v>130.59773906278957</v>
      </c>
      <c r="Q175" s="72"/>
      <c r="R175" s="34" t="s">
        <v>253</v>
      </c>
      <c r="S175" s="33">
        <v>3105.7288628007705</v>
      </c>
      <c r="T175" s="33">
        <v>4185.0717539628531</v>
      </c>
      <c r="U175" s="33">
        <v>3728.663836155531</v>
      </c>
      <c r="V175" s="80">
        <v>4098.6568795088315</v>
      </c>
      <c r="Y175" s="231">
        <f>G175/$G$173*100</f>
        <v>90.855101775856326</v>
      </c>
    </row>
    <row r="176" spans="1:25" outlineLevel="1">
      <c r="A176" s="579"/>
      <c r="B176" s="579"/>
      <c r="C176" s="579"/>
      <c r="D176" s="579"/>
      <c r="E176" s="580"/>
      <c r="F176" s="8" t="s">
        <v>85</v>
      </c>
      <c r="G176" s="33">
        <v>3557.0197739102578</v>
      </c>
      <c r="H176" s="11">
        <v>379.08527268135583</v>
      </c>
      <c r="J176" s="8" t="s">
        <v>85</v>
      </c>
      <c r="K176" s="11">
        <v>121.93996483634662</v>
      </c>
      <c r="L176" s="80">
        <v>146.05445162531788</v>
      </c>
      <c r="M176" s="80">
        <v>125.7929852014085</v>
      </c>
      <c r="N176" s="80">
        <v>114.35997702601728</v>
      </c>
      <c r="P176" s="85">
        <v>127.03684467227257</v>
      </c>
      <c r="Q176" s="72"/>
      <c r="R176" s="34" t="s">
        <v>235</v>
      </c>
      <c r="S176" s="33">
        <v>3414.3076150212069</v>
      </c>
      <c r="T176" s="33">
        <v>4089.5109906037092</v>
      </c>
      <c r="U176" s="33">
        <v>3522.1918250168237</v>
      </c>
      <c r="V176" s="80">
        <v>3202.0686649992922</v>
      </c>
      <c r="Y176" s="231">
        <f>G176/$G$173*100</f>
        <v>85.506230958512347</v>
      </c>
    </row>
    <row r="177" spans="1:25" outlineLevel="1">
      <c r="A177" s="579"/>
      <c r="B177" s="579"/>
      <c r="C177" s="579"/>
      <c r="D177" s="579"/>
      <c r="E177" s="580"/>
      <c r="F177" s="8" t="s">
        <v>86</v>
      </c>
      <c r="G177" s="33">
        <v>2790.5170816294344</v>
      </c>
      <c r="H177" s="11">
        <v>64.567852444126487</v>
      </c>
      <c r="J177" s="8" t="s">
        <v>86</v>
      </c>
      <c r="K177" s="11"/>
      <c r="L177" s="80">
        <v>345.55294727872734</v>
      </c>
      <c r="M177" s="80">
        <v>356.73521446740597</v>
      </c>
      <c r="N177" s="80">
        <v>341.11875089775816</v>
      </c>
      <c r="P177" s="185">
        <v>347.80230421463051</v>
      </c>
      <c r="Q177" s="72"/>
      <c r="R177" s="8" t="s">
        <v>236</v>
      </c>
      <c r="S177" s="33"/>
      <c r="T177" s="33">
        <v>2772.4698494051022</v>
      </c>
      <c r="U177" s="33">
        <v>2862.1883682970752</v>
      </c>
      <c r="V177" s="80">
        <v>2736.8930271861263</v>
      </c>
      <c r="Y177" s="229">
        <f>G177/$G$173*100</f>
        <v>67.080481201030352</v>
      </c>
    </row>
    <row r="178" spans="1:25" outlineLevel="1">
      <c r="A178" s="579"/>
      <c r="B178" s="579"/>
      <c r="C178" s="579"/>
      <c r="D178" s="579"/>
      <c r="E178" s="580"/>
      <c r="F178" s="13" t="s">
        <v>88</v>
      </c>
      <c r="G178" s="80">
        <v>2670.6370710671422</v>
      </c>
      <c r="H178" s="80">
        <v>24.349463212023714</v>
      </c>
      <c r="J178" s="12" t="s">
        <v>88</v>
      </c>
      <c r="M178" s="80">
        <v>143.93848983676438</v>
      </c>
      <c r="N178" s="80">
        <v>142.09442776013162</v>
      </c>
      <c r="P178" s="85">
        <f>AVERAGE(M178:N178)</f>
        <v>143.01645879844801</v>
      </c>
      <c r="Q178" s="72"/>
      <c r="R178" s="8" t="s">
        <v>237</v>
      </c>
      <c r="S178" s="11"/>
      <c r="T178" s="33"/>
      <c r="U178" s="33">
        <v>2687.8547416226165</v>
      </c>
      <c r="V178" s="80">
        <v>2653.4194005116678</v>
      </c>
      <c r="Y178" s="231">
        <f>G178/$G$173*100</f>
        <v>64.198718230345534</v>
      </c>
    </row>
    <row r="179" spans="1:25" outlineLevel="1">
      <c r="A179" s="579"/>
      <c r="B179" s="579"/>
      <c r="C179" s="579"/>
      <c r="D179" s="579"/>
      <c r="E179" s="580"/>
      <c r="R179" s="32"/>
      <c r="S179" s="80"/>
    </row>
    <row r="180" spans="1:25" outlineLevel="1">
      <c r="A180" s="579"/>
      <c r="B180" s="579"/>
      <c r="C180" s="579"/>
      <c r="D180" s="579"/>
      <c r="E180" s="580"/>
      <c r="R180" s="32"/>
      <c r="S180" s="80"/>
    </row>
    <row r="181" spans="1:25" ht="15.75" outlineLevel="1" thickBot="1">
      <c r="A181" s="579"/>
      <c r="B181" s="579"/>
      <c r="C181" s="579"/>
      <c r="D181" s="579"/>
      <c r="E181" s="580"/>
      <c r="F181" s="49"/>
      <c r="L181" s="61"/>
      <c r="M181" s="61"/>
      <c r="N181" s="61"/>
      <c r="R181" s="32"/>
      <c r="S181" s="80"/>
    </row>
    <row r="182" spans="1:25" ht="14.45" customHeight="1" outlineLevel="1">
      <c r="A182" s="579"/>
      <c r="B182" s="579"/>
      <c r="C182" s="579"/>
      <c r="D182" s="579"/>
      <c r="E182" s="580" t="s">
        <v>78</v>
      </c>
      <c r="F182" s="40" t="s">
        <v>79</v>
      </c>
      <c r="G182" s="7" t="s">
        <v>80</v>
      </c>
      <c r="H182" s="7" t="s">
        <v>81</v>
      </c>
      <c r="J182" s="7" t="s">
        <v>79</v>
      </c>
      <c r="K182" s="53" t="s">
        <v>87</v>
      </c>
      <c r="P182" s="178" t="s">
        <v>89</v>
      </c>
      <c r="Q182" s="73" t="s">
        <v>274</v>
      </c>
      <c r="R182" s="8">
        <v>240</v>
      </c>
      <c r="S182" s="11"/>
      <c r="X182" s="231" t="s">
        <v>338</v>
      </c>
      <c r="Y182" s="39" t="s">
        <v>321</v>
      </c>
    </row>
    <row r="183" spans="1:25" outlineLevel="1">
      <c r="A183" s="579"/>
      <c r="B183" s="579"/>
      <c r="C183" s="579"/>
      <c r="D183" s="579"/>
      <c r="E183" s="580"/>
      <c r="F183" s="8" t="s">
        <v>82</v>
      </c>
      <c r="G183" s="33">
        <v>1987.537465033728</v>
      </c>
      <c r="H183" s="11">
        <v>157.5887816109973</v>
      </c>
      <c r="J183" s="8" t="s">
        <v>82</v>
      </c>
      <c r="K183" s="11">
        <v>109.8220841964071</v>
      </c>
      <c r="L183" s="80">
        <v>122.86794531336589</v>
      </c>
      <c r="P183" s="85">
        <v>116.34501475488651</v>
      </c>
      <c r="R183" s="34" t="s">
        <v>232</v>
      </c>
      <c r="S183" s="45">
        <v>1876.1053689176658</v>
      </c>
      <c r="T183" s="45">
        <v>2098.96956114979</v>
      </c>
      <c r="X183" s="231" t="s">
        <v>339</v>
      </c>
      <c r="Y183" s="142">
        <f>G184/$G$183*100</f>
        <v>79.209593469767341</v>
      </c>
    </row>
    <row r="184" spans="1:25" outlineLevel="1">
      <c r="A184" s="579"/>
      <c r="B184" s="579"/>
      <c r="C184" s="579"/>
      <c r="D184" s="579"/>
      <c r="E184" s="580"/>
      <c r="F184" s="8" t="s">
        <v>83</v>
      </c>
      <c r="G184" s="33">
        <v>1574.3203461125354</v>
      </c>
      <c r="H184" s="11">
        <v>363.26618815640848</v>
      </c>
      <c r="J184" s="8" t="s">
        <v>83</v>
      </c>
      <c r="K184" s="11">
        <v>127.36771277767278</v>
      </c>
      <c r="L184" s="80">
        <v>91.634973351900811</v>
      </c>
      <c r="P184" s="199">
        <v>109.50134306478679</v>
      </c>
      <c r="R184" s="34" t="s">
        <v>252</v>
      </c>
      <c r="S184" s="45">
        <v>1831.1883311337194</v>
      </c>
      <c r="T184" s="45">
        <v>1317.4523610913513</v>
      </c>
      <c r="Y184" s="80">
        <f t="shared" ref="Y184:Y187" si="7">G185/$G$183*100</f>
        <v>68.442227129427394</v>
      </c>
    </row>
    <row r="185" spans="1:25" outlineLevel="1">
      <c r="A185" s="579"/>
      <c r="B185" s="579"/>
      <c r="C185" s="579"/>
      <c r="D185" s="579"/>
      <c r="E185" s="580"/>
      <c r="F185" s="8" t="s">
        <v>84</v>
      </c>
      <c r="G185" s="33">
        <v>1360.3149061008476</v>
      </c>
      <c r="H185" s="11">
        <v>318.19200264629302</v>
      </c>
      <c r="J185" s="8" t="s">
        <v>84</v>
      </c>
      <c r="K185" s="11">
        <v>97.065080096155782</v>
      </c>
      <c r="L185" s="80">
        <v>69.513094439910148</v>
      </c>
      <c r="P185" s="85">
        <v>83.289087268032972</v>
      </c>
      <c r="R185" s="34" t="s">
        <v>253</v>
      </c>
      <c r="S185" s="45">
        <v>1585.3106288913684</v>
      </c>
      <c r="T185" s="45">
        <v>1135.3191833103269</v>
      </c>
      <c r="Y185" s="80">
        <f t="shared" si="7"/>
        <v>62.380898340153124</v>
      </c>
    </row>
    <row r="186" spans="1:25" outlineLevel="1">
      <c r="A186" s="579"/>
      <c r="B186" s="579"/>
      <c r="C186" s="579"/>
      <c r="D186" s="579"/>
      <c r="E186" s="580"/>
      <c r="F186" s="8" t="s">
        <v>85</v>
      </c>
      <c r="G186" s="33">
        <v>1239.8437255351464</v>
      </c>
      <c r="H186" s="11">
        <v>222.81078140238563</v>
      </c>
      <c r="J186" s="8" t="s">
        <v>85</v>
      </c>
      <c r="K186" s="11">
        <v>76.596123919110312</v>
      </c>
      <c r="L186" s="80">
        <v>59.324272693168581</v>
      </c>
      <c r="P186" s="85">
        <v>67.960198306139446</v>
      </c>
      <c r="R186" s="34" t="s">
        <v>235</v>
      </c>
      <c r="S186" s="45">
        <v>1397.3947399862463</v>
      </c>
      <c r="T186" s="45">
        <v>1082.2927110840465</v>
      </c>
      <c r="Y186" s="80">
        <f t="shared" si="7"/>
        <v>74.985517622343366</v>
      </c>
    </row>
    <row r="187" spans="1:25" outlineLevel="1">
      <c r="A187" s="579"/>
      <c r="B187" s="579"/>
      <c r="C187" s="579"/>
      <c r="D187" s="579"/>
      <c r="E187" s="580"/>
      <c r="F187" s="8" t="s">
        <v>86</v>
      </c>
      <c r="G187" s="33">
        <v>1490.3652560935427</v>
      </c>
      <c r="H187" s="11">
        <v>119.00647118335658</v>
      </c>
      <c r="J187" s="8" t="s">
        <v>86</v>
      </c>
      <c r="K187" s="11">
        <v>51.533569637362284</v>
      </c>
      <c r="L187" s="80">
        <v>46.025126753791334</v>
      </c>
      <c r="P187" s="199">
        <v>46.025126753791334</v>
      </c>
      <c r="R187" s="34" t="s">
        <v>236</v>
      </c>
      <c r="S187" s="45">
        <v>1574.5155388723756</v>
      </c>
      <c r="T187" s="45">
        <v>1406.2149733147098</v>
      </c>
      <c r="Y187" s="80">
        <f t="shared" si="7"/>
        <v>79.48331999328046</v>
      </c>
    </row>
    <row r="188" spans="1:25" outlineLevel="1">
      <c r="A188" s="579"/>
      <c r="B188" s="579"/>
      <c r="C188" s="579"/>
      <c r="D188" s="579"/>
      <c r="E188" s="580"/>
      <c r="F188" s="13" t="s">
        <v>88</v>
      </c>
      <c r="G188" s="45">
        <v>1579.7607633190928</v>
      </c>
      <c r="J188" s="12" t="s">
        <v>88</v>
      </c>
      <c r="L188" s="80">
        <v>34.512697836628355</v>
      </c>
      <c r="P188" s="85">
        <v>34.512697836628355</v>
      </c>
      <c r="R188" s="8" t="s">
        <v>237</v>
      </c>
      <c r="S188" s="41"/>
      <c r="T188" s="45">
        <v>1579.7607633190928</v>
      </c>
      <c r="Y188" s="80"/>
    </row>
    <row r="189" spans="1:25" outlineLevel="1">
      <c r="A189" s="579"/>
      <c r="B189" s="579"/>
      <c r="C189" s="579"/>
      <c r="D189" s="579"/>
      <c r="E189" s="580"/>
    </row>
    <row r="190" spans="1:25" outlineLevel="1">
      <c r="A190" s="579"/>
      <c r="B190" s="579"/>
      <c r="C190" s="579"/>
      <c r="D190" s="579"/>
      <c r="E190" s="580"/>
    </row>
    <row r="191" spans="1:25" outlineLevel="1">
      <c r="A191" s="579"/>
      <c r="B191" s="579"/>
      <c r="C191" s="579"/>
      <c r="D191" s="579"/>
      <c r="E191" s="580"/>
    </row>
    <row r="192" spans="1:25">
      <c r="A192" s="120">
        <v>241</v>
      </c>
      <c r="B192" s="124" t="s">
        <v>72</v>
      </c>
      <c r="C192" s="65" t="s">
        <v>73</v>
      </c>
      <c r="D192" s="39" t="s">
        <v>59</v>
      </c>
      <c r="E192" s="39" t="s">
        <v>76</v>
      </c>
      <c r="F192" s="8"/>
      <c r="G192" s="8"/>
      <c r="H192" s="8"/>
      <c r="J192" s="8"/>
      <c r="K192" s="11"/>
      <c r="P192" s="178"/>
      <c r="Q192" s="73" t="s">
        <v>90</v>
      </c>
    </row>
    <row r="193" spans="1:17">
      <c r="A193" s="120">
        <v>243</v>
      </c>
      <c r="B193" s="124" t="s">
        <v>74</v>
      </c>
      <c r="C193" s="65" t="s">
        <v>75</v>
      </c>
      <c r="D193" s="39" t="s">
        <v>59</v>
      </c>
      <c r="E193" s="39" t="s">
        <v>76</v>
      </c>
      <c r="F193" s="8"/>
      <c r="G193" s="8"/>
      <c r="H193" s="8"/>
      <c r="J193" s="8"/>
      <c r="K193" s="11"/>
      <c r="P193" s="178"/>
      <c r="Q193" s="79" t="s">
        <v>90</v>
      </c>
    </row>
    <row r="194" spans="1:17">
      <c r="A194" s="120"/>
      <c r="B194" s="124"/>
      <c r="C194" s="65"/>
    </row>
    <row r="195" spans="1:17">
      <c r="A195" s="120"/>
      <c r="B195" s="124"/>
      <c r="C195" s="65"/>
    </row>
  </sheetData>
  <mergeCells count="46">
    <mergeCell ref="E4:E12"/>
    <mergeCell ref="A4:D12"/>
    <mergeCell ref="A24:D31"/>
    <mergeCell ref="E24:E31"/>
    <mergeCell ref="E14:E22"/>
    <mergeCell ref="A14:D22"/>
    <mergeCell ref="S1:X2"/>
    <mergeCell ref="A1:A2"/>
    <mergeCell ref="B1:B2"/>
    <mergeCell ref="C1:C2"/>
    <mergeCell ref="D1:D2"/>
    <mergeCell ref="E1:E2"/>
    <mergeCell ref="R1:R2"/>
    <mergeCell ref="F1:P2"/>
    <mergeCell ref="Q1:Q2"/>
    <mergeCell ref="A87:D96"/>
    <mergeCell ref="E87:E96"/>
    <mergeCell ref="A118:D127"/>
    <mergeCell ref="E118:E127"/>
    <mergeCell ref="A107:D116"/>
    <mergeCell ref="E107:E116"/>
    <mergeCell ref="A97:D106"/>
    <mergeCell ref="E97:E106"/>
    <mergeCell ref="E65:E74"/>
    <mergeCell ref="E33:E42"/>
    <mergeCell ref="A33:D42"/>
    <mergeCell ref="A77:D86"/>
    <mergeCell ref="E77:E86"/>
    <mergeCell ref="A44:D53"/>
    <mergeCell ref="E44:E53"/>
    <mergeCell ref="Y1:Y2"/>
    <mergeCell ref="A182:D191"/>
    <mergeCell ref="E182:E191"/>
    <mergeCell ref="A128:D137"/>
    <mergeCell ref="E128:E137"/>
    <mergeCell ref="A138:D147"/>
    <mergeCell ref="E138:E147"/>
    <mergeCell ref="A150:D159"/>
    <mergeCell ref="E150:E159"/>
    <mergeCell ref="A160:D169"/>
    <mergeCell ref="E160:E169"/>
    <mergeCell ref="A172:D181"/>
    <mergeCell ref="E172:E181"/>
    <mergeCell ref="A55:D64"/>
    <mergeCell ref="E54:E64"/>
    <mergeCell ref="A65:D7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152"/>
  <sheetViews>
    <sheetView topLeftCell="A12" workbookViewId="0">
      <selection activeCell="D106" sqref="D106"/>
    </sheetView>
  </sheetViews>
  <sheetFormatPr baseColWidth="10" defaultRowHeight="15"/>
  <cols>
    <col min="3" max="3" width="14.7109375" style="1" customWidth="1"/>
    <col min="4" max="4" width="14.7109375" customWidth="1"/>
    <col min="5" max="5" width="13.7109375" customWidth="1"/>
    <col min="6" max="6" width="10.7109375" customWidth="1"/>
    <col min="7" max="7" width="11.140625" customWidth="1"/>
    <col min="8" max="8" width="8.140625" customWidth="1"/>
    <col min="9" max="10" width="8.140625" style="186" customWidth="1"/>
    <col min="11" max="11" width="20.28515625" customWidth="1"/>
    <col min="12" max="12" width="16.28515625" customWidth="1"/>
    <col min="14" max="14" width="13.5703125" customWidth="1"/>
    <col min="15" max="15" width="13.7109375" customWidth="1"/>
    <col min="16" max="16" width="13.5703125" customWidth="1"/>
    <col min="17" max="17" width="12.5703125" customWidth="1"/>
  </cols>
  <sheetData>
    <row r="2" spans="1:13">
      <c r="C2" s="506" t="s">
        <v>482</v>
      </c>
      <c r="D2" s="465"/>
      <c r="E2" s="465"/>
      <c r="F2" s="465"/>
      <c r="G2" s="465"/>
    </row>
    <row r="5" spans="1:13" ht="15.75" thickBot="1">
      <c r="A5" t="s">
        <v>478</v>
      </c>
      <c r="C5" s="507" t="s">
        <v>479</v>
      </c>
      <c r="D5" s="468" t="s">
        <v>493</v>
      </c>
      <c r="E5" s="469" t="s">
        <v>496</v>
      </c>
      <c r="F5" s="470" t="s">
        <v>484</v>
      </c>
      <c r="G5" s="477" t="s">
        <v>512</v>
      </c>
      <c r="H5" s="471" t="s">
        <v>481</v>
      </c>
      <c r="I5" s="484" t="s">
        <v>507</v>
      </c>
      <c r="J5" s="485" t="s">
        <v>440</v>
      </c>
      <c r="K5" s="469" t="s">
        <v>480</v>
      </c>
      <c r="L5" s="463"/>
      <c r="M5" s="462"/>
    </row>
    <row r="6" spans="1:13">
      <c r="C6" s="508">
        <v>247</v>
      </c>
      <c r="D6" s="14"/>
      <c r="E6" s="14" t="s">
        <v>93</v>
      </c>
      <c r="F6" s="14"/>
      <c r="G6" s="14"/>
      <c r="I6" s="486"/>
      <c r="K6" t="s">
        <v>537</v>
      </c>
      <c r="L6" s="176"/>
    </row>
    <row r="7" spans="1:13">
      <c r="C7" s="473">
        <v>250</v>
      </c>
      <c r="D7" s="35"/>
      <c r="E7" s="35" t="s">
        <v>271</v>
      </c>
      <c r="F7" s="35"/>
      <c r="G7" s="14"/>
      <c r="I7" s="486"/>
      <c r="K7" t="s">
        <v>487</v>
      </c>
      <c r="L7" s="176"/>
    </row>
    <row r="8" spans="1:13">
      <c r="C8" s="472">
        <v>252</v>
      </c>
      <c r="D8" s="14"/>
      <c r="E8" s="14" t="s">
        <v>266</v>
      </c>
      <c r="F8" s="483"/>
      <c r="G8" s="14"/>
      <c r="I8" s="486"/>
      <c r="K8" t="s">
        <v>538</v>
      </c>
      <c r="L8" s="176"/>
    </row>
    <row r="9" spans="1:13">
      <c r="C9" s="479">
        <v>253</v>
      </c>
      <c r="D9" s="467" t="s">
        <v>92</v>
      </c>
      <c r="E9" s="14"/>
      <c r="F9" s="35"/>
      <c r="G9" s="14"/>
      <c r="L9" s="176"/>
    </row>
    <row r="10" spans="1:13">
      <c r="C10" s="473">
        <v>257</v>
      </c>
      <c r="D10" s="35"/>
      <c r="E10" s="14" t="s">
        <v>271</v>
      </c>
      <c r="F10" s="35"/>
      <c r="G10" s="478"/>
      <c r="I10" s="486"/>
      <c r="K10" t="s">
        <v>485</v>
      </c>
      <c r="L10" s="176"/>
      <c r="M10" t="s">
        <v>534</v>
      </c>
    </row>
    <row r="11" spans="1:13">
      <c r="C11" s="473">
        <v>279</v>
      </c>
      <c r="D11" s="35"/>
      <c r="E11" s="14" t="s">
        <v>283</v>
      </c>
      <c r="F11" s="35"/>
      <c r="G11" s="14"/>
      <c r="J11" s="487"/>
      <c r="K11" t="s">
        <v>486</v>
      </c>
      <c r="L11" s="176"/>
    </row>
    <row r="12" spans="1:13">
      <c r="C12" s="479">
        <v>283</v>
      </c>
      <c r="D12" s="467" t="s">
        <v>91</v>
      </c>
      <c r="E12" s="14"/>
      <c r="F12" s="35"/>
      <c r="G12" s="14"/>
      <c r="L12" s="176"/>
    </row>
    <row r="13" spans="1:13">
      <c r="C13" s="479">
        <v>292</v>
      </c>
      <c r="D13" s="467" t="s">
        <v>98</v>
      </c>
      <c r="E13" s="14" t="s">
        <v>271</v>
      </c>
      <c r="F13" s="35"/>
      <c r="G13" s="14"/>
      <c r="I13" s="486"/>
      <c r="K13" t="s">
        <v>483</v>
      </c>
      <c r="L13" s="176"/>
    </row>
    <row r="14" spans="1:13">
      <c r="C14" s="479">
        <v>320</v>
      </c>
      <c r="D14" s="467" t="s">
        <v>494</v>
      </c>
      <c r="E14" s="14"/>
      <c r="F14" s="14"/>
      <c r="G14" s="14"/>
      <c r="L14" s="176"/>
    </row>
    <row r="15" spans="1:13">
      <c r="C15" s="473">
        <v>330</v>
      </c>
      <c r="D15" s="35"/>
      <c r="E15" s="14" t="s">
        <v>91</v>
      </c>
      <c r="F15" s="35"/>
      <c r="G15" s="478"/>
      <c r="I15" s="486"/>
      <c r="K15" t="s">
        <v>485</v>
      </c>
      <c r="L15" s="176"/>
      <c r="M15" t="s">
        <v>534</v>
      </c>
    </row>
    <row r="16" spans="1:13">
      <c r="C16" s="473">
        <v>335</v>
      </c>
      <c r="D16" s="35"/>
      <c r="E16" s="14" t="s">
        <v>271</v>
      </c>
      <c r="F16" s="35"/>
      <c r="G16" s="478"/>
      <c r="I16" s="486"/>
      <c r="K16" t="s">
        <v>488</v>
      </c>
      <c r="L16" s="176"/>
      <c r="M16" t="s">
        <v>534</v>
      </c>
    </row>
    <row r="17" spans="1:15">
      <c r="C17" s="479">
        <v>339</v>
      </c>
      <c r="D17" s="467" t="s">
        <v>93</v>
      </c>
      <c r="E17" s="14"/>
      <c r="F17" s="14"/>
      <c r="G17" s="14"/>
      <c r="K17" t="s">
        <v>489</v>
      </c>
      <c r="L17" s="176"/>
    </row>
    <row r="18" spans="1:15" ht="30">
      <c r="C18" s="479">
        <v>340</v>
      </c>
      <c r="D18" s="467" t="s">
        <v>495</v>
      </c>
      <c r="E18" s="14" t="s">
        <v>271</v>
      </c>
      <c r="F18" s="35"/>
      <c r="G18" s="14"/>
      <c r="H18" s="186"/>
      <c r="K18" t="s">
        <v>490</v>
      </c>
      <c r="L18" s="176"/>
    </row>
    <row r="19" spans="1:15">
      <c r="C19" s="472">
        <v>347</v>
      </c>
      <c r="D19" s="14"/>
      <c r="E19" s="14" t="s">
        <v>516</v>
      </c>
      <c r="F19" s="14"/>
      <c r="G19" s="14"/>
      <c r="H19" s="464"/>
      <c r="I19" s="486"/>
      <c r="K19" t="s">
        <v>521</v>
      </c>
      <c r="L19" s="176"/>
      <c r="M19" t="s">
        <v>534</v>
      </c>
    </row>
    <row r="20" spans="1:15">
      <c r="C20" s="473">
        <v>358</v>
      </c>
      <c r="D20" s="35"/>
      <c r="E20" s="35" t="s">
        <v>517</v>
      </c>
      <c r="F20" s="35"/>
      <c r="G20" s="14"/>
      <c r="H20" s="464"/>
      <c r="I20" s="486"/>
      <c r="K20" t="s">
        <v>518</v>
      </c>
      <c r="L20" s="176"/>
      <c r="M20" t="s">
        <v>534</v>
      </c>
    </row>
    <row r="21" spans="1:15">
      <c r="C21" s="473">
        <v>364</v>
      </c>
      <c r="D21" s="35"/>
      <c r="E21" s="35" t="s">
        <v>271</v>
      </c>
      <c r="F21" s="466"/>
      <c r="G21" s="14"/>
      <c r="H21" s="464"/>
      <c r="I21" s="486"/>
      <c r="K21" t="s">
        <v>492</v>
      </c>
      <c r="L21" s="176"/>
      <c r="M21" t="s">
        <v>534</v>
      </c>
    </row>
    <row r="22" spans="1:15">
      <c r="C22" s="479">
        <v>368</v>
      </c>
      <c r="D22" s="467" t="s">
        <v>562</v>
      </c>
      <c r="E22" s="35"/>
      <c r="F22" s="35"/>
      <c r="G22" s="14"/>
      <c r="L22" s="176"/>
    </row>
    <row r="23" spans="1:15" ht="30">
      <c r="C23" s="479">
        <v>371</v>
      </c>
      <c r="D23" s="467" t="s">
        <v>497</v>
      </c>
      <c r="E23" s="35" t="s">
        <v>271</v>
      </c>
      <c r="F23" s="35"/>
      <c r="G23" s="14"/>
      <c r="I23" s="486"/>
      <c r="K23" t="s">
        <v>617</v>
      </c>
      <c r="L23" s="176"/>
    </row>
    <row r="24" spans="1:15">
      <c r="C24" s="479">
        <v>378</v>
      </c>
      <c r="D24" s="35" t="s">
        <v>98</v>
      </c>
      <c r="E24" s="35" t="s">
        <v>91</v>
      </c>
      <c r="F24" s="35"/>
      <c r="G24" s="14"/>
      <c r="L24" s="176"/>
    </row>
    <row r="25" spans="1:15">
      <c r="C25" s="472">
        <v>379</v>
      </c>
      <c r="D25" s="14"/>
      <c r="E25" s="14" t="s">
        <v>519</v>
      </c>
      <c r="F25" s="466"/>
      <c r="G25" s="14"/>
      <c r="H25" s="464"/>
      <c r="I25" s="486"/>
      <c r="K25" t="s">
        <v>520</v>
      </c>
      <c r="L25" s="176"/>
      <c r="M25" t="s">
        <v>534</v>
      </c>
    </row>
    <row r="26" spans="1:15">
      <c r="B26" s="481" t="s">
        <v>524</v>
      </c>
      <c r="C26" s="479">
        <v>458</v>
      </c>
      <c r="D26" s="467" t="s">
        <v>98</v>
      </c>
      <c r="E26" s="14" t="s">
        <v>266</v>
      </c>
      <c r="F26" s="14"/>
      <c r="G26" s="14"/>
      <c r="H26" s="464"/>
      <c r="K26" t="s">
        <v>491</v>
      </c>
      <c r="L26" s="176"/>
      <c r="M26" s="482" t="s">
        <v>533</v>
      </c>
      <c r="O26" t="s">
        <v>535</v>
      </c>
    </row>
    <row r="27" spans="1:15">
      <c r="C27" s="509"/>
      <c r="D27" s="10"/>
      <c r="E27" s="10"/>
      <c r="F27" s="10"/>
      <c r="G27" s="195"/>
      <c r="L27" s="176"/>
    </row>
    <row r="28" spans="1:15" ht="15.75" thickBot="1">
      <c r="C28" s="507"/>
      <c r="D28" s="468"/>
      <c r="E28" s="462"/>
      <c r="F28" s="462"/>
      <c r="G28" s="469"/>
      <c r="H28" s="462"/>
      <c r="I28" s="469"/>
      <c r="J28" s="469"/>
      <c r="K28" s="462"/>
      <c r="L28" s="463"/>
      <c r="M28" s="462" t="s">
        <v>511</v>
      </c>
    </row>
    <row r="29" spans="1:15">
      <c r="C29" s="509">
        <v>21</v>
      </c>
      <c r="D29" s="10">
        <v>9</v>
      </c>
      <c r="E29" s="10">
        <v>12</v>
      </c>
      <c r="F29" s="195">
        <v>3</v>
      </c>
      <c r="G29" s="195">
        <v>3</v>
      </c>
      <c r="H29" s="195">
        <v>5</v>
      </c>
      <c r="I29" s="195">
        <v>11</v>
      </c>
      <c r="J29" s="195">
        <v>1</v>
      </c>
      <c r="K29" s="195" t="s">
        <v>536</v>
      </c>
      <c r="M29" s="476">
        <f>D29/C29*100</f>
        <v>42.857142857142854</v>
      </c>
    </row>
    <row r="30" spans="1:15">
      <c r="A30" t="s">
        <v>513</v>
      </c>
      <c r="C30" s="510">
        <f>21-7</f>
        <v>14</v>
      </c>
      <c r="E30">
        <v>5</v>
      </c>
      <c r="I30" s="489">
        <f>I29/C29*100</f>
        <v>52.380952380952387</v>
      </c>
      <c r="J30" s="489">
        <f>J29/C29*100</f>
        <v>4.7619047619047619</v>
      </c>
      <c r="M30" s="480">
        <f>D29/C30*100</f>
        <v>64.285714285714292</v>
      </c>
    </row>
    <row r="31" spans="1:15">
      <c r="I31" s="489">
        <f>4/C30*100</f>
        <v>28.571428571428569</v>
      </c>
      <c r="J31" s="489">
        <f>J29/C30*100</f>
        <v>7.1428571428571423</v>
      </c>
      <c r="K31" t="s">
        <v>540</v>
      </c>
    </row>
    <row r="32" spans="1:15" ht="15.75" thickBot="1">
      <c r="A32" t="s">
        <v>478</v>
      </c>
      <c r="C32" s="507" t="s">
        <v>303</v>
      </c>
      <c r="D32" s="468" t="s">
        <v>493</v>
      </c>
      <c r="E32" s="469" t="s">
        <v>496</v>
      </c>
      <c r="F32" s="470" t="s">
        <v>484</v>
      </c>
      <c r="G32" s="477" t="s">
        <v>512</v>
      </c>
      <c r="H32" s="471" t="s">
        <v>481</v>
      </c>
      <c r="I32" s="484" t="s">
        <v>507</v>
      </c>
      <c r="J32" s="485" t="s">
        <v>440</v>
      </c>
      <c r="K32" s="469" t="s">
        <v>480</v>
      </c>
      <c r="L32" s="463"/>
      <c r="M32" s="462"/>
    </row>
    <row r="33" spans="3:11">
      <c r="C33" s="511">
        <v>271</v>
      </c>
      <c r="D33" s="35" t="s">
        <v>498</v>
      </c>
      <c r="E33" s="35" t="s">
        <v>226</v>
      </c>
      <c r="F33" s="35"/>
      <c r="G33" s="35"/>
      <c r="I33" s="486"/>
      <c r="K33" s="195" t="s">
        <v>616</v>
      </c>
    </row>
    <row r="34" spans="3:11">
      <c r="C34" s="479">
        <v>301</v>
      </c>
      <c r="D34" s="35" t="s">
        <v>498</v>
      </c>
      <c r="E34" s="35" t="s">
        <v>301</v>
      </c>
      <c r="F34" s="35"/>
      <c r="G34" s="35"/>
      <c r="I34" s="486"/>
      <c r="K34" t="s">
        <v>610</v>
      </c>
    </row>
    <row r="35" spans="3:11">
      <c r="C35" s="479">
        <v>302</v>
      </c>
      <c r="D35" s="35"/>
      <c r="E35" s="35"/>
      <c r="F35" s="35"/>
      <c r="G35" s="35"/>
    </row>
    <row r="36" spans="3:11">
      <c r="C36" s="479">
        <v>309</v>
      </c>
      <c r="D36" s="35" t="s">
        <v>498</v>
      </c>
      <c r="E36" s="35" t="s">
        <v>226</v>
      </c>
      <c r="F36" s="35"/>
      <c r="G36" s="35"/>
      <c r="I36" s="486"/>
      <c r="K36" t="s">
        <v>617</v>
      </c>
    </row>
    <row r="37" spans="3:11">
      <c r="C37" s="479">
        <v>312</v>
      </c>
      <c r="D37" s="35" t="s">
        <v>615</v>
      </c>
      <c r="E37" s="35"/>
      <c r="F37" s="35"/>
      <c r="G37" s="35"/>
    </row>
    <row r="38" spans="3:11">
      <c r="C38" s="479">
        <v>315</v>
      </c>
      <c r="D38" s="35" t="s">
        <v>226</v>
      </c>
      <c r="E38" s="35"/>
      <c r="F38" s="35"/>
      <c r="G38" s="35"/>
    </row>
    <row r="39" spans="3:11">
      <c r="C39" s="479">
        <v>501</v>
      </c>
      <c r="D39" s="14" t="s">
        <v>498</v>
      </c>
      <c r="E39" s="14" t="s">
        <v>226</v>
      </c>
      <c r="F39" s="14"/>
      <c r="G39" s="14"/>
      <c r="I39" s="486"/>
      <c r="K39" t="s">
        <v>617</v>
      </c>
    </row>
    <row r="40" spans="3:11">
      <c r="C40" s="479">
        <v>507</v>
      </c>
      <c r="D40" s="14"/>
      <c r="E40" s="14"/>
      <c r="F40" s="14"/>
      <c r="G40" s="14"/>
    </row>
    <row r="41" spans="3:11">
      <c r="C41" s="479">
        <v>514</v>
      </c>
      <c r="D41" s="14"/>
      <c r="E41" s="14"/>
      <c r="F41" s="14"/>
      <c r="G41" s="14"/>
    </row>
    <row r="42" spans="3:11">
      <c r="C42" s="479">
        <v>532</v>
      </c>
      <c r="D42" s="14"/>
      <c r="E42" s="14"/>
      <c r="F42" s="14"/>
      <c r="G42" s="14"/>
    </row>
    <row r="43" spans="3:11">
      <c r="C43" s="479">
        <v>546</v>
      </c>
      <c r="D43" s="14"/>
      <c r="E43" s="14"/>
      <c r="F43" s="14"/>
      <c r="G43" s="14"/>
    </row>
    <row r="44" spans="3:11">
      <c r="C44" s="479">
        <v>570</v>
      </c>
      <c r="D44" s="14"/>
      <c r="E44" s="14"/>
      <c r="F44" s="14"/>
      <c r="G44" s="14"/>
    </row>
    <row r="45" spans="3:11">
      <c r="C45" s="479">
        <v>580</v>
      </c>
      <c r="D45" s="14"/>
      <c r="E45" s="14"/>
      <c r="F45" s="14"/>
      <c r="G45" s="14"/>
    </row>
    <row r="46" spans="3:11" ht="15.75" thickBot="1">
      <c r="C46" s="507"/>
    </row>
    <row r="47" spans="3:11">
      <c r="C47" s="512">
        <v>13</v>
      </c>
      <c r="D47">
        <v>13</v>
      </c>
    </row>
    <row r="50" spans="1:21">
      <c r="N50" t="s">
        <v>531</v>
      </c>
    </row>
    <row r="51" spans="1:21">
      <c r="C51" s="506" t="s">
        <v>418</v>
      </c>
    </row>
    <row r="52" spans="1:21" ht="15.75" thickBot="1">
      <c r="A52" t="s">
        <v>499</v>
      </c>
      <c r="C52" s="507" t="s">
        <v>479</v>
      </c>
      <c r="D52" s="468" t="s">
        <v>493</v>
      </c>
      <c r="E52" s="469" t="s">
        <v>496</v>
      </c>
      <c r="F52" s="470" t="s">
        <v>322</v>
      </c>
      <c r="G52" s="471" t="s">
        <v>507</v>
      </c>
      <c r="H52" s="469" t="s">
        <v>480</v>
      </c>
      <c r="I52" s="469"/>
      <c r="J52" s="469"/>
      <c r="K52" s="463"/>
      <c r="L52" s="462"/>
    </row>
    <row r="53" spans="1:21" s="186" customFormat="1">
      <c r="C53" s="474">
        <v>167</v>
      </c>
      <c r="D53" s="14" t="s">
        <v>530</v>
      </c>
      <c r="E53" s="14"/>
      <c r="F53" s="14"/>
      <c r="K53" s="196"/>
      <c r="O53" s="186" t="s">
        <v>527</v>
      </c>
    </row>
    <row r="54" spans="1:21" s="186" customFormat="1">
      <c r="C54" s="472" t="s">
        <v>509</v>
      </c>
      <c r="D54" s="14"/>
      <c r="E54" s="14" t="s">
        <v>500</v>
      </c>
      <c r="F54" s="14"/>
      <c r="G54" s="464"/>
      <c r="H54" s="186" t="s">
        <v>501</v>
      </c>
      <c r="K54" s="196"/>
      <c r="O54" s="473" t="s">
        <v>526</v>
      </c>
      <c r="P54" s="14"/>
      <c r="Q54" s="14" t="s">
        <v>91</v>
      </c>
      <c r="R54" s="466"/>
      <c r="T54" s="186" t="s">
        <v>503</v>
      </c>
      <c r="U54" s="196"/>
    </row>
    <row r="55" spans="1:21" s="186" customFormat="1">
      <c r="B55" s="186" t="s">
        <v>524</v>
      </c>
      <c r="C55" s="479">
        <v>168</v>
      </c>
      <c r="D55" s="14" t="s">
        <v>98</v>
      </c>
      <c r="E55" s="14"/>
      <c r="F55" s="14"/>
      <c r="K55" s="196"/>
      <c r="O55" s="186" t="s">
        <v>529</v>
      </c>
    </row>
    <row r="56" spans="1:21" s="186" customFormat="1">
      <c r="B56" s="186" t="s">
        <v>524</v>
      </c>
      <c r="C56" s="475">
        <v>170</v>
      </c>
      <c r="D56" s="14" t="s">
        <v>530</v>
      </c>
      <c r="E56" s="14" t="s">
        <v>271</v>
      </c>
      <c r="F56" s="14"/>
      <c r="H56" s="186" t="s">
        <v>605</v>
      </c>
      <c r="K56" s="196"/>
    </row>
    <row r="57" spans="1:21" s="186" customFormat="1">
      <c r="C57" s="475">
        <v>173</v>
      </c>
      <c r="D57" s="14" t="s">
        <v>266</v>
      </c>
      <c r="E57" s="14" t="s">
        <v>271</v>
      </c>
      <c r="F57" s="14"/>
      <c r="H57" s="186" t="s">
        <v>525</v>
      </c>
      <c r="K57" s="196"/>
    </row>
    <row r="58" spans="1:21" s="186" customFormat="1">
      <c r="B58" s="186" t="s">
        <v>524</v>
      </c>
      <c r="C58" s="473">
        <v>177</v>
      </c>
      <c r="D58" s="14"/>
      <c r="E58" s="14" t="s">
        <v>271</v>
      </c>
      <c r="F58" s="14"/>
      <c r="G58" s="464"/>
      <c r="H58" s="186" t="s">
        <v>532</v>
      </c>
      <c r="K58" s="196"/>
    </row>
    <row r="59" spans="1:21" s="186" customFormat="1">
      <c r="B59" s="186" t="s">
        <v>524</v>
      </c>
      <c r="C59" s="475">
        <v>180</v>
      </c>
      <c r="D59" s="14" t="s">
        <v>98</v>
      </c>
      <c r="E59" s="14" t="s">
        <v>502</v>
      </c>
      <c r="F59" s="14"/>
      <c r="K59" s="196"/>
    </row>
    <row r="60" spans="1:21" s="186" customFormat="1">
      <c r="B60" s="186" t="s">
        <v>524</v>
      </c>
      <c r="C60" s="479">
        <v>183</v>
      </c>
      <c r="D60" s="14" t="s">
        <v>271</v>
      </c>
      <c r="E60" s="14" t="s">
        <v>266</v>
      </c>
      <c r="F60" s="14"/>
      <c r="H60" s="186" t="s">
        <v>523</v>
      </c>
      <c r="K60" s="196"/>
    </row>
    <row r="61" spans="1:21" s="186" customFormat="1">
      <c r="C61" s="473" t="s">
        <v>244</v>
      </c>
      <c r="D61" s="14"/>
      <c r="E61" s="14" t="s">
        <v>91</v>
      </c>
      <c r="F61" s="466"/>
      <c r="H61" s="186" t="s">
        <v>503</v>
      </c>
      <c r="K61" s="196"/>
    </row>
    <row r="62" spans="1:21" s="186" customFormat="1">
      <c r="C62" s="473" t="s">
        <v>245</v>
      </c>
      <c r="D62" s="14"/>
      <c r="E62" s="14" t="s">
        <v>270</v>
      </c>
      <c r="F62" s="466"/>
      <c r="H62" s="186" t="s">
        <v>503</v>
      </c>
      <c r="K62" s="196"/>
    </row>
    <row r="63" spans="1:21" s="186" customFormat="1">
      <c r="C63" s="473">
        <v>200</v>
      </c>
      <c r="D63" s="14"/>
      <c r="E63" s="14" t="s">
        <v>620</v>
      </c>
      <c r="F63" s="14"/>
      <c r="G63" s="464"/>
      <c r="H63" s="186" t="s">
        <v>504</v>
      </c>
      <c r="K63" s="196"/>
    </row>
    <row r="64" spans="1:21" s="186" customFormat="1">
      <c r="B64" s="186" t="s">
        <v>524</v>
      </c>
      <c r="C64" s="479">
        <v>202</v>
      </c>
      <c r="D64" s="14" t="s">
        <v>522</v>
      </c>
      <c r="E64" s="14" t="s">
        <v>93</v>
      </c>
      <c r="F64" s="14"/>
      <c r="H64" s="186" t="s">
        <v>505</v>
      </c>
      <c r="K64" s="196"/>
    </row>
    <row r="65" spans="1:13" s="186" customFormat="1">
      <c r="B65" s="186" t="s">
        <v>524</v>
      </c>
      <c r="C65" s="479">
        <v>203</v>
      </c>
      <c r="D65" s="14" t="s">
        <v>98</v>
      </c>
      <c r="E65" s="14" t="s">
        <v>271</v>
      </c>
      <c r="F65" s="14"/>
      <c r="H65" s="186" t="s">
        <v>604</v>
      </c>
      <c r="K65" s="196"/>
    </row>
    <row r="66" spans="1:13" s="186" customFormat="1">
      <c r="C66" s="475">
        <v>218</v>
      </c>
      <c r="D66" s="14" t="s">
        <v>271</v>
      </c>
      <c r="E66" s="14"/>
      <c r="F66" s="14"/>
      <c r="H66" s="186" t="s">
        <v>506</v>
      </c>
      <c r="K66" s="196"/>
    </row>
    <row r="67" spans="1:13" s="186" customFormat="1">
      <c r="B67" s="186" t="s">
        <v>524</v>
      </c>
      <c r="C67" s="479">
        <v>219</v>
      </c>
      <c r="D67" s="14" t="s">
        <v>98</v>
      </c>
      <c r="E67" s="14"/>
      <c r="F67" s="14"/>
      <c r="K67" s="196"/>
    </row>
    <row r="68" spans="1:13" s="186" customFormat="1">
      <c r="C68" s="475">
        <v>222</v>
      </c>
      <c r="D68" s="14" t="s">
        <v>92</v>
      </c>
      <c r="E68" s="14"/>
      <c r="F68" s="14"/>
      <c r="K68" s="196"/>
    </row>
    <row r="69" spans="1:13" s="186" customFormat="1">
      <c r="C69" s="473">
        <v>223</v>
      </c>
      <c r="D69" s="14"/>
      <c r="E69" s="14" t="s">
        <v>271</v>
      </c>
      <c r="F69" s="466"/>
      <c r="G69" s="464"/>
      <c r="H69" s="186" t="s">
        <v>621</v>
      </c>
      <c r="K69" s="196"/>
    </row>
    <row r="70" spans="1:13" s="186" customFormat="1">
      <c r="C70" s="472"/>
      <c r="D70" s="14"/>
      <c r="E70" s="14"/>
      <c r="F70" s="14"/>
      <c r="K70" s="196"/>
    </row>
    <row r="71" spans="1:13" s="186" customFormat="1" ht="15.75" thickBot="1">
      <c r="C71" s="513"/>
      <c r="D71" s="209"/>
      <c r="E71" s="469"/>
      <c r="F71" s="469"/>
      <c r="G71" s="469"/>
      <c r="H71" s="469"/>
      <c r="I71" s="469"/>
      <c r="J71" s="469"/>
      <c r="K71" s="286"/>
      <c r="L71" s="469" t="s">
        <v>510</v>
      </c>
    </row>
    <row r="72" spans="1:13" s="186" customFormat="1">
      <c r="B72"/>
      <c r="C72" s="509">
        <v>17</v>
      </c>
      <c r="D72" s="10">
        <v>11</v>
      </c>
      <c r="E72" s="10">
        <v>6</v>
      </c>
      <c r="F72" s="195">
        <v>3</v>
      </c>
      <c r="G72" s="195">
        <v>3</v>
      </c>
      <c r="K72" s="190"/>
      <c r="L72" s="476">
        <f>D72/C72*100</f>
        <v>64.705882352941174</v>
      </c>
      <c r="M72"/>
    </row>
    <row r="73" spans="1:13" s="186" customFormat="1">
      <c r="A73" t="s">
        <v>508</v>
      </c>
      <c r="C73" s="509">
        <v>15</v>
      </c>
      <c r="D73"/>
      <c r="F73" s="17">
        <f>F72/C72*100</f>
        <v>17.647058823529413</v>
      </c>
      <c r="G73" s="17">
        <f>3/C72*100</f>
        <v>17.647058823529413</v>
      </c>
      <c r="H73"/>
      <c r="K73" s="176"/>
      <c r="L73" s="480">
        <f>D72/C73*100</f>
        <v>73.333333333333329</v>
      </c>
      <c r="M73"/>
    </row>
    <row r="74" spans="1:13" s="186" customFormat="1">
      <c r="C74" s="143"/>
      <c r="F74" s="489">
        <f>1/C73*100</f>
        <v>6.666666666666667</v>
      </c>
      <c r="G74" s="489">
        <f>3/C73*100</f>
        <v>20</v>
      </c>
      <c r="H74" s="186" t="s">
        <v>508</v>
      </c>
    </row>
    <row r="77" spans="1:13">
      <c r="C77" s="506" t="s">
        <v>418</v>
      </c>
    </row>
    <row r="78" spans="1:13" ht="15.75" thickBot="1">
      <c r="A78" t="s">
        <v>499</v>
      </c>
      <c r="C78" s="507" t="s">
        <v>302</v>
      </c>
      <c r="D78" s="468" t="s">
        <v>493</v>
      </c>
      <c r="E78" s="469" t="s">
        <v>496</v>
      </c>
      <c r="F78" s="470" t="s">
        <v>322</v>
      </c>
      <c r="G78" s="471" t="s">
        <v>507</v>
      </c>
      <c r="H78" s="469" t="s">
        <v>480</v>
      </c>
      <c r="I78" s="469"/>
      <c r="J78" s="469"/>
      <c r="K78" s="463"/>
      <c r="L78" s="462"/>
    </row>
    <row r="79" spans="1:13">
      <c r="B79" s="486" t="s">
        <v>630</v>
      </c>
      <c r="C79" s="530">
        <v>185</v>
      </c>
      <c r="D79" s="14"/>
      <c r="E79" s="14" t="s">
        <v>214</v>
      </c>
      <c r="F79" s="14"/>
      <c r="G79" s="464"/>
      <c r="H79" s="186"/>
      <c r="K79" s="196"/>
      <c r="L79" s="186"/>
    </row>
    <row r="80" spans="1:13">
      <c r="C80" s="531">
        <v>186</v>
      </c>
      <c r="D80" s="14"/>
      <c r="E80" s="14" t="s">
        <v>609</v>
      </c>
      <c r="F80" s="14"/>
      <c r="G80" s="464"/>
      <c r="H80" s="186" t="s">
        <v>607</v>
      </c>
      <c r="K80" s="196"/>
      <c r="L80" s="186"/>
    </row>
    <row r="81" spans="1:12">
      <c r="C81" s="531">
        <v>187</v>
      </c>
      <c r="D81" s="14"/>
      <c r="E81" s="14" t="s">
        <v>609</v>
      </c>
      <c r="F81" s="14"/>
      <c r="G81" s="464"/>
      <c r="H81" s="186" t="s">
        <v>607</v>
      </c>
      <c r="K81" s="196"/>
      <c r="L81" s="186"/>
    </row>
    <row r="82" spans="1:12">
      <c r="C82" s="514">
        <v>191</v>
      </c>
      <c r="D82" s="14"/>
      <c r="E82" s="14" t="s">
        <v>632</v>
      </c>
      <c r="F82" s="466"/>
      <c r="G82" s="186"/>
      <c r="H82" s="186" t="s">
        <v>614</v>
      </c>
      <c r="K82" s="196"/>
      <c r="L82" s="186"/>
    </row>
    <row r="83" spans="1:12">
      <c r="C83" s="514">
        <v>192</v>
      </c>
      <c r="D83" s="14"/>
      <c r="E83" s="14" t="s">
        <v>226</v>
      </c>
      <c r="F83" s="466"/>
      <c r="G83" s="186"/>
      <c r="H83" s="186" t="s">
        <v>612</v>
      </c>
      <c r="K83" s="196"/>
      <c r="L83" s="186"/>
    </row>
    <row r="84" spans="1:12">
      <c r="C84" s="515">
        <v>213</v>
      </c>
      <c r="D84" s="14"/>
      <c r="E84" s="14" t="s">
        <v>611</v>
      </c>
      <c r="F84" s="466"/>
      <c r="G84" s="186"/>
      <c r="H84" s="186" t="s">
        <v>503</v>
      </c>
      <c r="K84" s="196"/>
      <c r="L84" s="186"/>
    </row>
    <row r="85" spans="1:12">
      <c r="C85" s="516">
        <v>215</v>
      </c>
      <c r="D85" s="14" t="s">
        <v>608</v>
      </c>
      <c r="E85" s="14"/>
      <c r="F85" s="14"/>
      <c r="G85" s="186"/>
      <c r="H85" s="186"/>
      <c r="K85" s="196"/>
      <c r="L85" s="186"/>
    </row>
    <row r="86" spans="1:12">
      <c r="C86" s="516">
        <v>216</v>
      </c>
      <c r="D86" s="14" t="s">
        <v>515</v>
      </c>
      <c r="E86" s="14" t="s">
        <v>217</v>
      </c>
      <c r="F86" s="14"/>
      <c r="G86" s="464"/>
      <c r="H86" s="186"/>
      <c r="K86" s="196"/>
      <c r="L86" s="186"/>
    </row>
    <row r="87" spans="1:12">
      <c r="C87" s="473">
        <v>229</v>
      </c>
      <c r="D87" s="14"/>
      <c r="E87" s="14" t="s">
        <v>226</v>
      </c>
      <c r="F87" s="466"/>
      <c r="G87" s="186"/>
      <c r="H87" s="186" t="s">
        <v>613</v>
      </c>
      <c r="K87" s="196"/>
      <c r="L87" s="186"/>
    </row>
    <row r="88" spans="1:12">
      <c r="C88" s="472">
        <v>238</v>
      </c>
      <c r="D88" s="14"/>
      <c r="E88" s="14" t="s">
        <v>514</v>
      </c>
      <c r="F88" s="466"/>
      <c r="G88" s="186"/>
      <c r="H88" s="186" t="s">
        <v>503</v>
      </c>
      <c r="K88" s="196"/>
      <c r="L88" s="186"/>
    </row>
    <row r="89" spans="1:12">
      <c r="C89" s="473">
        <v>239</v>
      </c>
      <c r="D89" s="14"/>
      <c r="E89" s="14" t="s">
        <v>631</v>
      </c>
      <c r="F89" s="466"/>
      <c r="G89" s="186"/>
      <c r="H89" s="186"/>
      <c r="K89" s="196"/>
      <c r="L89" s="186"/>
    </row>
    <row r="90" spans="1:12">
      <c r="C90" s="515">
        <v>240</v>
      </c>
      <c r="D90" s="14"/>
      <c r="E90" s="14" t="s">
        <v>611</v>
      </c>
      <c r="F90" s="466"/>
      <c r="G90" s="186"/>
      <c r="H90" s="186" t="s">
        <v>613</v>
      </c>
      <c r="K90" s="196"/>
      <c r="L90" s="186"/>
    </row>
    <row r="91" spans="1:12">
      <c r="C91" s="514">
        <v>241</v>
      </c>
      <c r="D91" s="14"/>
      <c r="E91" s="14" t="s">
        <v>226</v>
      </c>
      <c r="F91" s="466"/>
      <c r="G91" s="186"/>
      <c r="H91" s="186" t="s">
        <v>612</v>
      </c>
      <c r="K91" s="196"/>
      <c r="L91" s="186"/>
    </row>
    <row r="92" spans="1:12">
      <c r="C92" s="472"/>
      <c r="D92" s="14"/>
      <c r="E92" s="14"/>
      <c r="F92" s="14"/>
      <c r="G92" s="186"/>
      <c r="H92" s="186"/>
      <c r="K92" s="196"/>
      <c r="L92" s="186"/>
    </row>
    <row r="93" spans="1:12" ht="15.75" thickBot="1">
      <c r="C93" s="513"/>
      <c r="D93" s="209"/>
      <c r="E93" s="469"/>
      <c r="F93" s="469"/>
      <c r="G93" s="469"/>
      <c r="H93" s="469"/>
      <c r="I93" s="469"/>
      <c r="J93" s="469"/>
      <c r="K93" s="286"/>
      <c r="L93" s="469" t="s">
        <v>510</v>
      </c>
    </row>
    <row r="94" spans="1:12">
      <c r="C94" s="509">
        <v>13</v>
      </c>
      <c r="D94" s="10">
        <v>2</v>
      </c>
      <c r="E94" s="10">
        <v>11</v>
      </c>
      <c r="F94" s="195">
        <v>7</v>
      </c>
      <c r="G94" s="195">
        <v>4</v>
      </c>
      <c r="H94" s="186"/>
      <c r="K94" s="190"/>
      <c r="L94" s="476">
        <f>D94/C95*100</f>
        <v>20</v>
      </c>
    </row>
    <row r="95" spans="1:12">
      <c r="A95" t="s">
        <v>508</v>
      </c>
      <c r="C95" s="509">
        <v>10</v>
      </c>
      <c r="D95" s="10"/>
      <c r="E95" s="10"/>
      <c r="F95" s="195">
        <f>F94/C95*100</f>
        <v>70</v>
      </c>
      <c r="G95" s="195">
        <f>G94/C95*100</f>
        <v>40</v>
      </c>
      <c r="H95" s="186"/>
      <c r="K95" s="176"/>
      <c r="L95" s="476"/>
    </row>
    <row r="96" spans="1:12">
      <c r="C96" s="509"/>
      <c r="D96" s="10"/>
      <c r="E96" s="10"/>
      <c r="F96" s="195"/>
      <c r="G96" s="195"/>
      <c r="H96" s="186"/>
      <c r="K96" s="176"/>
      <c r="L96" s="476"/>
    </row>
    <row r="97" spans="1:21">
      <c r="C97" s="509"/>
      <c r="E97" s="186"/>
      <c r="K97" s="176"/>
      <c r="L97" s="476"/>
    </row>
    <row r="98" spans="1:21" ht="15.75" thickBot="1">
      <c r="A98" t="s">
        <v>555</v>
      </c>
      <c r="C98" s="507" t="s">
        <v>479</v>
      </c>
      <c r="D98" s="468" t="s">
        <v>493</v>
      </c>
      <c r="E98" s="469" t="s">
        <v>496</v>
      </c>
      <c r="F98" s="470" t="s">
        <v>322</v>
      </c>
      <c r="G98" s="485" t="s">
        <v>440</v>
      </c>
      <c r="H98" s="469" t="s">
        <v>480</v>
      </c>
      <c r="I98" s="469"/>
      <c r="J98" s="469"/>
      <c r="K98" s="463"/>
      <c r="L98" s="462"/>
    </row>
    <row r="99" spans="1:21" s="186" customFormat="1">
      <c r="C99" s="474">
        <v>10</v>
      </c>
      <c r="D99" s="14" t="s">
        <v>560</v>
      </c>
      <c r="E99" s="14" t="s">
        <v>270</v>
      </c>
      <c r="F99" s="14"/>
      <c r="H99" s="186" t="s">
        <v>556</v>
      </c>
      <c r="K99" s="196"/>
      <c r="O99" s="195"/>
      <c r="R99" s="195"/>
      <c r="S99" s="195"/>
      <c r="T99" s="195"/>
      <c r="U99" s="195"/>
    </row>
    <row r="100" spans="1:21" s="186" customFormat="1">
      <c r="C100" s="475">
        <v>14</v>
      </c>
      <c r="D100" s="14" t="s">
        <v>557</v>
      </c>
      <c r="E100" s="14" t="s">
        <v>270</v>
      </c>
      <c r="F100" s="14"/>
      <c r="H100" s="186" t="s">
        <v>558</v>
      </c>
      <c r="K100" s="196"/>
      <c r="O100" s="106"/>
      <c r="P100" s="14"/>
      <c r="Q100" s="14"/>
      <c r="R100" s="14"/>
      <c r="S100" s="195"/>
      <c r="T100" s="195"/>
      <c r="U100" s="195"/>
    </row>
    <row r="101" spans="1:21" s="186" customFormat="1">
      <c r="C101" s="475" t="s">
        <v>559</v>
      </c>
      <c r="D101" s="14" t="s">
        <v>560</v>
      </c>
      <c r="E101" s="14"/>
      <c r="F101" s="14"/>
      <c r="H101" s="186" t="s">
        <v>561</v>
      </c>
      <c r="K101" s="196"/>
      <c r="R101" s="195"/>
      <c r="S101" s="195"/>
      <c r="T101" s="195"/>
      <c r="U101" s="195"/>
    </row>
    <row r="102" spans="1:21" s="186" customFormat="1">
      <c r="C102" s="472" t="s">
        <v>248</v>
      </c>
      <c r="D102" s="14"/>
      <c r="E102" s="14" t="s">
        <v>270</v>
      </c>
      <c r="F102" s="466"/>
      <c r="H102" s="186" t="s">
        <v>322</v>
      </c>
      <c r="K102" s="196"/>
      <c r="P102"/>
    </row>
    <row r="103" spans="1:21" s="186" customFormat="1">
      <c r="C103" s="475" t="s">
        <v>247</v>
      </c>
      <c r="D103" s="14" t="s">
        <v>562</v>
      </c>
      <c r="E103" s="14" t="s">
        <v>273</v>
      </c>
      <c r="F103" s="14"/>
      <c r="H103" s="186" t="s">
        <v>525</v>
      </c>
      <c r="K103" s="196"/>
    </row>
    <row r="104" spans="1:21" s="186" customFormat="1">
      <c r="C104" s="472" t="s">
        <v>246</v>
      </c>
      <c r="D104" s="14"/>
      <c r="E104" s="14" t="s">
        <v>270</v>
      </c>
      <c r="F104" s="466"/>
      <c r="H104" s="186" t="s">
        <v>532</v>
      </c>
      <c r="K104" s="196"/>
    </row>
    <row r="105" spans="1:21" s="186" customFormat="1">
      <c r="C105" s="475">
        <v>126</v>
      </c>
      <c r="D105" s="14" t="s">
        <v>564</v>
      </c>
      <c r="E105" s="14"/>
      <c r="F105" s="14"/>
      <c r="H105" s="186" t="s">
        <v>578</v>
      </c>
      <c r="K105" s="196"/>
    </row>
    <row r="106" spans="1:21" s="186" customFormat="1">
      <c r="C106" s="475">
        <v>129</v>
      </c>
      <c r="D106" s="14" t="s">
        <v>564</v>
      </c>
      <c r="E106" s="14"/>
      <c r="F106" s="14"/>
      <c r="K106" s="196"/>
    </row>
    <row r="107" spans="1:21" s="186" customFormat="1">
      <c r="C107" s="472"/>
      <c r="D107" s="14"/>
      <c r="E107" s="14"/>
      <c r="F107" s="14"/>
      <c r="K107" s="196"/>
    </row>
    <row r="108" spans="1:21" s="186" customFormat="1">
      <c r="C108" s="472"/>
      <c r="D108" s="14"/>
      <c r="E108" s="14"/>
      <c r="F108" s="14"/>
      <c r="K108" s="196"/>
    </row>
    <row r="109" spans="1:21" s="186" customFormat="1" ht="15.75" thickBot="1">
      <c r="C109" s="513"/>
      <c r="D109" s="209"/>
      <c r="E109" s="469"/>
      <c r="F109" s="469"/>
      <c r="G109" s="469"/>
      <c r="H109" s="469"/>
      <c r="I109" s="469"/>
      <c r="J109" s="469"/>
      <c r="K109" s="286"/>
      <c r="L109" s="469" t="s">
        <v>510</v>
      </c>
    </row>
    <row r="110" spans="1:21" s="186" customFormat="1">
      <c r="B110"/>
      <c r="C110" s="509">
        <v>8</v>
      </c>
      <c r="D110" s="10">
        <v>6</v>
      </c>
      <c r="E110" s="10">
        <v>2</v>
      </c>
      <c r="F110" s="195">
        <v>2</v>
      </c>
      <c r="G110" s="195">
        <f>F110/C110*100</f>
        <v>25</v>
      </c>
      <c r="K110" s="190"/>
      <c r="L110" s="476">
        <f>D110/C110*100</f>
        <v>75</v>
      </c>
      <c r="M110"/>
    </row>
    <row r="111" spans="1:21" s="186" customFormat="1">
      <c r="A111" t="s">
        <v>508</v>
      </c>
      <c r="C111" s="509">
        <v>6</v>
      </c>
      <c r="D111">
        <v>6</v>
      </c>
      <c r="F111" s="17"/>
      <c r="G111" s="17"/>
      <c r="H111"/>
      <c r="K111" s="176"/>
      <c r="L111" s="480">
        <f>D110/C111*100</f>
        <v>100</v>
      </c>
      <c r="M111"/>
    </row>
    <row r="112" spans="1:21" s="186" customFormat="1">
      <c r="C112" s="145"/>
      <c r="D112" s="195"/>
      <c r="E112" s="195"/>
      <c r="F112" s="495"/>
      <c r="G112" s="495"/>
      <c r="H112" s="195"/>
      <c r="I112" s="195"/>
      <c r="J112" s="195"/>
      <c r="K112" s="195"/>
      <c r="L112" s="195"/>
    </row>
    <row r="113" spans="1:21" s="186" customFormat="1">
      <c r="C113" s="108"/>
      <c r="D113" s="14"/>
      <c r="E113" s="14"/>
      <c r="F113" s="14"/>
      <c r="G113" s="195"/>
      <c r="H113" s="195"/>
      <c r="I113" s="195"/>
      <c r="J113" s="195"/>
      <c r="K113" s="195"/>
      <c r="L113" s="195"/>
    </row>
    <row r="114" spans="1:21" s="186" customFormat="1">
      <c r="C114" s="143"/>
      <c r="F114" s="489"/>
      <c r="G114" s="489"/>
    </row>
    <row r="115" spans="1:21" s="186" customFormat="1">
      <c r="C115" s="143"/>
      <c r="F115" s="489"/>
      <c r="G115" s="489"/>
    </row>
    <row r="116" spans="1:21" ht="15.75" thickBot="1">
      <c r="A116" t="s">
        <v>555</v>
      </c>
      <c r="C116" s="507" t="s">
        <v>303</v>
      </c>
      <c r="D116" s="468" t="s">
        <v>493</v>
      </c>
      <c r="E116" s="469" t="s">
        <v>496</v>
      </c>
      <c r="F116" s="470" t="s">
        <v>322</v>
      </c>
      <c r="G116" s="485" t="s">
        <v>440</v>
      </c>
      <c r="H116" s="469" t="s">
        <v>480</v>
      </c>
      <c r="I116" s="469"/>
      <c r="J116" s="469"/>
      <c r="K116" s="463"/>
      <c r="L116" s="462"/>
    </row>
    <row r="117" spans="1:21" s="186" customFormat="1" ht="30">
      <c r="C117" s="474">
        <v>17</v>
      </c>
      <c r="D117" s="14" t="s">
        <v>606</v>
      </c>
      <c r="E117" s="14"/>
      <c r="F117" s="14"/>
      <c r="H117" s="186" t="s">
        <v>581</v>
      </c>
      <c r="K117" s="196"/>
      <c r="O117" s="186" t="s">
        <v>527</v>
      </c>
    </row>
    <row r="118" spans="1:21" s="186" customFormat="1">
      <c r="C118" s="475">
        <v>77</v>
      </c>
      <c r="D118" s="14" t="s">
        <v>580</v>
      </c>
      <c r="E118" s="14"/>
      <c r="F118" s="14"/>
      <c r="H118" s="186" t="s">
        <v>581</v>
      </c>
      <c r="K118" s="196"/>
      <c r="O118" s="473" t="s">
        <v>526</v>
      </c>
      <c r="P118" s="14"/>
      <c r="Q118" s="14" t="s">
        <v>91</v>
      </c>
      <c r="R118" s="466"/>
      <c r="T118" s="186" t="s">
        <v>503</v>
      </c>
      <c r="U118" s="196"/>
    </row>
    <row r="119" spans="1:21" s="186" customFormat="1">
      <c r="C119" s="475">
        <v>19</v>
      </c>
      <c r="D119" s="14" t="s">
        <v>618</v>
      </c>
      <c r="E119" s="14"/>
      <c r="F119" s="14"/>
      <c r="K119" s="196"/>
      <c r="O119" s="186" t="s">
        <v>529</v>
      </c>
    </row>
    <row r="120" spans="1:21" s="186" customFormat="1">
      <c r="C120" s="475">
        <v>20</v>
      </c>
      <c r="D120" s="14" t="s">
        <v>569</v>
      </c>
      <c r="E120" s="14"/>
      <c r="F120" s="14"/>
      <c r="K120" s="196"/>
    </row>
    <row r="121" spans="1:21" s="186" customFormat="1">
      <c r="C121" s="472">
        <v>21</v>
      </c>
      <c r="D121" s="14"/>
      <c r="E121" s="14" t="s">
        <v>214</v>
      </c>
      <c r="F121" s="466"/>
      <c r="K121" s="196"/>
    </row>
    <row r="122" spans="1:21" s="186" customFormat="1">
      <c r="C122" s="475">
        <v>24</v>
      </c>
      <c r="D122" s="14" t="s">
        <v>569</v>
      </c>
      <c r="E122" s="14"/>
      <c r="F122" s="14"/>
      <c r="K122" s="196"/>
    </row>
    <row r="123" spans="1:21" s="186" customFormat="1">
      <c r="B123" s="186" t="s">
        <v>528</v>
      </c>
      <c r="C123" s="479">
        <v>28</v>
      </c>
      <c r="D123" s="14" t="s">
        <v>226</v>
      </c>
      <c r="E123" s="14" t="s">
        <v>214</v>
      </c>
      <c r="F123" s="466"/>
      <c r="H123" s="186" t="s">
        <v>570</v>
      </c>
      <c r="K123" s="196"/>
    </row>
    <row r="124" spans="1:21" s="186" customFormat="1">
      <c r="C124" s="475">
        <v>90</v>
      </c>
      <c r="D124" s="14" t="s">
        <v>619</v>
      </c>
      <c r="E124" s="14" t="s">
        <v>571</v>
      </c>
      <c r="F124" s="14"/>
      <c r="H124" s="186" t="s">
        <v>572</v>
      </c>
      <c r="K124" s="196"/>
    </row>
    <row r="125" spans="1:21" s="186" customFormat="1">
      <c r="C125" s="475" t="s">
        <v>574</v>
      </c>
      <c r="D125" s="14" t="s">
        <v>573</v>
      </c>
      <c r="E125" s="14"/>
      <c r="F125" s="14"/>
      <c r="K125" s="196"/>
    </row>
    <row r="126" spans="1:21" s="186" customFormat="1">
      <c r="C126" s="472">
        <v>100</v>
      </c>
      <c r="D126" s="14"/>
      <c r="E126" s="14" t="s">
        <v>576</v>
      </c>
      <c r="G126" s="487" t="s">
        <v>575</v>
      </c>
      <c r="K126" s="196"/>
    </row>
    <row r="127" spans="1:21" s="522" customFormat="1">
      <c r="C127" s="523">
        <v>114</v>
      </c>
      <c r="D127" s="524"/>
      <c r="E127" s="524" t="s">
        <v>77</v>
      </c>
      <c r="F127" s="524"/>
      <c r="H127" s="522" t="s">
        <v>578</v>
      </c>
      <c r="K127" s="526"/>
    </row>
    <row r="128" spans="1:21" s="186" customFormat="1">
      <c r="B128" s="497" t="s">
        <v>528</v>
      </c>
      <c r="C128" s="475">
        <v>120</v>
      </c>
      <c r="D128" s="14" t="s">
        <v>214</v>
      </c>
      <c r="E128" s="14" t="s">
        <v>586</v>
      </c>
      <c r="F128" s="14"/>
      <c r="H128" s="186" t="s">
        <v>587</v>
      </c>
      <c r="K128" s="196"/>
    </row>
    <row r="129" spans="1:21" s="522" customFormat="1">
      <c r="C129" s="523">
        <v>121</v>
      </c>
      <c r="D129" s="524"/>
      <c r="E129" s="524" t="s">
        <v>577</v>
      </c>
      <c r="F129" s="525"/>
      <c r="H129" s="522" t="s">
        <v>579</v>
      </c>
      <c r="K129" s="526"/>
    </row>
    <row r="130" spans="1:21" s="186" customFormat="1">
      <c r="C130" s="475">
        <v>69</v>
      </c>
      <c r="D130" s="14" t="s">
        <v>214</v>
      </c>
      <c r="E130" s="14"/>
      <c r="F130" s="14"/>
      <c r="H130" s="186" t="s">
        <v>581</v>
      </c>
      <c r="K130" s="196"/>
    </row>
    <row r="131" spans="1:21" s="186" customFormat="1">
      <c r="C131" s="472"/>
      <c r="D131" s="14"/>
      <c r="E131" s="14"/>
      <c r="F131" s="14"/>
      <c r="K131" s="196"/>
    </row>
    <row r="132" spans="1:21" s="186" customFormat="1" ht="15.75" thickBot="1">
      <c r="C132" s="513"/>
      <c r="D132" s="209"/>
      <c r="E132" s="469"/>
      <c r="F132" s="469"/>
      <c r="G132" s="469"/>
      <c r="H132" s="469"/>
      <c r="I132" s="469"/>
      <c r="J132" s="469"/>
      <c r="K132" s="286"/>
      <c r="L132" s="469" t="s">
        <v>510</v>
      </c>
    </row>
    <row r="133" spans="1:21" s="186" customFormat="1">
      <c r="B133"/>
      <c r="C133" s="509">
        <v>12</v>
      </c>
      <c r="D133" s="10">
        <v>10</v>
      </c>
      <c r="E133" s="10">
        <v>2</v>
      </c>
      <c r="F133" s="195">
        <v>1</v>
      </c>
      <c r="G133" s="195">
        <v>1</v>
      </c>
      <c r="K133" s="190"/>
      <c r="L133" s="476">
        <f>D133/C133*100</f>
        <v>83.333333333333343</v>
      </c>
    </row>
    <row r="134" spans="1:21" s="186" customFormat="1">
      <c r="A134" s="522" t="s">
        <v>583</v>
      </c>
      <c r="B134" s="522"/>
      <c r="C134" s="509">
        <v>12</v>
      </c>
      <c r="D134"/>
      <c r="F134" s="17">
        <f>F133/C133*100</f>
        <v>8.3333333333333321</v>
      </c>
      <c r="G134" s="17">
        <f>G133/C133*100</f>
        <v>8.3333333333333321</v>
      </c>
      <c r="H134" t="s">
        <v>584</v>
      </c>
      <c r="K134" s="176"/>
      <c r="L134" s="480">
        <f>D133/C134*100</f>
        <v>83.333333333333343</v>
      </c>
    </row>
    <row r="135" spans="1:21" s="186" customFormat="1">
      <c r="A135" s="186" t="s">
        <v>622</v>
      </c>
      <c r="C135" s="143"/>
      <c r="F135" s="489"/>
      <c r="G135" s="489"/>
    </row>
    <row r="136" spans="1:21" s="186" customFormat="1">
      <c r="C136" s="143"/>
      <c r="M136"/>
    </row>
    <row r="137" spans="1:21" s="186" customFormat="1">
      <c r="C137" s="143"/>
      <c r="M137"/>
    </row>
    <row r="138" spans="1:21" s="186" customFormat="1">
      <c r="C138" s="143"/>
      <c r="F138" s="489"/>
      <c r="G138" s="489"/>
    </row>
    <row r="139" spans="1:21">
      <c r="C139" s="108"/>
      <c r="D139" s="14"/>
      <c r="E139" s="14"/>
      <c r="F139" s="14"/>
      <c r="G139" s="195"/>
      <c r="H139" s="195"/>
      <c r="I139" s="195"/>
      <c r="J139" s="195"/>
      <c r="K139" s="195"/>
      <c r="L139" s="195"/>
      <c r="M139" s="186"/>
    </row>
    <row r="140" spans="1:21" ht="15.75" thickBot="1">
      <c r="C140" s="1" t="s">
        <v>539</v>
      </c>
      <c r="D140" s="14"/>
      <c r="E140" s="14"/>
      <c r="F140" s="14"/>
      <c r="G140" s="195"/>
      <c r="H140" s="195"/>
      <c r="I140" s="195"/>
      <c r="J140" s="195"/>
      <c r="K140" s="195"/>
      <c r="L140" s="195"/>
      <c r="N140" s="14"/>
      <c r="O140" s="14"/>
      <c r="P140" s="14"/>
      <c r="Q140" s="195"/>
    </row>
    <row r="141" spans="1:21" ht="22.15" customHeight="1" thickBot="1">
      <c r="B141" s="237"/>
      <c r="C141" s="517" t="s">
        <v>304</v>
      </c>
      <c r="D141" s="381" t="s">
        <v>418</v>
      </c>
      <c r="E141" s="533" t="s">
        <v>311</v>
      </c>
      <c r="F141" s="533"/>
      <c r="G141" s="533"/>
      <c r="H141" s="10"/>
      <c r="I141" s="195"/>
      <c r="J141" s="195"/>
      <c r="K141" s="312"/>
      <c r="M141" s="377" t="s">
        <v>304</v>
      </c>
      <c r="N141" s="504" t="s">
        <v>418</v>
      </c>
      <c r="O141" s="587" t="s">
        <v>311</v>
      </c>
      <c r="P141" s="587"/>
      <c r="Q141" s="587"/>
      <c r="R141" s="312"/>
      <c r="T141" s="195"/>
      <c r="U141" s="195"/>
    </row>
    <row r="142" spans="1:21" ht="45" customHeight="1" thickBot="1">
      <c r="A142" t="s">
        <v>597</v>
      </c>
      <c r="B142" s="237"/>
      <c r="C142" s="518" t="s">
        <v>423</v>
      </c>
      <c r="D142" s="383" t="s">
        <v>416</v>
      </c>
      <c r="E142" s="378" t="s">
        <v>420</v>
      </c>
      <c r="F142" s="379" t="s">
        <v>421</v>
      </c>
      <c r="G142" s="380" t="s">
        <v>422</v>
      </c>
      <c r="H142" s="10"/>
      <c r="I142" s="195"/>
      <c r="J142" s="195"/>
      <c r="K142" s="312"/>
      <c r="M142" s="382" t="s">
        <v>423</v>
      </c>
      <c r="N142" s="383" t="s">
        <v>416</v>
      </c>
      <c r="O142" s="500" t="s">
        <v>507</v>
      </c>
      <c r="P142" s="379" t="s">
        <v>330</v>
      </c>
      <c r="Q142" s="380" t="s">
        <v>440</v>
      </c>
      <c r="R142" s="312"/>
      <c r="T142" s="195"/>
      <c r="U142" s="195"/>
    </row>
    <row r="143" spans="1:21" ht="45.6" customHeight="1" thickBot="1">
      <c r="A143" t="s">
        <v>383</v>
      </c>
      <c r="B143" s="238">
        <f>15/22*100</f>
        <v>68.181818181818173</v>
      </c>
      <c r="C143" s="519" t="s">
        <v>567</v>
      </c>
      <c r="D143" s="488" t="s">
        <v>566</v>
      </c>
      <c r="E143" s="181"/>
      <c r="F143" s="496" t="s">
        <v>565</v>
      </c>
      <c r="G143" s="434">
        <v>0</v>
      </c>
      <c r="K143" s="312"/>
      <c r="L143" t="s">
        <v>542</v>
      </c>
      <c r="M143" s="494" t="s">
        <v>598</v>
      </c>
      <c r="N143" s="488" t="s">
        <v>568</v>
      </c>
      <c r="O143" s="181"/>
      <c r="P143" s="374">
        <v>0</v>
      </c>
      <c r="Q143" s="434">
        <v>0</v>
      </c>
      <c r="R143" s="312"/>
      <c r="T143" s="195"/>
      <c r="U143" s="195"/>
    </row>
    <row r="144" spans="1:21" ht="49.15" customHeight="1" thickBot="1">
      <c r="A144" t="s">
        <v>384</v>
      </c>
      <c r="B144" s="237">
        <f>13/26*100</f>
        <v>50</v>
      </c>
      <c r="C144" s="519" t="s">
        <v>548</v>
      </c>
      <c r="D144" s="488" t="s">
        <v>546</v>
      </c>
      <c r="E144" s="493" t="s">
        <v>545</v>
      </c>
      <c r="F144" s="181"/>
      <c r="G144" s="492" t="s">
        <v>544</v>
      </c>
      <c r="K144" s="312"/>
      <c r="L144" t="s">
        <v>540</v>
      </c>
      <c r="M144" s="494" t="s">
        <v>599</v>
      </c>
      <c r="N144" s="488" t="s">
        <v>552</v>
      </c>
      <c r="O144" s="501" t="s">
        <v>554</v>
      </c>
      <c r="P144" s="181"/>
      <c r="Q144" s="492" t="s">
        <v>553</v>
      </c>
      <c r="R144" s="312"/>
      <c r="T144" s="195"/>
      <c r="U144" s="195"/>
    </row>
    <row r="145" spans="1:21" ht="48.6" customHeight="1" thickBot="1">
      <c r="A145" t="s">
        <v>382</v>
      </c>
      <c r="B145" s="238">
        <f>22/24*100</f>
        <v>91.666666666666657</v>
      </c>
      <c r="C145" s="519" t="s">
        <v>547</v>
      </c>
      <c r="D145" s="488" t="s">
        <v>549</v>
      </c>
      <c r="E145" s="490" t="s">
        <v>541</v>
      </c>
      <c r="F145" s="491" t="s">
        <v>541</v>
      </c>
      <c r="G145" s="459"/>
      <c r="K145" s="312"/>
      <c r="L145" t="s">
        <v>542</v>
      </c>
      <c r="M145" s="494" t="s">
        <v>600</v>
      </c>
      <c r="N145" s="488" t="s">
        <v>551</v>
      </c>
      <c r="O145" s="502" t="s">
        <v>543</v>
      </c>
      <c r="P145" s="491" t="s">
        <v>550</v>
      </c>
      <c r="Q145" s="459"/>
      <c r="R145" s="312"/>
      <c r="T145" s="195"/>
      <c r="U145" s="195"/>
    </row>
    <row r="146" spans="1:21">
      <c r="B146" s="237"/>
      <c r="K146" s="312"/>
      <c r="N146" s="334"/>
      <c r="O146" s="312"/>
      <c r="P146" s="312"/>
      <c r="Q146" s="312"/>
      <c r="R146" s="312"/>
      <c r="T146" s="195"/>
      <c r="U146" s="195"/>
    </row>
    <row r="147" spans="1:21" ht="15.75" thickBot="1">
      <c r="B147" s="237"/>
      <c r="C147" s="1" t="s">
        <v>539</v>
      </c>
      <c r="K147" s="312"/>
      <c r="R147" s="312"/>
      <c r="T147" s="195"/>
      <c r="U147" s="195"/>
    </row>
    <row r="148" spans="1:21" ht="15.75" thickBot="1">
      <c r="B148" s="237"/>
      <c r="C148" s="517" t="s">
        <v>303</v>
      </c>
      <c r="D148" s="381" t="s">
        <v>418</v>
      </c>
      <c r="E148" s="533" t="s">
        <v>311</v>
      </c>
      <c r="F148" s="533"/>
      <c r="G148" s="533"/>
      <c r="K148" s="312"/>
      <c r="M148" s="377" t="s">
        <v>303</v>
      </c>
      <c r="N148" s="505" t="s">
        <v>418</v>
      </c>
      <c r="O148" s="587" t="s">
        <v>311</v>
      </c>
      <c r="P148" s="587"/>
      <c r="Q148" s="587"/>
      <c r="R148" s="312"/>
      <c r="T148" s="195"/>
      <c r="U148" s="195"/>
    </row>
    <row r="149" spans="1:21" ht="36.6" customHeight="1" thickBot="1">
      <c r="B149" s="237"/>
      <c r="C149" s="518" t="s">
        <v>423</v>
      </c>
      <c r="D149" s="383" t="s">
        <v>416</v>
      </c>
      <c r="E149" s="378" t="s">
        <v>420</v>
      </c>
      <c r="F149" s="379" t="s">
        <v>421</v>
      </c>
      <c r="G149" s="380" t="s">
        <v>422</v>
      </c>
      <c r="K149" s="312"/>
      <c r="M149" s="382" t="s">
        <v>423</v>
      </c>
      <c r="N149" s="383" t="s">
        <v>416</v>
      </c>
      <c r="O149" s="500" t="s">
        <v>507</v>
      </c>
      <c r="P149" s="379" t="s">
        <v>330</v>
      </c>
      <c r="Q149" s="380" t="s">
        <v>440</v>
      </c>
      <c r="R149" s="312"/>
      <c r="T149" s="195"/>
      <c r="U149" s="195"/>
    </row>
    <row r="150" spans="1:21" ht="46.9" customHeight="1" thickBot="1">
      <c r="A150" t="s">
        <v>625</v>
      </c>
      <c r="B150" s="237"/>
      <c r="C150" s="519" t="s">
        <v>585</v>
      </c>
      <c r="D150" s="488" t="s">
        <v>623</v>
      </c>
      <c r="E150" s="181"/>
      <c r="F150" s="491" t="s">
        <v>627</v>
      </c>
      <c r="G150" s="498" t="s">
        <v>627</v>
      </c>
      <c r="K150" s="499" t="s">
        <v>595</v>
      </c>
      <c r="L150" t="s">
        <v>624</v>
      </c>
      <c r="M150" s="494" t="s">
        <v>601</v>
      </c>
      <c r="N150" s="488" t="s">
        <v>626</v>
      </c>
      <c r="O150" s="181"/>
      <c r="P150" s="491" t="s">
        <v>627</v>
      </c>
      <c r="Q150" s="498" t="s">
        <v>627</v>
      </c>
      <c r="R150" s="312"/>
      <c r="T150" s="195"/>
      <c r="U150" s="195"/>
    </row>
    <row r="151" spans="1:21" ht="46.9" customHeight="1" thickBot="1">
      <c r="B151" s="237"/>
      <c r="C151" s="519" t="s">
        <v>588</v>
      </c>
      <c r="D151" s="488" t="s">
        <v>589</v>
      </c>
      <c r="E151" s="373"/>
      <c r="F151" s="181"/>
      <c r="G151" s="434"/>
      <c r="K151" s="312" t="s">
        <v>596</v>
      </c>
      <c r="L151" t="s">
        <v>594</v>
      </c>
      <c r="M151" s="494" t="s">
        <v>602</v>
      </c>
      <c r="N151" s="325"/>
      <c r="O151" s="357"/>
      <c r="P151" s="181"/>
      <c r="Q151" s="434"/>
      <c r="R151" s="312"/>
      <c r="T151" s="195"/>
      <c r="U151" s="195"/>
    </row>
    <row r="152" spans="1:21" ht="45.6" customHeight="1" thickBot="1">
      <c r="B152" s="237"/>
      <c r="C152" s="519" t="s">
        <v>591</v>
      </c>
      <c r="D152" s="488" t="s">
        <v>590</v>
      </c>
      <c r="E152" s="490" t="s">
        <v>593</v>
      </c>
      <c r="F152" s="491" t="s">
        <v>592</v>
      </c>
      <c r="G152" s="459"/>
      <c r="K152" s="312"/>
      <c r="L152" t="s">
        <v>594</v>
      </c>
      <c r="M152" s="494" t="s">
        <v>603</v>
      </c>
      <c r="N152" s="325"/>
      <c r="O152" s="503"/>
      <c r="P152" s="458"/>
      <c r="Q152" s="459"/>
      <c r="R152" s="312"/>
      <c r="T152" s="195"/>
      <c r="U152" s="195"/>
    </row>
  </sheetData>
  <mergeCells count="4">
    <mergeCell ref="E141:G141"/>
    <mergeCell ref="E148:G148"/>
    <mergeCell ref="O141:Q141"/>
    <mergeCell ref="O148:Q14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97"/>
  <sheetViews>
    <sheetView zoomScale="54" zoomScaleNormal="60" workbookViewId="0">
      <selection activeCell="A306" sqref="A306:D315"/>
    </sheetView>
  </sheetViews>
  <sheetFormatPr baseColWidth="10" defaultColWidth="8.85546875" defaultRowHeight="15" outlineLevelRow="1"/>
  <cols>
    <col min="1" max="1" width="8.85546875" style="22"/>
    <col min="2" max="2" width="37.7109375" style="22" customWidth="1"/>
    <col min="3" max="3" width="21.42578125" style="78" customWidth="1"/>
    <col min="4" max="4" width="13" style="28" customWidth="1"/>
    <col min="5" max="5" width="15.42578125" style="28" customWidth="1"/>
    <col min="6" max="6" width="14.42578125" style="41" customWidth="1"/>
    <col min="7" max="7" width="12.42578125" style="41" customWidth="1"/>
    <col min="8" max="8" width="10.42578125" style="41" bestFit="1" customWidth="1"/>
    <col min="9" max="9" width="8.85546875" style="41"/>
    <col min="10" max="10" width="12.42578125" style="41" customWidth="1"/>
    <col min="11" max="14" width="8.85546875" style="41"/>
    <col min="15" max="15" width="5.7109375" style="1" customWidth="1"/>
    <col min="16" max="16" width="12.7109375" style="45" customWidth="1"/>
    <col min="17" max="17" width="20.85546875" style="90" customWidth="1"/>
    <col min="18" max="18" width="8.85546875" style="12"/>
    <col min="19" max="19" width="10.7109375" style="303" customWidth="1"/>
    <col min="20" max="22" width="8.85546875" style="303"/>
    <col min="23" max="23" width="29.5703125" style="226" customWidth="1"/>
    <col min="24" max="24" width="8.85546875" style="1"/>
    <col min="25" max="25" width="54.28515625" style="1" customWidth="1"/>
    <col min="26" max="16384" width="8.85546875" style="1"/>
  </cols>
  <sheetData>
    <row r="1" spans="1:25" s="4" customFormat="1" ht="30.6" customHeight="1">
      <c r="A1" s="558" t="s">
        <v>0</v>
      </c>
      <c r="B1" s="558" t="s">
        <v>1</v>
      </c>
      <c r="C1" s="558" t="s">
        <v>2</v>
      </c>
      <c r="D1" s="558" t="s">
        <v>3</v>
      </c>
      <c r="E1" s="558" t="s">
        <v>4</v>
      </c>
      <c r="F1" s="558" t="s">
        <v>254</v>
      </c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 t="s">
        <v>5</v>
      </c>
      <c r="R1" s="558" t="s">
        <v>258</v>
      </c>
      <c r="S1" s="558"/>
      <c r="T1" s="558"/>
      <c r="U1" s="558"/>
      <c r="V1" s="558"/>
      <c r="W1" s="558"/>
      <c r="X1" s="571"/>
      <c r="Y1" s="558" t="s">
        <v>442</v>
      </c>
    </row>
    <row r="2" spans="1:25" s="4" customFormat="1" ht="46.9" customHeight="1" thickBot="1">
      <c r="A2" s="567"/>
      <c r="B2" s="567"/>
      <c r="C2" s="558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88"/>
      <c r="Y2" s="567"/>
    </row>
    <row r="3" spans="1:25" s="5" customFormat="1" ht="23.45" customHeight="1">
      <c r="A3" s="35">
        <v>3</v>
      </c>
      <c r="B3" s="46" t="s">
        <v>157</v>
      </c>
      <c r="C3" s="121" t="s">
        <v>158</v>
      </c>
      <c r="D3" s="28" t="s">
        <v>257</v>
      </c>
      <c r="E3" s="68" t="s">
        <v>304</v>
      </c>
      <c r="F3" s="8"/>
      <c r="G3" s="8"/>
      <c r="H3" s="8"/>
      <c r="I3" s="80"/>
      <c r="J3" s="8"/>
      <c r="K3" s="11"/>
      <c r="L3" s="80"/>
      <c r="M3" s="80"/>
      <c r="N3" s="80"/>
      <c r="P3" s="178"/>
      <c r="Q3" s="69" t="s">
        <v>90</v>
      </c>
      <c r="R3" s="12"/>
      <c r="S3" s="303"/>
      <c r="T3" s="303"/>
      <c r="U3" s="303"/>
      <c r="V3" s="303"/>
      <c r="W3" s="226" t="s">
        <v>346</v>
      </c>
    </row>
    <row r="4" spans="1:25" s="5" customFormat="1" ht="25.15" customHeight="1">
      <c r="A4" s="35">
        <v>4</v>
      </c>
      <c r="B4" s="46" t="s">
        <v>159</v>
      </c>
      <c r="C4" s="122" t="s">
        <v>160</v>
      </c>
      <c r="D4" s="28" t="s">
        <v>257</v>
      </c>
      <c r="E4" s="28"/>
      <c r="F4" s="13"/>
      <c r="G4" s="8"/>
      <c r="H4" s="8"/>
      <c r="I4" s="80"/>
      <c r="J4" s="8"/>
      <c r="K4" s="11"/>
      <c r="L4" s="80"/>
      <c r="M4" s="80"/>
      <c r="N4" s="80"/>
      <c r="O4" s="69"/>
      <c r="P4" s="85"/>
      <c r="Q4" s="69" t="s">
        <v>90</v>
      </c>
      <c r="R4" s="12"/>
      <c r="S4" s="303"/>
      <c r="T4" s="303"/>
      <c r="U4" s="303"/>
      <c r="V4" s="303"/>
      <c r="W4" s="226"/>
    </row>
    <row r="5" spans="1:25" s="5" customFormat="1" ht="18" customHeight="1">
      <c r="A5" s="35">
        <v>7</v>
      </c>
      <c r="B5" s="46" t="s">
        <v>161</v>
      </c>
      <c r="C5" s="122" t="s">
        <v>162</v>
      </c>
      <c r="D5" s="28" t="s">
        <v>257</v>
      </c>
      <c r="E5" s="28"/>
      <c r="Q5" s="69" t="s">
        <v>90</v>
      </c>
      <c r="S5" s="404"/>
      <c r="T5" s="404"/>
      <c r="U5" s="404"/>
      <c r="V5" s="404"/>
      <c r="W5" s="226"/>
    </row>
    <row r="6" spans="1:25" s="5" customFormat="1" ht="16.149999999999999" customHeight="1" thickBot="1">
      <c r="A6" s="35">
        <v>10</v>
      </c>
      <c r="B6" s="46" t="s">
        <v>163</v>
      </c>
      <c r="C6" s="122" t="s">
        <v>164</v>
      </c>
      <c r="D6" s="28" t="s">
        <v>257</v>
      </c>
      <c r="E6" s="28"/>
      <c r="F6" s="13"/>
      <c r="G6" s="8"/>
      <c r="H6" s="8"/>
      <c r="I6" s="80"/>
      <c r="J6" s="8"/>
      <c r="K6" s="11"/>
      <c r="L6" s="80"/>
      <c r="M6" s="61"/>
      <c r="N6" s="61"/>
      <c r="P6" s="85"/>
      <c r="R6" s="12"/>
      <c r="S6" s="303"/>
      <c r="T6" s="303"/>
      <c r="U6" s="303"/>
      <c r="V6" s="303"/>
      <c r="W6" s="226"/>
    </row>
    <row r="7" spans="1:25" s="5" customFormat="1" ht="13.9" customHeight="1" outlineLevel="1">
      <c r="A7" s="561"/>
      <c r="B7" s="561"/>
      <c r="C7" s="561"/>
      <c r="D7" s="561"/>
      <c r="E7" s="562" t="s">
        <v>91</v>
      </c>
      <c r="F7" s="7" t="s">
        <v>79</v>
      </c>
      <c r="G7" s="7" t="s">
        <v>80</v>
      </c>
      <c r="H7" s="7" t="s">
        <v>81</v>
      </c>
      <c r="I7" s="80"/>
      <c r="J7" s="7" t="s">
        <v>79</v>
      </c>
      <c r="K7" s="53" t="s">
        <v>87</v>
      </c>
      <c r="L7" s="88"/>
      <c r="M7" s="80"/>
      <c r="N7" s="88"/>
      <c r="P7" s="178" t="s">
        <v>89</v>
      </c>
      <c r="Q7" s="69" t="s">
        <v>287</v>
      </c>
      <c r="R7" s="8">
        <v>10</v>
      </c>
      <c r="S7" s="256"/>
      <c r="T7" s="256"/>
      <c r="U7" s="256"/>
      <c r="V7" s="256"/>
      <c r="W7" s="226" t="s">
        <v>347</v>
      </c>
    </row>
    <row r="8" spans="1:25" s="5" customFormat="1" outlineLevel="1">
      <c r="A8" s="561"/>
      <c r="B8" s="561"/>
      <c r="C8" s="561"/>
      <c r="D8" s="561"/>
      <c r="E8" s="562"/>
      <c r="F8" s="8" t="s">
        <v>82</v>
      </c>
      <c r="G8" s="33">
        <v>1288.3484788840633</v>
      </c>
      <c r="H8" s="11">
        <v>203.67151672322683</v>
      </c>
      <c r="I8" s="80"/>
      <c r="J8" s="8" t="s">
        <v>82</v>
      </c>
      <c r="K8" s="80">
        <v>107.66255339439429</v>
      </c>
      <c r="L8" s="80">
        <v>94.12821506638096</v>
      </c>
      <c r="M8" s="80">
        <v>130.63814718966168</v>
      </c>
      <c r="N8" s="80">
        <v>95.464132198803554</v>
      </c>
      <c r="O8" s="30"/>
      <c r="P8" s="85">
        <v>106.97326196231012</v>
      </c>
      <c r="Q8" s="71"/>
      <c r="R8" s="8" t="s">
        <v>82</v>
      </c>
      <c r="S8" s="256">
        <v>1296.6500633337025</v>
      </c>
      <c r="T8" s="256">
        <v>1133.6472355453732</v>
      </c>
      <c r="U8" s="256">
        <v>1573.3600633337026</v>
      </c>
      <c r="V8" s="256">
        <v>1149.7365533234756</v>
      </c>
      <c r="W8" s="226"/>
    </row>
    <row r="9" spans="1:25" s="5" customFormat="1" outlineLevel="1">
      <c r="A9" s="561"/>
      <c r="B9" s="561"/>
      <c r="C9" s="561"/>
      <c r="D9" s="561"/>
      <c r="E9" s="562"/>
      <c r="F9" s="8" t="s">
        <v>83</v>
      </c>
      <c r="G9" s="33">
        <v>4801.9494546865944</v>
      </c>
      <c r="H9" s="11">
        <v>660.68551428153887</v>
      </c>
      <c r="I9" s="80"/>
      <c r="J9" s="8" t="s">
        <v>83</v>
      </c>
      <c r="K9" s="80">
        <v>373.20053824368841</v>
      </c>
      <c r="L9" s="80">
        <v>317.57315494954787</v>
      </c>
      <c r="M9" s="80">
        <v>428.89665489603556</v>
      </c>
      <c r="N9" s="80">
        <v>428.76680970371746</v>
      </c>
      <c r="O9" s="30"/>
      <c r="P9" s="199">
        <v>387.10928944824735</v>
      </c>
      <c r="Q9" s="71"/>
      <c r="R9" s="8" t="s">
        <v>83</v>
      </c>
      <c r="S9" s="256">
        <v>4629.4164721862289</v>
      </c>
      <c r="T9" s="256">
        <v>3939.3790844095879</v>
      </c>
      <c r="U9" s="256">
        <v>5320.3064721862293</v>
      </c>
      <c r="V9" s="256">
        <v>5318.6957899643321</v>
      </c>
      <c r="W9" s="226"/>
    </row>
    <row r="10" spans="1:25" s="5" customFormat="1" outlineLevel="1">
      <c r="A10" s="561"/>
      <c r="B10" s="561"/>
      <c r="C10" s="561"/>
      <c r="D10" s="561"/>
      <c r="E10" s="562"/>
      <c r="F10" s="8" t="s">
        <v>84</v>
      </c>
      <c r="G10" s="33">
        <v>4309.6335547794179</v>
      </c>
      <c r="H10" s="11">
        <v>24514.373244457318</v>
      </c>
      <c r="I10" s="80"/>
      <c r="J10" s="8" t="s">
        <v>84</v>
      </c>
      <c r="K10" s="80">
        <v>412.43435222530644</v>
      </c>
      <c r="L10" s="80">
        <v>476.84838771641142</v>
      </c>
      <c r="M10" s="80">
        <v>37.130860542660685</v>
      </c>
      <c r="N10" s="80">
        <v>3800.4656014388856</v>
      </c>
      <c r="O10" s="30"/>
      <c r="P10" s="85">
        <v>1181.719800480816</v>
      </c>
      <c r="Q10" s="71"/>
      <c r="R10" s="8" t="s">
        <v>84</v>
      </c>
      <c r="S10" s="256">
        <v>5755.877037743895</v>
      </c>
      <c r="T10" s="256">
        <v>6654.8304488533831</v>
      </c>
      <c r="U10" s="256">
        <v>518.1931777409734</v>
      </c>
      <c r="V10" s="256"/>
      <c r="W10" s="226"/>
    </row>
    <row r="11" spans="1:25" s="5" customFormat="1" outlineLevel="1">
      <c r="A11" s="561"/>
      <c r="B11" s="561"/>
      <c r="C11" s="561"/>
      <c r="D11" s="561"/>
      <c r="E11" s="562"/>
      <c r="F11" s="8" t="s">
        <v>85</v>
      </c>
      <c r="G11" s="33">
        <v>70.214800046411284</v>
      </c>
      <c r="H11" s="11">
        <v>83.157527390841054</v>
      </c>
      <c r="I11" s="80"/>
      <c r="J11" s="8" t="s">
        <v>85</v>
      </c>
      <c r="K11" s="80">
        <v>1.5498016190360029</v>
      </c>
      <c r="L11" s="80">
        <v>2.3991572348850312</v>
      </c>
      <c r="M11" s="80">
        <v>0.55166933560982667</v>
      </c>
      <c r="N11" s="80">
        <v>9.8823968481719078</v>
      </c>
      <c r="O11" s="30"/>
      <c r="P11" s="85">
        <v>3.5957562594256922</v>
      </c>
      <c r="Q11" s="71"/>
      <c r="R11" s="8" t="s">
        <v>85</v>
      </c>
      <c r="S11" s="256">
        <v>30.263177740973411</v>
      </c>
      <c r="T11" s="256">
        <v>46.848655296301708</v>
      </c>
      <c r="U11" s="256">
        <v>10.772518851922205</v>
      </c>
      <c r="V11" s="256">
        <v>192.97484829644782</v>
      </c>
      <c r="W11" s="226"/>
    </row>
    <row r="12" spans="1:25" s="5" customFormat="1" outlineLevel="1">
      <c r="A12" s="561"/>
      <c r="B12" s="561"/>
      <c r="C12" s="561"/>
      <c r="D12" s="561"/>
      <c r="E12" s="562"/>
      <c r="F12" s="8" t="s">
        <v>86</v>
      </c>
      <c r="G12" s="33">
        <v>7.6311627778589433</v>
      </c>
      <c r="H12" s="11">
        <v>7.4700071660249669</v>
      </c>
      <c r="I12" s="80"/>
      <c r="J12" s="8" t="s">
        <v>86</v>
      </c>
      <c r="K12" s="80"/>
      <c r="L12" s="80">
        <v>0.36577341820723336</v>
      </c>
      <c r="M12" s="80">
        <v>0.45825069526040862</v>
      </c>
      <c r="N12" s="80">
        <v>-2.9702995796338519E-2</v>
      </c>
      <c r="O12" s="30"/>
      <c r="P12" s="185">
        <v>0.26477370589043453</v>
      </c>
      <c r="Q12" s="71"/>
      <c r="R12" s="8" t="s">
        <v>86</v>
      </c>
      <c r="S12" s="256"/>
      <c r="T12" s="256">
        <v>10.542121185206829</v>
      </c>
      <c r="U12" s="256">
        <v>13.207450629732444</v>
      </c>
      <c r="V12" s="256">
        <v>-0.85608348136244461</v>
      </c>
      <c r="W12" s="226"/>
    </row>
    <row r="13" spans="1:25" s="5" customFormat="1" outlineLevel="1">
      <c r="A13" s="561"/>
      <c r="B13" s="561"/>
      <c r="C13" s="561"/>
      <c r="D13" s="561"/>
      <c r="E13" s="562"/>
      <c r="F13" s="12" t="s">
        <v>88</v>
      </c>
      <c r="G13" s="80">
        <v>25.248177740973411</v>
      </c>
      <c r="H13" s="80">
        <v>11.149080841273454</v>
      </c>
      <c r="I13" s="80"/>
      <c r="J13" s="12" t="s">
        <v>88</v>
      </c>
      <c r="K13" s="80"/>
      <c r="L13" s="80"/>
      <c r="M13" s="80">
        <v>0.96939621898580564</v>
      </c>
      <c r="N13" s="80">
        <v>0.50806720748154388</v>
      </c>
      <c r="O13" s="30"/>
      <c r="P13" s="85">
        <v>0.73873171323367481</v>
      </c>
      <c r="Q13" s="71"/>
      <c r="R13" s="8" t="s">
        <v>88</v>
      </c>
      <c r="S13" s="256"/>
      <c r="T13" s="256"/>
      <c r="U13" s="256">
        <v>33.131768407834883</v>
      </c>
      <c r="V13" s="256">
        <v>17.364587074111938</v>
      </c>
      <c r="W13" s="226"/>
    </row>
    <row r="14" spans="1:25" s="5" customFormat="1" outlineLevel="1">
      <c r="A14" s="561"/>
      <c r="B14" s="561"/>
      <c r="C14" s="561"/>
      <c r="D14" s="561"/>
      <c r="E14" s="562"/>
      <c r="F14" s="80"/>
      <c r="G14" s="80"/>
      <c r="H14" s="80"/>
      <c r="I14" s="80"/>
      <c r="J14" s="80"/>
      <c r="K14" s="80"/>
      <c r="L14" s="80"/>
      <c r="M14" s="80"/>
      <c r="N14" s="80"/>
      <c r="P14" s="85"/>
      <c r="Q14" s="69"/>
      <c r="R14" s="12"/>
      <c r="S14" s="303"/>
      <c r="T14" s="303"/>
      <c r="U14" s="303"/>
      <c r="V14" s="303"/>
      <c r="W14" s="226"/>
    </row>
    <row r="15" spans="1:25" s="5" customFormat="1" outlineLevel="1">
      <c r="A15" s="561"/>
      <c r="B15" s="561"/>
      <c r="C15" s="561"/>
      <c r="D15" s="561"/>
      <c r="E15" s="562"/>
      <c r="F15" s="80"/>
      <c r="G15" s="80"/>
      <c r="H15" s="80"/>
      <c r="I15" s="80"/>
      <c r="J15" s="80"/>
      <c r="K15" s="80"/>
      <c r="L15" s="80"/>
      <c r="M15" s="80"/>
      <c r="N15" s="80"/>
      <c r="P15" s="85"/>
      <c r="Q15" s="69"/>
      <c r="R15" s="80"/>
      <c r="S15" s="404"/>
      <c r="T15" s="404"/>
      <c r="U15" s="404"/>
      <c r="V15" s="404"/>
      <c r="W15" s="226"/>
    </row>
    <row r="16" spans="1:25" s="5" customFormat="1" ht="16.899999999999999" customHeight="1" outlineLevel="1" thickBot="1">
      <c r="A16" s="561"/>
      <c r="B16" s="561"/>
      <c r="C16" s="561"/>
      <c r="D16" s="561"/>
      <c r="E16" s="562"/>
      <c r="F16" s="80"/>
      <c r="G16" s="80"/>
      <c r="H16" s="80"/>
      <c r="I16" s="80"/>
      <c r="J16" s="80"/>
      <c r="K16" s="80"/>
      <c r="L16" s="80"/>
      <c r="M16" s="61"/>
      <c r="N16" s="61"/>
      <c r="O16" s="69"/>
      <c r="P16" s="85"/>
      <c r="Q16" s="69"/>
      <c r="R16" s="12"/>
      <c r="S16" s="303"/>
      <c r="T16" s="303"/>
      <c r="U16" s="303"/>
      <c r="V16" s="303"/>
      <c r="W16" s="226"/>
    </row>
    <row r="17" spans="1:25" s="69" customFormat="1" ht="13.9" customHeight="1" outlineLevel="1">
      <c r="A17" s="561"/>
      <c r="B17" s="561"/>
      <c r="C17" s="561"/>
      <c r="D17" s="561"/>
      <c r="E17" s="569" t="s">
        <v>98</v>
      </c>
      <c r="F17" s="7" t="s">
        <v>79</v>
      </c>
      <c r="G17" s="7" t="s">
        <v>80</v>
      </c>
      <c r="H17" s="7" t="s">
        <v>81</v>
      </c>
      <c r="I17" s="80"/>
      <c r="J17" s="7" t="s">
        <v>79</v>
      </c>
      <c r="K17" s="53" t="s">
        <v>87</v>
      </c>
      <c r="L17" s="88"/>
      <c r="M17" s="80"/>
      <c r="N17" s="80"/>
      <c r="P17" s="178" t="s">
        <v>89</v>
      </c>
      <c r="Q17" s="69" t="s">
        <v>274</v>
      </c>
      <c r="R17" s="8">
        <v>10</v>
      </c>
      <c r="S17" s="256"/>
      <c r="T17" s="256"/>
      <c r="U17" s="303"/>
      <c r="V17" s="303"/>
      <c r="W17" s="226"/>
    </row>
    <row r="18" spans="1:25" s="69" customFormat="1" outlineLevel="1">
      <c r="A18" s="561"/>
      <c r="B18" s="561"/>
      <c r="C18" s="561"/>
      <c r="D18" s="561"/>
      <c r="E18" s="569"/>
      <c r="F18" s="8" t="s">
        <v>82</v>
      </c>
      <c r="G18" s="33">
        <v>1679.4401533526952</v>
      </c>
      <c r="H18" s="11">
        <v>255.29365473076436</v>
      </c>
      <c r="I18" s="80"/>
      <c r="J18" s="8" t="s">
        <v>82</v>
      </c>
      <c r="K18" s="80">
        <v>131.28567468449057</v>
      </c>
      <c r="L18" s="80">
        <v>105.80160711600341</v>
      </c>
      <c r="M18" s="80"/>
      <c r="N18" s="80"/>
      <c r="P18" s="85">
        <v>118.543640900247</v>
      </c>
      <c r="Q18" s="71"/>
      <c r="R18" s="8" t="s">
        <v>82</v>
      </c>
      <c r="S18" s="256">
        <v>1859.9600278067171</v>
      </c>
      <c r="T18" s="256">
        <v>1498.9202788986731</v>
      </c>
      <c r="U18" s="256"/>
      <c r="V18" s="256"/>
      <c r="W18" s="226"/>
    </row>
    <row r="19" spans="1:25" s="69" customFormat="1" outlineLevel="1">
      <c r="A19" s="561"/>
      <c r="B19" s="561"/>
      <c r="C19" s="561"/>
      <c r="D19" s="561"/>
      <c r="E19" s="569"/>
      <c r="F19" s="8" t="s">
        <v>83</v>
      </c>
      <c r="G19" s="33">
        <v>118.26211535199523</v>
      </c>
      <c r="H19" s="11">
        <v>22.524460600747414</v>
      </c>
      <c r="I19" s="80"/>
      <c r="J19" s="8" t="s">
        <v>83</v>
      </c>
      <c r="K19" s="80">
        <v>6.8967523492242693</v>
      </c>
      <c r="L19" s="80">
        <v>9.0435454420884458</v>
      </c>
      <c r="M19" s="80"/>
      <c r="N19" s="80"/>
      <c r="P19" s="185">
        <v>7.970148895656358</v>
      </c>
      <c r="Q19" s="71"/>
      <c r="R19" s="8" t="s">
        <v>83</v>
      </c>
      <c r="S19" s="256">
        <v>102.33491651863756</v>
      </c>
      <c r="T19" s="256">
        <v>134.18931418535291</v>
      </c>
      <c r="U19" s="256"/>
      <c r="V19" s="256"/>
      <c r="W19" s="226"/>
      <c r="Y19" s="69">
        <f>G19/$G$18*100</f>
        <v>7.0417582380596615</v>
      </c>
    </row>
    <row r="20" spans="1:25" s="69" customFormat="1" outlineLevel="1">
      <c r="A20" s="561"/>
      <c r="B20" s="561"/>
      <c r="C20" s="561"/>
      <c r="D20" s="561"/>
      <c r="E20" s="569"/>
      <c r="F20" s="8" t="s">
        <v>84</v>
      </c>
      <c r="G20" s="33">
        <v>30.85878007425805</v>
      </c>
      <c r="H20" s="11">
        <v>1.7455254589524183</v>
      </c>
      <c r="I20" s="80"/>
      <c r="J20" s="8" t="s">
        <v>84</v>
      </c>
      <c r="K20" s="80">
        <v>1.758874258709735</v>
      </c>
      <c r="L20" s="80">
        <v>1.9054374267427336</v>
      </c>
      <c r="M20" s="80"/>
      <c r="N20" s="80"/>
      <c r="P20" s="85">
        <v>1.8321558427262343</v>
      </c>
      <c r="Q20" s="71"/>
      <c r="R20" s="8" t="s">
        <v>84</v>
      </c>
      <c r="S20" s="256">
        <v>29.624507185499034</v>
      </c>
      <c r="T20" s="256">
        <v>32.093052963017065</v>
      </c>
      <c r="U20" s="256"/>
      <c r="V20" s="256"/>
      <c r="W20" s="226"/>
      <c r="Y20" s="78">
        <f t="shared" ref="Y20:Y22" si="0">G20/$G$18*100</f>
        <v>1.8374444610398375</v>
      </c>
    </row>
    <row r="21" spans="1:25" s="69" customFormat="1" outlineLevel="1">
      <c r="A21" s="561"/>
      <c r="B21" s="561"/>
      <c r="C21" s="561"/>
      <c r="D21" s="561"/>
      <c r="E21" s="569"/>
      <c r="F21" s="8" t="s">
        <v>85</v>
      </c>
      <c r="G21" s="33">
        <v>49.132848296447804</v>
      </c>
      <c r="H21" s="11">
        <v>11.552903552517794</v>
      </c>
      <c r="I21" s="80"/>
      <c r="J21" s="8" t="s">
        <v>85</v>
      </c>
      <c r="K21" s="80">
        <v>2.5396385406563424</v>
      </c>
      <c r="L21" s="80">
        <v>3.5525669507061273</v>
      </c>
      <c r="M21" s="80"/>
      <c r="N21" s="80"/>
      <c r="P21" s="85">
        <v>3.0461027456812348</v>
      </c>
      <c r="Q21" s="71"/>
      <c r="R21" s="8" t="s">
        <v>85</v>
      </c>
      <c r="S21" s="256">
        <v>40.963711852068293</v>
      </c>
      <c r="T21" s="256">
        <v>57.301984740827308</v>
      </c>
      <c r="U21" s="256"/>
      <c r="V21" s="256"/>
      <c r="W21" s="226"/>
      <c r="Y21" s="78">
        <f t="shared" si="0"/>
        <v>2.9255492193849872</v>
      </c>
    </row>
    <row r="22" spans="1:25" s="69" customFormat="1" outlineLevel="1">
      <c r="A22" s="561"/>
      <c r="B22" s="561"/>
      <c r="C22" s="561"/>
      <c r="D22" s="561"/>
      <c r="E22" s="569"/>
      <c r="F22" s="8" t="s">
        <v>86</v>
      </c>
      <c r="G22" s="33">
        <v>68.130848296447795</v>
      </c>
      <c r="H22" s="11"/>
      <c r="I22" s="80"/>
      <c r="J22" s="8" t="s">
        <v>86</v>
      </c>
      <c r="K22" s="80"/>
      <c r="L22" s="80">
        <v>2.7717060668264217</v>
      </c>
      <c r="M22" s="80"/>
      <c r="N22" s="80"/>
      <c r="P22" s="185">
        <v>2.7717060668264217</v>
      </c>
      <c r="Q22" s="71"/>
      <c r="R22" s="8" t="s">
        <v>86</v>
      </c>
      <c r="S22" s="256"/>
      <c r="T22" s="256">
        <v>68.130848296447795</v>
      </c>
      <c r="U22" s="256"/>
      <c r="V22" s="256"/>
      <c r="W22" s="226"/>
      <c r="Y22" s="78">
        <f t="shared" si="0"/>
        <v>4.0567595195599564</v>
      </c>
    </row>
    <row r="23" spans="1:25" s="69" customFormat="1" outlineLevel="1">
      <c r="A23" s="561"/>
      <c r="B23" s="561"/>
      <c r="C23" s="561"/>
      <c r="D23" s="561"/>
      <c r="E23" s="569"/>
      <c r="F23" s="12" t="s">
        <v>88</v>
      </c>
      <c r="G23" s="80"/>
      <c r="H23" s="80"/>
      <c r="I23" s="80"/>
      <c r="J23" s="12" t="s">
        <v>88</v>
      </c>
      <c r="K23" s="80"/>
      <c r="L23" s="80"/>
      <c r="M23" s="80"/>
      <c r="N23" s="80"/>
      <c r="P23" s="85"/>
      <c r="Q23" s="71"/>
      <c r="R23" s="8"/>
      <c r="S23" s="256"/>
      <c r="T23" s="256"/>
      <c r="U23" s="256"/>
      <c r="V23" s="256"/>
      <c r="W23" s="226"/>
      <c r="Y23" s="78"/>
    </row>
    <row r="24" spans="1:25" s="69" customFormat="1" outlineLevel="1">
      <c r="A24" s="561"/>
      <c r="B24" s="561"/>
      <c r="C24" s="561"/>
      <c r="D24" s="561"/>
      <c r="E24" s="569"/>
      <c r="F24" s="80"/>
      <c r="G24" s="80"/>
      <c r="H24" s="80"/>
      <c r="I24" s="80"/>
      <c r="J24" s="80"/>
      <c r="K24" s="80"/>
      <c r="L24" s="80"/>
      <c r="M24" s="80"/>
      <c r="N24" s="80"/>
      <c r="P24" s="85"/>
      <c r="R24" s="12"/>
      <c r="S24" s="303"/>
      <c r="T24" s="303"/>
      <c r="U24" s="303"/>
      <c r="V24" s="303"/>
      <c r="W24" s="226"/>
    </row>
    <row r="25" spans="1:25" s="69" customFormat="1" outlineLevel="1">
      <c r="A25" s="561"/>
      <c r="B25" s="561"/>
      <c r="C25" s="561"/>
      <c r="D25" s="561"/>
      <c r="E25" s="569"/>
      <c r="F25" s="80"/>
      <c r="G25" s="80"/>
      <c r="H25" s="80"/>
      <c r="I25" s="80"/>
      <c r="J25" s="80"/>
      <c r="K25" s="80"/>
      <c r="L25" s="80"/>
      <c r="M25" s="80"/>
      <c r="N25" s="80"/>
      <c r="P25" s="85"/>
      <c r="R25" s="12"/>
      <c r="S25" s="303"/>
      <c r="T25" s="303"/>
      <c r="U25" s="303"/>
      <c r="V25" s="303"/>
      <c r="W25" s="226"/>
    </row>
    <row r="26" spans="1:25" s="69" customFormat="1" ht="16.899999999999999" customHeight="1" outlineLevel="1" thickBot="1">
      <c r="A26" s="561"/>
      <c r="B26" s="561"/>
      <c r="C26" s="561"/>
      <c r="D26" s="561"/>
      <c r="E26" s="569"/>
      <c r="F26" s="80"/>
      <c r="G26" s="80"/>
      <c r="H26" s="80"/>
      <c r="I26" s="80"/>
      <c r="J26" s="80"/>
      <c r="K26" s="80"/>
      <c r="L26" s="80"/>
      <c r="M26" s="61"/>
      <c r="N26" s="61"/>
      <c r="P26" s="85"/>
      <c r="R26" s="12"/>
      <c r="S26" s="303"/>
      <c r="T26" s="303"/>
      <c r="U26" s="303"/>
      <c r="V26" s="303"/>
      <c r="W26" s="226"/>
    </row>
    <row r="27" spans="1:25" s="69" customFormat="1" ht="13.9" customHeight="1" outlineLevel="1">
      <c r="A27" s="561"/>
      <c r="B27" s="561"/>
      <c r="C27" s="561"/>
      <c r="D27" s="561"/>
      <c r="E27" s="569" t="s">
        <v>295</v>
      </c>
      <c r="F27" s="7" t="s">
        <v>79</v>
      </c>
      <c r="G27" s="7" t="s">
        <v>80</v>
      </c>
      <c r="H27" s="7" t="s">
        <v>81</v>
      </c>
      <c r="I27" s="80"/>
      <c r="J27" s="7" t="s">
        <v>79</v>
      </c>
      <c r="K27" s="53" t="s">
        <v>87</v>
      </c>
      <c r="L27" s="88"/>
      <c r="M27" s="80"/>
      <c r="N27" s="80"/>
      <c r="P27" s="178" t="s">
        <v>89</v>
      </c>
      <c r="Q27" s="69" t="s">
        <v>274</v>
      </c>
      <c r="R27" s="8">
        <v>10</v>
      </c>
      <c r="S27" s="256"/>
      <c r="T27" s="256"/>
      <c r="U27" s="303"/>
      <c r="V27" s="303"/>
      <c r="W27" s="226"/>
    </row>
    <row r="28" spans="1:25" s="69" customFormat="1" outlineLevel="1">
      <c r="A28" s="561"/>
      <c r="B28" s="561"/>
      <c r="C28" s="561"/>
      <c r="D28" s="561"/>
      <c r="E28" s="569"/>
      <c r="F28" s="8" t="s">
        <v>82</v>
      </c>
      <c r="G28" s="33">
        <v>1513.5669844534173</v>
      </c>
      <c r="H28" s="11">
        <v>315.85349130955188</v>
      </c>
      <c r="I28" s="80"/>
      <c r="J28" s="8" t="s">
        <v>82</v>
      </c>
      <c r="K28" s="80">
        <v>94.718988782109776</v>
      </c>
      <c r="L28" s="80">
        <v>70.35992265153169</v>
      </c>
      <c r="M28" s="80"/>
      <c r="N28" s="80"/>
      <c r="P28" s="85">
        <v>82.539455716820726</v>
      </c>
      <c r="Q28" s="71"/>
      <c r="R28" s="8" t="s">
        <v>82</v>
      </c>
      <c r="S28" s="256">
        <v>1736.9091300198488</v>
      </c>
      <c r="T28" s="256">
        <v>1290.2248388869855</v>
      </c>
      <c r="U28" s="256"/>
      <c r="V28" s="256"/>
      <c r="W28" s="226"/>
    </row>
    <row r="29" spans="1:25" s="69" customFormat="1" outlineLevel="1">
      <c r="A29" s="561"/>
      <c r="B29" s="561"/>
      <c r="C29" s="561"/>
      <c r="D29" s="561"/>
      <c r="E29" s="569"/>
      <c r="F29" s="8" t="s">
        <v>83</v>
      </c>
      <c r="G29" s="33">
        <v>95.844478907615724</v>
      </c>
      <c r="H29" s="11">
        <v>64.051009981727802</v>
      </c>
      <c r="I29" s="80"/>
      <c r="J29" s="8" t="s">
        <v>83</v>
      </c>
      <c r="K29" s="80">
        <v>3.0299584089462264</v>
      </c>
      <c r="L29" s="80">
        <v>8.4590325269166975</v>
      </c>
      <c r="M29" s="80"/>
      <c r="N29" s="80"/>
      <c r="P29" s="185">
        <v>5.7444954679314622</v>
      </c>
      <c r="Q29" s="71"/>
      <c r="R29" s="8" t="s">
        <v>83</v>
      </c>
      <c r="S29" s="256">
        <v>50.553575407688768</v>
      </c>
      <c r="T29" s="256">
        <v>141.13538240754269</v>
      </c>
      <c r="U29" s="256"/>
      <c r="V29" s="256"/>
      <c r="W29" s="226"/>
      <c r="Y29" s="69">
        <f>G29/$G$28*100</f>
        <v>6.3323579261493537</v>
      </c>
    </row>
    <row r="30" spans="1:25" s="69" customFormat="1" outlineLevel="1">
      <c r="A30" s="561"/>
      <c r="B30" s="561"/>
      <c r="C30" s="561"/>
      <c r="D30" s="561"/>
      <c r="E30" s="569"/>
      <c r="F30" s="8" t="s">
        <v>84</v>
      </c>
      <c r="G30" s="33">
        <v>15.535149463090125</v>
      </c>
      <c r="H30" s="11">
        <v>11.150937467599777</v>
      </c>
      <c r="I30" s="80"/>
      <c r="J30" s="8" t="s">
        <v>84</v>
      </c>
      <c r="K30" s="80">
        <v>0.47761821211047284</v>
      </c>
      <c r="L30" s="80">
        <v>1.4621547957529644</v>
      </c>
      <c r="M30" s="80"/>
      <c r="N30" s="80"/>
      <c r="P30" s="85">
        <v>0.9698865039317186</v>
      </c>
      <c r="Q30" s="71"/>
      <c r="R30" s="8" t="s">
        <v>84</v>
      </c>
      <c r="S30" s="256">
        <v>7.6502459631631776</v>
      </c>
      <c r="T30" s="256">
        <v>23.420052963017074</v>
      </c>
      <c r="U30" s="256"/>
      <c r="V30" s="256"/>
      <c r="W30" s="226"/>
      <c r="Y30" s="78">
        <f t="shared" ref="Y30:Y32" si="1">G30/$G$28*100</f>
        <v>1.0263932566354317</v>
      </c>
    </row>
    <row r="31" spans="1:25" s="69" customFormat="1" outlineLevel="1">
      <c r="A31" s="561"/>
      <c r="B31" s="561"/>
      <c r="C31" s="561"/>
      <c r="D31" s="561"/>
      <c r="E31" s="569"/>
      <c r="F31" s="8" t="s">
        <v>85</v>
      </c>
      <c r="G31" s="33">
        <v>17.566710963893659</v>
      </c>
      <c r="H31" s="11">
        <v>3.8073510960777703</v>
      </c>
      <c r="I31" s="80"/>
      <c r="J31" s="8" t="s">
        <v>85</v>
      </c>
      <c r="K31" s="80">
        <v>1.168751688837669</v>
      </c>
      <c r="L31" s="80">
        <v>1.5918269105514169</v>
      </c>
      <c r="M31" s="80"/>
      <c r="N31" s="80"/>
      <c r="P31" s="85">
        <v>1.3802892996945428</v>
      </c>
      <c r="Q31" s="71"/>
      <c r="R31" s="8" t="s">
        <v>85</v>
      </c>
      <c r="S31" s="256">
        <v>14.874507185499034</v>
      </c>
      <c r="T31" s="256">
        <v>20.258914742288283</v>
      </c>
      <c r="U31" s="256"/>
      <c r="V31" s="256"/>
      <c r="W31" s="226"/>
      <c r="Y31" s="78">
        <f t="shared" si="1"/>
        <v>1.1606166852428661</v>
      </c>
    </row>
    <row r="32" spans="1:25" s="69" customFormat="1" outlineLevel="1">
      <c r="A32" s="561"/>
      <c r="B32" s="561"/>
      <c r="C32" s="561"/>
      <c r="D32" s="561"/>
      <c r="E32" s="569"/>
      <c r="F32" s="8" t="s">
        <v>86</v>
      </c>
      <c r="G32" s="33">
        <v>43.719904852214398</v>
      </c>
      <c r="H32" s="11"/>
      <c r="I32" s="80"/>
      <c r="J32" s="8" t="s">
        <v>86</v>
      </c>
      <c r="K32" s="80"/>
      <c r="L32" s="80">
        <v>3.9132946059783293</v>
      </c>
      <c r="M32" s="80"/>
      <c r="N32" s="80"/>
      <c r="P32" s="185">
        <v>3.9132946059783293</v>
      </c>
      <c r="Q32" s="71"/>
      <c r="R32" s="8" t="s">
        <v>86</v>
      </c>
      <c r="S32" s="256"/>
      <c r="T32" s="256">
        <v>43.719904852214398</v>
      </c>
      <c r="U32" s="256"/>
      <c r="V32" s="256"/>
      <c r="W32" s="226"/>
      <c r="Y32" s="78">
        <f t="shared" si="1"/>
        <v>2.888534521516577</v>
      </c>
    </row>
    <row r="33" spans="1:25" s="69" customFormat="1" outlineLevel="1">
      <c r="A33" s="561"/>
      <c r="B33" s="561"/>
      <c r="C33" s="561"/>
      <c r="D33" s="561"/>
      <c r="E33" s="569"/>
      <c r="F33" s="12" t="s">
        <v>88</v>
      </c>
      <c r="G33" s="80"/>
      <c r="H33" s="80"/>
      <c r="I33" s="80"/>
      <c r="J33" s="12" t="s">
        <v>88</v>
      </c>
      <c r="K33" s="80"/>
      <c r="L33" s="80"/>
      <c r="M33" s="80"/>
      <c r="N33" s="80"/>
      <c r="P33" s="85"/>
      <c r="Q33" s="71"/>
      <c r="R33" s="8"/>
      <c r="S33" s="256"/>
      <c r="T33" s="256"/>
      <c r="U33" s="256"/>
      <c r="V33" s="256"/>
      <c r="W33" s="226"/>
      <c r="Y33" s="78"/>
    </row>
    <row r="34" spans="1:25" s="69" customFormat="1" outlineLevel="1">
      <c r="A34" s="561"/>
      <c r="B34" s="561"/>
      <c r="C34" s="561"/>
      <c r="D34" s="561"/>
      <c r="E34" s="569"/>
      <c r="F34" s="80"/>
      <c r="G34" s="80"/>
      <c r="H34" s="80"/>
      <c r="I34" s="80"/>
      <c r="J34" s="80"/>
      <c r="K34" s="80"/>
      <c r="L34" s="80"/>
      <c r="M34" s="80"/>
      <c r="N34" s="80"/>
      <c r="P34" s="85"/>
      <c r="R34" s="12"/>
      <c r="S34" s="303"/>
      <c r="T34" s="303"/>
      <c r="U34" s="303"/>
      <c r="V34" s="303"/>
      <c r="W34" s="226"/>
    </row>
    <row r="35" spans="1:25" s="69" customFormat="1" outlineLevel="1">
      <c r="A35" s="561"/>
      <c r="B35" s="561"/>
      <c r="C35" s="561"/>
      <c r="D35" s="561"/>
      <c r="E35" s="569"/>
      <c r="F35" s="80"/>
      <c r="G35" s="80"/>
      <c r="H35" s="80"/>
      <c r="I35" s="80"/>
      <c r="J35" s="80"/>
      <c r="K35" s="80"/>
      <c r="L35" s="80"/>
      <c r="M35" s="80"/>
      <c r="N35" s="80"/>
      <c r="P35" s="85"/>
      <c r="R35" s="12"/>
      <c r="S35" s="303"/>
      <c r="T35" s="303"/>
      <c r="U35" s="303"/>
      <c r="V35" s="303"/>
      <c r="W35" s="226"/>
    </row>
    <row r="36" spans="1:25" s="69" customFormat="1" ht="16.899999999999999" customHeight="1" outlineLevel="1" thickBot="1">
      <c r="A36" s="561"/>
      <c r="B36" s="561"/>
      <c r="C36" s="561"/>
      <c r="D36" s="561"/>
      <c r="E36" s="569"/>
      <c r="F36" s="80"/>
      <c r="G36" s="80"/>
      <c r="H36" s="80"/>
      <c r="I36" s="80"/>
      <c r="J36" s="80"/>
      <c r="K36" s="80"/>
      <c r="L36" s="61"/>
      <c r="M36" s="61"/>
      <c r="N36" s="61"/>
      <c r="P36" s="85"/>
      <c r="R36" s="12"/>
      <c r="S36" s="303"/>
      <c r="T36" s="303"/>
      <c r="U36" s="303"/>
      <c r="V36" s="303"/>
      <c r="W36" s="226"/>
    </row>
    <row r="37" spans="1:25" s="5" customFormat="1" ht="13.15" customHeight="1">
      <c r="A37" s="35">
        <v>14</v>
      </c>
      <c r="B37" s="46" t="s">
        <v>165</v>
      </c>
      <c r="C37" s="122" t="s">
        <v>166</v>
      </c>
      <c r="D37" s="28" t="s">
        <v>257</v>
      </c>
      <c r="E37" s="28"/>
      <c r="F37" s="40" t="s">
        <v>79</v>
      </c>
      <c r="G37" s="7" t="s">
        <v>80</v>
      </c>
      <c r="H37" s="7" t="s">
        <v>81</v>
      </c>
      <c r="I37" s="80"/>
      <c r="J37" s="7" t="s">
        <v>79</v>
      </c>
      <c r="K37" s="53" t="s">
        <v>87</v>
      </c>
      <c r="L37" s="80"/>
      <c r="M37" s="80"/>
      <c r="N37" s="80"/>
      <c r="P37" s="178" t="s">
        <v>89</v>
      </c>
      <c r="Q37" s="69" t="s">
        <v>268</v>
      </c>
      <c r="R37" s="24">
        <v>14</v>
      </c>
      <c r="S37" s="303"/>
      <c r="T37" s="303"/>
      <c r="U37" s="303"/>
      <c r="V37" s="303"/>
      <c r="W37" s="226"/>
    </row>
    <row r="38" spans="1:25" s="5" customFormat="1" ht="13.9" customHeight="1" outlineLevel="1">
      <c r="A38" s="561"/>
      <c r="B38" s="561"/>
      <c r="C38" s="561"/>
      <c r="D38" s="561"/>
      <c r="E38" s="562" t="s">
        <v>91</v>
      </c>
      <c r="F38" s="8" t="s">
        <v>82</v>
      </c>
      <c r="G38" s="33">
        <v>1722.742987501952</v>
      </c>
      <c r="H38" s="11">
        <v>323.65832531805455</v>
      </c>
      <c r="I38" s="80"/>
      <c r="J38" s="8" t="s">
        <v>82</v>
      </c>
      <c r="K38" s="11">
        <v>114.04232766184651</v>
      </c>
      <c r="L38" s="80">
        <v>112.63329022742887</v>
      </c>
      <c r="M38" s="80">
        <v>76.293743751873535</v>
      </c>
      <c r="N38" s="80">
        <v>119.87399833643495</v>
      </c>
      <c r="P38" s="85">
        <v>105.71083999439597</v>
      </c>
      <c r="Q38" s="69" t="s">
        <v>218</v>
      </c>
      <c r="R38" s="8" t="s">
        <v>288</v>
      </c>
      <c r="S38" s="256">
        <v>1858.5191477833414</v>
      </c>
      <c r="T38" s="256">
        <v>1835.5564188957512</v>
      </c>
      <c r="U38" s="256">
        <v>1243.3399644329636</v>
      </c>
      <c r="V38" s="256">
        <v>1953.5564188957512</v>
      </c>
      <c r="W38" s="302"/>
    </row>
    <row r="39" spans="1:25" s="5" customFormat="1" outlineLevel="1">
      <c r="A39" s="561"/>
      <c r="B39" s="561"/>
      <c r="C39" s="561"/>
      <c r="D39" s="561"/>
      <c r="E39" s="562"/>
      <c r="F39" s="8" t="s">
        <v>83</v>
      </c>
      <c r="G39" s="33">
        <v>382.54106082465978</v>
      </c>
      <c r="H39" s="11">
        <v>28.138901905033926</v>
      </c>
      <c r="I39" s="80"/>
      <c r="J39" s="8" t="s">
        <v>83</v>
      </c>
      <c r="K39" s="11">
        <v>24.154682935169888</v>
      </c>
      <c r="L39" s="80">
        <v>28.840582696921469</v>
      </c>
      <c r="M39" s="80">
        <v>26.023621775855414</v>
      </c>
      <c r="N39" s="80">
        <v>26.037516980623398</v>
      </c>
      <c r="P39" s="185">
        <v>26.264101097142543</v>
      </c>
      <c r="Q39" s="71"/>
      <c r="R39" s="8" t="s">
        <v>289</v>
      </c>
      <c r="S39" s="256">
        <v>351.81702963017068</v>
      </c>
      <c r="T39" s="256">
        <v>420.06794974155775</v>
      </c>
      <c r="U39" s="256">
        <v>379.03843896330926</v>
      </c>
      <c r="V39" s="256">
        <v>379.24082496360143</v>
      </c>
      <c r="W39" s="302"/>
    </row>
    <row r="40" spans="1:25" s="5" customFormat="1" outlineLevel="1">
      <c r="A40" s="561"/>
      <c r="B40" s="561"/>
      <c r="C40" s="561"/>
      <c r="D40" s="561"/>
      <c r="E40" s="562"/>
      <c r="F40" s="8" t="s">
        <v>84</v>
      </c>
      <c r="G40" s="33">
        <v>13369.673987911907</v>
      </c>
      <c r="H40" s="11">
        <v>3017.7040675511344</v>
      </c>
      <c r="I40" s="80"/>
      <c r="J40" s="8" t="s">
        <v>84</v>
      </c>
      <c r="K40" s="11">
        <v>1219.8664361986141</v>
      </c>
      <c r="L40" s="80">
        <v>702.30884422139184</v>
      </c>
      <c r="M40" s="80">
        <v>901.30377797526876</v>
      </c>
      <c r="N40" s="80">
        <v>956.60234864579184</v>
      </c>
      <c r="P40" s="85">
        <v>945.02035176026652</v>
      </c>
      <c r="Q40" s="71"/>
      <c r="R40" s="8" t="s">
        <v>253</v>
      </c>
      <c r="S40" s="256">
        <v>17258.058549101748</v>
      </c>
      <c r="T40" s="256">
        <v>9935.9133044884802</v>
      </c>
      <c r="U40" s="256">
        <v>12751.193826838944</v>
      </c>
      <c r="V40" s="256">
        <v>13533.530271218455</v>
      </c>
      <c r="W40" s="302"/>
    </row>
    <row r="41" spans="1:25" s="5" customFormat="1" outlineLevel="1">
      <c r="A41" s="561"/>
      <c r="B41" s="561"/>
      <c r="C41" s="561"/>
      <c r="D41" s="561"/>
      <c r="E41" s="562"/>
      <c r="F41" s="8" t="s">
        <v>85</v>
      </c>
      <c r="G41" s="33">
        <v>15221.75484897026</v>
      </c>
      <c r="H41" s="11">
        <v>16384.679713651793</v>
      </c>
      <c r="I41" s="80"/>
      <c r="J41" s="8" t="s">
        <v>85</v>
      </c>
      <c r="K41" s="11">
        <v>427.26710746666231</v>
      </c>
      <c r="L41" s="80">
        <v>3140.8854127820332</v>
      </c>
      <c r="M41" s="80">
        <v>148.92867841138218</v>
      </c>
      <c r="N41" s="80">
        <v>1299.4501672813699</v>
      </c>
      <c r="P41" s="85">
        <v>1254.132841485362</v>
      </c>
      <c r="Q41" s="71"/>
      <c r="R41" s="8" t="s">
        <v>235</v>
      </c>
      <c r="S41" s="256">
        <v>5185.8582677599661</v>
      </c>
      <c r="T41" s="256">
        <v>38121.789160269669</v>
      </c>
      <c r="U41" s="256">
        <v>1807.5882855234586</v>
      </c>
      <c r="V41" s="256">
        <v>15771.783682327943</v>
      </c>
      <c r="W41" s="302"/>
    </row>
    <row r="42" spans="1:25" s="5" customFormat="1" outlineLevel="1">
      <c r="A42" s="561"/>
      <c r="B42" s="561"/>
      <c r="C42" s="561"/>
      <c r="D42" s="561"/>
      <c r="E42" s="562"/>
      <c r="F42" s="8" t="s">
        <v>86</v>
      </c>
      <c r="G42" s="33">
        <v>21389.788313213208</v>
      </c>
      <c r="H42" s="11">
        <v>26705.232987862742</v>
      </c>
      <c r="I42" s="80"/>
      <c r="J42" s="8" t="s">
        <v>86</v>
      </c>
      <c r="K42" s="11"/>
      <c r="L42" s="80">
        <v>3744.2712573141953</v>
      </c>
      <c r="M42" s="80">
        <v>109.25358477458143</v>
      </c>
      <c r="N42" s="80">
        <v>789.82181634532776</v>
      </c>
      <c r="P42" s="199">
        <v>1547.7822194780347</v>
      </c>
      <c r="Q42" s="71"/>
      <c r="R42" s="8" t="s">
        <v>236</v>
      </c>
      <c r="S42" s="256"/>
      <c r="T42" s="256">
        <v>51744.469327350278</v>
      </c>
      <c r="U42" s="256">
        <v>1509.8448744139707</v>
      </c>
      <c r="V42" s="256">
        <v>10915.050737875383</v>
      </c>
      <c r="W42" s="302"/>
    </row>
    <row r="43" spans="1:25" s="5" customFormat="1" outlineLevel="1">
      <c r="A43" s="561"/>
      <c r="B43" s="561"/>
      <c r="C43" s="561"/>
      <c r="D43" s="561"/>
      <c r="E43" s="562"/>
      <c r="F43" s="12" t="s">
        <v>88</v>
      </c>
      <c r="G43" s="80">
        <v>5060.7467916935766</v>
      </c>
      <c r="H43" s="80">
        <v>5441.6551183414294</v>
      </c>
      <c r="I43" s="80"/>
      <c r="J43" s="12" t="s">
        <v>88</v>
      </c>
      <c r="K43" s="80"/>
      <c r="L43" s="80"/>
      <c r="M43" s="80">
        <v>120.68463651917187</v>
      </c>
      <c r="N43" s="80">
        <v>886.4001250368384</v>
      </c>
      <c r="P43" s="85">
        <v>503.54238077800517</v>
      </c>
      <c r="Q43" s="71"/>
      <c r="R43" s="8" t="s">
        <v>237</v>
      </c>
      <c r="S43" s="256"/>
      <c r="T43" s="256"/>
      <c r="U43" s="256">
        <v>1212.9155566358684</v>
      </c>
      <c r="V43" s="256">
        <v>8908.5780267512855</v>
      </c>
      <c r="W43" s="302"/>
    </row>
    <row r="44" spans="1:25" s="5" customFormat="1" outlineLevel="1">
      <c r="A44" s="561"/>
      <c r="B44" s="561"/>
      <c r="C44" s="561"/>
      <c r="D44" s="561"/>
      <c r="E44" s="562"/>
      <c r="F44" s="80"/>
      <c r="G44" s="80"/>
      <c r="H44" s="80"/>
      <c r="I44" s="80"/>
      <c r="J44" s="80"/>
      <c r="K44" s="80"/>
      <c r="L44" s="80"/>
      <c r="M44" s="80"/>
      <c r="N44" s="80"/>
      <c r="P44" s="85"/>
      <c r="Q44" s="69"/>
      <c r="R44" s="12"/>
      <c r="S44" s="303"/>
      <c r="T44" s="303"/>
      <c r="U44" s="303"/>
      <c r="V44" s="303"/>
      <c r="W44" s="302"/>
    </row>
    <row r="45" spans="1:25" s="5" customFormat="1" outlineLevel="1">
      <c r="A45" s="561"/>
      <c r="B45" s="561"/>
      <c r="C45" s="561"/>
      <c r="D45" s="561"/>
      <c r="E45" s="562"/>
      <c r="F45" s="80"/>
      <c r="G45" s="80"/>
      <c r="H45" s="80"/>
      <c r="I45" s="80"/>
      <c r="J45" s="80"/>
      <c r="K45" s="80"/>
      <c r="L45" s="80"/>
      <c r="M45" s="80"/>
      <c r="N45" s="80"/>
      <c r="P45" s="85"/>
      <c r="Q45" s="69"/>
      <c r="R45" s="12"/>
      <c r="S45" s="303"/>
      <c r="T45" s="303"/>
      <c r="U45" s="303"/>
      <c r="V45" s="303"/>
      <c r="W45" s="226"/>
    </row>
    <row r="46" spans="1:25" s="5" customFormat="1" outlineLevel="1">
      <c r="A46" s="561"/>
      <c r="B46" s="561"/>
      <c r="C46" s="561"/>
      <c r="D46" s="561"/>
      <c r="E46" s="562"/>
      <c r="F46" s="80"/>
      <c r="G46" s="80"/>
      <c r="H46" s="80"/>
      <c r="I46" s="80"/>
      <c r="J46" s="80"/>
      <c r="K46" s="80"/>
      <c r="L46" s="80"/>
      <c r="M46" s="80"/>
      <c r="N46" s="80"/>
      <c r="P46" s="85"/>
      <c r="Q46" s="69"/>
      <c r="R46" s="12"/>
      <c r="S46" s="303"/>
      <c r="T46" s="303"/>
      <c r="U46" s="303"/>
      <c r="V46" s="303"/>
      <c r="W46" s="226"/>
    </row>
    <row r="47" spans="1:25" s="5" customFormat="1" ht="15.75" outlineLevel="1" thickBot="1">
      <c r="A47" s="561"/>
      <c r="B47" s="561"/>
      <c r="C47" s="561"/>
      <c r="D47" s="561"/>
      <c r="E47" s="562"/>
      <c r="F47" s="49"/>
      <c r="G47" s="80"/>
      <c r="H47" s="80"/>
      <c r="I47" s="80"/>
      <c r="J47" s="80"/>
      <c r="K47" s="80"/>
      <c r="L47" s="61"/>
      <c r="M47" s="61"/>
      <c r="N47" s="61"/>
      <c r="P47" s="85"/>
      <c r="Q47" s="69"/>
      <c r="R47" s="12"/>
      <c r="S47" s="303"/>
      <c r="T47" s="303"/>
      <c r="U47" s="303"/>
      <c r="V47" s="303"/>
      <c r="W47" s="226"/>
    </row>
    <row r="48" spans="1:25" s="5" customFormat="1" ht="14.45" customHeight="1" outlineLevel="1">
      <c r="A48" s="563"/>
      <c r="B48" s="563"/>
      <c r="C48" s="563"/>
      <c r="D48" s="563"/>
      <c r="E48" s="569" t="s">
        <v>77</v>
      </c>
      <c r="F48" s="40" t="s">
        <v>79</v>
      </c>
      <c r="G48" s="7" t="s">
        <v>80</v>
      </c>
      <c r="H48" s="7" t="s">
        <v>81</v>
      </c>
      <c r="I48" s="80"/>
      <c r="J48" s="7" t="s">
        <v>79</v>
      </c>
      <c r="K48" s="53" t="s">
        <v>87</v>
      </c>
      <c r="L48" s="80"/>
      <c r="M48" s="80"/>
      <c r="N48" s="80"/>
      <c r="P48" s="178" t="s">
        <v>89</v>
      </c>
      <c r="Q48" s="69" t="s">
        <v>275</v>
      </c>
      <c r="R48" s="8">
        <v>14</v>
      </c>
      <c r="S48" s="256"/>
      <c r="T48" s="256"/>
      <c r="U48" s="303"/>
      <c r="V48" s="303"/>
      <c r="W48" s="226"/>
    </row>
    <row r="49" spans="1:25" s="5" customFormat="1" outlineLevel="1">
      <c r="A49" s="563"/>
      <c r="B49" s="563"/>
      <c r="C49" s="563"/>
      <c r="D49" s="563"/>
      <c r="E49" s="569"/>
      <c r="F49" s="8" t="s">
        <v>82</v>
      </c>
      <c r="G49" s="33">
        <v>4610.7922468301776</v>
      </c>
      <c r="H49" s="11">
        <v>1553.8917559468869</v>
      </c>
      <c r="I49" s="80"/>
      <c r="J49" s="8" t="s">
        <v>82</v>
      </c>
      <c r="K49" s="11">
        <v>118.7974783509205</v>
      </c>
      <c r="L49" s="80">
        <v>73.073883438883897</v>
      </c>
      <c r="M49" s="80"/>
      <c r="N49" s="80"/>
      <c r="P49" s="85">
        <v>95.935680894902191</v>
      </c>
      <c r="Q49" s="69" t="s">
        <v>218</v>
      </c>
      <c r="R49" s="8" t="s">
        <v>82</v>
      </c>
      <c r="S49" s="256">
        <v>5709.5596446900945</v>
      </c>
      <c r="T49" s="256">
        <v>3512.0248489702608</v>
      </c>
      <c r="U49" s="303"/>
      <c r="V49" s="303"/>
      <c r="W49" s="226"/>
    </row>
    <row r="50" spans="1:25" s="5" customFormat="1" outlineLevel="1">
      <c r="A50" s="563"/>
      <c r="B50" s="563"/>
      <c r="C50" s="563"/>
      <c r="D50" s="563"/>
      <c r="E50" s="569"/>
      <c r="F50" s="8" t="s">
        <v>83</v>
      </c>
      <c r="G50" s="33">
        <v>1351.6819794117794</v>
      </c>
      <c r="H50" s="11">
        <v>351.1118600891906</v>
      </c>
      <c r="I50" s="80"/>
      <c r="J50" s="8" t="s">
        <v>83</v>
      </c>
      <c r="K50" s="11">
        <v>28.510658894126784</v>
      </c>
      <c r="L50" s="80">
        <v>41.340800949645768</v>
      </c>
      <c r="M50" s="80"/>
      <c r="N50" s="80"/>
      <c r="P50" s="185">
        <v>34.925729921886273</v>
      </c>
      <c r="Q50" s="69"/>
      <c r="R50" s="8" t="s">
        <v>83</v>
      </c>
      <c r="S50" s="256">
        <v>1103.4084021876904</v>
      </c>
      <c r="T50" s="256">
        <v>1599.9555566358683</v>
      </c>
      <c r="U50" s="303"/>
      <c r="V50" s="303"/>
      <c r="W50" s="226"/>
    </row>
    <row r="51" spans="1:25" s="5" customFormat="1" outlineLevel="1">
      <c r="A51" s="563"/>
      <c r="B51" s="563"/>
      <c r="C51" s="563"/>
      <c r="D51" s="563"/>
      <c r="E51" s="569"/>
      <c r="F51" s="8" t="s">
        <v>84</v>
      </c>
      <c r="G51" s="33">
        <v>79.287450629732433</v>
      </c>
      <c r="H51" s="11">
        <v>17.416136501370769</v>
      </c>
      <c r="I51" s="80"/>
      <c r="J51" s="8" t="s">
        <v>84</v>
      </c>
      <c r="K51" s="11">
        <v>2.2115105424775168</v>
      </c>
      <c r="L51" s="80">
        <v>1.616878352314091</v>
      </c>
      <c r="M51" s="80"/>
      <c r="N51" s="80"/>
      <c r="P51" s="85">
        <v>1.9141944473958039</v>
      </c>
      <c r="Q51" s="69"/>
      <c r="R51" s="8" t="s">
        <v>84</v>
      </c>
      <c r="S51" s="256">
        <v>91.602518851922198</v>
      </c>
      <c r="T51" s="256">
        <v>66.972382407542682</v>
      </c>
      <c r="U51" s="303"/>
      <c r="V51" s="303"/>
      <c r="W51" s="226"/>
    </row>
    <row r="52" spans="1:25" s="5" customFormat="1" outlineLevel="1">
      <c r="A52" s="563"/>
      <c r="B52" s="563"/>
      <c r="C52" s="563"/>
      <c r="D52" s="563"/>
      <c r="E52" s="569"/>
      <c r="F52" s="8" t="s">
        <v>85</v>
      </c>
      <c r="G52" s="33">
        <v>29.759751796374754</v>
      </c>
      <c r="H52" s="11">
        <v>4.4679265574867291</v>
      </c>
      <c r="I52" s="80"/>
      <c r="J52" s="8" t="s">
        <v>85</v>
      </c>
      <c r="K52" s="11">
        <v>0.73786032429151904</v>
      </c>
      <c r="L52" s="80">
        <v>0.59623273944136079</v>
      </c>
      <c r="M52" s="80"/>
      <c r="N52" s="80"/>
      <c r="P52" s="85">
        <v>0.66704653186643992</v>
      </c>
      <c r="Q52" s="69"/>
      <c r="R52" s="8" t="s">
        <v>85</v>
      </c>
      <c r="S52" s="256">
        <v>32.919052963017073</v>
      </c>
      <c r="T52" s="256">
        <v>26.600450629732435</v>
      </c>
      <c r="U52" s="303"/>
      <c r="V52" s="303"/>
      <c r="W52" s="226"/>
    </row>
    <row r="53" spans="1:25" s="5" customFormat="1" outlineLevel="1">
      <c r="A53" s="563"/>
      <c r="B53" s="563"/>
      <c r="C53" s="563"/>
      <c r="D53" s="563"/>
      <c r="E53" s="569"/>
      <c r="F53" s="8" t="s">
        <v>86</v>
      </c>
      <c r="G53" s="33">
        <v>6.8841211852068147</v>
      </c>
      <c r="H53" s="11"/>
      <c r="I53" s="80"/>
      <c r="J53" s="8" t="s">
        <v>86</v>
      </c>
      <c r="K53" s="11"/>
      <c r="L53" s="80">
        <v>0.25817469982216523</v>
      </c>
      <c r="M53" s="80"/>
      <c r="N53" s="80"/>
      <c r="P53" s="185">
        <v>0.25817469982216501</v>
      </c>
      <c r="Q53" s="69"/>
      <c r="R53" s="8" t="s">
        <v>86</v>
      </c>
      <c r="S53" s="256"/>
      <c r="T53" s="256">
        <v>6.8841211852068147</v>
      </c>
      <c r="U53" s="303"/>
      <c r="V53" s="303"/>
      <c r="W53" s="226"/>
    </row>
    <row r="54" spans="1:25" s="5" customFormat="1" outlineLevel="1">
      <c r="A54" s="563"/>
      <c r="B54" s="563"/>
      <c r="C54" s="563"/>
      <c r="D54" s="563"/>
      <c r="E54" s="569"/>
      <c r="F54" s="13" t="s">
        <v>88</v>
      </c>
      <c r="G54" s="80"/>
      <c r="H54" s="80"/>
      <c r="I54" s="80"/>
      <c r="J54" s="12" t="s">
        <v>88</v>
      </c>
      <c r="K54" s="80"/>
      <c r="L54" s="80"/>
      <c r="M54" s="80"/>
      <c r="N54" s="80"/>
      <c r="P54" s="85"/>
      <c r="Q54" s="69"/>
      <c r="R54" s="12"/>
      <c r="S54" s="303"/>
      <c r="T54" s="303"/>
      <c r="U54" s="303"/>
      <c r="V54" s="303"/>
      <c r="W54" s="226"/>
    </row>
    <row r="55" spans="1:25" s="5" customFormat="1" outlineLevel="1">
      <c r="A55" s="563"/>
      <c r="B55" s="563"/>
      <c r="C55" s="563"/>
      <c r="D55" s="563"/>
      <c r="E55" s="569"/>
      <c r="F55" s="80"/>
      <c r="G55" s="80"/>
      <c r="H55" s="80"/>
      <c r="I55" s="80"/>
      <c r="J55" s="80"/>
      <c r="K55" s="80"/>
      <c r="L55" s="80"/>
      <c r="M55" s="80"/>
      <c r="N55" s="80"/>
      <c r="P55" s="85"/>
      <c r="Q55" s="69"/>
      <c r="R55" s="12"/>
      <c r="S55" s="303"/>
      <c r="T55" s="303"/>
      <c r="U55" s="303"/>
      <c r="V55" s="303"/>
      <c r="W55" s="226"/>
    </row>
    <row r="56" spans="1:25" s="5" customFormat="1" ht="15.75" outlineLevel="1" thickBot="1">
      <c r="A56" s="563"/>
      <c r="B56" s="563"/>
      <c r="C56" s="563"/>
      <c r="D56" s="563"/>
      <c r="E56" s="569"/>
      <c r="F56" s="80"/>
      <c r="G56" s="80"/>
      <c r="H56" s="80"/>
      <c r="I56" s="80"/>
      <c r="J56" s="80"/>
      <c r="K56" s="80"/>
      <c r="L56" s="61"/>
      <c r="M56" s="61"/>
      <c r="N56" s="61"/>
      <c r="P56" s="85"/>
      <c r="Q56" s="69"/>
      <c r="R56" s="12"/>
      <c r="S56" s="303"/>
      <c r="T56" s="303"/>
      <c r="U56" s="303"/>
      <c r="V56" s="303"/>
      <c r="W56" s="226"/>
    </row>
    <row r="57" spans="1:25" s="69" customFormat="1" ht="14.45" customHeight="1" outlineLevel="1">
      <c r="A57" s="563"/>
      <c r="B57" s="563"/>
      <c r="C57" s="563"/>
      <c r="D57" s="563"/>
      <c r="E57" s="569" t="s">
        <v>93</v>
      </c>
      <c r="F57" s="40" t="s">
        <v>79</v>
      </c>
      <c r="G57" s="7" t="s">
        <v>80</v>
      </c>
      <c r="H57" s="7" t="s">
        <v>81</v>
      </c>
      <c r="I57" s="80"/>
      <c r="J57" s="7" t="s">
        <v>79</v>
      </c>
      <c r="K57" s="53" t="s">
        <v>87</v>
      </c>
      <c r="L57" s="80"/>
      <c r="M57" s="80"/>
      <c r="N57" s="80"/>
      <c r="P57" s="178" t="s">
        <v>89</v>
      </c>
      <c r="Q57" s="69" t="s">
        <v>275</v>
      </c>
      <c r="R57" s="8">
        <v>14</v>
      </c>
      <c r="S57" s="256"/>
      <c r="T57" s="256"/>
      <c r="U57" s="303"/>
      <c r="V57" s="303"/>
      <c r="W57" s="226"/>
    </row>
    <row r="58" spans="1:25" s="69" customFormat="1" outlineLevel="1">
      <c r="A58" s="563"/>
      <c r="B58" s="563"/>
      <c r="C58" s="563"/>
      <c r="D58" s="563"/>
      <c r="E58" s="569"/>
      <c r="F58" s="8" t="s">
        <v>82</v>
      </c>
      <c r="G58" s="33">
        <v>5488.9862779893392</v>
      </c>
      <c r="H58" s="11">
        <v>1156.4306011775479</v>
      </c>
      <c r="I58" s="80"/>
      <c r="J58" s="8" t="s">
        <v>82</v>
      </c>
      <c r="K58" s="11">
        <v>113.38869025177942</v>
      </c>
      <c r="L58" s="80">
        <v>153.08678649567014</v>
      </c>
      <c r="M58" s="80"/>
      <c r="N58" s="80"/>
      <c r="P58" s="85">
        <v>133.23773837372477</v>
      </c>
      <c r="Q58" s="69" t="s">
        <v>218</v>
      </c>
      <c r="R58" s="8" t="s">
        <v>82</v>
      </c>
      <c r="S58" s="256">
        <v>4671.2663579250557</v>
      </c>
      <c r="T58" s="256">
        <v>6306.7061980536218</v>
      </c>
      <c r="U58" s="303"/>
      <c r="V58" s="303"/>
      <c r="W58" s="226"/>
    </row>
    <row r="59" spans="1:25" s="69" customFormat="1" outlineLevel="1">
      <c r="A59" s="563"/>
      <c r="B59" s="563"/>
      <c r="C59" s="563"/>
      <c r="D59" s="563"/>
      <c r="E59" s="569"/>
      <c r="F59" s="8" t="s">
        <v>83</v>
      </c>
      <c r="G59" s="33">
        <v>149.90441068542594</v>
      </c>
      <c r="H59" s="11">
        <v>53.263661871369969</v>
      </c>
      <c r="I59" s="80"/>
      <c r="J59" s="8" t="s">
        <v>83</v>
      </c>
      <c r="K59" s="11">
        <v>5.8570949467295712</v>
      </c>
      <c r="L59" s="80">
        <v>3.5049142785650966</v>
      </c>
      <c r="M59" s="80"/>
      <c r="N59" s="80"/>
      <c r="P59" s="185">
        <v>4.6810046126473335</v>
      </c>
      <c r="R59" s="8" t="s">
        <v>83</v>
      </c>
      <c r="S59" s="256">
        <v>187.56750718549898</v>
      </c>
      <c r="T59" s="256">
        <v>112.24131418535292</v>
      </c>
      <c r="U59" s="303"/>
      <c r="V59" s="303"/>
      <c r="W59" s="226"/>
      <c r="Y59" s="69">
        <f>G59/$G$58*100</f>
        <v>2.7310035604668546</v>
      </c>
    </row>
    <row r="60" spans="1:25" s="69" customFormat="1" outlineLevel="1">
      <c r="A60" s="563"/>
      <c r="B60" s="563"/>
      <c r="C60" s="563"/>
      <c r="D60" s="563"/>
      <c r="E60" s="569"/>
      <c r="F60" s="8" t="s">
        <v>84</v>
      </c>
      <c r="G60" s="33">
        <v>24.696518851922193</v>
      </c>
      <c r="H60" s="11">
        <v>10.877471855365656</v>
      </c>
      <c r="I60" s="80"/>
      <c r="J60" s="8" t="s">
        <v>84</v>
      </c>
      <c r="K60" s="11">
        <v>1.1131087618072741</v>
      </c>
      <c r="L60" s="80">
        <v>0.58442529815014344</v>
      </c>
      <c r="M60" s="80"/>
      <c r="N60" s="80"/>
      <c r="P60" s="85">
        <v>0.84876702997870879</v>
      </c>
      <c r="R60" s="8" t="s">
        <v>84</v>
      </c>
      <c r="S60" s="256">
        <v>32.388052963017067</v>
      </c>
      <c r="T60" s="256">
        <v>17.004984740827314</v>
      </c>
      <c r="U60" s="303"/>
      <c r="V60" s="303"/>
      <c r="W60" s="226"/>
      <c r="Y60" s="78">
        <f t="shared" ref="Y60:Y62" si="2">G60/$G$58*100</f>
        <v>0.44992859521173245</v>
      </c>
    </row>
    <row r="61" spans="1:25" s="69" customFormat="1" outlineLevel="1">
      <c r="A61" s="563"/>
      <c r="B61" s="563"/>
      <c r="C61" s="563"/>
      <c r="D61" s="563"/>
      <c r="E61" s="569"/>
      <c r="F61" s="8" t="s">
        <v>85</v>
      </c>
      <c r="G61" s="33">
        <v>25.752916518637566</v>
      </c>
      <c r="H61" s="11"/>
      <c r="I61" s="80"/>
      <c r="J61" s="8" t="s">
        <v>85</v>
      </c>
      <c r="K61" s="11"/>
      <c r="L61" s="80">
        <v>0.79313870961562238</v>
      </c>
      <c r="M61" s="80"/>
      <c r="N61" s="80"/>
      <c r="P61" s="85">
        <v>0.79313870961562238</v>
      </c>
      <c r="R61" s="8" t="s">
        <v>85</v>
      </c>
      <c r="S61" s="256"/>
      <c r="T61" s="256">
        <v>25.752916518637566</v>
      </c>
      <c r="U61" s="303"/>
      <c r="V61" s="303"/>
      <c r="W61" s="226"/>
      <c r="Y61" s="78">
        <f t="shared" si="2"/>
        <v>0.46917436507185206</v>
      </c>
    </row>
    <row r="62" spans="1:25" s="69" customFormat="1" outlineLevel="1">
      <c r="A62" s="563"/>
      <c r="B62" s="563"/>
      <c r="C62" s="563"/>
      <c r="D62" s="563"/>
      <c r="E62" s="569"/>
      <c r="F62" s="8" t="s">
        <v>86</v>
      </c>
      <c r="G62" s="33">
        <v>-61.941742370413657</v>
      </c>
      <c r="H62" s="11"/>
      <c r="I62" s="80"/>
      <c r="J62" s="8" t="s">
        <v>86</v>
      </c>
      <c r="K62" s="11"/>
      <c r="L62" s="80">
        <v>-2.0892355480264784</v>
      </c>
      <c r="M62" s="80"/>
      <c r="N62" s="80"/>
      <c r="P62" s="185">
        <v>-2.0892355480264784</v>
      </c>
      <c r="R62" s="8" t="s">
        <v>86</v>
      </c>
      <c r="S62" s="256"/>
      <c r="T62" s="256">
        <v>-61.941742370413657</v>
      </c>
      <c r="U62" s="303"/>
      <c r="V62" s="303"/>
      <c r="W62" s="226"/>
      <c r="Y62" s="78">
        <f t="shared" si="2"/>
        <v>-1.1284732596034732</v>
      </c>
    </row>
    <row r="63" spans="1:25" s="69" customFormat="1" outlineLevel="1">
      <c r="A63" s="563"/>
      <c r="B63" s="563"/>
      <c r="C63" s="563"/>
      <c r="D63" s="563"/>
      <c r="E63" s="569"/>
      <c r="F63" s="13" t="s">
        <v>88</v>
      </c>
      <c r="G63" s="80"/>
      <c r="H63" s="80"/>
      <c r="I63" s="80"/>
      <c r="J63" s="12" t="s">
        <v>88</v>
      </c>
      <c r="K63" s="80"/>
      <c r="L63" s="80"/>
      <c r="M63" s="80"/>
      <c r="N63" s="80"/>
      <c r="P63" s="85"/>
      <c r="R63" s="12"/>
      <c r="S63" s="303"/>
      <c r="T63" s="303"/>
      <c r="U63" s="303"/>
      <c r="V63" s="303"/>
      <c r="W63" s="226"/>
      <c r="Y63" s="78"/>
    </row>
    <row r="64" spans="1:25" s="69" customFormat="1" outlineLevel="1">
      <c r="A64" s="563"/>
      <c r="B64" s="563"/>
      <c r="C64" s="563"/>
      <c r="D64" s="563"/>
      <c r="E64" s="569"/>
      <c r="F64" s="80"/>
      <c r="G64" s="80"/>
      <c r="H64" s="80"/>
      <c r="I64" s="80"/>
      <c r="J64" s="80"/>
      <c r="K64" s="80"/>
      <c r="L64" s="80"/>
      <c r="M64" s="80"/>
      <c r="N64" s="80"/>
      <c r="P64" s="85"/>
      <c r="R64" s="12"/>
      <c r="S64" s="303"/>
      <c r="T64" s="303"/>
      <c r="U64" s="303"/>
      <c r="V64" s="303"/>
      <c r="W64" s="226"/>
    </row>
    <row r="65" spans="1:23" s="69" customFormat="1" outlineLevel="1">
      <c r="A65" s="563"/>
      <c r="B65" s="563"/>
      <c r="C65" s="563"/>
      <c r="D65" s="563"/>
      <c r="E65" s="569"/>
      <c r="F65" s="80"/>
      <c r="G65" s="80"/>
      <c r="H65" s="80"/>
      <c r="I65" s="80"/>
      <c r="J65" s="80"/>
      <c r="K65" s="80"/>
      <c r="P65" s="85"/>
      <c r="R65" s="12"/>
      <c r="S65" s="303"/>
      <c r="T65" s="303"/>
      <c r="U65" s="303"/>
      <c r="V65" s="303"/>
      <c r="W65" s="226"/>
    </row>
    <row r="66" spans="1:23" s="5" customFormat="1" ht="16.149999999999999" customHeight="1" thickBot="1">
      <c r="A66" s="37">
        <v>16</v>
      </c>
      <c r="B66" s="47" t="s">
        <v>167</v>
      </c>
      <c r="C66" s="127" t="s">
        <v>168</v>
      </c>
      <c r="D66" s="28" t="s">
        <v>257</v>
      </c>
      <c r="E66" s="28"/>
      <c r="L66" s="61"/>
      <c r="M66" s="61"/>
      <c r="N66" s="61"/>
      <c r="S66" s="404"/>
      <c r="T66" s="404"/>
      <c r="U66" s="404"/>
      <c r="V66" s="404"/>
      <c r="W66" s="226"/>
    </row>
    <row r="67" spans="1:23" s="5" customFormat="1" ht="13.9" customHeight="1" outlineLevel="1">
      <c r="A67" s="561"/>
      <c r="B67" s="561"/>
      <c r="C67" s="561"/>
      <c r="D67" s="561"/>
      <c r="E67" s="569" t="s">
        <v>273</v>
      </c>
      <c r="F67" s="40" t="s">
        <v>79</v>
      </c>
      <c r="G67" s="7" t="s">
        <v>80</v>
      </c>
      <c r="H67" s="7" t="s">
        <v>81</v>
      </c>
      <c r="I67" s="80"/>
      <c r="J67" s="7" t="s">
        <v>79</v>
      </c>
      <c r="K67" s="53" t="s">
        <v>87</v>
      </c>
      <c r="L67" s="80"/>
      <c r="M67" s="80"/>
      <c r="N67" s="80"/>
      <c r="P67" s="178" t="s">
        <v>89</v>
      </c>
      <c r="Q67" s="69" t="s">
        <v>274</v>
      </c>
      <c r="R67" s="24" t="s">
        <v>272</v>
      </c>
      <c r="S67" s="303"/>
      <c r="T67" s="303"/>
      <c r="U67" s="303"/>
      <c r="V67" s="303"/>
      <c r="W67" s="226"/>
    </row>
    <row r="68" spans="1:23" s="5" customFormat="1" outlineLevel="1">
      <c r="A68" s="561"/>
      <c r="B68" s="561"/>
      <c r="C68" s="561"/>
      <c r="D68" s="561"/>
      <c r="E68" s="569"/>
      <c r="F68" s="8" t="s">
        <v>82</v>
      </c>
      <c r="G68" s="33">
        <v>1816.8707683607304</v>
      </c>
      <c r="H68" s="11">
        <v>469.59592944648853</v>
      </c>
      <c r="I68" s="80"/>
      <c r="J68" s="8" t="s">
        <v>82</v>
      </c>
      <c r="K68" s="11">
        <v>117.18749223047686</v>
      </c>
      <c r="L68" s="80">
        <v>80.971592723998072</v>
      </c>
      <c r="M68" s="80"/>
      <c r="N68" s="80"/>
      <c r="P68" s="85">
        <v>99.079542477237467</v>
      </c>
      <c r="Q68" s="71"/>
      <c r="R68" s="12" t="s">
        <v>82</v>
      </c>
      <c r="S68" s="303">
        <v>2148.9252344899414</v>
      </c>
      <c r="T68" s="303">
        <v>1484.8163022315196</v>
      </c>
      <c r="U68" s="303"/>
      <c r="V68" s="303"/>
      <c r="W68" s="226"/>
    </row>
    <row r="69" spans="1:23" s="5" customFormat="1" outlineLevel="1">
      <c r="A69" s="561"/>
      <c r="B69" s="561"/>
      <c r="C69" s="561"/>
      <c r="D69" s="561"/>
      <c r="E69" s="569"/>
      <c r="F69" s="8" t="s">
        <v>83</v>
      </c>
      <c r="G69" s="33">
        <v>198.19844974155779</v>
      </c>
      <c r="H69" s="11">
        <v>9.4398272884673826</v>
      </c>
      <c r="I69" s="80"/>
      <c r="J69" s="8" t="s">
        <v>83</v>
      </c>
      <c r="K69" s="11">
        <v>12.279209204353217</v>
      </c>
      <c r="L69" s="80">
        <v>11.479073156154291</v>
      </c>
      <c r="M69" s="80"/>
      <c r="N69" s="80"/>
      <c r="P69" s="185">
        <v>11.879141180253754</v>
      </c>
      <c r="Q69" s="71"/>
      <c r="R69" s="12" t="s">
        <v>83</v>
      </c>
      <c r="S69" s="303">
        <v>204.87341563046289</v>
      </c>
      <c r="T69" s="303">
        <v>191.52348385265267</v>
      </c>
      <c r="U69" s="303"/>
      <c r="V69" s="303"/>
      <c r="W69" s="226"/>
    </row>
    <row r="70" spans="1:23" s="5" customFormat="1" outlineLevel="1">
      <c r="A70" s="561"/>
      <c r="B70" s="561"/>
      <c r="C70" s="561"/>
      <c r="D70" s="561"/>
      <c r="E70" s="569"/>
      <c r="F70" s="8" t="s">
        <v>84</v>
      </c>
      <c r="G70" s="33">
        <v>67.712683574184979</v>
      </c>
      <c r="H70" s="11">
        <v>6.9101768989590404</v>
      </c>
      <c r="I70" s="80"/>
      <c r="J70" s="8" t="s">
        <v>84</v>
      </c>
      <c r="K70" s="11">
        <v>3.9223650020544634</v>
      </c>
      <c r="L70" s="80">
        <v>4.532477109331019</v>
      </c>
      <c r="M70" s="80"/>
      <c r="N70" s="80"/>
      <c r="P70" s="85">
        <v>4.2274210556927407</v>
      </c>
      <c r="Q70" s="71"/>
      <c r="R70" s="12" t="s">
        <v>84</v>
      </c>
      <c r="S70" s="303">
        <v>62.82645062973242</v>
      </c>
      <c r="T70" s="303">
        <v>72.598916518637552</v>
      </c>
      <c r="U70" s="303"/>
      <c r="V70" s="303"/>
      <c r="W70" s="226"/>
    </row>
    <row r="71" spans="1:23" s="5" customFormat="1" outlineLevel="1">
      <c r="A71" s="561"/>
      <c r="B71" s="561"/>
      <c r="C71" s="561"/>
      <c r="D71" s="561"/>
      <c r="E71" s="569"/>
      <c r="F71" s="8" t="s">
        <v>85</v>
      </c>
      <c r="G71" s="33">
        <v>35.729518851922187</v>
      </c>
      <c r="H71" s="11">
        <v>4.2249147772166156</v>
      </c>
      <c r="I71" s="80"/>
      <c r="J71" s="8" t="s">
        <v>85</v>
      </c>
      <c r="K71" s="11">
        <v>3.0421539845473569</v>
      </c>
      <c r="L71" s="80">
        <v>2.5726788268887946</v>
      </c>
      <c r="M71" s="80"/>
      <c r="N71" s="80"/>
      <c r="P71" s="85">
        <v>2.8074164057180759</v>
      </c>
      <c r="Q71" s="71"/>
      <c r="R71" s="12" t="s">
        <v>85</v>
      </c>
      <c r="S71" s="303">
        <v>38.716984740827307</v>
      </c>
      <c r="T71" s="303">
        <v>32.742052963017066</v>
      </c>
      <c r="U71" s="303"/>
      <c r="V71" s="303"/>
      <c r="W71" s="226"/>
    </row>
    <row r="72" spans="1:23" s="5" customFormat="1" outlineLevel="1">
      <c r="A72" s="561"/>
      <c r="B72" s="561"/>
      <c r="C72" s="561"/>
      <c r="D72" s="561"/>
      <c r="E72" s="569"/>
      <c r="F72" s="8" t="s">
        <v>86</v>
      </c>
      <c r="G72" s="33">
        <v>38.775984740827319</v>
      </c>
      <c r="H72" s="11"/>
      <c r="I72" s="80"/>
      <c r="J72" s="8" t="s">
        <v>86</v>
      </c>
      <c r="K72" s="11"/>
      <c r="L72" s="80">
        <v>3.4707726935982084</v>
      </c>
      <c r="M72" s="80"/>
      <c r="N72" s="80"/>
      <c r="P72" s="185">
        <v>3.4707726935982084</v>
      </c>
      <c r="Q72" s="71"/>
      <c r="R72" s="12" t="s">
        <v>86</v>
      </c>
      <c r="S72" s="303"/>
      <c r="T72" s="303">
        <v>38.775984740827319</v>
      </c>
      <c r="U72" s="303"/>
      <c r="V72" s="303"/>
      <c r="W72" s="226"/>
    </row>
    <row r="73" spans="1:23" s="5" customFormat="1" outlineLevel="1">
      <c r="A73" s="561"/>
      <c r="B73" s="561"/>
      <c r="C73" s="561"/>
      <c r="D73" s="561"/>
      <c r="E73" s="569"/>
      <c r="F73" s="12" t="s">
        <v>88</v>
      </c>
      <c r="G73" s="80"/>
      <c r="H73" s="80"/>
      <c r="I73" s="80"/>
      <c r="J73" s="12" t="s">
        <v>88</v>
      </c>
      <c r="K73" s="80"/>
      <c r="L73" s="80"/>
      <c r="M73" s="80"/>
      <c r="N73" s="80"/>
      <c r="P73" s="85"/>
      <c r="Q73" s="71"/>
      <c r="R73" s="12"/>
      <c r="S73" s="303"/>
      <c r="T73" s="303"/>
      <c r="U73" s="303"/>
      <c r="V73" s="303"/>
      <c r="W73" s="226"/>
    </row>
    <row r="74" spans="1:23" s="5" customFormat="1" outlineLevel="1">
      <c r="A74" s="561"/>
      <c r="B74" s="561"/>
      <c r="C74" s="561"/>
      <c r="D74" s="561"/>
      <c r="E74" s="569"/>
      <c r="F74" s="80"/>
      <c r="G74" s="80"/>
      <c r="H74" s="80"/>
      <c r="I74" s="80"/>
      <c r="J74" s="80"/>
      <c r="K74" s="80"/>
      <c r="L74" s="80"/>
      <c r="M74" s="80"/>
      <c r="N74" s="80"/>
      <c r="P74" s="85"/>
      <c r="Q74" s="69"/>
      <c r="R74" s="12"/>
      <c r="S74" s="303"/>
      <c r="T74" s="303"/>
      <c r="U74" s="303"/>
      <c r="V74" s="303"/>
      <c r="W74" s="226"/>
    </row>
    <row r="75" spans="1:23" s="5" customFormat="1" outlineLevel="1">
      <c r="A75" s="561"/>
      <c r="B75" s="561"/>
      <c r="C75" s="561"/>
      <c r="D75" s="561"/>
      <c r="E75" s="569"/>
      <c r="F75" s="80"/>
      <c r="G75" s="80"/>
      <c r="H75" s="80"/>
      <c r="I75" s="80"/>
      <c r="J75" s="80"/>
      <c r="K75" s="80"/>
      <c r="L75" s="80"/>
      <c r="M75" s="80"/>
      <c r="N75" s="80"/>
      <c r="P75" s="85"/>
      <c r="Q75" s="69"/>
      <c r="R75" s="12"/>
      <c r="S75" s="303"/>
      <c r="T75" s="303"/>
      <c r="U75" s="303"/>
      <c r="V75" s="303"/>
      <c r="W75" s="226"/>
    </row>
    <row r="76" spans="1:23" s="5" customFormat="1" ht="28.9" customHeight="1" outlineLevel="1" thickBot="1">
      <c r="A76" s="561"/>
      <c r="B76" s="561"/>
      <c r="C76" s="561"/>
      <c r="D76" s="561"/>
      <c r="E76" s="569"/>
      <c r="F76" s="49"/>
      <c r="G76" s="80"/>
      <c r="H76" s="80"/>
      <c r="I76" s="80"/>
      <c r="J76" s="80"/>
      <c r="K76" s="80"/>
      <c r="L76" s="61"/>
      <c r="M76" s="61"/>
      <c r="N76" s="61"/>
      <c r="P76" s="85"/>
      <c r="Q76" s="69"/>
      <c r="R76" s="12"/>
      <c r="S76" s="303"/>
      <c r="T76" s="303"/>
      <c r="U76" s="303"/>
      <c r="V76" s="303"/>
      <c r="W76" s="226"/>
    </row>
    <row r="77" spans="1:23" s="5" customFormat="1" ht="14.45" customHeight="1" outlineLevel="1">
      <c r="A77" s="563"/>
      <c r="B77" s="563"/>
      <c r="C77" s="563"/>
      <c r="D77" s="563"/>
      <c r="E77" s="569" t="s">
        <v>271</v>
      </c>
      <c r="F77" s="40" t="s">
        <v>79</v>
      </c>
      <c r="G77" s="7" t="s">
        <v>80</v>
      </c>
      <c r="H77" s="7" t="s">
        <v>81</v>
      </c>
      <c r="I77" s="80"/>
      <c r="J77" s="7" t="s">
        <v>79</v>
      </c>
      <c r="K77" s="53" t="s">
        <v>87</v>
      </c>
      <c r="L77" s="80"/>
      <c r="M77" s="80"/>
      <c r="N77" s="80"/>
      <c r="P77" s="178" t="s">
        <v>89</v>
      </c>
      <c r="Q77" s="69" t="s">
        <v>275</v>
      </c>
      <c r="R77" s="24" t="s">
        <v>272</v>
      </c>
      <c r="S77" s="303"/>
      <c r="T77" s="303"/>
      <c r="U77" s="303"/>
      <c r="V77" s="303"/>
      <c r="W77" s="226"/>
    </row>
    <row r="78" spans="1:23" s="5" customFormat="1" outlineLevel="1">
      <c r="A78" s="563"/>
      <c r="B78" s="563"/>
      <c r="C78" s="563"/>
      <c r="D78" s="563"/>
      <c r="E78" s="569"/>
      <c r="F78" s="8" t="s">
        <v>82</v>
      </c>
      <c r="G78" s="51">
        <v>5321.4722727568915</v>
      </c>
      <c r="H78" s="50">
        <v>128.36357282979779</v>
      </c>
      <c r="I78" s="80"/>
      <c r="J78" s="8" t="s">
        <v>82</v>
      </c>
      <c r="K78" s="11">
        <v>89.605384967850384</v>
      </c>
      <c r="L78" s="80">
        <v>88.95301047833631</v>
      </c>
      <c r="M78" s="80">
        <v>87.789094321963475</v>
      </c>
      <c r="N78" s="80">
        <v>92.845809109823193</v>
      </c>
      <c r="P78" s="85">
        <v>89.798324719493337</v>
      </c>
      <c r="Q78" s="69"/>
      <c r="R78" s="12" t="s">
        <v>82</v>
      </c>
      <c r="S78" s="303">
        <v>5310.0386124755023</v>
      </c>
      <c r="T78" s="303">
        <v>5271.3787291397339</v>
      </c>
      <c r="U78" s="303">
        <v>5202.4047524725802</v>
      </c>
      <c r="V78" s="303">
        <v>5502.0669969397513</v>
      </c>
      <c r="W78" s="226"/>
    </row>
    <row r="79" spans="1:23" s="5" customFormat="1" outlineLevel="1">
      <c r="A79" s="563"/>
      <c r="B79" s="563"/>
      <c r="C79" s="563"/>
      <c r="D79" s="563"/>
      <c r="E79" s="569"/>
      <c r="F79" s="8" t="s">
        <v>83</v>
      </c>
      <c r="G79" s="51">
        <v>27.441419435243347</v>
      </c>
      <c r="H79" s="50">
        <v>16.950848997772226</v>
      </c>
      <c r="I79" s="80"/>
      <c r="J79" s="8" t="s">
        <v>83</v>
      </c>
      <c r="K79" s="11">
        <v>0.61288080427589997</v>
      </c>
      <c r="L79" s="80">
        <v>0.73346442718612148</v>
      </c>
      <c r="M79" s="80">
        <v>4.9614508272683495E-2</v>
      </c>
      <c r="N79" s="80">
        <v>0.76675195115991934</v>
      </c>
      <c r="P79" s="185">
        <v>0.54067792272365611</v>
      </c>
      <c r="Q79" s="69"/>
      <c r="R79" s="12" t="s">
        <v>83</v>
      </c>
      <c r="S79" s="303">
        <v>31.105984740827321</v>
      </c>
      <c r="T79" s="303">
        <v>37.226052963017061</v>
      </c>
      <c r="U79" s="303">
        <v>2.5181211852068284</v>
      </c>
      <c r="V79" s="303">
        <v>38.915518851922194</v>
      </c>
      <c r="W79" s="226"/>
    </row>
    <row r="80" spans="1:23" s="5" customFormat="1" outlineLevel="1">
      <c r="A80" s="563"/>
      <c r="B80" s="563"/>
      <c r="C80" s="563"/>
      <c r="D80" s="563"/>
      <c r="E80" s="569"/>
      <c r="F80" s="8" t="s">
        <v>84</v>
      </c>
      <c r="G80" s="51">
        <v>7.35332001856451</v>
      </c>
      <c r="H80" s="50">
        <v>15.43757644608527</v>
      </c>
      <c r="I80" s="80"/>
      <c r="J80" s="8" t="s">
        <v>84</v>
      </c>
      <c r="K80" s="11">
        <v>0.45459166544033369</v>
      </c>
      <c r="L80" s="80">
        <v>0.14995579347913185</v>
      </c>
      <c r="M80" s="80">
        <v>-0.25691847151253966</v>
      </c>
      <c r="N80" s="80">
        <v>0.21581294814900231</v>
      </c>
      <c r="P80" s="85">
        <v>0.14086048388898204</v>
      </c>
      <c r="Q80" s="69"/>
      <c r="R80" s="12" t="s">
        <v>84</v>
      </c>
      <c r="S80" s="303">
        <v>23.730984740827321</v>
      </c>
      <c r="T80" s="303">
        <v>7.828121185206828</v>
      </c>
      <c r="U80" s="303">
        <v>-13.411878814793171</v>
      </c>
      <c r="V80" s="303">
        <v>11.26605296301706</v>
      </c>
      <c r="W80" s="226"/>
    </row>
    <row r="81" spans="1:23" s="5" customFormat="1" outlineLevel="1">
      <c r="A81" s="563"/>
      <c r="B81" s="563"/>
      <c r="C81" s="563"/>
      <c r="D81" s="563"/>
      <c r="E81" s="569"/>
      <c r="F81" s="8" t="s">
        <v>85</v>
      </c>
      <c r="G81" s="51">
        <v>15.408333333333317</v>
      </c>
      <c r="H81" s="50">
        <v>20.355732198408717</v>
      </c>
      <c r="I81" s="80"/>
      <c r="J81" s="8" t="s">
        <v>85</v>
      </c>
      <c r="K81" s="11">
        <v>0.44229544561508077</v>
      </c>
      <c r="L81" s="80">
        <v>0.1960810881435785</v>
      </c>
      <c r="M81" s="80">
        <v>-0.1325918513113046</v>
      </c>
      <c r="N81" s="80">
        <v>0.21001774988724831</v>
      </c>
      <c r="P81" s="85">
        <v>0.17895060808365076</v>
      </c>
      <c r="Q81" s="69"/>
      <c r="R81" s="12" t="s">
        <v>85</v>
      </c>
      <c r="S81" s="303">
        <v>38.083333333333314</v>
      </c>
      <c r="T81" s="303">
        <v>16.883333333333326</v>
      </c>
      <c r="U81" s="303">
        <v>-11.416666666666686</v>
      </c>
      <c r="V81" s="303">
        <v>18.083333333333314</v>
      </c>
      <c r="W81" s="226"/>
    </row>
    <row r="82" spans="1:23" s="5" customFormat="1" outlineLevel="1">
      <c r="A82" s="563"/>
      <c r="B82" s="563"/>
      <c r="C82" s="563"/>
      <c r="D82" s="563"/>
      <c r="E82" s="569"/>
      <c r="F82" s="8" t="s">
        <v>86</v>
      </c>
      <c r="G82" s="51">
        <v>7.8815188519221886</v>
      </c>
      <c r="H82" s="51">
        <v>10.549967454581051</v>
      </c>
      <c r="I82" s="80"/>
      <c r="J82" s="8" t="s">
        <v>86</v>
      </c>
      <c r="K82" s="11"/>
      <c r="L82" s="80">
        <v>0.11020430770639698</v>
      </c>
      <c r="M82" s="80">
        <v>-2.6893437409604128E-2</v>
      </c>
      <c r="N82" s="80">
        <v>0.37698017507514064</v>
      </c>
      <c r="P82" s="185">
        <v>0.15343034845731116</v>
      </c>
      <c r="Q82" s="69"/>
      <c r="R82" s="12" t="s">
        <v>86</v>
      </c>
      <c r="S82" s="303"/>
      <c r="T82" s="303">
        <v>5.6610529630170614</v>
      </c>
      <c r="U82" s="303">
        <v>-1.381481148077808</v>
      </c>
      <c r="V82" s="303">
        <v>19.364984740827314</v>
      </c>
      <c r="W82" s="226"/>
    </row>
    <row r="83" spans="1:23" s="5" customFormat="1" outlineLevel="1">
      <c r="A83" s="563"/>
      <c r="B83" s="563"/>
      <c r="C83" s="563"/>
      <c r="D83" s="563"/>
      <c r="E83" s="569"/>
      <c r="F83" s="13" t="s">
        <v>88</v>
      </c>
      <c r="G83" s="51">
        <v>7.9054165186375576</v>
      </c>
      <c r="H83" s="51">
        <v>9.2199653198913882</v>
      </c>
      <c r="I83" s="80"/>
      <c r="J83" s="12" t="s">
        <v>88</v>
      </c>
      <c r="K83" s="80"/>
      <c r="L83" s="80"/>
      <c r="M83" s="80">
        <v>2.6967047331560405E-2</v>
      </c>
      <c r="N83" s="80">
        <v>0.28067881526826299</v>
      </c>
      <c r="P83" s="85">
        <v>0.1538229312999117</v>
      </c>
      <c r="Q83" s="69"/>
      <c r="R83" s="12" t="s">
        <v>88</v>
      </c>
      <c r="S83" s="303"/>
      <c r="T83" s="303"/>
      <c r="U83" s="303">
        <v>1.3859165186375619</v>
      </c>
      <c r="V83" s="303">
        <v>14.424916518637554</v>
      </c>
      <c r="W83" s="226"/>
    </row>
    <row r="84" spans="1:23" s="5" customFormat="1" outlineLevel="1">
      <c r="A84" s="563"/>
      <c r="B84" s="563"/>
      <c r="C84" s="563"/>
      <c r="D84" s="563"/>
      <c r="E84" s="569"/>
      <c r="F84" s="80"/>
      <c r="G84" s="80"/>
      <c r="H84" s="80"/>
      <c r="I84" s="80"/>
      <c r="J84" s="80"/>
      <c r="K84" s="80"/>
      <c r="L84" s="80"/>
      <c r="M84" s="80"/>
      <c r="N84" s="80"/>
      <c r="P84" s="85"/>
      <c r="Q84" s="69"/>
      <c r="R84" s="12"/>
      <c r="S84" s="303"/>
      <c r="T84" s="303"/>
      <c r="U84" s="303"/>
      <c r="V84" s="303"/>
      <c r="W84" s="226"/>
    </row>
    <row r="85" spans="1:23" s="5" customFormat="1" ht="14.45" customHeight="1" outlineLevel="1">
      <c r="A85" s="563"/>
      <c r="B85" s="563"/>
      <c r="C85" s="563"/>
      <c r="D85" s="563"/>
      <c r="E85" s="569"/>
      <c r="F85" s="80"/>
      <c r="G85" s="80"/>
      <c r="H85" s="80"/>
      <c r="I85" s="80"/>
      <c r="J85" s="80"/>
      <c r="K85" s="80"/>
      <c r="P85" s="85"/>
      <c r="Q85" s="69"/>
      <c r="R85" s="12"/>
      <c r="S85" s="303"/>
      <c r="T85" s="303"/>
      <c r="U85" s="303"/>
      <c r="V85" s="303"/>
      <c r="W85" s="226"/>
    </row>
    <row r="86" spans="1:23" s="5" customFormat="1" ht="13.15" customHeight="1" thickBot="1">
      <c r="A86" s="35">
        <v>17</v>
      </c>
      <c r="B86" s="46" t="s">
        <v>169</v>
      </c>
      <c r="C86" s="122" t="s">
        <v>170</v>
      </c>
      <c r="D86" s="28" t="s">
        <v>257</v>
      </c>
      <c r="E86" s="28"/>
      <c r="L86" s="61"/>
      <c r="M86" s="61"/>
      <c r="N86" s="61"/>
      <c r="S86" s="404"/>
      <c r="T86" s="404"/>
      <c r="U86" s="404"/>
      <c r="V86" s="404"/>
      <c r="W86" s="78"/>
    </row>
    <row r="87" spans="1:23" s="5" customFormat="1" ht="13.9" customHeight="1" outlineLevel="1">
      <c r="A87" s="561"/>
      <c r="B87" s="561"/>
      <c r="C87" s="561"/>
      <c r="D87" s="561"/>
      <c r="E87" s="562" t="s">
        <v>91</v>
      </c>
      <c r="F87" s="40" t="s">
        <v>79</v>
      </c>
      <c r="G87" s="7" t="s">
        <v>80</v>
      </c>
      <c r="H87" s="7" t="s">
        <v>81</v>
      </c>
      <c r="I87" s="80"/>
      <c r="J87" s="7" t="s">
        <v>79</v>
      </c>
      <c r="K87" s="53" t="s">
        <v>87</v>
      </c>
      <c r="L87" s="80"/>
      <c r="M87" s="80"/>
      <c r="N87" s="80"/>
      <c r="P87" s="178" t="s">
        <v>89</v>
      </c>
      <c r="Q87" s="69" t="s">
        <v>357</v>
      </c>
      <c r="R87" s="24" t="s">
        <v>248</v>
      </c>
      <c r="S87" s="349"/>
      <c r="T87" s="349"/>
      <c r="U87" s="349"/>
      <c r="V87" s="349"/>
      <c r="W87" s="226"/>
    </row>
    <row r="88" spans="1:23" s="5" customFormat="1" outlineLevel="1">
      <c r="A88" s="561"/>
      <c r="B88" s="561"/>
      <c r="C88" s="561"/>
      <c r="D88" s="561"/>
      <c r="E88" s="562"/>
      <c r="F88" s="8" t="s">
        <v>82</v>
      </c>
      <c r="G88" s="33">
        <v>915.81204914646059</v>
      </c>
      <c r="H88" s="11">
        <v>72.731836617402394</v>
      </c>
      <c r="I88" s="80"/>
      <c r="J88" s="8" t="s">
        <v>82</v>
      </c>
      <c r="K88" s="11">
        <v>107.11519085189434</v>
      </c>
      <c r="L88" s="80">
        <v>115.87725269531606</v>
      </c>
      <c r="M88" s="80">
        <v>112.82537914076998</v>
      </c>
      <c r="N88" s="80">
        <v>128.90341009957419</v>
      </c>
      <c r="P88" s="85">
        <v>116.18030819688863</v>
      </c>
      <c r="Q88" s="71"/>
      <c r="R88" s="12" t="s">
        <v>82</v>
      </c>
      <c r="S88" s="349">
        <v>844.35464108550741</v>
      </c>
      <c r="T88" s="349">
        <v>913.42315997748062</v>
      </c>
      <c r="U88" s="349">
        <v>889.36622109427333</v>
      </c>
      <c r="V88" s="349">
        <v>1016.1041744285806</v>
      </c>
      <c r="W88" s="226" t="s">
        <v>349</v>
      </c>
    </row>
    <row r="89" spans="1:23" s="5" customFormat="1" outlineLevel="1">
      <c r="A89" s="561"/>
      <c r="B89" s="561"/>
      <c r="C89" s="561"/>
      <c r="D89" s="561"/>
      <c r="E89" s="562"/>
      <c r="F89" s="8" t="s">
        <v>83</v>
      </c>
      <c r="G89" s="33">
        <v>922.15761470412633</v>
      </c>
      <c r="H89" s="11">
        <v>66.442615658280971</v>
      </c>
      <c r="I89" s="80"/>
      <c r="J89" s="8" t="s">
        <v>83</v>
      </c>
      <c r="K89" s="11">
        <v>123.1767679227404</v>
      </c>
      <c r="L89" s="80">
        <v>119.1625241088136</v>
      </c>
      <c r="M89" s="80">
        <v>109.2593811615763</v>
      </c>
      <c r="N89" s="80">
        <v>130.01362465904657</v>
      </c>
      <c r="P89" s="199">
        <v>120.40307446304422</v>
      </c>
      <c r="Q89" s="71"/>
      <c r="R89" s="12" t="s">
        <v>83</v>
      </c>
      <c r="S89" s="349">
        <v>943.40111331178798</v>
      </c>
      <c r="T89" s="349">
        <v>912.65633775850495</v>
      </c>
      <c r="U89" s="349">
        <v>836.80894998186352</v>
      </c>
      <c r="V89" s="349">
        <v>995.76405776434888</v>
      </c>
      <c r="W89" s="226"/>
    </row>
    <row r="90" spans="1:23" s="5" customFormat="1" outlineLevel="1">
      <c r="A90" s="561"/>
      <c r="B90" s="561"/>
      <c r="C90" s="561"/>
      <c r="D90" s="561"/>
      <c r="E90" s="562"/>
      <c r="F90" s="8" t="s">
        <v>84</v>
      </c>
      <c r="G90" s="33">
        <v>963.28298054025981</v>
      </c>
      <c r="H90" s="11">
        <v>129.83534357797865</v>
      </c>
      <c r="I90" s="80"/>
      <c r="J90" s="8" t="s">
        <v>84</v>
      </c>
      <c r="K90" s="11">
        <v>125.13539641749335</v>
      </c>
      <c r="L90" s="80">
        <v>143.55770170816683</v>
      </c>
      <c r="M90" s="80">
        <v>107.88384690491031</v>
      </c>
      <c r="N90" s="80">
        <v>110.41321841589435</v>
      </c>
      <c r="P90" s="85">
        <v>121.74754086161622</v>
      </c>
      <c r="Q90" s="71"/>
      <c r="R90" s="12" t="s">
        <v>84</v>
      </c>
      <c r="S90" s="349">
        <v>990.08815109573425</v>
      </c>
      <c r="T90" s="349">
        <v>1135.8479177672709</v>
      </c>
      <c r="U90" s="349">
        <v>853.59156220522209</v>
      </c>
      <c r="V90" s="349">
        <v>873.60429109281233</v>
      </c>
      <c r="W90" s="226"/>
    </row>
    <row r="91" spans="1:23" s="5" customFormat="1" outlineLevel="1">
      <c r="A91" s="561"/>
      <c r="B91" s="561"/>
      <c r="C91" s="561"/>
      <c r="D91" s="561"/>
      <c r="E91" s="562"/>
      <c r="F91" s="8" t="s">
        <v>85</v>
      </c>
      <c r="G91" s="33">
        <v>1245.1953099847856</v>
      </c>
      <c r="H91" s="11">
        <v>246.13542658092356</v>
      </c>
      <c r="I91" s="80"/>
      <c r="J91" s="8" t="s">
        <v>85</v>
      </c>
      <c r="K91" s="11">
        <v>216.94218832002267</v>
      </c>
      <c r="L91" s="80">
        <v>171.55498595015851</v>
      </c>
      <c r="M91" s="80">
        <v>132.65315921127359</v>
      </c>
      <c r="N91" s="80">
        <v>184.7413521928043</v>
      </c>
      <c r="P91" s="85">
        <v>176.47292141856474</v>
      </c>
      <c r="Q91" s="71"/>
      <c r="R91" s="12" t="s">
        <v>85</v>
      </c>
      <c r="S91" s="349">
        <v>1530.7470022169098</v>
      </c>
      <c r="T91" s="349">
        <v>1210.4942910928123</v>
      </c>
      <c r="U91" s="349">
        <v>936.00247775558307</v>
      </c>
      <c r="V91" s="349">
        <v>1303.5374688738366</v>
      </c>
      <c r="W91" s="226"/>
    </row>
    <row r="92" spans="1:23" s="5" customFormat="1" outlineLevel="1">
      <c r="A92" s="561"/>
      <c r="B92" s="561"/>
      <c r="C92" s="561"/>
      <c r="D92" s="561"/>
      <c r="E92" s="562"/>
      <c r="F92" s="8" t="s">
        <v>86</v>
      </c>
      <c r="G92" s="33">
        <v>817.73869552881558</v>
      </c>
      <c r="H92" s="11">
        <v>29.016246860224225</v>
      </c>
      <c r="I92" s="80"/>
      <c r="J92" s="8" t="s">
        <v>86</v>
      </c>
      <c r="K92" s="11"/>
      <c r="L92" s="80">
        <v>101.18137081873049</v>
      </c>
      <c r="M92" s="80">
        <v>108.17952106601567</v>
      </c>
      <c r="N92" s="80">
        <v>106.97557476000563</v>
      </c>
      <c r="P92" s="199">
        <v>105.44548888158393</v>
      </c>
      <c r="Q92" s="71"/>
      <c r="R92" s="12" t="s">
        <v>86</v>
      </c>
      <c r="S92" s="349"/>
      <c r="T92" s="349">
        <v>784.67009886068797</v>
      </c>
      <c r="U92" s="349">
        <v>838.94134664025137</v>
      </c>
      <c r="V92" s="349">
        <v>829.60464108550741</v>
      </c>
      <c r="W92" s="226"/>
    </row>
    <row r="93" spans="1:23" s="5" customFormat="1" outlineLevel="1">
      <c r="A93" s="561"/>
      <c r="B93" s="561"/>
      <c r="C93" s="561"/>
      <c r="D93" s="561"/>
      <c r="E93" s="562"/>
      <c r="F93" s="12" t="s">
        <v>88</v>
      </c>
      <c r="G93" s="80">
        <v>615.6245916351379</v>
      </c>
      <c r="H93" s="80">
        <v>105.8023755599541</v>
      </c>
      <c r="I93" s="80"/>
      <c r="J93" s="12" t="s">
        <v>88</v>
      </c>
      <c r="K93" s="80"/>
      <c r="L93" s="80"/>
      <c r="M93" s="80">
        <v>100.26453725192341</v>
      </c>
      <c r="N93" s="80">
        <v>78.535875544451315</v>
      </c>
      <c r="P93" s="85">
        <v>89.400206398187365</v>
      </c>
      <c r="Q93" s="71"/>
      <c r="R93" s="12" t="s">
        <v>88</v>
      </c>
      <c r="S93" s="349"/>
      <c r="T93" s="349"/>
      <c r="U93" s="349">
        <v>690.43816885922695</v>
      </c>
      <c r="V93" s="349">
        <v>540.81101441104897</v>
      </c>
      <c r="W93" s="226"/>
    </row>
    <row r="94" spans="1:23" s="5" customFormat="1" outlineLevel="1">
      <c r="A94" s="561"/>
      <c r="B94" s="561"/>
      <c r="C94" s="561"/>
      <c r="D94" s="561"/>
      <c r="E94" s="562"/>
      <c r="F94" s="80"/>
      <c r="G94" s="80"/>
      <c r="H94" s="80"/>
      <c r="I94" s="80"/>
      <c r="J94" s="80"/>
      <c r="K94" s="80"/>
      <c r="L94" s="80"/>
      <c r="M94" s="80"/>
      <c r="N94" s="80"/>
      <c r="P94" s="85"/>
      <c r="Q94" s="69"/>
      <c r="R94" s="12"/>
      <c r="S94" s="303"/>
      <c r="T94" s="303"/>
      <c r="U94" s="303"/>
      <c r="V94" s="303"/>
      <c r="W94" s="226"/>
    </row>
    <row r="95" spans="1:23" s="5" customFormat="1" outlineLevel="1">
      <c r="A95" s="561"/>
      <c r="B95" s="561"/>
      <c r="C95" s="561"/>
      <c r="D95" s="561"/>
      <c r="E95" s="562"/>
      <c r="F95" s="80"/>
      <c r="G95" s="80"/>
      <c r="H95" s="80"/>
      <c r="I95" s="80"/>
      <c r="J95" s="80"/>
      <c r="K95" s="80"/>
      <c r="L95" s="80"/>
      <c r="M95" s="80"/>
      <c r="N95" s="80"/>
      <c r="P95" s="85"/>
      <c r="Q95" s="69"/>
      <c r="R95" s="12"/>
      <c r="S95" s="303"/>
      <c r="T95" s="303"/>
      <c r="U95" s="303"/>
      <c r="V95" s="303"/>
      <c r="W95" s="226"/>
    </row>
    <row r="96" spans="1:23" s="5" customFormat="1" ht="15.75" outlineLevel="1" thickBot="1">
      <c r="A96" s="561"/>
      <c r="B96" s="561"/>
      <c r="C96" s="561"/>
      <c r="D96" s="561"/>
      <c r="E96" s="562"/>
      <c r="F96" s="49"/>
      <c r="G96" s="80"/>
      <c r="H96" s="80"/>
      <c r="I96" s="80"/>
      <c r="J96" s="80"/>
      <c r="K96" s="80"/>
      <c r="L96" s="61"/>
      <c r="M96" s="61"/>
      <c r="N96" s="61"/>
      <c r="P96" s="85"/>
      <c r="Q96" s="69"/>
      <c r="R96" s="12"/>
      <c r="S96" s="303"/>
      <c r="T96" s="303"/>
      <c r="U96" s="303"/>
      <c r="V96" s="303"/>
      <c r="W96" s="226"/>
    </row>
    <row r="97" spans="1:23" s="5" customFormat="1" ht="14.45" customHeight="1" outlineLevel="1">
      <c r="A97" s="563"/>
      <c r="B97" s="563"/>
      <c r="C97" s="563"/>
      <c r="D97" s="563"/>
      <c r="E97" s="589" t="s">
        <v>290</v>
      </c>
      <c r="F97" s="40" t="s">
        <v>79</v>
      </c>
      <c r="G97" s="7" t="s">
        <v>80</v>
      </c>
      <c r="H97" s="7" t="s">
        <v>81</v>
      </c>
      <c r="I97" s="80"/>
      <c r="J97" s="7" t="s">
        <v>79</v>
      </c>
      <c r="K97" s="53" t="s">
        <v>87</v>
      </c>
      <c r="L97" s="80"/>
      <c r="M97" s="80"/>
      <c r="N97" s="80"/>
      <c r="P97" s="178" t="s">
        <v>89</v>
      </c>
      <c r="Q97" s="69" t="s">
        <v>275</v>
      </c>
      <c r="R97" s="8">
        <v>17</v>
      </c>
      <c r="S97" s="256"/>
      <c r="T97" s="256"/>
      <c r="U97" s="303"/>
      <c r="V97" s="303"/>
      <c r="W97" s="226"/>
    </row>
    <row r="98" spans="1:23" s="5" customFormat="1" outlineLevel="1">
      <c r="A98" s="563"/>
      <c r="B98" s="563"/>
      <c r="C98" s="563"/>
      <c r="D98" s="563"/>
      <c r="E98" s="589"/>
      <c r="F98" s="8" t="s">
        <v>82</v>
      </c>
      <c r="G98" s="33">
        <v>1.5629165186375622</v>
      </c>
      <c r="H98" s="11">
        <v>12.963436859865977</v>
      </c>
      <c r="I98" s="80"/>
      <c r="J98" s="8" t="s">
        <v>82</v>
      </c>
      <c r="K98" s="11">
        <v>0.22324518145428615</v>
      </c>
      <c r="L98" s="80">
        <v>-0.15820670113652083</v>
      </c>
      <c r="M98" s="80"/>
      <c r="N98" s="80"/>
      <c r="P98" s="222">
        <v>3.2519240158882662E-2</v>
      </c>
      <c r="Q98" s="69" t="s">
        <v>291</v>
      </c>
      <c r="R98" s="8" t="s">
        <v>82</v>
      </c>
      <c r="S98" s="256">
        <v>10.729450629732439</v>
      </c>
      <c r="T98" s="256">
        <v>-7.6036175924573142</v>
      </c>
      <c r="U98" s="303"/>
      <c r="V98" s="303"/>
      <c r="W98" s="227" t="s">
        <v>350</v>
      </c>
    </row>
    <row r="99" spans="1:23" s="5" customFormat="1" outlineLevel="1">
      <c r="A99" s="563"/>
      <c r="B99" s="563"/>
      <c r="C99" s="563"/>
      <c r="D99" s="563"/>
      <c r="E99" s="589"/>
      <c r="F99" s="8" t="s">
        <v>83</v>
      </c>
      <c r="G99" s="33">
        <v>-4.8788505369098809</v>
      </c>
      <c r="H99" s="11">
        <v>6.0757908971589139</v>
      </c>
      <c r="I99" s="80"/>
      <c r="J99" s="8" t="s">
        <v>83</v>
      </c>
      <c r="K99" s="11">
        <v>-0.23707239762142551</v>
      </c>
      <c r="L99" s="80">
        <v>-1.5054091858766164E-2</v>
      </c>
      <c r="M99" s="80"/>
      <c r="N99" s="80"/>
      <c r="P99" s="85">
        <v>-0.12606324474009584</v>
      </c>
      <c r="Q99" s="69"/>
      <c r="R99" s="8" t="s">
        <v>83</v>
      </c>
      <c r="S99" s="256">
        <v>-9.1750834813624458</v>
      </c>
      <c r="T99" s="256">
        <v>-0.58261759245731537</v>
      </c>
      <c r="U99" s="303"/>
      <c r="V99" s="303"/>
      <c r="W99" s="226"/>
    </row>
    <row r="100" spans="1:23" s="5" customFormat="1" outlineLevel="1">
      <c r="A100" s="563"/>
      <c r="B100" s="563"/>
      <c r="C100" s="563"/>
      <c r="D100" s="563"/>
      <c r="E100" s="589"/>
      <c r="F100" s="8" t="s">
        <v>84</v>
      </c>
      <c r="G100" s="33">
        <v>26.004848296447797</v>
      </c>
      <c r="H100" s="11">
        <v>7.3809735435172037</v>
      </c>
      <c r="I100" s="80"/>
      <c r="J100" s="8" t="s">
        <v>84</v>
      </c>
      <c r="K100" s="11">
        <v>0.75382393735396436</v>
      </c>
      <c r="L100" s="80">
        <v>0.50181830663474469</v>
      </c>
      <c r="M100" s="80"/>
      <c r="N100" s="80"/>
      <c r="P100" s="85">
        <v>0.62782112199435458</v>
      </c>
      <c r="Q100" s="69"/>
      <c r="R100" s="8" t="s">
        <v>84</v>
      </c>
      <c r="S100" s="256">
        <v>31.223984740827316</v>
      </c>
      <c r="T100" s="256">
        <v>20.785711852068278</v>
      </c>
      <c r="U100" s="303"/>
      <c r="V100" s="303"/>
      <c r="W100" s="226"/>
    </row>
    <row r="101" spans="1:23" s="5" customFormat="1" outlineLevel="1">
      <c r="A101" s="563"/>
      <c r="B101" s="563"/>
      <c r="C101" s="563"/>
      <c r="D101" s="563"/>
      <c r="E101" s="589"/>
      <c r="F101" s="8" t="s">
        <v>85</v>
      </c>
      <c r="G101" s="33">
        <v>17.436717685279884</v>
      </c>
      <c r="H101" s="11">
        <v>9.1901303633694802</v>
      </c>
      <c r="I101" s="80"/>
      <c r="J101" s="8" t="s">
        <v>85</v>
      </c>
      <c r="K101" s="11">
        <v>0.53649101933504983</v>
      </c>
      <c r="L101" s="80">
        <v>0.24517558451861743</v>
      </c>
      <c r="M101" s="80"/>
      <c r="N101" s="80"/>
      <c r="P101" s="85">
        <v>0.39083330192683363</v>
      </c>
      <c r="Q101" s="69"/>
      <c r="R101" s="8" t="s">
        <v>85</v>
      </c>
      <c r="S101" s="256">
        <v>23.935121185206835</v>
      </c>
      <c r="T101" s="256">
        <v>10.938314185352931</v>
      </c>
      <c r="U101" s="303"/>
      <c r="V101" s="303"/>
      <c r="W101" s="226"/>
    </row>
    <row r="102" spans="1:23" s="5" customFormat="1" outlineLevel="1">
      <c r="A102" s="563"/>
      <c r="B102" s="563"/>
      <c r="C102" s="563"/>
      <c r="D102" s="563"/>
      <c r="E102" s="589"/>
      <c r="F102" s="8" t="s">
        <v>86</v>
      </c>
      <c r="G102" s="33">
        <v>3.6765870741119455</v>
      </c>
      <c r="H102" s="11"/>
      <c r="I102" s="80"/>
      <c r="J102" s="8" t="s">
        <v>86</v>
      </c>
      <c r="K102" s="11"/>
      <c r="L102" s="80">
        <v>0.13788277961588327</v>
      </c>
      <c r="M102" s="80"/>
      <c r="N102" s="80"/>
      <c r="P102" s="85">
        <v>0.13788277961588327</v>
      </c>
      <c r="Q102" s="69"/>
      <c r="R102" s="8" t="s">
        <v>86</v>
      </c>
      <c r="S102" s="256"/>
      <c r="T102" s="256">
        <v>3.6765870741119455</v>
      </c>
      <c r="U102" s="303"/>
      <c r="V102" s="303"/>
      <c r="W102" s="226"/>
    </row>
    <row r="103" spans="1:23" s="5" customFormat="1" outlineLevel="1">
      <c r="A103" s="563"/>
      <c r="B103" s="563"/>
      <c r="C103" s="563"/>
      <c r="D103" s="563"/>
      <c r="E103" s="589"/>
      <c r="F103" s="13" t="s">
        <v>88</v>
      </c>
      <c r="G103" s="80"/>
      <c r="H103" s="80"/>
      <c r="I103" s="80"/>
      <c r="J103" s="12" t="s">
        <v>88</v>
      </c>
      <c r="K103" s="80"/>
      <c r="L103" s="80"/>
      <c r="M103" s="80"/>
      <c r="N103" s="80"/>
      <c r="P103" s="85"/>
      <c r="Q103" s="69"/>
      <c r="R103" s="12"/>
      <c r="S103" s="303"/>
      <c r="T103" s="303"/>
      <c r="U103" s="303"/>
      <c r="V103" s="303"/>
      <c r="W103" s="226"/>
    </row>
    <row r="104" spans="1:23" s="5" customFormat="1" outlineLevel="1">
      <c r="A104" s="563"/>
      <c r="B104" s="563"/>
      <c r="C104" s="563"/>
      <c r="D104" s="563"/>
      <c r="E104" s="589"/>
      <c r="F104" s="80"/>
      <c r="G104" s="80"/>
      <c r="H104" s="80"/>
      <c r="I104" s="80"/>
      <c r="J104" s="80"/>
      <c r="K104" s="80"/>
      <c r="L104" s="80"/>
      <c r="M104" s="80"/>
      <c r="N104" s="80"/>
      <c r="P104" s="85"/>
      <c r="Q104" s="69"/>
      <c r="R104" s="12"/>
      <c r="S104" s="303"/>
      <c r="T104" s="303"/>
      <c r="U104" s="303"/>
      <c r="V104" s="303"/>
      <c r="W104" s="226"/>
    </row>
    <row r="105" spans="1:23" s="5" customFormat="1" ht="15.75" outlineLevel="1" thickBot="1">
      <c r="A105" s="563"/>
      <c r="B105" s="563"/>
      <c r="C105" s="563"/>
      <c r="D105" s="563"/>
      <c r="E105" s="589"/>
      <c r="F105" s="80"/>
      <c r="G105" s="80"/>
      <c r="H105" s="80"/>
      <c r="I105" s="80"/>
      <c r="J105" s="80"/>
      <c r="K105" s="80"/>
      <c r="L105" s="61"/>
      <c r="M105" s="61"/>
      <c r="N105" s="61"/>
      <c r="P105" s="85"/>
      <c r="Q105" s="69"/>
      <c r="R105" s="12"/>
      <c r="S105" s="303"/>
      <c r="T105" s="303"/>
      <c r="U105" s="303"/>
      <c r="V105" s="303"/>
      <c r="W105" s="226"/>
    </row>
    <row r="106" spans="1:23" s="69" customFormat="1" ht="14.45" customHeight="1" outlineLevel="1">
      <c r="A106" s="563"/>
      <c r="B106" s="563"/>
      <c r="C106" s="563"/>
      <c r="D106" s="563"/>
      <c r="E106" s="569" t="s">
        <v>293</v>
      </c>
      <c r="F106" s="40" t="s">
        <v>79</v>
      </c>
      <c r="G106" s="7" t="s">
        <v>80</v>
      </c>
      <c r="H106" s="7" t="s">
        <v>81</v>
      </c>
      <c r="I106" s="80"/>
      <c r="J106" s="7" t="s">
        <v>79</v>
      </c>
      <c r="K106" s="53" t="s">
        <v>87</v>
      </c>
      <c r="L106" s="80"/>
      <c r="M106" s="80"/>
      <c r="N106" s="80"/>
      <c r="P106" s="178" t="s">
        <v>89</v>
      </c>
      <c r="Q106" s="69" t="s">
        <v>275</v>
      </c>
      <c r="R106" s="8">
        <v>17</v>
      </c>
      <c r="S106" s="256"/>
      <c r="T106" s="256"/>
      <c r="U106" s="303"/>
      <c r="V106" s="303"/>
      <c r="W106" s="226"/>
    </row>
    <row r="107" spans="1:23" s="69" customFormat="1" outlineLevel="1">
      <c r="A107" s="563"/>
      <c r="B107" s="563"/>
      <c r="C107" s="563"/>
      <c r="D107" s="563"/>
      <c r="E107" s="569"/>
      <c r="F107" s="8" t="s">
        <v>82</v>
      </c>
      <c r="G107" s="33">
        <v>3105.7897006191524</v>
      </c>
      <c r="H107" s="11">
        <v>1899.9787015106908</v>
      </c>
      <c r="I107" s="80"/>
      <c r="J107" s="8" t="s">
        <v>82</v>
      </c>
      <c r="K107" s="11">
        <v>108.00021073974216</v>
      </c>
      <c r="L107" s="80">
        <v>42.777501069909192</v>
      </c>
      <c r="M107" s="80"/>
      <c r="N107" s="80"/>
      <c r="P107" s="85">
        <v>75.388855904825675</v>
      </c>
      <c r="Q107" s="69" t="s">
        <v>291</v>
      </c>
      <c r="R107" s="8" t="s">
        <v>82</v>
      </c>
      <c r="S107" s="256">
        <v>4449.2775245673729</v>
      </c>
      <c r="T107" s="256">
        <v>1762.3018766709317</v>
      </c>
      <c r="U107" s="303"/>
      <c r="V107" s="303"/>
      <c r="W107" s="226"/>
    </row>
    <row r="108" spans="1:23" s="69" customFormat="1" outlineLevel="1">
      <c r="A108" s="563"/>
      <c r="B108" s="563"/>
      <c r="C108" s="563"/>
      <c r="D108" s="563"/>
      <c r="E108" s="569"/>
      <c r="F108" s="8" t="s">
        <v>83</v>
      </c>
      <c r="G108" s="33">
        <v>-4.8788505369098809</v>
      </c>
      <c r="H108" s="11">
        <v>6.0757908971589139</v>
      </c>
      <c r="I108" s="80"/>
      <c r="J108" s="8" t="s">
        <v>83</v>
      </c>
      <c r="K108" s="11">
        <v>-0.28650663380285402</v>
      </c>
      <c r="L108" s="80">
        <v>-1.8193164732325823E-2</v>
      </c>
      <c r="M108" s="80"/>
      <c r="N108" s="80"/>
      <c r="P108" s="185">
        <v>-0.15234989926758991</v>
      </c>
      <c r="R108" s="8" t="s">
        <v>83</v>
      </c>
      <c r="S108" s="256">
        <v>-9.1750834813624458</v>
      </c>
      <c r="T108" s="256">
        <v>-0.58261759245731537</v>
      </c>
      <c r="U108" s="303"/>
      <c r="V108" s="303"/>
      <c r="W108" s="226"/>
    </row>
    <row r="109" spans="1:23" s="69" customFormat="1" outlineLevel="1">
      <c r="A109" s="563"/>
      <c r="B109" s="563"/>
      <c r="C109" s="563"/>
      <c r="D109" s="563"/>
      <c r="E109" s="569"/>
      <c r="F109" s="8" t="s">
        <v>84</v>
      </c>
      <c r="G109" s="33">
        <v>4.4834165186375614</v>
      </c>
      <c r="H109" s="11">
        <v>12.913794664063923</v>
      </c>
      <c r="I109" s="80"/>
      <c r="J109" s="8" t="s">
        <v>84</v>
      </c>
      <c r="K109" s="11">
        <v>-0.15974243700004981</v>
      </c>
      <c r="L109" s="80">
        <v>0.46791349102577168</v>
      </c>
      <c r="M109" s="80"/>
      <c r="N109" s="80"/>
      <c r="P109" s="85">
        <v>0.15408552701286093</v>
      </c>
      <c r="R109" s="8" t="s">
        <v>84</v>
      </c>
      <c r="S109" s="256">
        <v>-4.6480152591726904</v>
      </c>
      <c r="T109" s="256">
        <v>13.614848296447814</v>
      </c>
      <c r="U109" s="303"/>
      <c r="V109" s="303"/>
      <c r="W109" s="226"/>
    </row>
    <row r="110" spans="1:23" s="69" customFormat="1" outlineLevel="1">
      <c r="A110" s="563"/>
      <c r="B110" s="563"/>
      <c r="C110" s="563"/>
      <c r="D110" s="563"/>
      <c r="E110" s="569"/>
      <c r="F110" s="8" t="s">
        <v>85</v>
      </c>
      <c r="G110" s="33">
        <v>-1.3711517035522049</v>
      </c>
      <c r="H110" s="11"/>
      <c r="I110" s="80"/>
      <c r="J110" s="8" t="s">
        <v>85</v>
      </c>
      <c r="K110" s="11"/>
      <c r="L110" s="80">
        <v>-4.2228750753555117E-2</v>
      </c>
      <c r="M110" s="80"/>
      <c r="N110" s="80"/>
      <c r="P110" s="185">
        <v>-4.2228750753555117E-2</v>
      </c>
      <c r="R110" s="8" t="s">
        <v>85</v>
      </c>
      <c r="S110" s="256"/>
      <c r="T110" s="256">
        <v>-1.3711517035522049</v>
      </c>
      <c r="U110" s="303"/>
      <c r="V110" s="303"/>
      <c r="W110" s="226"/>
    </row>
    <row r="111" spans="1:23" s="69" customFormat="1" outlineLevel="1">
      <c r="A111" s="563"/>
      <c r="B111" s="563"/>
      <c r="C111" s="563"/>
      <c r="D111" s="563"/>
      <c r="E111" s="569"/>
      <c r="F111" s="8" t="s">
        <v>86</v>
      </c>
      <c r="G111" s="33">
        <v>-3.6234811480778144</v>
      </c>
      <c r="H111" s="11"/>
      <c r="I111" s="80"/>
      <c r="J111" s="8" t="s">
        <v>86</v>
      </c>
      <c r="K111" s="11"/>
      <c r="L111" s="80">
        <v>-0.12221654303647593</v>
      </c>
      <c r="M111" s="80"/>
      <c r="N111" s="80"/>
      <c r="P111" s="85">
        <v>-0.12221654303647593</v>
      </c>
      <c r="R111" s="8" t="s">
        <v>86</v>
      </c>
      <c r="S111" s="256"/>
      <c r="T111" s="256">
        <v>-3.6234811480778144</v>
      </c>
      <c r="U111" s="303"/>
      <c r="V111" s="303"/>
      <c r="W111" s="226"/>
    </row>
    <row r="112" spans="1:23" s="69" customFormat="1" outlineLevel="1">
      <c r="A112" s="563"/>
      <c r="B112" s="563"/>
      <c r="C112" s="563"/>
      <c r="D112" s="563"/>
      <c r="E112" s="569"/>
      <c r="F112" s="13" t="s">
        <v>88</v>
      </c>
      <c r="G112" s="80"/>
      <c r="H112" s="80"/>
      <c r="I112" s="80"/>
      <c r="J112" s="12" t="s">
        <v>88</v>
      </c>
      <c r="K112" s="80"/>
      <c r="L112" s="80"/>
      <c r="M112" s="80"/>
      <c r="N112" s="80"/>
      <c r="P112" s="85"/>
      <c r="R112" s="12"/>
      <c r="S112" s="303"/>
      <c r="T112" s="303"/>
      <c r="U112" s="303"/>
      <c r="V112" s="303"/>
      <c r="W112" s="226"/>
    </row>
    <row r="113" spans="1:23" s="69" customFormat="1" outlineLevel="1">
      <c r="A113" s="563"/>
      <c r="B113" s="563"/>
      <c r="C113" s="563"/>
      <c r="D113" s="563"/>
      <c r="E113" s="569"/>
      <c r="F113" s="80"/>
      <c r="G113" s="80"/>
      <c r="H113" s="80"/>
      <c r="I113" s="80"/>
      <c r="J113" s="80"/>
      <c r="K113" s="80"/>
      <c r="L113" s="80"/>
      <c r="M113" s="80"/>
      <c r="N113" s="80"/>
      <c r="P113" s="85"/>
      <c r="R113" s="12"/>
      <c r="S113" s="303"/>
      <c r="T113" s="303"/>
      <c r="U113" s="303"/>
      <c r="V113" s="303"/>
      <c r="W113" s="226"/>
    </row>
    <row r="114" spans="1:23" s="69" customFormat="1" ht="15.75" outlineLevel="1" thickBot="1">
      <c r="A114" s="563"/>
      <c r="B114" s="563"/>
      <c r="C114" s="563"/>
      <c r="D114" s="563"/>
      <c r="E114" s="569"/>
      <c r="F114" s="80"/>
      <c r="G114" s="80"/>
      <c r="H114" s="80"/>
      <c r="I114" s="80"/>
      <c r="J114" s="80"/>
      <c r="K114" s="80"/>
      <c r="L114" s="80"/>
      <c r="M114" s="61"/>
      <c r="N114" s="61"/>
      <c r="P114" s="85"/>
      <c r="R114" s="12"/>
      <c r="S114" s="303"/>
      <c r="T114" s="303"/>
      <c r="U114" s="303"/>
      <c r="V114" s="303"/>
      <c r="W114" s="226"/>
    </row>
    <row r="115" spans="1:23" s="69" customFormat="1" ht="14.45" customHeight="1" outlineLevel="1">
      <c r="A115" s="563"/>
      <c r="B115" s="563"/>
      <c r="C115" s="563"/>
      <c r="D115" s="563"/>
      <c r="E115" s="569" t="s">
        <v>295</v>
      </c>
      <c r="F115" s="40" t="s">
        <v>79</v>
      </c>
      <c r="G115" s="7" t="s">
        <v>80</v>
      </c>
      <c r="H115" s="7" t="s">
        <v>81</v>
      </c>
      <c r="I115" s="80"/>
      <c r="J115" s="7" t="s">
        <v>79</v>
      </c>
      <c r="K115" s="53" t="s">
        <v>87</v>
      </c>
      <c r="L115" s="88"/>
      <c r="M115" s="80"/>
      <c r="N115" s="80"/>
      <c r="P115" s="178" t="s">
        <v>89</v>
      </c>
      <c r="Q115" s="69" t="s">
        <v>274</v>
      </c>
      <c r="R115" s="8">
        <v>17</v>
      </c>
      <c r="S115" s="256"/>
      <c r="T115" s="256"/>
      <c r="U115" s="303"/>
      <c r="V115" s="303"/>
      <c r="W115" s="226"/>
    </row>
    <row r="116" spans="1:23" s="69" customFormat="1" outlineLevel="1">
      <c r="A116" s="563"/>
      <c r="B116" s="563"/>
      <c r="C116" s="563"/>
      <c r="D116" s="563"/>
      <c r="E116" s="569"/>
      <c r="F116" s="8" t="s">
        <v>82</v>
      </c>
      <c r="G116" s="33">
        <v>1922.4440044738708</v>
      </c>
      <c r="H116" s="11">
        <v>27.693195973645462</v>
      </c>
      <c r="I116" s="80"/>
      <c r="J116" s="8" t="s">
        <v>82</v>
      </c>
      <c r="K116" s="11">
        <v>103.76890611052092</v>
      </c>
      <c r="L116" s="80">
        <v>105.90464438997518</v>
      </c>
      <c r="M116" s="80"/>
      <c r="N116" s="80"/>
      <c r="P116" s="85">
        <v>104.83677525024805</v>
      </c>
      <c r="Q116" s="78" t="s">
        <v>291</v>
      </c>
      <c r="R116" s="8" t="s">
        <v>82</v>
      </c>
      <c r="S116" s="256">
        <v>1902.861957808178</v>
      </c>
      <c r="T116" s="256">
        <v>1942.0260511395634</v>
      </c>
      <c r="U116" s="303"/>
      <c r="V116" s="303"/>
      <c r="W116" s="226"/>
    </row>
    <row r="117" spans="1:23" s="69" customFormat="1" outlineLevel="1">
      <c r="A117" s="563"/>
      <c r="B117" s="563"/>
      <c r="C117" s="563"/>
      <c r="D117" s="563"/>
      <c r="E117" s="569"/>
      <c r="F117" s="8" t="s">
        <v>83</v>
      </c>
      <c r="G117" s="33">
        <v>-9.4808505369098768</v>
      </c>
      <c r="H117" s="11">
        <v>4.9381043266027538</v>
      </c>
      <c r="I117" s="80"/>
      <c r="J117" s="8" t="s">
        <v>83</v>
      </c>
      <c r="K117" s="11">
        <v>-0.35895925678631835</v>
      </c>
      <c r="L117" s="80">
        <v>-0.777521499583818</v>
      </c>
      <c r="M117" s="80"/>
      <c r="N117" s="80"/>
      <c r="P117" s="185">
        <v>-0.56824037818506823</v>
      </c>
      <c r="R117" s="8" t="s">
        <v>83</v>
      </c>
      <c r="S117" s="256">
        <v>-5.9890834813624378</v>
      </c>
      <c r="T117" s="256">
        <v>-12.972617592457315</v>
      </c>
      <c r="U117" s="303"/>
      <c r="V117" s="303"/>
      <c r="W117" s="226"/>
    </row>
    <row r="118" spans="1:23" s="69" customFormat="1" outlineLevel="1">
      <c r="A118" s="563"/>
      <c r="B118" s="563"/>
      <c r="C118" s="563"/>
      <c r="D118" s="563"/>
      <c r="E118" s="569"/>
      <c r="F118" s="8" t="s">
        <v>84</v>
      </c>
      <c r="G118" s="33">
        <v>-5.5063164258150064</v>
      </c>
      <c r="H118" s="11">
        <v>13.40377967246012</v>
      </c>
      <c r="I118" s="80"/>
      <c r="J118" s="8" t="s">
        <v>84</v>
      </c>
      <c r="K118" s="11">
        <v>0.24795311506482484</v>
      </c>
      <c r="L118" s="80">
        <v>-0.9354910110424568</v>
      </c>
      <c r="M118" s="80"/>
      <c r="N118" s="80"/>
      <c r="P118" s="85">
        <v>-0.34376894798881596</v>
      </c>
      <c r="R118" s="8" t="s">
        <v>84</v>
      </c>
      <c r="S118" s="256">
        <v>3.9715870741119454</v>
      </c>
      <c r="T118" s="256">
        <v>-14.984219925741957</v>
      </c>
      <c r="U118" s="303"/>
      <c r="V118" s="303"/>
      <c r="W118" s="226"/>
    </row>
    <row r="119" spans="1:23" s="69" customFormat="1" outlineLevel="1">
      <c r="A119" s="563"/>
      <c r="B119" s="563"/>
      <c r="C119" s="563"/>
      <c r="D119" s="563"/>
      <c r="E119" s="569"/>
      <c r="F119" s="8" t="s">
        <v>85</v>
      </c>
      <c r="G119" s="33">
        <v>1.2491835741849928</v>
      </c>
      <c r="H119" s="11">
        <v>7.9147826735331011</v>
      </c>
      <c r="I119" s="80"/>
      <c r="J119" s="8" t="s">
        <v>85</v>
      </c>
      <c r="K119" s="11">
        <v>-0.34159425491150547</v>
      </c>
      <c r="L119" s="80">
        <v>0.537901318236643</v>
      </c>
      <c r="M119" s="80"/>
      <c r="N119" s="80"/>
      <c r="P119" s="85">
        <v>9.8153531662568766E-2</v>
      </c>
      <c r="R119" s="8" t="s">
        <v>85</v>
      </c>
      <c r="S119" s="256">
        <v>-4.3474129258880554</v>
      </c>
      <c r="T119" s="256">
        <v>6.845780074258041</v>
      </c>
      <c r="U119" s="303"/>
      <c r="V119" s="303"/>
      <c r="W119" s="226"/>
    </row>
    <row r="120" spans="1:23" s="69" customFormat="1" outlineLevel="1">
      <c r="A120" s="563"/>
      <c r="B120" s="563"/>
      <c r="C120" s="563"/>
      <c r="D120" s="563"/>
      <c r="E120" s="569"/>
      <c r="F120" s="8" t="s">
        <v>86</v>
      </c>
      <c r="G120" s="33">
        <v>208.45735907469631</v>
      </c>
      <c r="H120" s="11"/>
      <c r="I120" s="80"/>
      <c r="J120" s="8" t="s">
        <v>86</v>
      </c>
      <c r="K120" s="11"/>
      <c r="L120" s="80">
        <v>18.658665008557975</v>
      </c>
      <c r="M120" s="80"/>
      <c r="N120" s="80"/>
      <c r="P120" s="185">
        <v>18.658665008557975</v>
      </c>
      <c r="R120" s="8" t="s">
        <v>86</v>
      </c>
      <c r="S120" s="256"/>
      <c r="T120" s="256">
        <v>208.45735907469631</v>
      </c>
      <c r="U120" s="303"/>
      <c r="V120" s="303"/>
      <c r="W120" s="226"/>
    </row>
    <row r="121" spans="1:23" s="69" customFormat="1" outlineLevel="1">
      <c r="A121" s="563"/>
      <c r="B121" s="563"/>
      <c r="C121" s="563"/>
      <c r="D121" s="563"/>
      <c r="E121" s="569"/>
      <c r="F121" s="13" t="s">
        <v>88</v>
      </c>
      <c r="G121" s="80"/>
      <c r="H121" s="80"/>
      <c r="I121" s="80"/>
      <c r="J121" s="12" t="s">
        <v>88</v>
      </c>
      <c r="K121" s="80"/>
      <c r="L121" s="80"/>
      <c r="M121" s="80"/>
      <c r="N121" s="80"/>
      <c r="P121" s="85"/>
      <c r="R121" s="8" t="s">
        <v>88</v>
      </c>
      <c r="S121" s="256"/>
      <c r="T121" s="256"/>
      <c r="U121" s="303"/>
      <c r="V121" s="303"/>
      <c r="W121" s="226"/>
    </row>
    <row r="122" spans="1:23" s="69" customFormat="1" outlineLevel="1">
      <c r="A122" s="563"/>
      <c r="B122" s="563"/>
      <c r="C122" s="563"/>
      <c r="D122" s="563"/>
      <c r="E122" s="569"/>
      <c r="F122" s="80"/>
      <c r="G122" s="80"/>
      <c r="H122" s="80"/>
      <c r="I122" s="80"/>
      <c r="J122" s="80"/>
      <c r="K122" s="80"/>
      <c r="L122" s="80"/>
      <c r="M122" s="80"/>
      <c r="N122" s="80"/>
      <c r="P122" s="85"/>
      <c r="R122" s="12"/>
      <c r="S122" s="303"/>
      <c r="T122" s="303"/>
      <c r="U122" s="303"/>
      <c r="V122" s="303"/>
      <c r="W122" s="226"/>
    </row>
    <row r="123" spans="1:23" s="69" customFormat="1" outlineLevel="1">
      <c r="A123" s="563"/>
      <c r="B123" s="563"/>
      <c r="C123" s="563"/>
      <c r="D123" s="563"/>
      <c r="E123" s="569"/>
      <c r="F123" s="80"/>
      <c r="G123" s="80"/>
      <c r="H123" s="80"/>
      <c r="I123" s="80"/>
      <c r="J123" s="80"/>
      <c r="K123" s="80"/>
      <c r="P123" s="85"/>
      <c r="R123" s="12"/>
      <c r="S123" s="303"/>
      <c r="T123" s="303"/>
      <c r="U123" s="303"/>
      <c r="V123" s="303"/>
      <c r="W123" s="226"/>
    </row>
    <row r="124" spans="1:23" s="5" customFormat="1" ht="13.15" customHeight="1" thickBot="1">
      <c r="A124" s="35">
        <v>48</v>
      </c>
      <c r="B124" s="36" t="s">
        <v>171</v>
      </c>
      <c r="C124" s="122" t="s">
        <v>172</v>
      </c>
      <c r="D124" s="28" t="s">
        <v>257</v>
      </c>
      <c r="E124" s="28"/>
      <c r="L124" s="61"/>
      <c r="M124" s="61"/>
      <c r="N124" s="61"/>
      <c r="S124" s="404"/>
      <c r="T124" s="404"/>
      <c r="U124" s="404"/>
      <c r="V124" s="404"/>
      <c r="W124" s="226"/>
    </row>
    <row r="125" spans="1:23" s="5" customFormat="1" ht="13.9" customHeight="1" outlineLevel="1">
      <c r="A125" s="561"/>
      <c r="B125" s="561"/>
      <c r="C125" s="561"/>
      <c r="D125" s="561"/>
      <c r="E125" s="569" t="s">
        <v>91</v>
      </c>
      <c r="F125" s="40" t="s">
        <v>79</v>
      </c>
      <c r="G125" s="7" t="s">
        <v>80</v>
      </c>
      <c r="H125" s="7" t="s">
        <v>81</v>
      </c>
      <c r="I125" s="80"/>
      <c r="J125" s="7" t="s">
        <v>79</v>
      </c>
      <c r="K125" s="53" t="s">
        <v>87</v>
      </c>
      <c r="L125" s="80"/>
      <c r="M125" s="80"/>
      <c r="N125" s="80"/>
      <c r="P125" s="178" t="s">
        <v>89</v>
      </c>
      <c r="Q125" s="69" t="s">
        <v>268</v>
      </c>
      <c r="R125" s="24" t="s">
        <v>247</v>
      </c>
      <c r="S125" s="349"/>
      <c r="T125" s="349"/>
      <c r="U125" s="349"/>
      <c r="V125" s="349"/>
      <c r="W125" s="226"/>
    </row>
    <row r="126" spans="1:23" s="5" customFormat="1" outlineLevel="1">
      <c r="A126" s="561"/>
      <c r="B126" s="561"/>
      <c r="C126" s="561"/>
      <c r="D126" s="561"/>
      <c r="E126" s="569"/>
      <c r="F126" s="8" t="s">
        <v>82</v>
      </c>
      <c r="G126" s="33">
        <v>823.82500692164092</v>
      </c>
      <c r="H126" s="11">
        <v>202.04025667159809</v>
      </c>
      <c r="I126" s="80"/>
      <c r="J126" s="8" t="s">
        <v>82</v>
      </c>
      <c r="K126" s="11">
        <v>80.757933881999449</v>
      </c>
      <c r="L126" s="80">
        <v>112.84181404955076</v>
      </c>
      <c r="M126" s="80">
        <v>87.540641666391522</v>
      </c>
      <c r="N126" s="80">
        <v>136.90278113196626</v>
      </c>
      <c r="P126" s="85">
        <v>104.510792682477</v>
      </c>
      <c r="Q126" s="80" t="s">
        <v>357</v>
      </c>
      <c r="R126" s="12" t="s">
        <v>82</v>
      </c>
      <c r="S126" s="349">
        <v>636.58885108112452</v>
      </c>
      <c r="T126" s="349">
        <v>889.49577220083916</v>
      </c>
      <c r="U126" s="349">
        <v>690.05475774973922</v>
      </c>
      <c r="V126" s="349">
        <v>1079.160646654861</v>
      </c>
      <c r="W126" s="226"/>
    </row>
    <row r="127" spans="1:23" s="5" customFormat="1" outlineLevel="1">
      <c r="A127" s="561"/>
      <c r="B127" s="561"/>
      <c r="C127" s="561"/>
      <c r="D127" s="561"/>
      <c r="E127" s="569"/>
      <c r="F127" s="8" t="s">
        <v>83</v>
      </c>
      <c r="G127" s="33">
        <v>339.29743407834877</v>
      </c>
      <c r="H127" s="11">
        <v>32.882008884165998</v>
      </c>
      <c r="I127" s="80"/>
      <c r="J127" s="8" t="s">
        <v>83</v>
      </c>
      <c r="K127" s="11">
        <v>40.481807403029904</v>
      </c>
      <c r="L127" s="80">
        <v>50.402803417043152</v>
      </c>
      <c r="M127" s="80">
        <v>43.820366569516864</v>
      </c>
      <c r="N127" s="80">
        <v>42.498804562859689</v>
      </c>
      <c r="P127" s="185">
        <v>44.300945488112404</v>
      </c>
      <c r="Q127" s="71"/>
      <c r="R127" s="12" t="s">
        <v>83</v>
      </c>
      <c r="S127" s="349">
        <v>310.04695785528241</v>
      </c>
      <c r="T127" s="349">
        <v>386.03108085688945</v>
      </c>
      <c r="U127" s="349">
        <v>335.61671818944365</v>
      </c>
      <c r="V127" s="349">
        <v>325.49497941177947</v>
      </c>
      <c r="W127" s="226"/>
    </row>
    <row r="128" spans="1:23" s="5" customFormat="1" outlineLevel="1">
      <c r="A128" s="561"/>
      <c r="B128" s="561"/>
      <c r="C128" s="561"/>
      <c r="D128" s="561"/>
      <c r="E128" s="569"/>
      <c r="F128" s="8" t="s">
        <v>84</v>
      </c>
      <c r="G128" s="33">
        <v>165.67824507498852</v>
      </c>
      <c r="H128" s="11">
        <v>17.144897091527266</v>
      </c>
      <c r="I128" s="80"/>
      <c r="J128" s="8" t="s">
        <v>84</v>
      </c>
      <c r="K128" s="11">
        <v>19.801281880925934</v>
      </c>
      <c r="L128" s="80">
        <v>23.94851321322022</v>
      </c>
      <c r="M128" s="80">
        <v>21.001842789825083</v>
      </c>
      <c r="N128" s="80">
        <v>19.007420750429695</v>
      </c>
      <c r="P128" s="85">
        <v>20.939764658600232</v>
      </c>
      <c r="Q128" s="71"/>
      <c r="R128" s="12" t="s">
        <v>84</v>
      </c>
      <c r="S128" s="349">
        <v>156.67041563046291</v>
      </c>
      <c r="T128" s="349">
        <v>189.48386985294485</v>
      </c>
      <c r="U128" s="349">
        <v>166.16941563046294</v>
      </c>
      <c r="V128" s="349">
        <v>150.3892791860834</v>
      </c>
      <c r="W128" s="226"/>
    </row>
    <row r="129" spans="1:23" s="5" customFormat="1" outlineLevel="1">
      <c r="A129" s="561"/>
      <c r="B129" s="561"/>
      <c r="C129" s="561"/>
      <c r="D129" s="561"/>
      <c r="E129" s="569"/>
      <c r="F129" s="8" t="s">
        <v>85</v>
      </c>
      <c r="G129" s="33">
        <v>88.637856602177848</v>
      </c>
      <c r="H129" s="11">
        <v>15.023890821276416</v>
      </c>
      <c r="I129" s="80"/>
      <c r="J129" s="8" t="s">
        <v>85</v>
      </c>
      <c r="K129" s="11">
        <v>11.737643850704009</v>
      </c>
      <c r="L129" s="80">
        <v>15.631126483598113</v>
      </c>
      <c r="M129" s="80">
        <v>12.140591588843581</v>
      </c>
      <c r="N129" s="80">
        <v>10.738760206569896</v>
      </c>
      <c r="P129" s="85">
        <v>12.562030532428899</v>
      </c>
      <c r="Q129" s="71"/>
      <c r="R129" s="12" t="s">
        <v>85</v>
      </c>
      <c r="S129" s="349">
        <v>82.820973074404137</v>
      </c>
      <c r="T129" s="349">
        <v>110.29343896330924</v>
      </c>
      <c r="U129" s="349">
        <v>85.664177740973386</v>
      </c>
      <c r="V129" s="349">
        <v>75.772836630024628</v>
      </c>
      <c r="W129" s="226"/>
    </row>
    <row r="130" spans="1:23" s="5" customFormat="1" outlineLevel="1">
      <c r="A130" s="561"/>
      <c r="B130" s="561"/>
      <c r="C130" s="561"/>
      <c r="D130" s="561"/>
      <c r="E130" s="569"/>
      <c r="F130" s="8" t="s">
        <v>86</v>
      </c>
      <c r="G130" s="33">
        <v>51.553715740876015</v>
      </c>
      <c r="H130" s="11">
        <v>11.414623309960136</v>
      </c>
      <c r="I130" s="80"/>
      <c r="J130" s="8" t="s">
        <v>86</v>
      </c>
      <c r="K130" s="11"/>
      <c r="L130" s="80">
        <v>8.1117082954883006</v>
      </c>
      <c r="M130" s="80">
        <v>6.6634282865929029</v>
      </c>
      <c r="N130" s="80">
        <v>5.168055991593409</v>
      </c>
      <c r="P130" s="185">
        <v>6.6477308578915375</v>
      </c>
      <c r="Q130" s="71"/>
      <c r="R130" s="12" t="s">
        <v>86</v>
      </c>
      <c r="S130" s="349"/>
      <c r="T130" s="349">
        <v>62.906984740827305</v>
      </c>
      <c r="U130" s="349">
        <v>51.675450629732438</v>
      </c>
      <c r="V130" s="349">
        <v>40.078711852068295</v>
      </c>
      <c r="W130" s="226"/>
    </row>
    <row r="131" spans="1:23" s="5" customFormat="1" outlineLevel="1">
      <c r="A131" s="561"/>
      <c r="B131" s="561"/>
      <c r="C131" s="561"/>
      <c r="D131" s="561"/>
      <c r="E131" s="569"/>
      <c r="F131" s="12" t="s">
        <v>88</v>
      </c>
      <c r="G131" s="80">
        <v>29.877314185352919</v>
      </c>
      <c r="H131" s="80">
        <v>19.940587692138791</v>
      </c>
      <c r="I131" s="80"/>
      <c r="J131" s="12" t="s">
        <v>88</v>
      </c>
      <c r="K131" s="80"/>
      <c r="L131" s="80"/>
      <c r="M131" s="80">
        <v>6.3863467665269473</v>
      </c>
      <c r="N131" s="80">
        <v>2.2911430254243315</v>
      </c>
      <c r="P131" s="85">
        <v>4.3387448959756396</v>
      </c>
      <c r="Q131" s="71"/>
      <c r="R131" s="12" t="s">
        <v>88</v>
      </c>
      <c r="S131" s="349"/>
      <c r="T131" s="349"/>
      <c r="U131" s="349">
        <v>43.977438963309268</v>
      </c>
      <c r="V131" s="349">
        <v>15.777189407396568</v>
      </c>
      <c r="W131" s="226"/>
    </row>
    <row r="132" spans="1:23" s="5" customFormat="1" outlineLevel="1">
      <c r="A132" s="561"/>
      <c r="B132" s="561"/>
      <c r="C132" s="561"/>
      <c r="D132" s="561"/>
      <c r="E132" s="569"/>
      <c r="F132" s="80"/>
      <c r="G132" s="80"/>
      <c r="H132" s="80"/>
      <c r="I132" s="80"/>
      <c r="J132" s="80"/>
      <c r="K132" s="80"/>
      <c r="L132" s="80"/>
      <c r="M132" s="80"/>
      <c r="N132" s="80"/>
      <c r="P132" s="85"/>
      <c r="Q132" s="69"/>
      <c r="R132" s="12"/>
      <c r="S132" s="303"/>
      <c r="T132" s="303"/>
      <c r="U132" s="303"/>
      <c r="V132" s="303"/>
      <c r="W132" s="226"/>
    </row>
    <row r="133" spans="1:23" s="5" customFormat="1" outlineLevel="1">
      <c r="A133" s="561"/>
      <c r="B133" s="561"/>
      <c r="C133" s="561"/>
      <c r="D133" s="561"/>
      <c r="E133" s="569"/>
      <c r="F133" s="80"/>
      <c r="G133" s="80"/>
      <c r="H133" s="80"/>
      <c r="I133" s="80"/>
      <c r="J133" s="80"/>
      <c r="K133" s="80"/>
      <c r="L133" s="80"/>
      <c r="M133" s="80"/>
      <c r="N133" s="80"/>
      <c r="P133" s="85"/>
      <c r="Q133" s="69"/>
      <c r="R133" s="12"/>
      <c r="S133" s="303"/>
      <c r="T133" s="303"/>
      <c r="U133" s="303"/>
      <c r="V133" s="303"/>
      <c r="W133" s="226"/>
    </row>
    <row r="134" spans="1:23" s="5" customFormat="1" ht="15.75" outlineLevel="1" thickBot="1">
      <c r="A134" s="561"/>
      <c r="B134" s="561"/>
      <c r="C134" s="561"/>
      <c r="D134" s="561"/>
      <c r="E134" s="569"/>
      <c r="F134" s="49"/>
      <c r="G134" s="80"/>
      <c r="H134" s="80"/>
      <c r="I134" s="80"/>
      <c r="J134" s="80"/>
      <c r="K134" s="80"/>
      <c r="L134" s="61"/>
      <c r="M134" s="61"/>
      <c r="N134" s="61"/>
      <c r="P134" s="85"/>
      <c r="Q134" s="69"/>
      <c r="R134" s="12"/>
      <c r="S134" s="303"/>
      <c r="T134" s="303"/>
      <c r="U134" s="303"/>
      <c r="V134" s="303"/>
      <c r="W134" s="226"/>
    </row>
    <row r="135" spans="1:23" s="69" customFormat="1" ht="13.9" customHeight="1" outlineLevel="1">
      <c r="A135" s="561"/>
      <c r="B135" s="561"/>
      <c r="C135" s="561"/>
      <c r="D135" s="561"/>
      <c r="E135" s="569" t="s">
        <v>98</v>
      </c>
      <c r="F135" s="7" t="s">
        <v>79</v>
      </c>
      <c r="G135" s="7" t="s">
        <v>80</v>
      </c>
      <c r="H135" s="7" t="s">
        <v>81</v>
      </c>
      <c r="I135" s="80"/>
      <c r="J135" s="7" t="s">
        <v>79</v>
      </c>
      <c r="K135" s="53" t="s">
        <v>87</v>
      </c>
      <c r="L135" s="88"/>
      <c r="M135" s="80"/>
      <c r="N135" s="80"/>
      <c r="P135" s="178" t="s">
        <v>89</v>
      </c>
      <c r="Q135" s="69" t="s">
        <v>274</v>
      </c>
      <c r="R135" s="24" t="s">
        <v>296</v>
      </c>
      <c r="S135" s="256"/>
      <c r="T135" s="256"/>
      <c r="U135" s="303"/>
      <c r="V135" s="303"/>
      <c r="W135" s="226"/>
    </row>
    <row r="136" spans="1:23" s="69" customFormat="1" outlineLevel="1">
      <c r="A136" s="561"/>
      <c r="B136" s="561"/>
      <c r="C136" s="561"/>
      <c r="D136" s="561"/>
      <c r="E136" s="569"/>
      <c r="F136" s="8" t="s">
        <v>82</v>
      </c>
      <c r="G136" s="33">
        <v>2171.8065494833672</v>
      </c>
      <c r="H136" s="11">
        <v>132.04469528774266</v>
      </c>
      <c r="I136" s="80"/>
      <c r="J136" s="8" t="s">
        <v>82</v>
      </c>
      <c r="K136" s="80">
        <v>146.70690771053839</v>
      </c>
      <c r="L136" s="80">
        <v>159.8879479534771</v>
      </c>
      <c r="M136" s="80"/>
      <c r="N136" s="80"/>
      <c r="P136" s="85">
        <v>153.29742783200774</v>
      </c>
      <c r="Q136" s="71"/>
      <c r="R136" s="8" t="s">
        <v>82</v>
      </c>
      <c r="S136" s="256">
        <v>2078.4368500256928</v>
      </c>
      <c r="T136" s="256">
        <v>2265.1762489410412</v>
      </c>
      <c r="U136" s="256"/>
      <c r="V136" s="256"/>
      <c r="W136" s="226"/>
    </row>
    <row r="137" spans="1:23" s="69" customFormat="1" outlineLevel="1">
      <c r="A137" s="561"/>
      <c r="B137" s="561"/>
      <c r="C137" s="561"/>
      <c r="D137" s="561"/>
      <c r="E137" s="569"/>
      <c r="F137" s="8" t="s">
        <v>83</v>
      </c>
      <c r="G137" s="33">
        <v>477.32736997309769</v>
      </c>
      <c r="H137" s="11">
        <v>57.188866847447756</v>
      </c>
      <c r="I137" s="80"/>
      <c r="J137" s="8" t="s">
        <v>83</v>
      </c>
      <c r="K137" s="80">
        <v>34.894286685936166</v>
      </c>
      <c r="L137" s="80">
        <v>29.44364942038689</v>
      </c>
      <c r="M137" s="80"/>
      <c r="N137" s="80"/>
      <c r="P137" s="185">
        <v>32.168968053161528</v>
      </c>
      <c r="Q137" s="71"/>
      <c r="R137" s="8" t="s">
        <v>83</v>
      </c>
      <c r="S137" s="256">
        <v>517.76600552930256</v>
      </c>
      <c r="T137" s="256">
        <v>436.88873441689287</v>
      </c>
      <c r="U137" s="256"/>
      <c r="V137" s="256"/>
      <c r="W137" s="226"/>
    </row>
    <row r="138" spans="1:23" s="69" customFormat="1" outlineLevel="1">
      <c r="A138" s="561"/>
      <c r="B138" s="561"/>
      <c r="C138" s="561"/>
      <c r="D138" s="561"/>
      <c r="E138" s="569"/>
      <c r="F138" s="8" t="s">
        <v>84</v>
      </c>
      <c r="G138" s="33">
        <v>542.3437927490088</v>
      </c>
      <c r="H138" s="11">
        <v>39.514491649825047</v>
      </c>
      <c r="I138" s="80"/>
      <c r="J138" s="8" t="s">
        <v>84</v>
      </c>
      <c r="K138" s="80">
        <v>33.859100988911067</v>
      </c>
      <c r="L138" s="80">
        <v>30.541263916006077</v>
      </c>
      <c r="M138" s="80"/>
      <c r="N138" s="80"/>
      <c r="P138" s="85">
        <v>32.20018245245857</v>
      </c>
      <c r="Q138" s="71"/>
      <c r="R138" s="8" t="s">
        <v>84</v>
      </c>
      <c r="S138" s="256">
        <v>570.28475774973924</v>
      </c>
      <c r="T138" s="256">
        <v>514.40282774827824</v>
      </c>
      <c r="U138" s="256"/>
      <c r="V138" s="256"/>
      <c r="W138" s="226"/>
    </row>
    <row r="139" spans="1:23" s="69" customFormat="1" outlineLevel="1">
      <c r="A139" s="561"/>
      <c r="B139" s="561"/>
      <c r="C139" s="561"/>
      <c r="D139" s="561"/>
      <c r="E139" s="569"/>
      <c r="F139" s="8" t="s">
        <v>85</v>
      </c>
      <c r="G139" s="33">
        <v>454.46110241338647</v>
      </c>
      <c r="H139" s="11">
        <v>66.797676157804972</v>
      </c>
      <c r="I139" s="80"/>
      <c r="J139" s="8" t="s">
        <v>85</v>
      </c>
      <c r="K139" s="80">
        <v>31.103673190448639</v>
      </c>
      <c r="L139" s="80">
        <v>25.247027404567419</v>
      </c>
      <c r="M139" s="80"/>
      <c r="N139" s="80"/>
      <c r="P139" s="85">
        <v>28.175350297508029</v>
      </c>
      <c r="Q139" s="71"/>
      <c r="R139" s="8" t="s">
        <v>85</v>
      </c>
      <c r="S139" s="256">
        <v>501.69419219207333</v>
      </c>
      <c r="T139" s="256">
        <v>407.22801263469967</v>
      </c>
      <c r="U139" s="256"/>
      <c r="V139" s="256"/>
      <c r="W139" s="226"/>
    </row>
    <row r="140" spans="1:23" s="69" customFormat="1" outlineLevel="1">
      <c r="A140" s="561"/>
      <c r="B140" s="561"/>
      <c r="C140" s="561"/>
      <c r="D140" s="561"/>
      <c r="E140" s="569"/>
      <c r="F140" s="8" t="s">
        <v>86</v>
      </c>
      <c r="G140" s="33">
        <v>313.92852696564677</v>
      </c>
      <c r="H140" s="11"/>
      <c r="I140" s="80"/>
      <c r="J140" s="8" t="s">
        <v>86</v>
      </c>
      <c r="K140" s="80"/>
      <c r="L140" s="80">
        <v>12.771272110902679</v>
      </c>
      <c r="M140" s="80"/>
      <c r="N140" s="80"/>
      <c r="P140" s="185">
        <v>12.771272110902679</v>
      </c>
      <c r="Q140" s="71"/>
      <c r="R140" s="8" t="s">
        <v>86</v>
      </c>
      <c r="S140" s="256"/>
      <c r="T140" s="256">
        <v>313.92852696564677</v>
      </c>
      <c r="U140" s="256"/>
      <c r="V140" s="256"/>
      <c r="W140" s="226"/>
    </row>
    <row r="141" spans="1:23" s="69" customFormat="1" outlineLevel="1">
      <c r="A141" s="561"/>
      <c r="B141" s="561"/>
      <c r="C141" s="561"/>
      <c r="D141" s="561"/>
      <c r="E141" s="569"/>
      <c r="F141" s="12" t="s">
        <v>88</v>
      </c>
      <c r="G141" s="80"/>
      <c r="H141" s="80"/>
      <c r="I141" s="80"/>
      <c r="J141" s="12" t="s">
        <v>88</v>
      </c>
      <c r="K141" s="80"/>
      <c r="L141" s="80"/>
      <c r="M141" s="80"/>
      <c r="N141" s="80"/>
      <c r="P141" s="85"/>
      <c r="Q141" s="71"/>
      <c r="R141" s="8"/>
      <c r="S141" s="256"/>
      <c r="T141" s="256"/>
      <c r="U141" s="256"/>
      <c r="V141" s="256"/>
      <c r="W141" s="226"/>
    </row>
    <row r="142" spans="1:23" s="69" customFormat="1" outlineLevel="1">
      <c r="A142" s="561"/>
      <c r="B142" s="561"/>
      <c r="C142" s="561"/>
      <c r="D142" s="561"/>
      <c r="E142" s="569"/>
      <c r="F142" s="80"/>
      <c r="G142" s="80"/>
      <c r="H142" s="80"/>
      <c r="I142" s="80"/>
      <c r="J142" s="80"/>
      <c r="K142" s="80"/>
      <c r="L142" s="80"/>
      <c r="M142" s="80"/>
      <c r="N142" s="80"/>
      <c r="P142" s="85"/>
      <c r="R142" s="12"/>
      <c r="S142" s="303"/>
      <c r="T142" s="303"/>
      <c r="U142" s="303"/>
      <c r="V142" s="303"/>
      <c r="W142" s="226"/>
    </row>
    <row r="143" spans="1:23" s="69" customFormat="1" outlineLevel="1">
      <c r="A143" s="561"/>
      <c r="B143" s="561"/>
      <c r="C143" s="561"/>
      <c r="D143" s="561"/>
      <c r="E143" s="569"/>
      <c r="F143" s="80"/>
      <c r="G143" s="80"/>
      <c r="H143" s="80"/>
      <c r="I143" s="80"/>
      <c r="J143" s="80"/>
      <c r="K143" s="80"/>
      <c r="L143" s="80"/>
      <c r="M143" s="80"/>
      <c r="N143" s="80"/>
      <c r="P143" s="85"/>
      <c r="R143" s="12"/>
      <c r="S143" s="303"/>
      <c r="T143" s="303"/>
      <c r="U143" s="303"/>
      <c r="V143" s="303"/>
      <c r="W143" s="226"/>
    </row>
    <row r="144" spans="1:23" s="69" customFormat="1" ht="16.899999999999999" customHeight="1" outlineLevel="1" thickBot="1">
      <c r="A144" s="561"/>
      <c r="B144" s="561"/>
      <c r="C144" s="561"/>
      <c r="D144" s="561"/>
      <c r="E144" s="569"/>
      <c r="F144" s="80"/>
      <c r="G144" s="80"/>
      <c r="H144" s="80"/>
      <c r="I144" s="80"/>
      <c r="J144" s="80"/>
      <c r="K144" s="80"/>
      <c r="L144" s="80"/>
      <c r="M144" s="61"/>
      <c r="N144" s="61"/>
      <c r="P144" s="85"/>
      <c r="R144" s="12"/>
      <c r="S144" s="303"/>
      <c r="T144" s="303"/>
      <c r="U144" s="303"/>
      <c r="V144" s="303"/>
      <c r="W144" s="226"/>
    </row>
    <row r="145" spans="1:25" s="69" customFormat="1" ht="14.45" customHeight="1" outlineLevel="1">
      <c r="A145" s="563"/>
      <c r="B145" s="563"/>
      <c r="C145" s="563"/>
      <c r="D145" s="563"/>
      <c r="E145" s="570" t="s">
        <v>295</v>
      </c>
      <c r="F145" s="40" t="s">
        <v>79</v>
      </c>
      <c r="G145" s="7" t="s">
        <v>80</v>
      </c>
      <c r="H145" s="7" t="s">
        <v>81</v>
      </c>
      <c r="I145" s="80"/>
      <c r="J145" s="7" t="s">
        <v>79</v>
      </c>
      <c r="K145" s="53" t="s">
        <v>87</v>
      </c>
      <c r="L145" s="88"/>
      <c r="M145" s="80"/>
      <c r="N145" s="80"/>
      <c r="P145" s="178" t="s">
        <v>89</v>
      </c>
      <c r="Q145" s="69" t="s">
        <v>274</v>
      </c>
      <c r="R145" s="24" t="s">
        <v>296</v>
      </c>
      <c r="S145" s="256"/>
      <c r="T145" s="256"/>
      <c r="U145" s="303"/>
      <c r="V145" s="303"/>
      <c r="W145" s="226"/>
    </row>
    <row r="146" spans="1:25" s="69" customFormat="1" outlineLevel="1">
      <c r="A146" s="563"/>
      <c r="B146" s="563"/>
      <c r="C146" s="563"/>
      <c r="D146" s="563"/>
      <c r="E146" s="570"/>
      <c r="F146" s="8" t="s">
        <v>82</v>
      </c>
      <c r="G146" s="33">
        <v>2407.3916395023598</v>
      </c>
      <c r="H146" s="11">
        <v>96.903912842107886</v>
      </c>
      <c r="I146" s="80"/>
      <c r="J146" s="8" t="s">
        <v>82</v>
      </c>
      <c r="K146" s="11">
        <v>127.54577590346454</v>
      </c>
      <c r="L146" s="80">
        <v>135.01914215135974</v>
      </c>
      <c r="M146" s="80"/>
      <c r="N146" s="80"/>
      <c r="P146" s="85">
        <v>131.28245902741213</v>
      </c>
      <c r="R146" s="8" t="s">
        <v>82</v>
      </c>
      <c r="S146" s="256">
        <v>2338.8702256081951</v>
      </c>
      <c r="T146" s="256">
        <v>2475.9130533965244</v>
      </c>
      <c r="U146" s="303"/>
      <c r="V146" s="303"/>
      <c r="W146" s="226" t="s">
        <v>355</v>
      </c>
    </row>
    <row r="147" spans="1:25" s="69" customFormat="1" outlineLevel="1">
      <c r="A147" s="563"/>
      <c r="B147" s="563"/>
      <c r="C147" s="563"/>
      <c r="D147" s="563"/>
      <c r="E147" s="570"/>
      <c r="F147" s="8" t="s">
        <v>83</v>
      </c>
      <c r="G147" s="33">
        <v>697.55844275631353</v>
      </c>
      <c r="H147" s="11">
        <v>160.28382325477861</v>
      </c>
      <c r="I147" s="80"/>
      <c r="J147" s="8" t="s">
        <v>83</v>
      </c>
      <c r="K147" s="11">
        <v>48.601544086110792</v>
      </c>
      <c r="L147" s="80">
        <v>35.015610677564773</v>
      </c>
      <c r="M147" s="80"/>
      <c r="N147" s="80"/>
      <c r="P147" s="185">
        <v>41.808577381837779</v>
      </c>
      <c r="R147" s="8" t="s">
        <v>83</v>
      </c>
      <c r="S147" s="256">
        <v>810.8962210942733</v>
      </c>
      <c r="T147" s="256">
        <v>584.22066441835386</v>
      </c>
      <c r="U147" s="303"/>
      <c r="V147" s="303"/>
      <c r="W147" s="226"/>
      <c r="Y147" s="69">
        <f>G147/$G$146*100</f>
        <v>28.975694328676337</v>
      </c>
    </row>
    <row r="148" spans="1:25" s="69" customFormat="1" outlineLevel="1">
      <c r="A148" s="563"/>
      <c r="B148" s="563"/>
      <c r="C148" s="563"/>
      <c r="D148" s="563"/>
      <c r="E148" s="570"/>
      <c r="F148" s="8" t="s">
        <v>84</v>
      </c>
      <c r="G148" s="33">
        <v>1603.2802611351806</v>
      </c>
      <c r="H148" s="11">
        <v>237.11666882070153</v>
      </c>
      <c r="I148" s="80"/>
      <c r="J148" s="8" t="s">
        <v>84</v>
      </c>
      <c r="K148" s="11">
        <v>110.56331721653162</v>
      </c>
      <c r="L148" s="80">
        <v>89.627854550389401</v>
      </c>
      <c r="M148" s="80"/>
      <c r="N148" s="80"/>
      <c r="P148" s="199">
        <v>100.0955858834605</v>
      </c>
      <c r="R148" s="8" t="s">
        <v>84</v>
      </c>
      <c r="S148" s="256">
        <v>1770.9470655906634</v>
      </c>
      <c r="T148" s="256">
        <v>1435.6134566796977</v>
      </c>
      <c r="U148" s="303"/>
      <c r="V148" s="303"/>
      <c r="W148" s="226" t="s">
        <v>330</v>
      </c>
      <c r="Y148" s="78">
        <f t="shared" ref="Y148:Y150" si="3">G148/$G$146*100</f>
        <v>66.598231663984691</v>
      </c>
    </row>
    <row r="149" spans="1:25" s="69" customFormat="1" outlineLevel="1">
      <c r="A149" s="563"/>
      <c r="B149" s="563"/>
      <c r="C149" s="563"/>
      <c r="D149" s="563"/>
      <c r="E149" s="570"/>
      <c r="F149" s="8" t="s">
        <v>85</v>
      </c>
      <c r="G149" s="33">
        <v>2002.4371644914024</v>
      </c>
      <c r="H149" s="11">
        <v>197.3162051144997</v>
      </c>
      <c r="I149" s="80"/>
      <c r="J149" s="8" t="s">
        <v>85</v>
      </c>
      <c r="K149" s="11">
        <v>168.30273842885509</v>
      </c>
      <c r="L149" s="80">
        <v>146.3768389990571</v>
      </c>
      <c r="M149" s="80"/>
      <c r="N149" s="80"/>
      <c r="P149" s="199">
        <v>157.3397887139561</v>
      </c>
      <c r="R149" s="8" t="s">
        <v>85</v>
      </c>
      <c r="S149" s="256">
        <v>2141.9607911658609</v>
      </c>
      <c r="T149" s="256">
        <v>1862.913537816944</v>
      </c>
      <c r="U149" s="303"/>
      <c r="V149" s="303"/>
      <c r="W149" s="226"/>
      <c r="Y149" s="78">
        <f t="shared" si="3"/>
        <v>83.178703939726788</v>
      </c>
    </row>
    <row r="150" spans="1:25" s="69" customFormat="1" outlineLevel="1">
      <c r="A150" s="563"/>
      <c r="B150" s="563"/>
      <c r="C150" s="563"/>
      <c r="D150" s="563"/>
      <c r="E150" s="570"/>
      <c r="F150" s="8" t="s">
        <v>86</v>
      </c>
      <c r="G150" s="33">
        <v>507.22828552345874</v>
      </c>
      <c r="H150" s="11"/>
      <c r="I150" s="80"/>
      <c r="J150" s="8" t="s">
        <v>86</v>
      </c>
      <c r="K150" s="11"/>
      <c r="L150" s="80">
        <v>45.40114440889618</v>
      </c>
      <c r="M150" s="80"/>
      <c r="N150" s="80"/>
      <c r="P150" s="185">
        <v>45.40114440889618</v>
      </c>
      <c r="R150" s="8" t="s">
        <v>86</v>
      </c>
      <c r="S150" s="256"/>
      <c r="T150" s="256">
        <v>507.22828552345874</v>
      </c>
      <c r="U150" s="303"/>
      <c r="V150" s="303"/>
      <c r="W150" s="226"/>
      <c r="Y150" s="78">
        <f t="shared" si="3"/>
        <v>21.06962063008201</v>
      </c>
    </row>
    <row r="151" spans="1:25" s="69" customFormat="1" outlineLevel="1">
      <c r="A151" s="563"/>
      <c r="B151" s="563"/>
      <c r="C151" s="563"/>
      <c r="D151" s="563"/>
      <c r="E151" s="570"/>
      <c r="F151" s="13" t="s">
        <v>88</v>
      </c>
      <c r="G151" s="80"/>
      <c r="H151" s="80"/>
      <c r="I151" s="80"/>
      <c r="J151" s="12" t="s">
        <v>88</v>
      </c>
      <c r="K151" s="80"/>
      <c r="L151" s="80"/>
      <c r="M151" s="80"/>
      <c r="N151" s="80"/>
      <c r="P151" s="85"/>
      <c r="R151" s="8"/>
      <c r="S151" s="256"/>
      <c r="T151" s="256"/>
      <c r="U151" s="303"/>
      <c r="V151" s="303"/>
      <c r="W151" s="226"/>
      <c r="Y151" s="78"/>
    </row>
    <row r="152" spans="1:25" s="69" customFormat="1" outlineLevel="1">
      <c r="A152" s="563"/>
      <c r="B152" s="563"/>
      <c r="C152" s="563"/>
      <c r="D152" s="563"/>
      <c r="E152" s="570"/>
      <c r="F152" s="80"/>
      <c r="G152" s="80"/>
      <c r="H152" s="80"/>
      <c r="I152" s="80"/>
      <c r="J152" s="80"/>
      <c r="K152" s="80"/>
      <c r="L152" s="80"/>
      <c r="M152" s="80"/>
      <c r="N152" s="80"/>
      <c r="P152" s="85"/>
      <c r="R152" s="12"/>
      <c r="S152" s="303"/>
      <c r="T152" s="303"/>
      <c r="U152" s="303"/>
      <c r="V152" s="303"/>
      <c r="W152" s="226"/>
    </row>
    <row r="153" spans="1:25" s="69" customFormat="1" outlineLevel="1">
      <c r="A153" s="563"/>
      <c r="B153" s="563"/>
      <c r="C153" s="563"/>
      <c r="D153" s="563"/>
      <c r="E153" s="570"/>
      <c r="F153" s="80"/>
      <c r="G153" s="80"/>
      <c r="H153" s="80"/>
      <c r="I153" s="80"/>
      <c r="J153" s="80"/>
      <c r="K153" s="80"/>
      <c r="L153" s="80"/>
      <c r="M153" s="80"/>
      <c r="N153" s="80"/>
      <c r="P153" s="85"/>
      <c r="R153" s="12"/>
      <c r="S153" s="303"/>
      <c r="T153" s="303"/>
      <c r="U153" s="303"/>
      <c r="V153" s="303"/>
      <c r="W153" s="226"/>
    </row>
    <row r="154" spans="1:25" s="5" customFormat="1" ht="30.75" thickBot="1">
      <c r="A154" s="35">
        <v>77</v>
      </c>
      <c r="B154" s="36" t="s">
        <v>175</v>
      </c>
      <c r="C154" s="122" t="s">
        <v>176</v>
      </c>
      <c r="D154" s="28" t="s">
        <v>257</v>
      </c>
      <c r="E154" s="28"/>
      <c r="S154" s="404"/>
      <c r="T154" s="404"/>
      <c r="U154" s="404"/>
      <c r="V154" s="404"/>
      <c r="W154" s="231"/>
    </row>
    <row r="155" spans="1:25" s="5" customFormat="1" ht="13.9" customHeight="1" outlineLevel="1">
      <c r="A155" s="561"/>
      <c r="B155" s="561"/>
      <c r="C155" s="561"/>
      <c r="D155" s="561"/>
      <c r="E155" s="564" t="s">
        <v>91</v>
      </c>
      <c r="F155" s="40" t="s">
        <v>79</v>
      </c>
      <c r="G155" s="7" t="s">
        <v>80</v>
      </c>
      <c r="H155" s="7" t="s">
        <v>81</v>
      </c>
      <c r="I155" s="80"/>
      <c r="J155" s="7" t="s">
        <v>79</v>
      </c>
      <c r="K155" s="53" t="s">
        <v>87</v>
      </c>
      <c r="L155" s="88"/>
      <c r="M155" s="88"/>
      <c r="N155" s="88"/>
      <c r="P155" s="178" t="s">
        <v>89</v>
      </c>
      <c r="Q155" s="78" t="s">
        <v>268</v>
      </c>
      <c r="R155" s="24" t="s">
        <v>246</v>
      </c>
      <c r="S155" s="349"/>
      <c r="T155" s="349"/>
      <c r="U155" s="349"/>
      <c r="V155" s="349"/>
      <c r="W155" s="243"/>
    </row>
    <row r="156" spans="1:25" s="5" customFormat="1" outlineLevel="1">
      <c r="A156" s="561"/>
      <c r="B156" s="561"/>
      <c r="C156" s="561"/>
      <c r="D156" s="561"/>
      <c r="E156" s="564"/>
      <c r="F156" s="8" t="s">
        <v>82</v>
      </c>
      <c r="G156" s="33">
        <v>653.18632191506663</v>
      </c>
      <c r="H156" s="11">
        <v>76.96510803457231</v>
      </c>
      <c r="I156" s="80"/>
      <c r="J156" s="8" t="s">
        <v>82</v>
      </c>
      <c r="K156" s="11">
        <v>95.474492811291029</v>
      </c>
      <c r="L156" s="80">
        <v>74.178447622649628</v>
      </c>
      <c r="M156" s="80">
        <v>76.219545356491182</v>
      </c>
      <c r="N156" s="80">
        <v>85.58149872882332</v>
      </c>
      <c r="P156" s="85">
        <v>82.863496129813797</v>
      </c>
      <c r="Q156" s="80" t="s">
        <v>243</v>
      </c>
      <c r="R156" s="12" t="s">
        <v>82</v>
      </c>
      <c r="S156" s="349">
        <v>752.59475774973919</v>
      </c>
      <c r="T156" s="349">
        <v>584.72487441397095</v>
      </c>
      <c r="U156" s="349">
        <v>600.81419219207339</v>
      </c>
      <c r="V156" s="349">
        <v>674.6114633044831</v>
      </c>
      <c r="W156" s="243" t="s">
        <v>356</v>
      </c>
    </row>
    <row r="157" spans="1:25" s="5" customFormat="1" outlineLevel="1">
      <c r="A157" s="561"/>
      <c r="B157" s="561"/>
      <c r="C157" s="561"/>
      <c r="D157" s="561"/>
      <c r="E157" s="564"/>
      <c r="F157" s="8" t="s">
        <v>83</v>
      </c>
      <c r="G157" s="33">
        <v>730.34151719572571</v>
      </c>
      <c r="H157" s="11">
        <v>53.038824673114952</v>
      </c>
      <c r="I157" s="80"/>
      <c r="J157" s="8" t="s">
        <v>83</v>
      </c>
      <c r="K157" s="11">
        <v>96.056789619163027</v>
      </c>
      <c r="L157" s="80">
        <v>86.680543067129719</v>
      </c>
      <c r="M157" s="80">
        <v>95.090774207486916</v>
      </c>
      <c r="N157" s="80">
        <v>103.60501332866153</v>
      </c>
      <c r="P157" s="199">
        <v>95.358280055610294</v>
      </c>
      <c r="Q157" s="71"/>
      <c r="R157" s="12" t="s">
        <v>83</v>
      </c>
      <c r="S157" s="349">
        <v>735.69134664025137</v>
      </c>
      <c r="T157" s="349">
        <v>663.87941663879042</v>
      </c>
      <c r="U157" s="349">
        <v>728.29271108404646</v>
      </c>
      <c r="V157" s="349">
        <v>793.50259441981473</v>
      </c>
      <c r="W157" s="243"/>
    </row>
    <row r="158" spans="1:25" s="5" customFormat="1" outlineLevel="1">
      <c r="A158" s="561"/>
      <c r="B158" s="561"/>
      <c r="C158" s="561"/>
      <c r="D158" s="561"/>
      <c r="E158" s="564"/>
      <c r="F158" s="8" t="s">
        <v>84</v>
      </c>
      <c r="G158" s="33">
        <v>714.15503608769882</v>
      </c>
      <c r="H158" s="11">
        <v>65.437970389472284</v>
      </c>
      <c r="I158" s="80"/>
      <c r="J158" s="8" t="s">
        <v>84</v>
      </c>
      <c r="K158" s="11">
        <v>97.352800480377653</v>
      </c>
      <c r="L158" s="80">
        <v>80.359255215824632</v>
      </c>
      <c r="M158" s="80">
        <v>86.521265699971067</v>
      </c>
      <c r="N158" s="80">
        <v>96.809575422586491</v>
      </c>
      <c r="P158" s="85">
        <v>90.260724204689964</v>
      </c>
      <c r="Q158" s="71"/>
      <c r="R158" s="12" t="s">
        <v>84</v>
      </c>
      <c r="S158" s="349">
        <v>770.26850108842939</v>
      </c>
      <c r="T158" s="349">
        <v>635.81327664171238</v>
      </c>
      <c r="U158" s="349">
        <v>684.56793553076352</v>
      </c>
      <c r="V158" s="349">
        <v>765.97043108989033</v>
      </c>
      <c r="W158" s="243"/>
    </row>
    <row r="159" spans="1:25" s="5" customFormat="1" outlineLevel="1">
      <c r="A159" s="561"/>
      <c r="B159" s="561"/>
      <c r="C159" s="561"/>
      <c r="D159" s="561"/>
      <c r="E159" s="564"/>
      <c r="F159" s="8" t="s">
        <v>85</v>
      </c>
      <c r="G159" s="33">
        <v>1126.1260460979256</v>
      </c>
      <c r="H159" s="11">
        <v>79.427321733477541</v>
      </c>
      <c r="I159" s="80"/>
      <c r="J159" s="8" t="s">
        <v>85</v>
      </c>
      <c r="K159" s="11">
        <v>173.99872577561322</v>
      </c>
      <c r="L159" s="80">
        <v>146.81786510900852</v>
      </c>
      <c r="M159" s="80">
        <v>156.77370196029349</v>
      </c>
      <c r="N159" s="80">
        <v>160.80193895000372</v>
      </c>
      <c r="P159" s="85">
        <v>159.59805794872972</v>
      </c>
      <c r="Q159" s="71"/>
      <c r="R159" s="12" t="s">
        <v>85</v>
      </c>
      <c r="S159" s="349">
        <v>1227.737352209605</v>
      </c>
      <c r="T159" s="349">
        <v>1035.9488333176319</v>
      </c>
      <c r="U159" s="349">
        <v>1106.197352209605</v>
      </c>
      <c r="V159" s="349">
        <v>1134.620646654861</v>
      </c>
      <c r="W159" s="243"/>
    </row>
    <row r="160" spans="1:25" s="5" customFormat="1" outlineLevel="1">
      <c r="A160" s="561"/>
      <c r="B160" s="561"/>
      <c r="C160" s="561"/>
      <c r="D160" s="561"/>
      <c r="E160" s="564"/>
      <c r="F160" s="8" t="s">
        <v>86</v>
      </c>
      <c r="G160" s="33">
        <v>801.3003981229773</v>
      </c>
      <c r="H160" s="11">
        <v>71.151170770910468</v>
      </c>
      <c r="I160" s="80"/>
      <c r="J160" s="8" t="s">
        <v>86</v>
      </c>
      <c r="K160" s="11"/>
      <c r="L160" s="80">
        <v>98.634639548075029</v>
      </c>
      <c r="M160" s="80">
        <v>113.89764588962122</v>
      </c>
      <c r="N160" s="80">
        <v>97.445141397088278</v>
      </c>
      <c r="P160" s="199">
        <v>103.32580894492817</v>
      </c>
      <c r="Q160" s="71"/>
      <c r="R160" s="12" t="s">
        <v>86</v>
      </c>
      <c r="S160" s="349"/>
      <c r="T160" s="349">
        <v>764.9199821964562</v>
      </c>
      <c r="U160" s="349">
        <v>883.28588886507089</v>
      </c>
      <c r="V160" s="349">
        <v>755.69532330740503</v>
      </c>
      <c r="W160" s="243"/>
    </row>
    <row r="161" spans="1:23" s="5" customFormat="1" outlineLevel="1">
      <c r="A161" s="561"/>
      <c r="B161" s="561"/>
      <c r="C161" s="561"/>
      <c r="D161" s="561"/>
      <c r="E161" s="564"/>
      <c r="F161" s="12" t="s">
        <v>88</v>
      </c>
      <c r="G161" s="80">
        <v>832.96606386141843</v>
      </c>
      <c r="H161" s="80">
        <v>160.98450636002215</v>
      </c>
      <c r="I161" s="80"/>
      <c r="J161" s="12" t="s">
        <v>88</v>
      </c>
      <c r="K161" s="80"/>
      <c r="L161" s="80"/>
      <c r="M161" s="80">
        <v>137.49296890587962</v>
      </c>
      <c r="N161" s="80">
        <v>104.43153847647349</v>
      </c>
      <c r="P161" s="85">
        <v>120.96225369117656</v>
      </c>
      <c r="Q161" s="71"/>
      <c r="R161" s="12" t="s">
        <v>88</v>
      </c>
      <c r="S161" s="349"/>
      <c r="T161" s="349"/>
      <c r="U161" s="349">
        <v>946.79929997455872</v>
      </c>
      <c r="V161" s="349">
        <v>719.13282774827815</v>
      </c>
      <c r="W161" s="226"/>
    </row>
    <row r="162" spans="1:23" s="5" customFormat="1" outlineLevel="1">
      <c r="A162" s="561"/>
      <c r="B162" s="561"/>
      <c r="C162" s="561"/>
      <c r="D162" s="561"/>
      <c r="E162" s="564"/>
      <c r="F162" s="80"/>
      <c r="G162" s="80"/>
      <c r="H162" s="80"/>
      <c r="I162" s="80"/>
      <c r="J162" s="80"/>
      <c r="K162" s="80"/>
      <c r="L162" s="80"/>
      <c r="M162" s="80"/>
      <c r="N162" s="80"/>
      <c r="P162" s="85"/>
      <c r="Q162" s="69"/>
      <c r="R162" s="12"/>
      <c r="S162" s="303"/>
      <c r="T162" s="303"/>
      <c r="U162" s="303"/>
      <c r="V162" s="303"/>
      <c r="W162" s="226"/>
    </row>
    <row r="163" spans="1:23" s="5" customFormat="1" outlineLevel="1">
      <c r="A163" s="561"/>
      <c r="B163" s="561"/>
      <c r="C163" s="561"/>
      <c r="D163" s="561"/>
      <c r="E163" s="564"/>
      <c r="F163" s="49"/>
      <c r="G163" s="80"/>
      <c r="H163" s="80"/>
      <c r="I163" s="80"/>
      <c r="J163" s="80"/>
      <c r="K163" s="80"/>
      <c r="L163" s="80"/>
      <c r="M163" s="80"/>
      <c r="N163" s="80"/>
      <c r="P163" s="85"/>
      <c r="Q163" s="69"/>
      <c r="R163" s="12"/>
      <c r="S163" s="303"/>
      <c r="T163" s="303"/>
      <c r="U163" s="303"/>
      <c r="V163" s="303"/>
      <c r="W163" s="226"/>
    </row>
    <row r="164" spans="1:23" s="5" customFormat="1" ht="15.75" outlineLevel="1" thickBot="1">
      <c r="A164" s="561"/>
      <c r="B164" s="561"/>
      <c r="C164" s="561"/>
      <c r="D164" s="561"/>
      <c r="E164" s="564"/>
      <c r="F164" s="13"/>
      <c r="G164" s="8"/>
      <c r="H164" s="8"/>
      <c r="I164" s="80"/>
      <c r="J164" s="8"/>
      <c r="K164" s="11"/>
      <c r="L164" s="80"/>
      <c r="M164" s="61"/>
      <c r="N164" s="61"/>
      <c r="P164" s="178"/>
      <c r="Q164" s="69"/>
      <c r="R164" s="12"/>
      <c r="S164" s="303"/>
      <c r="T164" s="303"/>
      <c r="U164" s="303"/>
      <c r="V164" s="303"/>
      <c r="W164" s="226"/>
    </row>
    <row r="165" spans="1:23" s="69" customFormat="1" ht="13.9" customHeight="1" outlineLevel="1">
      <c r="A165" s="561"/>
      <c r="B165" s="561"/>
      <c r="C165" s="561"/>
      <c r="D165" s="561"/>
      <c r="E165" s="569" t="s">
        <v>98</v>
      </c>
      <c r="F165" s="7" t="s">
        <v>79</v>
      </c>
      <c r="G165" s="7" t="s">
        <v>80</v>
      </c>
      <c r="H165" s="7" t="s">
        <v>81</v>
      </c>
      <c r="I165" s="80"/>
      <c r="J165" s="7" t="s">
        <v>79</v>
      </c>
      <c r="K165" s="53" t="s">
        <v>87</v>
      </c>
      <c r="L165" s="88"/>
      <c r="M165" s="80"/>
      <c r="N165" s="80"/>
      <c r="P165" s="178" t="s">
        <v>89</v>
      </c>
      <c r="Q165" s="69" t="s">
        <v>274</v>
      </c>
      <c r="R165" s="8">
        <v>77</v>
      </c>
      <c r="S165" s="256"/>
      <c r="T165" s="256"/>
      <c r="U165" s="303"/>
      <c r="V165" s="303"/>
      <c r="W165" s="226"/>
    </row>
    <row r="166" spans="1:23" s="69" customFormat="1" outlineLevel="1">
      <c r="A166" s="561"/>
      <c r="B166" s="561"/>
      <c r="C166" s="561"/>
      <c r="D166" s="561"/>
      <c r="E166" s="569"/>
      <c r="F166" s="8" t="s">
        <v>82</v>
      </c>
      <c r="G166" s="33">
        <v>2238.6866483841059</v>
      </c>
      <c r="H166" s="11">
        <v>29.118092351462767</v>
      </c>
      <c r="I166" s="80"/>
      <c r="J166" s="8" t="s">
        <v>82</v>
      </c>
      <c r="K166" s="80">
        <v>156.56485251624352</v>
      </c>
      <c r="L166" s="80">
        <v>159.47149519693485</v>
      </c>
      <c r="M166" s="80"/>
      <c r="N166" s="80"/>
      <c r="P166" s="85">
        <v>158.01817385658919</v>
      </c>
      <c r="Q166" s="71" t="s">
        <v>563</v>
      </c>
      <c r="R166" s="8" t="s">
        <v>82</v>
      </c>
      <c r="S166" s="256">
        <v>2218.0970478271706</v>
      </c>
      <c r="T166" s="256">
        <v>2259.2762489410416</v>
      </c>
      <c r="U166" s="256"/>
      <c r="V166" s="256"/>
      <c r="W166" s="226"/>
    </row>
    <row r="167" spans="1:23" s="69" customFormat="1" outlineLevel="1">
      <c r="A167" s="561"/>
      <c r="B167" s="561"/>
      <c r="C167" s="561"/>
      <c r="D167" s="561"/>
      <c r="E167" s="569"/>
      <c r="F167" s="8" t="s">
        <v>83</v>
      </c>
      <c r="G167" s="33">
        <v>163.08837390980716</v>
      </c>
      <c r="H167" s="11">
        <v>27.957997329690016</v>
      </c>
      <c r="I167" s="80"/>
      <c r="J167" s="8" t="s">
        <v>83</v>
      </c>
      <c r="K167" s="80">
        <v>12.323496833723215</v>
      </c>
      <c r="L167" s="80">
        <v>9.6588365507727811</v>
      </c>
      <c r="M167" s="80"/>
      <c r="N167" s="80"/>
      <c r="P167" s="185">
        <v>10.991166692247997</v>
      </c>
      <c r="Q167" s="71"/>
      <c r="R167" s="8" t="s">
        <v>83</v>
      </c>
      <c r="S167" s="256">
        <v>182.8576634100263</v>
      </c>
      <c r="T167" s="256">
        <v>143.31908440958804</v>
      </c>
      <c r="U167" s="256"/>
      <c r="V167" s="256"/>
      <c r="W167" s="226"/>
    </row>
    <row r="168" spans="1:23" s="69" customFormat="1" outlineLevel="1">
      <c r="A168" s="561"/>
      <c r="B168" s="561"/>
      <c r="C168" s="561"/>
      <c r="D168" s="561"/>
      <c r="E168" s="569"/>
      <c r="F168" s="8" t="s">
        <v>84</v>
      </c>
      <c r="G168" s="33">
        <v>221.30640624455282</v>
      </c>
      <c r="H168" s="11">
        <v>229.51879552538611</v>
      </c>
      <c r="I168" s="80"/>
      <c r="J168" s="8" t="s">
        <v>84</v>
      </c>
      <c r="K168" s="80">
        <v>22.775244761125389</v>
      </c>
      <c r="L168" s="80">
        <v>3.5036829384137436</v>
      </c>
      <c r="M168" s="80"/>
      <c r="N168" s="80"/>
      <c r="P168" s="85">
        <v>13.139463849769566</v>
      </c>
      <c r="Q168" s="71"/>
      <c r="R168" s="8" t="s">
        <v>84</v>
      </c>
      <c r="S168" s="256">
        <v>383.60070297032195</v>
      </c>
      <c r="T168" s="256">
        <v>59.01210951878366</v>
      </c>
      <c r="U168" s="256"/>
      <c r="V168" s="256"/>
      <c r="W168" s="226"/>
    </row>
    <row r="169" spans="1:23" s="69" customFormat="1" outlineLevel="1">
      <c r="A169" s="561"/>
      <c r="B169" s="561"/>
      <c r="C169" s="561"/>
      <c r="D169" s="561"/>
      <c r="E169" s="569"/>
      <c r="F169" s="8" t="s">
        <v>85</v>
      </c>
      <c r="G169" s="33">
        <v>198.26760596608509</v>
      </c>
      <c r="H169" s="11">
        <v>257.46713581807302</v>
      </c>
      <c r="I169" s="80"/>
      <c r="J169" s="8" t="s">
        <v>85</v>
      </c>
      <c r="K169" s="80">
        <v>23.579074458095274</v>
      </c>
      <c r="L169" s="80">
        <v>1.005028432459139</v>
      </c>
      <c r="M169" s="80"/>
      <c r="N169" s="80"/>
      <c r="P169" s="85">
        <v>12.292051445277206</v>
      </c>
      <c r="Q169" s="71"/>
      <c r="R169" s="8" t="s">
        <v>85</v>
      </c>
      <c r="S169" s="256">
        <v>380.32436363572236</v>
      </c>
      <c r="T169" s="256">
        <v>16.2108482964478</v>
      </c>
      <c r="U169" s="256"/>
      <c r="V169" s="256"/>
      <c r="W169" s="226"/>
    </row>
    <row r="170" spans="1:23" s="69" customFormat="1" outlineLevel="1">
      <c r="A170" s="561"/>
      <c r="B170" s="561"/>
      <c r="C170" s="561"/>
      <c r="D170" s="561"/>
      <c r="E170" s="569"/>
      <c r="F170" s="8" t="s">
        <v>86</v>
      </c>
      <c r="G170" s="33">
        <v>33.509052963017076</v>
      </c>
      <c r="H170" s="11"/>
      <c r="I170" s="80"/>
      <c r="J170" s="8" t="s">
        <v>86</v>
      </c>
      <c r="K170" s="80"/>
      <c r="L170" s="80">
        <v>1.3632186845388912</v>
      </c>
      <c r="M170" s="80"/>
      <c r="N170" s="80"/>
      <c r="P170" s="185">
        <v>1.3632186845388912</v>
      </c>
      <c r="Q170" s="71"/>
      <c r="R170" s="8" t="s">
        <v>86</v>
      </c>
      <c r="S170" s="256"/>
      <c r="T170" s="256">
        <v>33.509052963017076</v>
      </c>
      <c r="U170" s="256"/>
      <c r="V170" s="256"/>
      <c r="W170" s="226"/>
    </row>
    <row r="171" spans="1:23" s="69" customFormat="1" outlineLevel="1">
      <c r="A171" s="561"/>
      <c r="B171" s="561"/>
      <c r="C171" s="561"/>
      <c r="D171" s="561"/>
      <c r="E171" s="569"/>
      <c r="F171" s="12" t="s">
        <v>88</v>
      </c>
      <c r="G171" s="80"/>
      <c r="H171" s="80"/>
      <c r="I171" s="80"/>
      <c r="J171" s="12" t="s">
        <v>88</v>
      </c>
      <c r="K171" s="80"/>
      <c r="L171" s="80"/>
      <c r="M171" s="80"/>
      <c r="N171" s="80"/>
      <c r="P171" s="85"/>
      <c r="Q171" s="71"/>
      <c r="R171" s="8"/>
      <c r="S171" s="256"/>
      <c r="T171" s="256"/>
      <c r="U171" s="256"/>
      <c r="V171" s="256"/>
      <c r="W171" s="226"/>
    </row>
    <row r="172" spans="1:23" s="69" customFormat="1" outlineLevel="1">
      <c r="A172" s="561"/>
      <c r="B172" s="561"/>
      <c r="C172" s="561"/>
      <c r="D172" s="561"/>
      <c r="E172" s="569"/>
      <c r="F172" s="80"/>
      <c r="G172" s="80"/>
      <c r="H172" s="80"/>
      <c r="I172" s="80"/>
      <c r="J172" s="80"/>
      <c r="K172" s="80"/>
      <c r="L172" s="80"/>
      <c r="M172" s="80"/>
      <c r="N172" s="80"/>
      <c r="P172" s="85"/>
      <c r="R172" s="12"/>
      <c r="S172" s="303"/>
      <c r="T172" s="303"/>
      <c r="U172" s="303"/>
      <c r="V172" s="303"/>
      <c r="W172" s="226"/>
    </row>
    <row r="173" spans="1:23" s="69" customFormat="1" outlineLevel="1">
      <c r="A173" s="561"/>
      <c r="B173" s="561"/>
      <c r="C173" s="561"/>
      <c r="D173" s="561"/>
      <c r="E173" s="569"/>
      <c r="F173" s="80"/>
      <c r="G173" s="80"/>
      <c r="H173" s="80"/>
      <c r="I173" s="80"/>
      <c r="J173" s="80"/>
      <c r="K173" s="80"/>
      <c r="L173" s="80"/>
      <c r="M173" s="80"/>
      <c r="N173" s="80"/>
      <c r="P173" s="85"/>
      <c r="R173" s="12"/>
      <c r="S173" s="303"/>
      <c r="T173" s="303"/>
      <c r="U173" s="303"/>
      <c r="V173" s="303"/>
      <c r="W173" s="226"/>
    </row>
    <row r="174" spans="1:23" s="69" customFormat="1" ht="16.899999999999999" customHeight="1" outlineLevel="1" thickBot="1">
      <c r="A174" s="561"/>
      <c r="B174" s="561"/>
      <c r="C174" s="561"/>
      <c r="D174" s="561"/>
      <c r="E174" s="569"/>
      <c r="F174" s="80"/>
      <c r="G174" s="80"/>
      <c r="H174" s="80"/>
      <c r="I174" s="80"/>
      <c r="J174" s="80"/>
      <c r="K174" s="80"/>
      <c r="L174" s="80"/>
      <c r="M174" s="61"/>
      <c r="N174" s="61"/>
      <c r="P174" s="85"/>
      <c r="R174" s="12"/>
      <c r="S174" s="303"/>
      <c r="T174" s="303"/>
      <c r="U174" s="303"/>
      <c r="V174" s="303"/>
      <c r="W174" s="226"/>
    </row>
    <row r="175" spans="1:23" s="69" customFormat="1" ht="14.45" customHeight="1" outlineLevel="1">
      <c r="A175" s="563"/>
      <c r="B175" s="563"/>
      <c r="C175" s="563"/>
      <c r="D175" s="563"/>
      <c r="E175" s="569" t="s">
        <v>295</v>
      </c>
      <c r="F175" s="40" t="s">
        <v>79</v>
      </c>
      <c r="G175" s="7" t="s">
        <v>80</v>
      </c>
      <c r="H175" s="7" t="s">
        <v>81</v>
      </c>
      <c r="I175" s="80"/>
      <c r="J175" s="7" t="s">
        <v>79</v>
      </c>
      <c r="K175" s="53" t="s">
        <v>87</v>
      </c>
      <c r="L175" s="88"/>
      <c r="M175" s="80"/>
      <c r="N175" s="80"/>
      <c r="P175" s="178" t="s">
        <v>89</v>
      </c>
      <c r="Q175" s="69" t="s">
        <v>274</v>
      </c>
      <c r="R175" s="8">
        <v>77</v>
      </c>
      <c r="S175" s="256"/>
      <c r="T175" s="256"/>
      <c r="U175" s="303"/>
      <c r="V175" s="303"/>
      <c r="W175" s="226"/>
    </row>
    <row r="176" spans="1:23" s="69" customFormat="1" outlineLevel="1">
      <c r="A176" s="563"/>
      <c r="B176" s="563"/>
      <c r="C176" s="563"/>
      <c r="D176" s="563"/>
      <c r="E176" s="569"/>
      <c r="F176" s="8" t="s">
        <v>82</v>
      </c>
      <c r="G176" s="33">
        <v>2434.0037939505378</v>
      </c>
      <c r="H176" s="11">
        <v>227.63140252922634</v>
      </c>
      <c r="I176" s="80"/>
      <c r="J176" s="8" t="s">
        <v>82</v>
      </c>
      <c r="K176" s="11">
        <v>123.95607434211597</v>
      </c>
      <c r="L176" s="80">
        <v>141.51132872482398</v>
      </c>
      <c r="M176" s="80"/>
      <c r="N176" s="80"/>
      <c r="P176" s="85">
        <v>132.73370153346997</v>
      </c>
      <c r="Q176" s="69" t="s">
        <v>231</v>
      </c>
      <c r="R176" s="8" t="s">
        <v>82</v>
      </c>
      <c r="S176" s="256">
        <v>2273.0440856111172</v>
      </c>
      <c r="T176" s="256">
        <v>2594.9635022899583</v>
      </c>
      <c r="U176" s="303"/>
      <c r="V176" s="303"/>
      <c r="W176" s="226"/>
    </row>
    <row r="177" spans="1:23" s="69" customFormat="1" outlineLevel="1">
      <c r="A177" s="563"/>
      <c r="B177" s="563"/>
      <c r="C177" s="563"/>
      <c r="D177" s="563"/>
      <c r="E177" s="569"/>
      <c r="F177" s="8" t="s">
        <v>83</v>
      </c>
      <c r="G177" s="33">
        <v>582.77805219499533</v>
      </c>
      <c r="H177" s="11">
        <v>76.221286974609427</v>
      </c>
      <c r="I177" s="80"/>
      <c r="J177" s="8" t="s">
        <v>83</v>
      </c>
      <c r="K177" s="11">
        <v>31.698822964586569</v>
      </c>
      <c r="L177" s="80">
        <v>38.159470758747851</v>
      </c>
      <c r="M177" s="80"/>
      <c r="N177" s="80"/>
      <c r="P177" s="185">
        <v>34.929146861667206</v>
      </c>
      <c r="R177" s="8" t="s">
        <v>83</v>
      </c>
      <c r="S177" s="256">
        <v>528.88146330448308</v>
      </c>
      <c r="T177" s="256">
        <v>636.67464108550746</v>
      </c>
      <c r="U177" s="303"/>
      <c r="V177" s="303"/>
      <c r="W177" s="226"/>
    </row>
    <row r="178" spans="1:23" s="69" customFormat="1" outlineLevel="1">
      <c r="A178" s="563"/>
      <c r="B178" s="563"/>
      <c r="C178" s="563"/>
      <c r="D178" s="563"/>
      <c r="E178" s="569"/>
      <c r="F178" s="8" t="s">
        <v>84</v>
      </c>
      <c r="G178" s="33">
        <v>1561.3281066870024</v>
      </c>
      <c r="H178" s="11">
        <v>26.691681351149548</v>
      </c>
      <c r="I178" s="80"/>
      <c r="J178" s="8" t="s">
        <v>84</v>
      </c>
      <c r="K178" s="11">
        <v>98.654768223153425</v>
      </c>
      <c r="L178" s="80">
        <v>96.298111050113846</v>
      </c>
      <c r="M178" s="80"/>
      <c r="N178" s="80"/>
      <c r="P178" s="85">
        <v>97.476439636633643</v>
      </c>
      <c r="R178" s="8" t="s">
        <v>84</v>
      </c>
      <c r="S178" s="256">
        <v>1580.2019755716708</v>
      </c>
      <c r="T178" s="256">
        <v>1542.4542378023341</v>
      </c>
      <c r="U178" s="303"/>
      <c r="V178" s="303"/>
      <c r="W178" s="226"/>
    </row>
    <row r="179" spans="1:23" s="69" customFormat="1" outlineLevel="1">
      <c r="A179" s="563"/>
      <c r="B179" s="563"/>
      <c r="C179" s="563"/>
      <c r="D179" s="563"/>
      <c r="E179" s="569"/>
      <c r="F179" s="8" t="s">
        <v>85</v>
      </c>
      <c r="G179" s="33">
        <v>2078.6740944928633</v>
      </c>
      <c r="H179" s="11">
        <v>426.20166859846171</v>
      </c>
      <c r="I179" s="80"/>
      <c r="J179" s="8" t="s">
        <v>85</v>
      </c>
      <c r="K179" s="11">
        <v>187.00993757079422</v>
      </c>
      <c r="L179" s="80">
        <v>139.65014308721771</v>
      </c>
      <c r="M179" s="80"/>
      <c r="N179" s="80"/>
      <c r="P179" s="85">
        <v>163.33004032900595</v>
      </c>
      <c r="R179" s="8" t="s">
        <v>85</v>
      </c>
      <c r="S179" s="256">
        <v>2380.0441845118562</v>
      </c>
      <c r="T179" s="256">
        <v>1777.3040044738707</v>
      </c>
      <c r="U179" s="303"/>
      <c r="V179" s="303"/>
      <c r="W179" s="226"/>
    </row>
    <row r="180" spans="1:23" s="69" customFormat="1" outlineLevel="1">
      <c r="A180" s="563"/>
      <c r="B180" s="563"/>
      <c r="C180" s="563"/>
      <c r="D180" s="563"/>
      <c r="E180" s="569"/>
      <c r="F180" s="8" t="s">
        <v>86</v>
      </c>
      <c r="G180" s="33">
        <v>462.54760330156114</v>
      </c>
      <c r="H180" s="11"/>
      <c r="I180" s="80"/>
      <c r="J180" s="8" t="s">
        <v>86</v>
      </c>
      <c r="K180" s="11"/>
      <c r="L180" s="80">
        <v>41.401852248462127</v>
      </c>
      <c r="M180" s="80"/>
      <c r="N180" s="80"/>
      <c r="P180" s="185">
        <v>41.401852248462127</v>
      </c>
      <c r="R180" s="8" t="s">
        <v>86</v>
      </c>
      <c r="S180" s="256"/>
      <c r="T180" s="256">
        <v>462.54760330156114</v>
      </c>
      <c r="U180" s="303"/>
      <c r="V180" s="303"/>
      <c r="W180" s="226"/>
    </row>
    <row r="181" spans="1:23" s="69" customFormat="1" outlineLevel="1">
      <c r="A181" s="563"/>
      <c r="B181" s="563"/>
      <c r="C181" s="563"/>
      <c r="D181" s="563"/>
      <c r="E181" s="569"/>
      <c r="F181" s="13" t="s">
        <v>88</v>
      </c>
      <c r="G181" s="80"/>
      <c r="H181" s="80"/>
      <c r="I181" s="80"/>
      <c r="J181" s="12" t="s">
        <v>88</v>
      </c>
      <c r="K181" s="80"/>
      <c r="L181" s="80"/>
      <c r="M181" s="80"/>
      <c r="N181" s="80"/>
      <c r="P181" s="85"/>
      <c r="R181" s="8"/>
      <c r="S181" s="256"/>
      <c r="T181" s="256"/>
      <c r="U181" s="303"/>
      <c r="V181" s="303"/>
      <c r="W181" s="226"/>
    </row>
    <row r="182" spans="1:23" s="69" customFormat="1" outlineLevel="1">
      <c r="A182" s="563"/>
      <c r="B182" s="563"/>
      <c r="C182" s="563"/>
      <c r="D182" s="563"/>
      <c r="E182" s="569"/>
      <c r="F182" s="80"/>
      <c r="G182" s="80"/>
      <c r="H182" s="80"/>
      <c r="I182" s="80"/>
      <c r="J182" s="80"/>
      <c r="K182" s="80"/>
      <c r="L182" s="80"/>
      <c r="M182" s="80"/>
      <c r="N182" s="80"/>
      <c r="P182" s="85"/>
      <c r="R182" s="12"/>
      <c r="S182" s="303"/>
      <c r="T182" s="303"/>
      <c r="U182" s="303"/>
      <c r="V182" s="303"/>
      <c r="W182" s="226"/>
    </row>
    <row r="183" spans="1:23" s="69" customFormat="1" outlineLevel="1">
      <c r="A183" s="563"/>
      <c r="B183" s="563"/>
      <c r="C183" s="563"/>
      <c r="D183" s="563"/>
      <c r="E183" s="569"/>
      <c r="F183" s="80"/>
      <c r="G183" s="80"/>
      <c r="H183" s="80"/>
      <c r="I183" s="80"/>
      <c r="J183" s="80"/>
      <c r="K183" s="80"/>
      <c r="L183" s="80"/>
      <c r="M183" s="80"/>
      <c r="N183" s="80"/>
      <c r="P183" s="85"/>
      <c r="R183" s="12"/>
      <c r="S183" s="303"/>
      <c r="T183" s="303"/>
      <c r="U183" s="303"/>
      <c r="V183" s="303"/>
      <c r="W183" s="226"/>
    </row>
    <row r="184" spans="1:23" s="5" customFormat="1" ht="13.15" customHeight="1">
      <c r="A184" s="35">
        <v>124</v>
      </c>
      <c r="B184" s="36" t="s">
        <v>177</v>
      </c>
      <c r="C184" s="122" t="s">
        <v>178</v>
      </c>
      <c r="D184" s="28" t="s">
        <v>257</v>
      </c>
      <c r="E184" s="28"/>
      <c r="F184" s="13"/>
      <c r="G184" s="8"/>
      <c r="H184" s="8"/>
      <c r="I184" s="80"/>
      <c r="J184" s="8"/>
      <c r="K184" s="11"/>
      <c r="P184" s="85"/>
      <c r="Q184" s="69" t="s">
        <v>90</v>
      </c>
      <c r="R184" s="12"/>
      <c r="S184" s="303"/>
      <c r="T184" s="303"/>
      <c r="U184" s="303"/>
      <c r="V184" s="303"/>
      <c r="W184" s="226"/>
    </row>
    <row r="185" spans="1:23" s="160" customFormat="1" ht="13.9" customHeight="1" thickBot="1">
      <c r="A185" s="152">
        <v>126</v>
      </c>
      <c r="B185" s="153" t="s">
        <v>179</v>
      </c>
      <c r="C185" s="154" t="s">
        <v>180</v>
      </c>
      <c r="D185" s="155" t="s">
        <v>257</v>
      </c>
      <c r="E185" s="155"/>
      <c r="L185" s="61"/>
      <c r="M185" s="61"/>
      <c r="N185" s="61"/>
      <c r="S185" s="421"/>
      <c r="T185" s="421"/>
      <c r="U185" s="421"/>
      <c r="V185" s="421"/>
      <c r="W185" s="155"/>
    </row>
    <row r="186" spans="1:23" s="5" customFormat="1" ht="13.9" customHeight="1" outlineLevel="1">
      <c r="A186" s="561"/>
      <c r="B186" s="561"/>
      <c r="C186" s="561"/>
      <c r="D186" s="561"/>
      <c r="E186" s="569" t="s">
        <v>91</v>
      </c>
      <c r="F186" s="156" t="s">
        <v>79</v>
      </c>
      <c r="G186" s="157" t="s">
        <v>80</v>
      </c>
      <c r="H186" s="157" t="s">
        <v>81</v>
      </c>
      <c r="I186" s="158"/>
      <c r="J186" s="157" t="s">
        <v>79</v>
      </c>
      <c r="K186" s="159" t="s">
        <v>87</v>
      </c>
      <c r="L186" s="158"/>
      <c r="M186" s="158"/>
      <c r="N186" s="158"/>
      <c r="O186" s="160"/>
      <c r="P186" s="219" t="s">
        <v>89</v>
      </c>
      <c r="Q186" s="160" t="s">
        <v>267</v>
      </c>
      <c r="R186" s="161">
        <v>126</v>
      </c>
      <c r="S186" s="422"/>
      <c r="T186" s="422"/>
      <c r="U186" s="422"/>
      <c r="V186" s="424"/>
      <c r="W186" s="226"/>
    </row>
    <row r="187" spans="1:23" s="5" customFormat="1" outlineLevel="1">
      <c r="A187" s="561"/>
      <c r="B187" s="561"/>
      <c r="C187" s="561"/>
      <c r="D187" s="561"/>
      <c r="E187" s="569"/>
      <c r="F187" s="8" t="s">
        <v>82</v>
      </c>
      <c r="G187" s="33">
        <v>1547.8635777848024</v>
      </c>
      <c r="H187" s="11">
        <v>639.64232561860672</v>
      </c>
      <c r="I187" s="80"/>
      <c r="J187" s="8" t="s">
        <v>82</v>
      </c>
      <c r="K187" s="11">
        <v>170.28179568891844</v>
      </c>
      <c r="L187" s="80">
        <v>124.63912594219897</v>
      </c>
      <c r="M187" s="80">
        <v>281.83056445701891</v>
      </c>
      <c r="N187" s="80">
        <v>129.93758280530545</v>
      </c>
      <c r="P187" s="85">
        <v>176.67226722336045</v>
      </c>
      <c r="Q187" s="78" t="s">
        <v>297</v>
      </c>
      <c r="R187" s="48" t="s">
        <v>82</v>
      </c>
      <c r="S187" s="349">
        <v>1491.8752877804195</v>
      </c>
      <c r="T187" s="349">
        <v>1091.9900810971951</v>
      </c>
      <c r="U187" s="349">
        <v>2469.1779456140389</v>
      </c>
      <c r="V187" s="303">
        <v>1138.4109966475562</v>
      </c>
      <c r="W187" s="226"/>
    </row>
    <row r="188" spans="1:23" s="5" customFormat="1" outlineLevel="1">
      <c r="A188" s="561"/>
      <c r="B188" s="561"/>
      <c r="C188" s="561"/>
      <c r="D188" s="561"/>
      <c r="E188" s="569"/>
      <c r="F188" s="8" t="s">
        <v>83</v>
      </c>
      <c r="G188" s="33">
        <v>241.18012524206912</v>
      </c>
      <c r="H188" s="11">
        <v>26.567929547409324</v>
      </c>
      <c r="I188" s="80"/>
      <c r="J188" s="8" t="s">
        <v>83</v>
      </c>
      <c r="K188" s="11">
        <v>35.666879633625726</v>
      </c>
      <c r="L188" s="80">
        <v>31.757579614861779</v>
      </c>
      <c r="M188" s="80">
        <v>27.285917058795377</v>
      </c>
      <c r="N188" s="80">
        <v>30.676680329969606</v>
      </c>
      <c r="P188" s="185">
        <v>31.346764159313125</v>
      </c>
      <c r="Q188" s="71"/>
      <c r="R188" s="48" t="s">
        <v>83</v>
      </c>
      <c r="S188" s="349">
        <v>274.41883485367532</v>
      </c>
      <c r="T188" s="349">
        <v>244.34091474228828</v>
      </c>
      <c r="U188" s="349">
        <v>209.93621096389364</v>
      </c>
      <c r="V188" s="303">
        <v>236.02454040841926</v>
      </c>
      <c r="W188" s="226"/>
    </row>
    <row r="189" spans="1:23" s="5" customFormat="1" outlineLevel="1">
      <c r="A189" s="561"/>
      <c r="B189" s="561"/>
      <c r="C189" s="561"/>
      <c r="D189" s="561"/>
      <c r="E189" s="569"/>
      <c r="F189" s="8" t="s">
        <v>84</v>
      </c>
      <c r="G189" s="33">
        <v>98.814393629878509</v>
      </c>
      <c r="H189" s="11">
        <v>31.168886710692043</v>
      </c>
      <c r="I189" s="80"/>
      <c r="J189" s="8" t="s">
        <v>84</v>
      </c>
      <c r="K189" s="11">
        <v>18.873556523945698</v>
      </c>
      <c r="L189" s="80">
        <v>15.744856459239728</v>
      </c>
      <c r="M189" s="80">
        <v>10.694602408261495</v>
      </c>
      <c r="N189" s="80">
        <v>9.6518403659847269</v>
      </c>
      <c r="P189" s="85">
        <v>13.741213939357911</v>
      </c>
      <c r="Q189" s="71"/>
      <c r="R189" s="48" t="s">
        <v>84</v>
      </c>
      <c r="S189" s="349">
        <v>135.72156374126558</v>
      </c>
      <c r="T189" s="349">
        <v>113.22278007425804</v>
      </c>
      <c r="U189" s="349">
        <v>76.905916518637554</v>
      </c>
      <c r="V189" s="303">
        <v>69.407314185352917</v>
      </c>
      <c r="W189" s="226"/>
    </row>
    <row r="190" spans="1:23" s="5" customFormat="1" outlineLevel="1">
      <c r="A190" s="561"/>
      <c r="B190" s="561"/>
      <c r="C190" s="561"/>
      <c r="D190" s="561"/>
      <c r="E190" s="569"/>
      <c r="F190" s="8" t="s">
        <v>85</v>
      </c>
      <c r="G190" s="33">
        <v>71.120896546484332</v>
      </c>
      <c r="H190" s="11">
        <v>28.12421088410208</v>
      </c>
      <c r="I190" s="80"/>
      <c r="J190" s="8" t="s">
        <v>85</v>
      </c>
      <c r="K190" s="11">
        <v>11.582949164735435</v>
      </c>
      <c r="L190" s="80">
        <v>10.954565651188723</v>
      </c>
      <c r="M190" s="80">
        <v>8.1480639894587465</v>
      </c>
      <c r="N190" s="80">
        <v>4.0450405071075393</v>
      </c>
      <c r="P190" s="85">
        <v>8.6826548281226099</v>
      </c>
      <c r="Q190" s="71"/>
      <c r="R190" s="48" t="s">
        <v>85</v>
      </c>
      <c r="S190" s="349">
        <v>94.877631963455372</v>
      </c>
      <c r="T190" s="349">
        <v>89.730450629732431</v>
      </c>
      <c r="U190" s="349">
        <v>66.741984740827306</v>
      </c>
      <c r="V190" s="303">
        <v>33.13351885192219</v>
      </c>
      <c r="W190" s="226"/>
    </row>
    <row r="191" spans="1:23" s="5" customFormat="1" outlineLevel="1">
      <c r="A191" s="561"/>
      <c r="B191" s="561"/>
      <c r="C191" s="561"/>
      <c r="D191" s="561"/>
      <c r="E191" s="569"/>
      <c r="F191" s="8" t="s">
        <v>86</v>
      </c>
      <c r="G191" s="33">
        <v>45.865030222287146</v>
      </c>
      <c r="H191" s="11">
        <v>11.736306392215932</v>
      </c>
      <c r="I191" s="80"/>
      <c r="J191" s="8" t="s">
        <v>86</v>
      </c>
      <c r="K191" s="11"/>
      <c r="L191" s="80">
        <v>3.4888625550228447</v>
      </c>
      <c r="M191" s="80">
        <v>3.5971851764003375</v>
      </c>
      <c r="N191" s="80">
        <v>2.1776520197208042</v>
      </c>
      <c r="P191" s="185">
        <v>3.0878999170479955</v>
      </c>
      <c r="Q191" s="71"/>
      <c r="R191" s="12" t="s">
        <v>86</v>
      </c>
      <c r="S191" s="349"/>
      <c r="T191" s="349">
        <v>51.820587074111955</v>
      </c>
      <c r="U191" s="349">
        <v>53.429518851922175</v>
      </c>
      <c r="V191" s="303">
        <v>32.344984740827314</v>
      </c>
      <c r="W191" s="226"/>
    </row>
    <row r="192" spans="1:23" s="5" customFormat="1" outlineLevel="1">
      <c r="A192" s="561"/>
      <c r="B192" s="561"/>
      <c r="C192" s="561"/>
      <c r="D192" s="561"/>
      <c r="E192" s="569"/>
      <c r="F192" s="12" t="s">
        <v>88</v>
      </c>
      <c r="G192" s="80">
        <v>44.19601885192219</v>
      </c>
      <c r="H192" s="80">
        <v>10.501998154555604</v>
      </c>
      <c r="I192" s="80"/>
      <c r="J192" s="12" t="s">
        <v>88</v>
      </c>
      <c r="K192" s="80"/>
      <c r="L192" s="80"/>
      <c r="M192" s="80">
        <v>2.6023691605053849</v>
      </c>
      <c r="N192" s="80">
        <v>1.8536472075284547</v>
      </c>
      <c r="P192" s="85">
        <v>2.2280081840169199</v>
      </c>
      <c r="Q192" s="71"/>
      <c r="R192" s="12" t="s">
        <v>88</v>
      </c>
      <c r="S192" s="349"/>
      <c r="T192" s="349"/>
      <c r="U192" s="349">
        <v>51.622052963017069</v>
      </c>
      <c r="V192" s="303">
        <v>36.769984740827311</v>
      </c>
      <c r="W192" s="226"/>
    </row>
    <row r="193" spans="1:23" s="5" customFormat="1" outlineLevel="1">
      <c r="A193" s="561"/>
      <c r="B193" s="561"/>
      <c r="C193" s="561"/>
      <c r="D193" s="561"/>
      <c r="E193" s="569"/>
      <c r="F193" s="80"/>
      <c r="G193" s="80"/>
      <c r="H193" s="80"/>
      <c r="I193" s="80"/>
      <c r="J193" s="80"/>
      <c r="K193" s="80"/>
      <c r="L193" s="80"/>
      <c r="M193" s="80"/>
      <c r="N193" s="80"/>
      <c r="P193" s="85"/>
      <c r="Q193" s="69"/>
      <c r="R193" s="12"/>
      <c r="S193" s="303"/>
      <c r="T193" s="303"/>
      <c r="U193" s="303"/>
      <c r="V193" s="303"/>
      <c r="W193" s="226"/>
    </row>
    <row r="194" spans="1:23" s="5" customFormat="1" outlineLevel="1">
      <c r="A194" s="561"/>
      <c r="B194" s="561"/>
      <c r="C194" s="561"/>
      <c r="D194" s="561"/>
      <c r="E194" s="569"/>
      <c r="F194" s="80"/>
      <c r="G194" s="80"/>
      <c r="H194" s="80"/>
      <c r="I194" s="80"/>
      <c r="J194" s="80"/>
      <c r="K194" s="80"/>
      <c r="L194" s="80"/>
      <c r="M194" s="80"/>
      <c r="N194" s="80"/>
      <c r="P194" s="85"/>
      <c r="Q194" s="69"/>
      <c r="R194" s="12"/>
      <c r="S194" s="303"/>
      <c r="T194" s="303"/>
      <c r="U194" s="303"/>
      <c r="V194" s="303"/>
      <c r="W194" s="226"/>
    </row>
    <row r="195" spans="1:23" s="5" customFormat="1" ht="15.75" outlineLevel="1" thickBot="1">
      <c r="A195" s="561"/>
      <c r="B195" s="561"/>
      <c r="C195" s="561"/>
      <c r="D195" s="561"/>
      <c r="E195" s="569"/>
      <c r="F195" s="49"/>
      <c r="G195" s="80"/>
      <c r="H195" s="80"/>
      <c r="I195" s="80"/>
      <c r="J195" s="80"/>
      <c r="K195" s="80"/>
      <c r="L195" s="61"/>
      <c r="M195" s="61"/>
      <c r="N195" s="61"/>
      <c r="P195" s="85"/>
      <c r="Q195" s="69"/>
      <c r="R195" s="12"/>
      <c r="S195" s="303"/>
      <c r="T195" s="303"/>
      <c r="U195" s="303"/>
      <c r="V195" s="303"/>
      <c r="W195" s="226"/>
    </row>
    <row r="196" spans="1:23" s="69" customFormat="1" ht="13.9" customHeight="1" outlineLevel="1">
      <c r="A196" s="561"/>
      <c r="B196" s="561"/>
      <c r="C196" s="561"/>
      <c r="D196" s="561"/>
      <c r="E196" s="569" t="s">
        <v>98</v>
      </c>
      <c r="F196" s="7" t="s">
        <v>79</v>
      </c>
      <c r="G196" s="7" t="s">
        <v>80</v>
      </c>
      <c r="H196" s="7" t="s">
        <v>81</v>
      </c>
      <c r="I196" s="80"/>
      <c r="J196" s="7" t="s">
        <v>79</v>
      </c>
      <c r="K196" s="53" t="s">
        <v>87</v>
      </c>
      <c r="L196" s="88"/>
      <c r="M196" s="80"/>
      <c r="N196" s="80"/>
      <c r="P196" s="178" t="s">
        <v>89</v>
      </c>
      <c r="Q196" s="69" t="s">
        <v>274</v>
      </c>
      <c r="R196" s="8">
        <v>126</v>
      </c>
      <c r="S196" s="256"/>
      <c r="T196" s="256"/>
      <c r="U196" s="303"/>
      <c r="V196" s="303"/>
      <c r="W196" s="226"/>
    </row>
    <row r="197" spans="1:23" s="69" customFormat="1" outlineLevel="1">
      <c r="A197" s="561"/>
      <c r="B197" s="561"/>
      <c r="C197" s="561"/>
      <c r="D197" s="561"/>
      <c r="E197" s="569"/>
      <c r="F197" s="8" t="s">
        <v>82</v>
      </c>
      <c r="G197" s="33">
        <v>1462.8164772278672</v>
      </c>
      <c r="H197" s="11">
        <v>307.32393640759318</v>
      </c>
      <c r="I197" s="80"/>
      <c r="J197" s="8" t="s">
        <v>82</v>
      </c>
      <c r="K197" s="80">
        <v>118.59214447023714</v>
      </c>
      <c r="L197" s="80">
        <v>87.914280701613251</v>
      </c>
      <c r="M197" s="80"/>
      <c r="N197" s="80"/>
      <c r="P197" s="85">
        <v>103.2532125859252</v>
      </c>
      <c r="Q197" s="78" t="s">
        <v>297</v>
      </c>
      <c r="R197" s="8" t="s">
        <v>82</v>
      </c>
      <c r="S197" s="256">
        <v>1680.1273166826195</v>
      </c>
      <c r="T197" s="256">
        <v>1245.5056377731148</v>
      </c>
      <c r="U197" s="256"/>
      <c r="V197" s="256"/>
      <c r="W197" s="226"/>
    </row>
    <row r="198" spans="1:23" s="69" customFormat="1" outlineLevel="1">
      <c r="A198" s="561"/>
      <c r="B198" s="561"/>
      <c r="C198" s="561"/>
      <c r="D198" s="561"/>
      <c r="E198" s="569"/>
      <c r="F198" s="8" t="s">
        <v>83</v>
      </c>
      <c r="G198" s="33">
        <v>605.10526497528917</v>
      </c>
      <c r="H198" s="11">
        <v>232.79617645426885</v>
      </c>
      <c r="I198" s="80"/>
      <c r="J198" s="8" t="s">
        <v>83</v>
      </c>
      <c r="K198" s="80">
        <v>29.686589416932474</v>
      </c>
      <c r="L198" s="80">
        <v>51.874256083659731</v>
      </c>
      <c r="M198" s="80"/>
      <c r="N198" s="80"/>
      <c r="P198" s="185">
        <v>40.780422750296104</v>
      </c>
      <c r="Q198" s="71"/>
      <c r="R198" s="8" t="s">
        <v>83</v>
      </c>
      <c r="S198" s="256">
        <v>440.49350997017581</v>
      </c>
      <c r="T198" s="256">
        <v>769.7170199804026</v>
      </c>
      <c r="U198" s="256"/>
      <c r="V198" s="256"/>
      <c r="W198" s="226"/>
    </row>
    <row r="199" spans="1:23" s="69" customFormat="1" outlineLevel="1">
      <c r="A199" s="561"/>
      <c r="B199" s="561"/>
      <c r="C199" s="561"/>
      <c r="D199" s="561"/>
      <c r="E199" s="569"/>
      <c r="F199" s="8" t="s">
        <v>84</v>
      </c>
      <c r="G199" s="33">
        <v>864.37963220376105</v>
      </c>
      <c r="H199" s="11"/>
      <c r="I199" s="80"/>
      <c r="J199" s="8" t="s">
        <v>84</v>
      </c>
      <c r="K199" s="80"/>
      <c r="L199" s="80">
        <v>51.320181473951266</v>
      </c>
      <c r="M199" s="80"/>
      <c r="N199" s="80"/>
      <c r="P199" s="85">
        <v>51.320181473951266</v>
      </c>
      <c r="Q199" s="71"/>
      <c r="R199" s="8" t="s">
        <v>84</v>
      </c>
      <c r="S199" s="256"/>
      <c r="T199" s="256">
        <v>864.37963220376105</v>
      </c>
      <c r="U199" s="256"/>
      <c r="V199" s="256"/>
      <c r="W199" s="226"/>
    </row>
    <row r="200" spans="1:23" s="69" customFormat="1" outlineLevel="1">
      <c r="A200" s="561"/>
      <c r="B200" s="561"/>
      <c r="C200" s="561"/>
      <c r="D200" s="561"/>
      <c r="E200" s="569"/>
      <c r="F200" s="8" t="s">
        <v>85</v>
      </c>
      <c r="G200" s="33">
        <v>315.82886896477021</v>
      </c>
      <c r="H200" s="11">
        <v>95.408326053192013</v>
      </c>
      <c r="I200" s="80"/>
      <c r="J200" s="8" t="s">
        <v>85</v>
      </c>
      <c r="K200" s="80">
        <v>15.397953066176909</v>
      </c>
      <c r="L200" s="80">
        <v>23.763105910676241</v>
      </c>
      <c r="M200" s="80"/>
      <c r="N200" s="80"/>
      <c r="P200" s="85">
        <v>19.580529488426574</v>
      </c>
      <c r="Q200" s="71"/>
      <c r="R200" s="8" t="s">
        <v>85</v>
      </c>
      <c r="S200" s="256">
        <v>248.36499463090121</v>
      </c>
      <c r="T200" s="256">
        <v>383.29274329863927</v>
      </c>
      <c r="U200" s="256"/>
      <c r="V200" s="256"/>
      <c r="W200" s="226"/>
    </row>
    <row r="201" spans="1:23" s="69" customFormat="1" outlineLevel="1">
      <c r="A201" s="561"/>
      <c r="B201" s="561"/>
      <c r="C201" s="561"/>
      <c r="D201" s="561"/>
      <c r="E201" s="569"/>
      <c r="F201" s="8" t="s">
        <v>86</v>
      </c>
      <c r="G201" s="33">
        <v>223.00322263031683</v>
      </c>
      <c r="H201" s="11"/>
      <c r="I201" s="80"/>
      <c r="J201" s="8" t="s">
        <v>86</v>
      </c>
      <c r="K201" s="80"/>
      <c r="L201" s="80">
        <v>9.0722396761720461</v>
      </c>
      <c r="M201" s="80"/>
      <c r="N201" s="80"/>
      <c r="P201" s="185">
        <v>9.0722396761720461</v>
      </c>
      <c r="Q201" s="71"/>
      <c r="R201" s="8" t="s">
        <v>86</v>
      </c>
      <c r="S201" s="256"/>
      <c r="T201" s="256">
        <v>223.00322263031683</v>
      </c>
      <c r="U201" s="256"/>
      <c r="V201" s="256"/>
      <c r="W201" s="226"/>
    </row>
    <row r="202" spans="1:23" s="69" customFormat="1" outlineLevel="1">
      <c r="A202" s="561"/>
      <c r="B202" s="561"/>
      <c r="C202" s="561"/>
      <c r="D202" s="561"/>
      <c r="E202" s="569"/>
      <c r="F202" s="12" t="s">
        <v>88</v>
      </c>
      <c r="G202" s="80"/>
      <c r="H202" s="80"/>
      <c r="I202" s="80"/>
      <c r="J202" s="12" t="s">
        <v>88</v>
      </c>
      <c r="K202" s="80"/>
      <c r="L202" s="80"/>
      <c r="M202" s="80"/>
      <c r="N202" s="80"/>
      <c r="P202" s="85"/>
      <c r="Q202" s="71"/>
      <c r="R202" s="8"/>
      <c r="S202" s="256"/>
      <c r="T202" s="256"/>
      <c r="U202" s="256"/>
      <c r="V202" s="256"/>
      <c r="W202" s="226"/>
    </row>
    <row r="203" spans="1:23" s="69" customFormat="1" outlineLevel="1">
      <c r="A203" s="561"/>
      <c r="B203" s="561"/>
      <c r="C203" s="561"/>
      <c r="D203" s="561"/>
      <c r="E203" s="569"/>
      <c r="F203" s="80"/>
      <c r="G203" s="80"/>
      <c r="H203" s="80"/>
      <c r="I203" s="80"/>
      <c r="J203" s="80"/>
      <c r="K203" s="80"/>
      <c r="L203" s="80"/>
      <c r="M203" s="80"/>
      <c r="N203" s="80"/>
      <c r="P203" s="85"/>
      <c r="R203" s="12"/>
      <c r="S203" s="303"/>
      <c r="T203" s="303"/>
      <c r="U203" s="303"/>
      <c r="V203" s="303"/>
      <c r="W203" s="226"/>
    </row>
    <row r="204" spans="1:23" s="69" customFormat="1" outlineLevel="1">
      <c r="A204" s="561"/>
      <c r="B204" s="561"/>
      <c r="C204" s="561"/>
      <c r="D204" s="561"/>
      <c r="E204" s="569"/>
      <c r="F204" s="80"/>
      <c r="G204" s="80"/>
      <c r="H204" s="80"/>
      <c r="I204" s="80"/>
      <c r="J204" s="80"/>
      <c r="K204" s="80"/>
      <c r="L204" s="80"/>
      <c r="M204" s="80"/>
      <c r="N204" s="80"/>
      <c r="P204" s="85"/>
      <c r="R204" s="12"/>
      <c r="S204" s="303"/>
      <c r="T204" s="303"/>
      <c r="U204" s="303"/>
      <c r="V204" s="303"/>
      <c r="W204" s="226"/>
    </row>
    <row r="205" spans="1:23" s="69" customFormat="1" ht="16.899999999999999" customHeight="1" outlineLevel="1" thickBot="1">
      <c r="A205" s="561"/>
      <c r="B205" s="561"/>
      <c r="C205" s="561"/>
      <c r="D205" s="561"/>
      <c r="E205" s="569"/>
      <c r="F205" s="80"/>
      <c r="G205" s="80"/>
      <c r="H205" s="80"/>
      <c r="I205" s="80"/>
      <c r="J205" s="80"/>
      <c r="K205" s="80"/>
      <c r="L205" s="80"/>
      <c r="M205" s="61"/>
      <c r="N205" s="61"/>
      <c r="P205" s="85"/>
      <c r="R205" s="12"/>
      <c r="S205" s="303"/>
      <c r="T205" s="303"/>
      <c r="U205" s="303"/>
      <c r="V205" s="303"/>
      <c r="W205" s="226"/>
    </row>
    <row r="206" spans="1:23" s="5" customFormat="1" ht="14.45" customHeight="1" outlineLevel="1">
      <c r="A206" s="563"/>
      <c r="B206" s="563"/>
      <c r="C206" s="563"/>
      <c r="D206" s="563"/>
      <c r="E206" s="569" t="s">
        <v>295</v>
      </c>
      <c r="F206" s="40" t="s">
        <v>79</v>
      </c>
      <c r="G206" s="7" t="s">
        <v>80</v>
      </c>
      <c r="H206" s="7" t="s">
        <v>81</v>
      </c>
      <c r="I206" s="80"/>
      <c r="J206" s="7" t="s">
        <v>79</v>
      </c>
      <c r="K206" s="53" t="s">
        <v>87</v>
      </c>
      <c r="L206" s="88"/>
      <c r="M206" s="80"/>
      <c r="N206" s="80"/>
      <c r="P206" s="178" t="s">
        <v>89</v>
      </c>
      <c r="Q206" s="69" t="s">
        <v>274</v>
      </c>
      <c r="R206" s="8">
        <v>126</v>
      </c>
      <c r="S206" s="256"/>
      <c r="T206" s="256"/>
      <c r="U206" s="303"/>
      <c r="V206" s="303"/>
      <c r="W206" s="226"/>
    </row>
    <row r="207" spans="1:23" s="5" customFormat="1" outlineLevel="1">
      <c r="A207" s="563"/>
      <c r="B207" s="563"/>
      <c r="C207" s="563"/>
      <c r="D207" s="563"/>
      <c r="E207" s="569"/>
      <c r="F207" s="8" t="s">
        <v>82</v>
      </c>
      <c r="G207" s="33">
        <v>1338.9471099993953</v>
      </c>
      <c r="H207" s="11">
        <v>67.990081637868045</v>
      </c>
      <c r="I207" s="80"/>
      <c r="J207" s="8" t="s">
        <v>82</v>
      </c>
      <c r="K207" s="11">
        <v>75.638643147951029</v>
      </c>
      <c r="L207" s="80">
        <v>70.395152287762656</v>
      </c>
      <c r="M207" s="80"/>
      <c r="N207" s="80"/>
      <c r="P207" s="85">
        <v>73.016897717856835</v>
      </c>
      <c r="Q207" s="78" t="s">
        <v>297</v>
      </c>
      <c r="R207" s="8" t="s">
        <v>82</v>
      </c>
      <c r="S207" s="256">
        <v>1387.0233577789586</v>
      </c>
      <c r="T207" s="256">
        <v>1290.8708622198317</v>
      </c>
      <c r="U207" s="303"/>
      <c r="V207" s="303"/>
      <c r="W207" s="226"/>
    </row>
    <row r="208" spans="1:23" s="5" customFormat="1" outlineLevel="1">
      <c r="A208" s="563"/>
      <c r="B208" s="563"/>
      <c r="C208" s="563"/>
      <c r="D208" s="563"/>
      <c r="E208" s="569"/>
      <c r="F208" s="8" t="s">
        <v>83</v>
      </c>
      <c r="G208" s="33">
        <v>770.81298498113301</v>
      </c>
      <c r="H208" s="11">
        <v>103.71641055545327</v>
      </c>
      <c r="I208" s="80"/>
      <c r="J208" s="8" t="s">
        <v>83</v>
      </c>
      <c r="K208" s="11">
        <v>50.594722602741861</v>
      </c>
      <c r="L208" s="80">
        <v>41.803540694508953</v>
      </c>
      <c r="M208" s="80"/>
      <c r="N208" s="80"/>
      <c r="P208" s="185">
        <v>46.199131648625411</v>
      </c>
      <c r="Q208" s="69"/>
      <c r="R208" s="8" t="s">
        <v>83</v>
      </c>
      <c r="S208" s="256">
        <v>844.15156220522204</v>
      </c>
      <c r="T208" s="256">
        <v>697.47440775704399</v>
      </c>
      <c r="U208" s="303"/>
      <c r="V208" s="303"/>
      <c r="W208" s="226"/>
    </row>
    <row r="209" spans="1:23" s="5" customFormat="1" outlineLevel="1">
      <c r="A209" s="563"/>
      <c r="B209" s="563"/>
      <c r="C209" s="563"/>
      <c r="D209" s="563"/>
      <c r="E209" s="569"/>
      <c r="F209" s="8" t="s">
        <v>84</v>
      </c>
      <c r="G209" s="33">
        <v>1107.6250810971953</v>
      </c>
      <c r="H209" s="11">
        <v>396.59704984578519</v>
      </c>
      <c r="I209" s="80"/>
      <c r="J209" s="8" t="s">
        <v>84</v>
      </c>
      <c r="K209" s="11">
        <v>86.659105648080654</v>
      </c>
      <c r="L209" s="80">
        <v>51.642829602017635</v>
      </c>
      <c r="M209" s="80"/>
      <c r="N209" s="80"/>
      <c r="P209" s="85">
        <v>69.150967625049148</v>
      </c>
      <c r="Q209" s="69"/>
      <c r="R209" s="8" t="s">
        <v>84</v>
      </c>
      <c r="S209" s="256">
        <v>1388.0615444417294</v>
      </c>
      <c r="T209" s="256">
        <v>827.18861775266112</v>
      </c>
      <c r="U209" s="303"/>
      <c r="V209" s="303"/>
      <c r="W209" s="226"/>
    </row>
    <row r="210" spans="1:23" s="5" customFormat="1" outlineLevel="1">
      <c r="A210" s="563"/>
      <c r="B210" s="563"/>
      <c r="C210" s="563"/>
      <c r="D210" s="563"/>
      <c r="E210" s="569"/>
      <c r="F210" s="8" t="s">
        <v>85</v>
      </c>
      <c r="G210" s="33">
        <v>347.13230746396664</v>
      </c>
      <c r="H210" s="11">
        <v>168.24057019847228</v>
      </c>
      <c r="I210" s="80"/>
      <c r="J210" s="8" t="s">
        <v>85</v>
      </c>
      <c r="K210" s="11">
        <v>36.623122761908242</v>
      </c>
      <c r="L210" s="80">
        <v>17.928125967078341</v>
      </c>
      <c r="M210" s="80"/>
      <c r="N210" s="80"/>
      <c r="P210" s="85">
        <v>27.275624364493289</v>
      </c>
      <c r="Q210" s="69"/>
      <c r="R210" s="8" t="s">
        <v>85</v>
      </c>
      <c r="S210" s="256">
        <v>466.09635552199774</v>
      </c>
      <c r="T210" s="256">
        <v>228.1682594059356</v>
      </c>
      <c r="U210" s="303"/>
      <c r="V210" s="303"/>
      <c r="W210" s="226"/>
    </row>
    <row r="211" spans="1:23" s="5" customFormat="1" outlineLevel="1">
      <c r="A211" s="563"/>
      <c r="B211" s="563"/>
      <c r="C211" s="563"/>
      <c r="D211" s="563"/>
      <c r="E211" s="569"/>
      <c r="F211" s="8" t="s">
        <v>86</v>
      </c>
      <c r="G211" s="33">
        <v>164.07342729688608</v>
      </c>
      <c r="H211" s="11"/>
      <c r="I211" s="80"/>
      <c r="J211" s="8" t="s">
        <v>86</v>
      </c>
      <c r="K211" s="11"/>
      <c r="L211" s="80">
        <v>14.68593447757152</v>
      </c>
      <c r="M211" s="80"/>
      <c r="N211" s="80"/>
      <c r="P211" s="185">
        <v>14.68593447757152</v>
      </c>
      <c r="Q211" s="69"/>
      <c r="R211" s="8" t="s">
        <v>86</v>
      </c>
      <c r="S211" s="256"/>
      <c r="T211" s="256">
        <v>164.07342729688608</v>
      </c>
      <c r="U211" s="303"/>
      <c r="V211" s="303"/>
      <c r="W211" s="226"/>
    </row>
    <row r="212" spans="1:23" s="5" customFormat="1" outlineLevel="1">
      <c r="A212" s="563"/>
      <c r="B212" s="563"/>
      <c r="C212" s="563"/>
      <c r="D212" s="563"/>
      <c r="E212" s="569"/>
      <c r="F212" s="13" t="s">
        <v>88</v>
      </c>
      <c r="G212" s="80"/>
      <c r="H212" s="80"/>
      <c r="I212" s="80"/>
      <c r="J212" s="12" t="s">
        <v>88</v>
      </c>
      <c r="K212" s="80"/>
      <c r="L212" s="80"/>
      <c r="M212" s="80"/>
      <c r="N212" s="80"/>
      <c r="P212" s="85"/>
      <c r="Q212" s="69"/>
      <c r="R212" s="8"/>
      <c r="S212" s="256"/>
      <c r="T212" s="256"/>
      <c r="U212" s="303"/>
      <c r="V212" s="303"/>
      <c r="W212" s="226"/>
    </row>
    <row r="213" spans="1:23" s="5" customFormat="1" outlineLevel="1">
      <c r="A213" s="563"/>
      <c r="B213" s="563"/>
      <c r="C213" s="563"/>
      <c r="D213" s="563"/>
      <c r="E213" s="569"/>
      <c r="F213" s="80"/>
      <c r="G213" s="80"/>
      <c r="H213" s="80"/>
      <c r="I213" s="80"/>
      <c r="J213" s="80"/>
      <c r="K213" s="80"/>
      <c r="L213" s="80"/>
      <c r="M213" s="80"/>
      <c r="N213" s="80"/>
      <c r="P213" s="85"/>
      <c r="Q213" s="69"/>
      <c r="R213" s="12"/>
      <c r="S213" s="303"/>
      <c r="T213" s="303"/>
      <c r="U213" s="303"/>
      <c r="V213" s="303"/>
      <c r="W213" s="226"/>
    </row>
    <row r="214" spans="1:23" s="5" customFormat="1" ht="15.75" outlineLevel="1" thickBot="1">
      <c r="A214" s="563"/>
      <c r="B214" s="563"/>
      <c r="C214" s="563"/>
      <c r="D214" s="563"/>
      <c r="E214" s="569"/>
      <c r="F214" s="80"/>
      <c r="G214" s="80"/>
      <c r="H214" s="80"/>
      <c r="I214" s="80"/>
      <c r="J214" s="80"/>
      <c r="K214" s="80"/>
      <c r="L214" s="61"/>
      <c r="M214" s="61"/>
      <c r="N214" s="61"/>
      <c r="O214" s="78"/>
      <c r="P214" s="85"/>
      <c r="Q214" s="69"/>
      <c r="R214" s="12"/>
      <c r="S214" s="303"/>
      <c r="T214" s="303"/>
      <c r="U214" s="303"/>
      <c r="V214" s="303"/>
      <c r="W214" s="226"/>
    </row>
    <row r="215" spans="1:23" s="5" customFormat="1" ht="13.15" customHeight="1">
      <c r="A215" s="35">
        <v>129</v>
      </c>
      <c r="B215" s="36" t="s">
        <v>181</v>
      </c>
      <c r="C215" s="122" t="s">
        <v>182</v>
      </c>
      <c r="D215" s="28" t="s">
        <v>257</v>
      </c>
      <c r="E215" s="28"/>
      <c r="F215" s="40" t="s">
        <v>79</v>
      </c>
      <c r="G215" s="7" t="s">
        <v>80</v>
      </c>
      <c r="H215" s="7" t="s">
        <v>81</v>
      </c>
      <c r="I215" s="80"/>
      <c r="J215" s="7" t="s">
        <v>79</v>
      </c>
      <c r="K215" s="53" t="s">
        <v>87</v>
      </c>
      <c r="L215" s="80"/>
      <c r="M215" s="80"/>
      <c r="N215" s="80"/>
      <c r="P215" s="178" t="s">
        <v>89</v>
      </c>
      <c r="Q215" s="69" t="s">
        <v>287</v>
      </c>
      <c r="R215" s="8">
        <v>129</v>
      </c>
      <c r="S215" s="256"/>
      <c r="T215" s="256"/>
      <c r="U215" s="256"/>
      <c r="V215" s="256"/>
      <c r="W215" s="226"/>
    </row>
    <row r="216" spans="1:23" s="5" customFormat="1" ht="13.9" customHeight="1" outlineLevel="1">
      <c r="A216" s="561"/>
      <c r="B216" s="561"/>
      <c r="C216" s="561"/>
      <c r="D216" s="561"/>
      <c r="E216" s="569" t="s">
        <v>91</v>
      </c>
      <c r="F216" s="8" t="s">
        <v>82</v>
      </c>
      <c r="G216" s="33">
        <v>1785.8069127986817</v>
      </c>
      <c r="H216" s="11">
        <v>359.39205856827215</v>
      </c>
      <c r="I216" s="80"/>
      <c r="J216" s="8" t="s">
        <v>82</v>
      </c>
      <c r="K216" s="11">
        <v>187.67861349970909</v>
      </c>
      <c r="L216" s="80">
        <v>154.84615894564951</v>
      </c>
      <c r="M216" s="80">
        <v>122.18814468704895</v>
      </c>
      <c r="N216" s="80">
        <v>128.39863250790836</v>
      </c>
      <c r="P216" s="85">
        <v>148.27788741007899</v>
      </c>
      <c r="Q216" s="71"/>
      <c r="R216" s="8" t="s">
        <v>82</v>
      </c>
      <c r="S216" s="256">
        <v>2260.3354500549121</v>
      </c>
      <c r="T216" s="256">
        <v>1864.9128733585389</v>
      </c>
      <c r="U216" s="256">
        <v>1471.5911944490342</v>
      </c>
      <c r="V216" s="256">
        <v>1546.3881333322415</v>
      </c>
      <c r="W216" s="226"/>
    </row>
    <row r="217" spans="1:23" s="5" customFormat="1" outlineLevel="1">
      <c r="A217" s="561"/>
      <c r="B217" s="561"/>
      <c r="C217" s="561"/>
      <c r="D217" s="561"/>
      <c r="E217" s="569"/>
      <c r="F217" s="8" t="s">
        <v>83</v>
      </c>
      <c r="G217" s="33">
        <v>50.489191879915047</v>
      </c>
      <c r="H217" s="11">
        <v>11.105397493286009</v>
      </c>
      <c r="I217" s="80"/>
      <c r="J217" s="8" t="s">
        <v>83</v>
      </c>
      <c r="K217" s="11">
        <v>4.6983103327125511</v>
      </c>
      <c r="L217" s="80">
        <v>2.769657226846912</v>
      </c>
      <c r="M217" s="80">
        <v>4.1913353024536084</v>
      </c>
      <c r="N217" s="80">
        <v>4.6214475939292035</v>
      </c>
      <c r="P217" s="185">
        <v>4.0701876139855688</v>
      </c>
      <c r="Q217" s="71"/>
      <c r="R217" s="8" t="s">
        <v>83</v>
      </c>
      <c r="S217" s="256">
        <v>58.280824963601439</v>
      </c>
      <c r="T217" s="256">
        <v>34.356587074111943</v>
      </c>
      <c r="U217" s="256">
        <v>51.991984740827306</v>
      </c>
      <c r="V217" s="256">
        <v>57.327370741119502</v>
      </c>
      <c r="W217" s="226"/>
    </row>
    <row r="218" spans="1:23" s="5" customFormat="1" outlineLevel="1">
      <c r="A218" s="561"/>
      <c r="B218" s="561"/>
      <c r="C218" s="561"/>
      <c r="D218" s="561"/>
      <c r="E218" s="569"/>
      <c r="F218" s="8" t="s">
        <v>84</v>
      </c>
      <c r="G218" s="33">
        <v>50.312410685425974</v>
      </c>
      <c r="H218" s="11">
        <v>12.568462501660013</v>
      </c>
      <c r="I218" s="80"/>
      <c r="J218" s="8" t="s">
        <v>84</v>
      </c>
      <c r="K218" s="11">
        <v>4.0815941536367433</v>
      </c>
      <c r="L218" s="80">
        <v>2.5379002923197858</v>
      </c>
      <c r="M218" s="80">
        <v>3.2323705838810923</v>
      </c>
      <c r="N218" s="80">
        <v>4.5685726368229957</v>
      </c>
      <c r="P218" s="85">
        <v>3.6051094166651545</v>
      </c>
      <c r="Q218" s="71"/>
      <c r="R218" s="8" t="s">
        <v>84</v>
      </c>
      <c r="S218" s="256">
        <v>56.962166074550247</v>
      </c>
      <c r="T218" s="256">
        <v>35.418587074111947</v>
      </c>
      <c r="U218" s="256">
        <v>45.110518851922194</v>
      </c>
      <c r="V218" s="256">
        <v>63.758370741119514</v>
      </c>
      <c r="W218" s="226"/>
    </row>
    <row r="219" spans="1:23" s="5" customFormat="1" outlineLevel="1">
      <c r="A219" s="561"/>
      <c r="B219" s="561"/>
      <c r="C219" s="561"/>
      <c r="D219" s="561"/>
      <c r="E219" s="569"/>
      <c r="F219" s="8" t="s">
        <v>85</v>
      </c>
      <c r="G219" s="33">
        <v>40.801243046557374</v>
      </c>
      <c r="H219" s="11">
        <v>9.0651252835358704</v>
      </c>
      <c r="I219" s="80"/>
      <c r="J219" s="8" t="s">
        <v>85</v>
      </c>
      <c r="K219" s="11">
        <v>1.8268683343614738</v>
      </c>
      <c r="L219" s="80">
        <v>1.5709965013015792</v>
      </c>
      <c r="M219" s="80">
        <v>2.4367593413429653</v>
      </c>
      <c r="N219" s="80">
        <v>2.5232334245271582</v>
      </c>
      <c r="P219" s="85">
        <v>2.0894644003832941</v>
      </c>
      <c r="Q219" s="71"/>
      <c r="R219" s="8" t="s">
        <v>85</v>
      </c>
      <c r="S219" s="256">
        <v>35.673495519075836</v>
      </c>
      <c r="T219" s="256">
        <v>30.677052963017069</v>
      </c>
      <c r="U219" s="256">
        <v>47.582916518637568</v>
      </c>
      <c r="V219" s="256">
        <v>49.271507185499004</v>
      </c>
      <c r="W219" s="226"/>
    </row>
    <row r="220" spans="1:23" s="5" customFormat="1" outlineLevel="1">
      <c r="A220" s="561"/>
      <c r="B220" s="561"/>
      <c r="C220" s="561"/>
      <c r="D220" s="561"/>
      <c r="E220" s="569"/>
      <c r="F220" s="8" t="s">
        <v>86</v>
      </c>
      <c r="G220" s="33">
        <v>39.88233692608285</v>
      </c>
      <c r="H220" s="11">
        <v>21.573913300967288</v>
      </c>
      <c r="I220" s="80"/>
      <c r="J220" s="8" t="s">
        <v>86</v>
      </c>
      <c r="K220" s="11"/>
      <c r="L220" s="80">
        <v>1.4164814564765531</v>
      </c>
      <c r="M220" s="80">
        <v>0.61941773665434718</v>
      </c>
      <c r="N220" s="80">
        <v>2.115418681306819</v>
      </c>
      <c r="P220" s="185">
        <v>1.383772624812573</v>
      </c>
      <c r="Q220" s="71"/>
      <c r="R220" s="8" t="s">
        <v>86</v>
      </c>
      <c r="S220" s="256"/>
      <c r="T220" s="256">
        <v>40.825052963017072</v>
      </c>
      <c r="U220" s="256">
        <v>17.852518851922206</v>
      </c>
      <c r="V220" s="256">
        <v>60.969438963309273</v>
      </c>
      <c r="W220" s="226"/>
    </row>
    <row r="221" spans="1:23" s="5" customFormat="1" outlineLevel="1">
      <c r="A221" s="561"/>
      <c r="B221" s="561"/>
      <c r="C221" s="561"/>
      <c r="D221" s="561"/>
      <c r="E221" s="569"/>
      <c r="F221" s="12" t="s">
        <v>88</v>
      </c>
      <c r="G221" s="80">
        <v>23.759609518783659</v>
      </c>
      <c r="H221" s="80">
        <v>18.555927893456509</v>
      </c>
      <c r="I221" s="80"/>
      <c r="J221" s="12" t="s">
        <v>88</v>
      </c>
      <c r="K221" s="80"/>
      <c r="L221" s="80"/>
      <c r="M221" s="80">
        <v>1.0790835170369653</v>
      </c>
      <c r="N221" s="80">
        <v>0.3112724306788468</v>
      </c>
      <c r="P221" s="85">
        <v>0.69517797385790603</v>
      </c>
      <c r="Q221" s="71"/>
      <c r="R221" s="8" t="s">
        <v>88</v>
      </c>
      <c r="S221" s="256"/>
      <c r="T221" s="256"/>
      <c r="U221" s="256">
        <v>36.880631963455365</v>
      </c>
      <c r="V221" s="256">
        <v>10.638587074111951</v>
      </c>
      <c r="W221" s="226"/>
    </row>
    <row r="222" spans="1:23" s="5" customFormat="1" outlineLevel="1">
      <c r="A222" s="561"/>
      <c r="B222" s="561"/>
      <c r="C222" s="561"/>
      <c r="D222" s="561"/>
      <c r="E222" s="569"/>
      <c r="F222" s="80"/>
      <c r="G222" s="80"/>
      <c r="H222" s="80"/>
      <c r="I222" s="80"/>
      <c r="J222" s="80"/>
      <c r="K222" s="80"/>
      <c r="L222" s="80"/>
      <c r="M222" s="80"/>
      <c r="N222" s="80"/>
      <c r="P222" s="85"/>
      <c r="Q222" s="69"/>
      <c r="R222" s="12"/>
      <c r="S222" s="303"/>
      <c r="T222" s="303"/>
      <c r="U222" s="303"/>
      <c r="V222" s="303"/>
      <c r="W222" s="226"/>
    </row>
    <row r="223" spans="1:23" s="5" customFormat="1" outlineLevel="1">
      <c r="A223" s="561"/>
      <c r="B223" s="561"/>
      <c r="C223" s="561"/>
      <c r="D223" s="561"/>
      <c r="E223" s="569"/>
      <c r="F223" s="80"/>
      <c r="G223" s="80"/>
      <c r="H223" s="80"/>
      <c r="I223" s="80"/>
      <c r="J223" s="80"/>
      <c r="K223" s="80"/>
      <c r="L223" s="80"/>
      <c r="M223" s="80"/>
      <c r="N223" s="80"/>
      <c r="P223" s="85"/>
      <c r="Q223" s="69"/>
      <c r="R223" s="12"/>
      <c r="S223" s="303"/>
      <c r="T223" s="303"/>
      <c r="U223" s="303"/>
      <c r="V223" s="303"/>
      <c r="W223" s="226"/>
    </row>
    <row r="224" spans="1:23" s="5" customFormat="1" outlineLevel="1">
      <c r="A224" s="561"/>
      <c r="B224" s="561"/>
      <c r="C224" s="561"/>
      <c r="D224" s="561"/>
      <c r="E224" s="569"/>
      <c r="F224" s="49"/>
      <c r="G224" s="80"/>
      <c r="H224" s="80"/>
      <c r="I224" s="80"/>
      <c r="J224" s="80"/>
      <c r="K224" s="80"/>
      <c r="L224" s="80"/>
      <c r="M224" s="80"/>
      <c r="N224" s="80"/>
      <c r="P224" s="85"/>
      <c r="Q224" s="69"/>
      <c r="R224" s="12"/>
      <c r="S224" s="303"/>
      <c r="T224" s="303"/>
      <c r="U224" s="303"/>
      <c r="V224" s="303"/>
      <c r="W224" s="226"/>
    </row>
    <row r="225" spans="1:23" s="5" customFormat="1" ht="15.75" outlineLevel="1" thickBot="1">
      <c r="A225" s="561"/>
      <c r="B225" s="561"/>
      <c r="C225" s="561"/>
      <c r="D225" s="561"/>
      <c r="E225" s="569"/>
      <c r="F225" s="13"/>
      <c r="G225" s="8"/>
      <c r="H225" s="8"/>
      <c r="I225" s="80"/>
      <c r="J225" s="8"/>
      <c r="K225" s="11"/>
      <c r="L225" s="80"/>
      <c r="M225" s="61"/>
      <c r="N225" s="61"/>
      <c r="P225" s="178"/>
      <c r="Q225" s="69"/>
      <c r="R225" s="12"/>
      <c r="S225" s="303"/>
      <c r="T225" s="303"/>
      <c r="U225" s="303"/>
      <c r="V225" s="303"/>
      <c r="W225" s="226"/>
    </row>
    <row r="226" spans="1:23" s="69" customFormat="1" ht="13.9" customHeight="1" outlineLevel="1">
      <c r="A226" s="561"/>
      <c r="B226" s="561"/>
      <c r="C226" s="561"/>
      <c r="D226" s="561"/>
      <c r="E226" s="569" t="s">
        <v>98</v>
      </c>
      <c r="F226" s="7" t="s">
        <v>79</v>
      </c>
      <c r="G226" s="7" t="s">
        <v>80</v>
      </c>
      <c r="H226" s="7" t="s">
        <v>81</v>
      </c>
      <c r="I226" s="80"/>
      <c r="J226" s="7" t="s">
        <v>79</v>
      </c>
      <c r="K226" s="53" t="s">
        <v>87</v>
      </c>
      <c r="L226" s="88"/>
      <c r="M226" s="80"/>
      <c r="N226" s="80"/>
      <c r="P226" s="178" t="s">
        <v>89</v>
      </c>
      <c r="Q226" s="69" t="s">
        <v>274</v>
      </c>
      <c r="R226" s="8">
        <v>129</v>
      </c>
      <c r="S226" s="256"/>
      <c r="T226" s="256"/>
      <c r="U226" s="303"/>
      <c r="V226" s="303"/>
      <c r="W226" s="226"/>
    </row>
    <row r="227" spans="1:23" s="69" customFormat="1" outlineLevel="1">
      <c r="A227" s="561"/>
      <c r="B227" s="561"/>
      <c r="C227" s="561"/>
      <c r="D227" s="561"/>
      <c r="E227" s="569"/>
      <c r="F227" s="8" t="s">
        <v>82</v>
      </c>
      <c r="G227" s="33">
        <v>1721.9245294629134</v>
      </c>
      <c r="H227" s="11">
        <v>62.752267510126423</v>
      </c>
      <c r="I227" s="80"/>
      <c r="J227" s="8" t="s">
        <v>82</v>
      </c>
      <c r="K227" s="80">
        <v>124.67445580260379</v>
      </c>
      <c r="L227" s="80">
        <v>118.410363469442</v>
      </c>
      <c r="M227" s="80"/>
      <c r="N227" s="80"/>
      <c r="P227" s="85">
        <v>121.5424096360229</v>
      </c>
      <c r="Q227" s="71"/>
      <c r="R227" s="8" t="s">
        <v>82</v>
      </c>
      <c r="S227" s="256">
        <v>1766.297083354156</v>
      </c>
      <c r="T227" s="256">
        <v>1677.5519755716707</v>
      </c>
      <c r="U227" s="256"/>
      <c r="V227" s="256"/>
      <c r="W227" s="226"/>
    </row>
    <row r="228" spans="1:23" s="69" customFormat="1" outlineLevel="1">
      <c r="A228" s="561"/>
      <c r="B228" s="561"/>
      <c r="C228" s="561"/>
      <c r="D228" s="561"/>
      <c r="E228" s="569"/>
      <c r="F228" s="8" t="s">
        <v>83</v>
      </c>
      <c r="G228" s="33">
        <v>10.179717685279876</v>
      </c>
      <c r="H228" s="11">
        <v>7.5438892960211996</v>
      </c>
      <c r="I228" s="80"/>
      <c r="J228" s="8" t="s">
        <v>83</v>
      </c>
      <c r="K228" s="80">
        <v>1.0455530219657843</v>
      </c>
      <c r="L228" s="80">
        <v>0.32654936984312505</v>
      </c>
      <c r="M228" s="80"/>
      <c r="N228" s="80"/>
      <c r="P228" s="185">
        <v>0.68605119590445462</v>
      </c>
      <c r="Q228" s="71"/>
      <c r="R228" s="8" t="s">
        <v>83</v>
      </c>
      <c r="S228" s="256">
        <v>15.514052963017075</v>
      </c>
      <c r="T228" s="256">
        <v>4.8453824075426777</v>
      </c>
      <c r="U228" s="256"/>
      <c r="V228" s="256"/>
      <c r="W228" s="226"/>
    </row>
    <row r="229" spans="1:23" s="69" customFormat="1" outlineLevel="1">
      <c r="A229" s="561"/>
      <c r="B229" s="561"/>
      <c r="C229" s="561"/>
      <c r="D229" s="561"/>
      <c r="E229" s="569"/>
      <c r="F229" s="8" t="s">
        <v>84</v>
      </c>
      <c r="G229" s="33">
        <v>14.127115351995245</v>
      </c>
      <c r="H229" s="11">
        <v>18.063838063530614</v>
      </c>
      <c r="I229" s="80"/>
      <c r="J229" s="8" t="s">
        <v>84</v>
      </c>
      <c r="K229" s="80">
        <v>1.5971246335694178</v>
      </c>
      <c r="L229" s="80">
        <v>8.0393199004713201E-2</v>
      </c>
      <c r="M229" s="80"/>
      <c r="N229" s="80"/>
      <c r="P229" s="85">
        <v>0.83875891628706545</v>
      </c>
      <c r="Q229" s="71"/>
      <c r="R229" s="8" t="s">
        <v>84</v>
      </c>
      <c r="S229" s="256">
        <v>26.900177740973415</v>
      </c>
      <c r="T229" s="256">
        <v>1.3540529630170761</v>
      </c>
      <c r="U229" s="256"/>
      <c r="V229" s="256"/>
      <c r="W229" s="226"/>
    </row>
    <row r="230" spans="1:23" s="69" customFormat="1" outlineLevel="1">
      <c r="A230" s="561"/>
      <c r="B230" s="561"/>
      <c r="C230" s="561"/>
      <c r="D230" s="561"/>
      <c r="E230" s="569"/>
      <c r="F230" s="8" t="s">
        <v>85</v>
      </c>
      <c r="G230" s="33">
        <v>14.910047129805481</v>
      </c>
      <c r="H230" s="11">
        <v>26.043489848847813</v>
      </c>
      <c r="I230" s="80"/>
      <c r="J230" s="8" t="s">
        <v>85</v>
      </c>
      <c r="K230" s="80">
        <v>2.0660948890705164</v>
      </c>
      <c r="L230" s="80">
        <v>-0.21733028147821951</v>
      </c>
      <c r="M230" s="80"/>
      <c r="N230" s="80"/>
      <c r="P230" s="85">
        <v>0.9243823037961485</v>
      </c>
      <c r="Q230" s="71"/>
      <c r="R230" s="8" t="s">
        <v>85</v>
      </c>
      <c r="S230" s="256">
        <v>33.325575407688781</v>
      </c>
      <c r="T230" s="256">
        <v>-3.5054811480778212</v>
      </c>
      <c r="U230" s="256"/>
      <c r="V230" s="256"/>
      <c r="W230" s="226"/>
    </row>
    <row r="231" spans="1:23" s="69" customFormat="1" outlineLevel="1">
      <c r="A231" s="561"/>
      <c r="B231" s="561"/>
      <c r="C231" s="561"/>
      <c r="D231" s="561"/>
      <c r="E231" s="569"/>
      <c r="F231" s="8" t="s">
        <v>86</v>
      </c>
      <c r="G231" s="33">
        <v>-9.6470834813624311</v>
      </c>
      <c r="H231" s="11"/>
      <c r="I231" s="80"/>
      <c r="J231" s="8" t="s">
        <v>86</v>
      </c>
      <c r="K231" s="80"/>
      <c r="L231" s="80">
        <v>-0.3924636266985585</v>
      </c>
      <c r="M231" s="80"/>
      <c r="N231" s="80"/>
      <c r="P231" s="185">
        <v>-0.3924636266985585</v>
      </c>
      <c r="Q231" s="71"/>
      <c r="R231" s="8" t="s">
        <v>86</v>
      </c>
      <c r="S231" s="256"/>
      <c r="T231" s="256">
        <v>-9.6470834813624311</v>
      </c>
      <c r="U231" s="256"/>
      <c r="V231" s="256"/>
      <c r="W231" s="226"/>
    </row>
    <row r="232" spans="1:23" s="69" customFormat="1" outlineLevel="1">
      <c r="A232" s="561"/>
      <c r="B232" s="561"/>
      <c r="C232" s="561"/>
      <c r="D232" s="561"/>
      <c r="E232" s="569"/>
      <c r="F232" s="12" t="s">
        <v>88</v>
      </c>
      <c r="G232" s="80"/>
      <c r="H232" s="80"/>
      <c r="I232" s="80"/>
      <c r="J232" s="12" t="s">
        <v>88</v>
      </c>
      <c r="K232" s="80"/>
      <c r="L232" s="80"/>
      <c r="M232" s="80"/>
      <c r="N232" s="80"/>
      <c r="P232" s="85"/>
      <c r="Q232" s="71"/>
      <c r="R232" s="8"/>
      <c r="S232" s="256"/>
      <c r="T232" s="256"/>
      <c r="U232" s="256"/>
      <c r="V232" s="256"/>
      <c r="W232" s="226"/>
    </row>
    <row r="233" spans="1:23" s="69" customFormat="1" outlineLevel="1">
      <c r="A233" s="561"/>
      <c r="B233" s="561"/>
      <c r="C233" s="561"/>
      <c r="D233" s="561"/>
      <c r="E233" s="569"/>
      <c r="F233" s="80"/>
      <c r="G233" s="80"/>
      <c r="H233" s="80"/>
      <c r="I233" s="80"/>
      <c r="J233" s="80"/>
      <c r="K233" s="80"/>
      <c r="L233" s="80"/>
      <c r="M233" s="80"/>
      <c r="N233" s="80"/>
      <c r="P233" s="85"/>
      <c r="R233" s="12"/>
      <c r="S233" s="303"/>
      <c r="T233" s="303"/>
      <c r="U233" s="303"/>
      <c r="V233" s="303"/>
      <c r="W233" s="226"/>
    </row>
    <row r="234" spans="1:23" s="69" customFormat="1" outlineLevel="1">
      <c r="A234" s="561"/>
      <c r="B234" s="561"/>
      <c r="C234" s="561"/>
      <c r="D234" s="561"/>
      <c r="E234" s="569"/>
      <c r="F234" s="80"/>
      <c r="G234" s="80"/>
      <c r="H234" s="80"/>
      <c r="I234" s="80"/>
      <c r="J234" s="80"/>
      <c r="K234" s="80"/>
      <c r="L234" s="80"/>
      <c r="M234" s="80"/>
      <c r="N234" s="80"/>
      <c r="P234" s="85"/>
      <c r="R234" s="12"/>
      <c r="S234" s="303"/>
      <c r="T234" s="303"/>
      <c r="U234" s="303"/>
      <c r="V234" s="303"/>
      <c r="W234" s="226"/>
    </row>
    <row r="235" spans="1:23" s="69" customFormat="1" ht="16.899999999999999" customHeight="1" outlineLevel="1" thickBot="1">
      <c r="A235" s="561"/>
      <c r="B235" s="561"/>
      <c r="C235" s="561"/>
      <c r="D235" s="561"/>
      <c r="E235" s="569"/>
      <c r="F235" s="80"/>
      <c r="G235" s="80"/>
      <c r="H235" s="80"/>
      <c r="I235" s="80"/>
      <c r="J235" s="80"/>
      <c r="K235" s="80"/>
      <c r="L235" s="80"/>
      <c r="M235" s="61"/>
      <c r="N235" s="61"/>
      <c r="P235" s="85"/>
      <c r="R235" s="12"/>
      <c r="S235" s="303"/>
      <c r="T235" s="303"/>
      <c r="U235" s="303"/>
      <c r="V235" s="303"/>
      <c r="W235" s="226"/>
    </row>
    <row r="236" spans="1:23" s="69" customFormat="1" ht="14.45" customHeight="1" outlineLevel="1">
      <c r="A236" s="561"/>
      <c r="B236" s="561"/>
      <c r="C236" s="561"/>
      <c r="D236" s="561"/>
      <c r="E236" s="569" t="s">
        <v>295</v>
      </c>
      <c r="F236" s="40" t="s">
        <v>79</v>
      </c>
      <c r="G236" s="7" t="s">
        <v>80</v>
      </c>
      <c r="H236" s="7" t="s">
        <v>81</v>
      </c>
      <c r="I236" s="80"/>
      <c r="J236" s="7" t="s">
        <v>79</v>
      </c>
      <c r="K236" s="53" t="s">
        <v>87</v>
      </c>
      <c r="L236" s="88"/>
      <c r="M236" s="80"/>
      <c r="N236" s="80"/>
      <c r="P236" s="178" t="s">
        <v>89</v>
      </c>
      <c r="Q236" s="69" t="s">
        <v>274</v>
      </c>
      <c r="R236" s="8">
        <v>129</v>
      </c>
      <c r="S236" s="256"/>
      <c r="T236" s="256"/>
      <c r="U236" s="303"/>
      <c r="V236" s="303"/>
      <c r="W236" s="226"/>
    </row>
    <row r="237" spans="1:23" s="69" customFormat="1" outlineLevel="1">
      <c r="A237" s="561"/>
      <c r="B237" s="561"/>
      <c r="C237" s="561"/>
      <c r="D237" s="561"/>
      <c r="E237" s="569"/>
      <c r="F237" s="8" t="s">
        <v>82</v>
      </c>
      <c r="G237" s="33">
        <v>1690.9775411293367</v>
      </c>
      <c r="H237" s="11">
        <v>287.14640320456846</v>
      </c>
      <c r="I237" s="80"/>
      <c r="J237" s="8" t="s">
        <v>82</v>
      </c>
      <c r="K237" s="11">
        <v>103.28676571826978</v>
      </c>
      <c r="L237" s="80">
        <v>81.141630656385516</v>
      </c>
      <c r="M237" s="80"/>
      <c r="N237" s="80"/>
      <c r="P237" s="85">
        <v>92.214198187327639</v>
      </c>
      <c r="R237" s="8" t="s">
        <v>82</v>
      </c>
      <c r="S237" s="256">
        <v>1894.0207100286145</v>
      </c>
      <c r="T237" s="256">
        <v>1487.9343722300587</v>
      </c>
      <c r="U237" s="303"/>
      <c r="V237" s="303"/>
      <c r="W237" s="226"/>
    </row>
    <row r="238" spans="1:23" s="69" customFormat="1" outlineLevel="1">
      <c r="A238" s="561"/>
      <c r="B238" s="561"/>
      <c r="C238" s="561"/>
      <c r="D238" s="561"/>
      <c r="E238" s="569"/>
      <c r="F238" s="8" t="s">
        <v>83</v>
      </c>
      <c r="G238" s="33">
        <v>1.9141153519952367</v>
      </c>
      <c r="H238" s="11">
        <v>2.7111356304082901</v>
      </c>
      <c r="I238" s="80"/>
      <c r="J238" s="8" t="s">
        <v>83</v>
      </c>
      <c r="K238" s="11">
        <v>0.2296239013524739</v>
      </c>
      <c r="L238" s="80">
        <v>-1.766324026717207E-4</v>
      </c>
      <c r="M238" s="80"/>
      <c r="N238" s="80"/>
      <c r="P238" s="185">
        <v>0.1147236344749011</v>
      </c>
      <c r="R238" s="8" t="s">
        <v>83</v>
      </c>
      <c r="S238" s="256">
        <v>3.8311777409734042</v>
      </c>
      <c r="T238" s="256">
        <v>-2.9470369829305968E-3</v>
      </c>
      <c r="U238" s="303"/>
      <c r="V238" s="303"/>
      <c r="W238" s="226"/>
    </row>
    <row r="239" spans="1:23" s="69" customFormat="1" outlineLevel="1">
      <c r="A239" s="561"/>
      <c r="B239" s="561"/>
      <c r="C239" s="561"/>
      <c r="D239" s="561"/>
      <c r="E239" s="569"/>
      <c r="F239" s="8" t="s">
        <v>84</v>
      </c>
      <c r="G239" s="33">
        <v>6.7413482964478106</v>
      </c>
      <c r="H239" s="11">
        <v>2.7805850654905311</v>
      </c>
      <c r="I239" s="80"/>
      <c r="J239" s="8" t="s">
        <v>84</v>
      </c>
      <c r="K239" s="11">
        <v>0.29812268339284026</v>
      </c>
      <c r="L239" s="80">
        <v>0.54362560445752461</v>
      </c>
      <c r="M239" s="80"/>
      <c r="N239" s="80"/>
      <c r="P239" s="85">
        <v>0.42087414392518241</v>
      </c>
      <c r="R239" s="8" t="s">
        <v>84</v>
      </c>
      <c r="S239" s="256">
        <v>4.775177740973418</v>
      </c>
      <c r="T239" s="256">
        <v>8.7075188519222042</v>
      </c>
      <c r="U239" s="303"/>
      <c r="V239" s="303"/>
      <c r="W239" s="226"/>
    </row>
    <row r="240" spans="1:23" s="69" customFormat="1" outlineLevel="1">
      <c r="A240" s="561"/>
      <c r="B240" s="561"/>
      <c r="C240" s="561"/>
      <c r="D240" s="561"/>
      <c r="E240" s="569"/>
      <c r="F240" s="8" t="s">
        <v>85</v>
      </c>
      <c r="G240" s="33">
        <v>7.4760471298054831</v>
      </c>
      <c r="H240" s="11">
        <v>7.5505744408490312</v>
      </c>
      <c r="I240" s="80"/>
      <c r="J240" s="8" t="s">
        <v>85</v>
      </c>
      <c r="K240" s="11">
        <v>1.0069362773456882</v>
      </c>
      <c r="L240" s="80">
        <v>0.16791174952654084</v>
      </c>
      <c r="M240" s="80"/>
      <c r="N240" s="80"/>
      <c r="P240" s="85">
        <v>0.5874240134361145</v>
      </c>
      <c r="R240" s="8" t="s">
        <v>85</v>
      </c>
      <c r="S240" s="256">
        <v>12.815109518783657</v>
      </c>
      <c r="T240" s="256">
        <v>2.1369847408273088</v>
      </c>
      <c r="U240" s="303"/>
      <c r="V240" s="303"/>
      <c r="W240" s="226"/>
    </row>
    <row r="241" spans="1:23" s="69" customFormat="1" outlineLevel="1">
      <c r="A241" s="561"/>
      <c r="B241" s="561"/>
      <c r="C241" s="561"/>
      <c r="D241" s="561"/>
      <c r="E241" s="569"/>
      <c r="F241" s="8" t="s">
        <v>86</v>
      </c>
      <c r="G241" s="33">
        <v>17.299109518783659</v>
      </c>
      <c r="H241" s="11"/>
      <c r="I241" s="80"/>
      <c r="J241" s="8" t="s">
        <v>86</v>
      </c>
      <c r="K241" s="11"/>
      <c r="L241" s="80">
        <v>1.5484139820733314</v>
      </c>
      <c r="M241" s="80"/>
      <c r="N241" s="80"/>
      <c r="P241" s="185">
        <v>1.5484139820733314</v>
      </c>
      <c r="R241" s="8" t="s">
        <v>86</v>
      </c>
      <c r="S241" s="256"/>
      <c r="T241" s="256">
        <v>17.299109518783659</v>
      </c>
      <c r="U241" s="303"/>
      <c r="V241" s="303"/>
      <c r="W241" s="226"/>
    </row>
    <row r="242" spans="1:23" s="69" customFormat="1" outlineLevel="1">
      <c r="A242" s="561"/>
      <c r="B242" s="561"/>
      <c r="C242" s="561"/>
      <c r="D242" s="561"/>
      <c r="E242" s="569"/>
      <c r="F242" s="13" t="s">
        <v>88</v>
      </c>
      <c r="G242" s="80"/>
      <c r="H242" s="80"/>
      <c r="I242" s="80"/>
      <c r="J242" s="12" t="s">
        <v>88</v>
      </c>
      <c r="K242" s="80"/>
      <c r="L242" s="80"/>
      <c r="M242" s="80"/>
      <c r="N242" s="80"/>
      <c r="P242" s="85"/>
      <c r="R242" s="12"/>
      <c r="S242" s="303"/>
      <c r="T242" s="303"/>
      <c r="U242" s="303"/>
      <c r="V242" s="303"/>
      <c r="W242" s="226"/>
    </row>
    <row r="243" spans="1:23" s="69" customFormat="1" outlineLevel="1">
      <c r="A243" s="561"/>
      <c r="B243" s="561"/>
      <c r="C243" s="561"/>
      <c r="D243" s="561"/>
      <c r="E243" s="569"/>
      <c r="F243" s="80"/>
      <c r="G243" s="80"/>
      <c r="H243" s="80"/>
      <c r="I243" s="80"/>
      <c r="J243" s="80"/>
      <c r="K243" s="80"/>
      <c r="L243" s="80"/>
      <c r="M243" s="80"/>
      <c r="N243" s="80"/>
      <c r="P243" s="85"/>
      <c r="R243" s="12"/>
      <c r="S243" s="303"/>
      <c r="T243" s="303"/>
      <c r="U243" s="303"/>
      <c r="V243" s="303"/>
      <c r="W243" s="226"/>
    </row>
    <row r="244" spans="1:23" s="69" customFormat="1" outlineLevel="1">
      <c r="A244" s="561"/>
      <c r="B244" s="561"/>
      <c r="C244" s="561"/>
      <c r="D244" s="561"/>
      <c r="E244" s="569"/>
      <c r="F244" s="80"/>
      <c r="G244" s="80"/>
      <c r="H244" s="80"/>
      <c r="I244" s="80"/>
      <c r="J244" s="80"/>
      <c r="K244" s="80"/>
      <c r="L244" s="80"/>
      <c r="M244" s="80"/>
      <c r="N244" s="80"/>
      <c r="P244" s="85"/>
      <c r="R244" s="12"/>
      <c r="S244" s="303"/>
      <c r="T244" s="303"/>
      <c r="U244" s="303"/>
      <c r="V244" s="303"/>
      <c r="W244" s="226"/>
    </row>
    <row r="245" spans="1:23" s="69" customFormat="1" ht="16.899999999999999" customHeight="1" outlineLevel="1">
      <c r="A245" s="561"/>
      <c r="B245" s="561"/>
      <c r="C245" s="561"/>
      <c r="D245" s="561"/>
      <c r="E245" s="569"/>
      <c r="F245" s="80"/>
      <c r="G245" s="80"/>
      <c r="H245" s="80"/>
      <c r="I245" s="80"/>
      <c r="J245" s="80"/>
      <c r="K245" s="80"/>
      <c r="L245" s="80"/>
      <c r="M245" s="80"/>
      <c r="N245" s="80"/>
      <c r="P245" s="85"/>
      <c r="R245" s="12"/>
      <c r="S245" s="303"/>
      <c r="T245" s="303"/>
      <c r="U245" s="303"/>
      <c r="V245" s="303"/>
      <c r="W245" s="226"/>
    </row>
    <row r="246" spans="1:23" s="69" customFormat="1" ht="13.15" customHeight="1" thickBot="1">
      <c r="A246" s="35">
        <v>134</v>
      </c>
      <c r="B246" s="36" t="s">
        <v>183</v>
      </c>
      <c r="C246" s="122" t="s">
        <v>184</v>
      </c>
      <c r="D246" s="68" t="s">
        <v>257</v>
      </c>
      <c r="E246" s="68"/>
      <c r="F246" s="13"/>
      <c r="G246" s="8"/>
      <c r="H246" s="8"/>
      <c r="I246" s="80"/>
      <c r="J246" s="8"/>
      <c r="K246" s="11"/>
      <c r="L246" s="61"/>
      <c r="M246" s="61"/>
      <c r="N246" s="61"/>
      <c r="P246" s="178"/>
      <c r="Q246" s="78" t="s">
        <v>294</v>
      </c>
      <c r="R246" s="12"/>
      <c r="S246" s="303"/>
      <c r="T246" s="303"/>
      <c r="U246" s="303"/>
      <c r="V246" s="303"/>
      <c r="W246" s="226"/>
    </row>
    <row r="247" spans="1:23" s="141" customFormat="1" ht="13.15" customHeight="1">
      <c r="A247" s="139">
        <v>19</v>
      </c>
      <c r="B247" s="170" t="s">
        <v>185</v>
      </c>
      <c r="C247" s="140" t="s">
        <v>186</v>
      </c>
      <c r="D247" s="171" t="s">
        <v>257</v>
      </c>
      <c r="E247" s="171" t="s">
        <v>303</v>
      </c>
      <c r="F247" s="172" t="s">
        <v>79</v>
      </c>
      <c r="G247" s="173" t="s">
        <v>80</v>
      </c>
      <c r="H247" s="173" t="s">
        <v>81</v>
      </c>
      <c r="I247" s="142"/>
      <c r="J247" s="173" t="s">
        <v>79</v>
      </c>
      <c r="K247" s="174" t="s">
        <v>87</v>
      </c>
      <c r="L247" s="142"/>
      <c r="M247" s="142"/>
      <c r="N247" s="142"/>
      <c r="P247" s="220" t="s">
        <v>89</v>
      </c>
      <c r="Q247" s="141" t="s">
        <v>269</v>
      </c>
      <c r="R247" s="175">
        <v>19</v>
      </c>
      <c r="S247" s="423"/>
      <c r="T247" s="423"/>
      <c r="U247" s="423"/>
      <c r="V247" s="423"/>
      <c r="W247" s="228"/>
    </row>
    <row r="248" spans="1:23" s="5" customFormat="1" ht="13.9" customHeight="1" outlineLevel="1">
      <c r="A248" s="561"/>
      <c r="B248" s="561"/>
      <c r="C248" s="561"/>
      <c r="D248" s="561"/>
      <c r="E248" s="569" t="s">
        <v>214</v>
      </c>
      <c r="F248" s="8" t="s">
        <v>82</v>
      </c>
      <c r="G248" s="33">
        <v>1593.7273255643659</v>
      </c>
      <c r="H248" s="11">
        <v>635.72568868871417</v>
      </c>
      <c r="I248" s="80"/>
      <c r="J248" s="8" t="s">
        <v>82</v>
      </c>
      <c r="K248" s="11">
        <v>92.091230929666651</v>
      </c>
      <c r="L248" s="80">
        <v>81.007758192583353</v>
      </c>
      <c r="M248" s="80">
        <v>135.8522821039785</v>
      </c>
      <c r="N248" s="80">
        <v>190.65660466488785</v>
      </c>
      <c r="P248" s="85">
        <v>124.90196897277909</v>
      </c>
      <c r="Q248" s="71"/>
      <c r="R248" s="12" t="s">
        <v>82</v>
      </c>
      <c r="S248" s="349">
        <v>1175.0680344315026</v>
      </c>
      <c r="T248" s="349">
        <v>1033.6448566504782</v>
      </c>
      <c r="U248" s="349">
        <v>1733.451410014005</v>
      </c>
      <c r="V248" s="349">
        <v>2432.7450011614778</v>
      </c>
      <c r="W248" s="243"/>
    </row>
    <row r="249" spans="1:23" s="5" customFormat="1" outlineLevel="1">
      <c r="A249" s="561"/>
      <c r="B249" s="561"/>
      <c r="C249" s="561"/>
      <c r="D249" s="561"/>
      <c r="E249" s="569"/>
      <c r="F249" s="8" t="s">
        <v>83</v>
      </c>
      <c r="G249" s="33">
        <v>622.25596051980619</v>
      </c>
      <c r="H249" s="11">
        <v>247.62901041273577</v>
      </c>
      <c r="I249" s="80"/>
      <c r="J249" s="8" t="s">
        <v>83</v>
      </c>
      <c r="K249" s="11">
        <v>68.138670449595807</v>
      </c>
      <c r="L249" s="80">
        <v>29.972172700355333</v>
      </c>
      <c r="M249" s="80">
        <v>32.920561730918962</v>
      </c>
      <c r="N249" s="80">
        <v>43.260274017070209</v>
      </c>
      <c r="P249" s="185">
        <v>43.572919724485075</v>
      </c>
      <c r="Q249" s="71"/>
      <c r="R249" s="12" t="s">
        <v>83</v>
      </c>
      <c r="S249" s="349">
        <v>973.07442552053669</v>
      </c>
      <c r="T249" s="349">
        <v>428.02647218622946</v>
      </c>
      <c r="U249" s="349">
        <v>470.13181329717827</v>
      </c>
      <c r="V249" s="349">
        <v>617.79113107528065</v>
      </c>
      <c r="W249" s="243"/>
    </row>
    <row r="250" spans="1:23" s="5" customFormat="1" outlineLevel="1">
      <c r="A250" s="561"/>
      <c r="B250" s="561"/>
      <c r="C250" s="561"/>
      <c r="D250" s="561"/>
      <c r="E250" s="569"/>
      <c r="F250" s="8" t="s">
        <v>84</v>
      </c>
      <c r="G250" s="33">
        <v>1197.4897666314855</v>
      </c>
      <c r="H250" s="11">
        <v>1159.6589239966136</v>
      </c>
      <c r="I250" s="80"/>
      <c r="J250" s="8" t="s">
        <v>84</v>
      </c>
      <c r="K250" s="11">
        <v>35.28417504065267</v>
      </c>
      <c r="L250" s="80">
        <v>48.955513639611183</v>
      </c>
      <c r="M250" s="80">
        <v>206.41770545485025</v>
      </c>
      <c r="N250" s="80">
        <v>46.524220855130849</v>
      </c>
      <c r="P250" s="85">
        <v>84.295403747561238</v>
      </c>
      <c r="Q250" s="71"/>
      <c r="R250" s="12" t="s">
        <v>84</v>
      </c>
      <c r="S250" s="349">
        <v>501.24249551907582</v>
      </c>
      <c r="T250" s="349">
        <v>695.45578996433187</v>
      </c>
      <c r="U250" s="349">
        <v>2932.3436266344074</v>
      </c>
      <c r="V250" s="349">
        <v>660.91715440812698</v>
      </c>
      <c r="W250" s="243"/>
    </row>
    <row r="251" spans="1:23" s="5" customFormat="1" outlineLevel="1">
      <c r="A251" s="561"/>
      <c r="B251" s="561"/>
      <c r="C251" s="561"/>
      <c r="D251" s="561"/>
      <c r="E251" s="569"/>
      <c r="F251" s="8" t="s">
        <v>85</v>
      </c>
      <c r="G251" s="33">
        <v>116.20538779666694</v>
      </c>
      <c r="H251" s="11">
        <v>42.886902610354369</v>
      </c>
      <c r="I251" s="80"/>
      <c r="J251" s="8" t="s">
        <v>85</v>
      </c>
      <c r="K251" s="11">
        <v>3.4506113545349848</v>
      </c>
      <c r="L251" s="80">
        <v>9.6109155548302674</v>
      </c>
      <c r="M251" s="80">
        <v>7.1927410167952193</v>
      </c>
      <c r="N251" s="80">
        <v>7.8487539803587136</v>
      </c>
      <c r="P251" s="85">
        <v>7.0257554766297972</v>
      </c>
      <c r="Q251" s="71"/>
      <c r="R251" s="12" t="s">
        <v>85</v>
      </c>
      <c r="S251" s="349">
        <v>57.072813297178271</v>
      </c>
      <c r="T251" s="349">
        <v>158.96371185206829</v>
      </c>
      <c r="U251" s="349">
        <v>118.96731418535292</v>
      </c>
      <c r="V251" s="349">
        <v>129.81771185206827</v>
      </c>
      <c r="W251" s="243"/>
    </row>
    <row r="252" spans="1:23" s="5" customFormat="1" outlineLevel="1">
      <c r="A252" s="561"/>
      <c r="B252" s="561"/>
      <c r="C252" s="561"/>
      <c r="D252" s="561"/>
      <c r="E252" s="569"/>
      <c r="F252" s="8" t="s">
        <v>86</v>
      </c>
      <c r="G252" s="33">
        <v>77.320492222384544</v>
      </c>
      <c r="H252" s="11">
        <v>43.264982060374699</v>
      </c>
      <c r="I252" s="80"/>
      <c r="J252" s="8" t="s">
        <v>86</v>
      </c>
      <c r="K252" s="11"/>
      <c r="L252" s="80">
        <v>3.268100178717765</v>
      </c>
      <c r="M252" s="80">
        <v>1.4202964341683313</v>
      </c>
      <c r="N252" s="80">
        <v>5.0546190720991904</v>
      </c>
      <c r="P252" s="185">
        <v>3.2476718949950958</v>
      </c>
      <c r="Q252" s="71"/>
      <c r="R252" s="12" t="s">
        <v>86</v>
      </c>
      <c r="S252" s="349"/>
      <c r="T252" s="349">
        <v>77.806848296447782</v>
      </c>
      <c r="U252" s="349">
        <v>33.814382407542681</v>
      </c>
      <c r="V252" s="349">
        <v>120.34024596316317</v>
      </c>
      <c r="W252" s="243"/>
    </row>
    <row r="253" spans="1:23" s="5" customFormat="1" outlineLevel="1">
      <c r="A253" s="561"/>
      <c r="B253" s="561"/>
      <c r="C253" s="561"/>
      <c r="D253" s="561"/>
      <c r="E253" s="569"/>
      <c r="F253" s="12" t="s">
        <v>88</v>
      </c>
      <c r="G253" s="80">
        <v>71.155780074258033</v>
      </c>
      <c r="H253" s="80">
        <v>31.509337036080769</v>
      </c>
      <c r="I253" s="80"/>
      <c r="J253" s="12" t="s">
        <v>88</v>
      </c>
      <c r="K253" s="80"/>
      <c r="L253" s="80"/>
      <c r="M253" s="80">
        <v>3.2232235242496112</v>
      </c>
      <c r="N253" s="80">
        <v>6.1619226602597363</v>
      </c>
      <c r="P253" s="85">
        <v>4.6925730922546736</v>
      </c>
      <c r="Q253" s="71"/>
      <c r="R253" s="12" t="s">
        <v>88</v>
      </c>
      <c r="S253" s="349"/>
      <c r="T253" s="349"/>
      <c r="U253" s="349">
        <v>48.875314185352913</v>
      </c>
      <c r="V253" s="349">
        <v>93.436245963163159</v>
      </c>
      <c r="W253" s="243"/>
    </row>
    <row r="254" spans="1:23" s="5" customFormat="1" outlineLevel="1">
      <c r="A254" s="561"/>
      <c r="B254" s="561"/>
      <c r="C254" s="561"/>
      <c r="D254" s="561"/>
      <c r="E254" s="569"/>
      <c r="F254" s="80"/>
      <c r="G254" s="80"/>
      <c r="H254" s="80"/>
      <c r="I254" s="80"/>
      <c r="J254" s="80"/>
      <c r="K254" s="80"/>
      <c r="L254" s="80"/>
      <c r="M254" s="80"/>
      <c r="N254" s="80"/>
      <c r="P254" s="85"/>
      <c r="Q254" s="69"/>
      <c r="R254" s="12"/>
      <c r="S254" s="303"/>
      <c r="T254" s="303"/>
      <c r="U254" s="303"/>
      <c r="V254" s="303"/>
      <c r="W254" s="226"/>
    </row>
    <row r="255" spans="1:23" s="5" customFormat="1" outlineLevel="1">
      <c r="A255" s="561"/>
      <c r="B255" s="561"/>
      <c r="C255" s="561"/>
      <c r="D255" s="561"/>
      <c r="E255" s="569"/>
      <c r="F255" s="80"/>
      <c r="G255" s="80"/>
      <c r="H255" s="80"/>
      <c r="I255" s="80"/>
      <c r="J255" s="80"/>
      <c r="K255" s="80"/>
      <c r="L255" s="80"/>
      <c r="M255" s="80"/>
      <c r="N255" s="80"/>
      <c r="P255" s="85"/>
      <c r="Q255" s="69"/>
      <c r="R255" s="12"/>
      <c r="S255" s="303"/>
      <c r="T255" s="303"/>
      <c r="U255" s="303"/>
      <c r="V255" s="303"/>
      <c r="W255" s="226"/>
    </row>
    <row r="256" spans="1:23" s="5" customFormat="1" outlineLevel="1">
      <c r="A256" s="561"/>
      <c r="B256" s="561"/>
      <c r="C256" s="561"/>
      <c r="D256" s="561"/>
      <c r="E256" s="569"/>
      <c r="F256" s="80"/>
      <c r="G256" s="80"/>
      <c r="H256" s="80"/>
      <c r="I256" s="80"/>
      <c r="J256" s="80"/>
      <c r="K256" s="80"/>
      <c r="L256" s="80"/>
      <c r="M256" s="80"/>
      <c r="N256" s="80"/>
      <c r="P256" s="85"/>
      <c r="Q256" s="69"/>
      <c r="R256" s="12"/>
      <c r="S256" s="303"/>
      <c r="T256" s="303"/>
      <c r="U256" s="303"/>
      <c r="V256" s="303"/>
      <c r="W256" s="226"/>
    </row>
    <row r="257" spans="1:23" s="5" customFormat="1" ht="15.75" outlineLevel="1" thickBot="1">
      <c r="A257" s="561"/>
      <c r="B257" s="561"/>
      <c r="C257" s="561"/>
      <c r="D257" s="561"/>
      <c r="E257" s="569"/>
      <c r="F257" s="49"/>
      <c r="G257" s="80"/>
      <c r="H257" s="80"/>
      <c r="I257" s="80"/>
      <c r="J257" s="80"/>
      <c r="K257" s="80"/>
      <c r="L257" s="61"/>
      <c r="M257" s="61"/>
      <c r="N257" s="61"/>
      <c r="P257" s="85"/>
      <c r="Q257" s="69"/>
      <c r="R257" s="12"/>
      <c r="S257" s="303"/>
      <c r="T257" s="303"/>
      <c r="U257" s="303"/>
      <c r="V257" s="303"/>
      <c r="W257" s="226"/>
    </row>
    <row r="258" spans="1:23" s="5" customFormat="1" ht="14.45" customHeight="1" outlineLevel="1">
      <c r="A258" s="563"/>
      <c r="B258" s="563"/>
      <c r="C258" s="563"/>
      <c r="D258" s="563"/>
      <c r="E258" s="569" t="s">
        <v>250</v>
      </c>
      <c r="F258" s="40" t="s">
        <v>79</v>
      </c>
      <c r="G258" s="7" t="s">
        <v>80</v>
      </c>
      <c r="H258" s="7" t="s">
        <v>81</v>
      </c>
      <c r="I258" s="80"/>
      <c r="J258" s="7" t="s">
        <v>79</v>
      </c>
      <c r="K258" s="53" t="s">
        <v>87</v>
      </c>
      <c r="L258" s="80"/>
      <c r="M258" s="80"/>
      <c r="N258" s="80"/>
      <c r="P258" s="178" t="s">
        <v>89</v>
      </c>
      <c r="Q258" s="69" t="s">
        <v>275</v>
      </c>
      <c r="R258" s="8">
        <v>19</v>
      </c>
      <c r="S258" s="256"/>
      <c r="T258" s="256"/>
      <c r="U258" s="303"/>
      <c r="V258" s="303"/>
      <c r="W258" s="226"/>
    </row>
    <row r="259" spans="1:23" s="5" customFormat="1" outlineLevel="1">
      <c r="A259" s="563"/>
      <c r="B259" s="563"/>
      <c r="C259" s="563"/>
      <c r="D259" s="563"/>
      <c r="E259" s="569"/>
      <c r="F259" s="8" t="s">
        <v>82</v>
      </c>
      <c r="G259" s="33">
        <v>4080.8899440308915</v>
      </c>
      <c r="H259" s="11">
        <v>2417.4813000613444</v>
      </c>
      <c r="I259" s="80"/>
      <c r="J259" s="8" t="s">
        <v>82</v>
      </c>
      <c r="K259" s="11">
        <v>120.47757736314495</v>
      </c>
      <c r="L259" s="80">
        <v>49.342676718748621</v>
      </c>
      <c r="M259" s="80"/>
      <c r="N259" s="80"/>
      <c r="P259" s="85">
        <v>84.910127040946776</v>
      </c>
      <c r="Q259" s="69"/>
      <c r="R259" s="8" t="s">
        <v>82</v>
      </c>
      <c r="S259" s="256">
        <v>5790.3073646959392</v>
      </c>
      <c r="T259" s="256">
        <v>2371.4725233658437</v>
      </c>
      <c r="U259" s="303"/>
      <c r="V259" s="303"/>
      <c r="W259" s="226"/>
    </row>
    <row r="260" spans="1:23" s="5" customFormat="1" outlineLevel="1">
      <c r="A260" s="563"/>
      <c r="B260" s="563"/>
      <c r="C260" s="563"/>
      <c r="D260" s="563"/>
      <c r="E260" s="569"/>
      <c r="F260" s="8" t="s">
        <v>83</v>
      </c>
      <c r="G260" s="33">
        <v>802.90845163805989</v>
      </c>
      <c r="H260" s="11">
        <v>178.07704188808208</v>
      </c>
      <c r="I260" s="80"/>
      <c r="J260" s="8" t="s">
        <v>83</v>
      </c>
      <c r="K260" s="11">
        <v>23.999723392308432</v>
      </c>
      <c r="L260" s="80">
        <v>17.492527242140461</v>
      </c>
      <c r="M260" s="80"/>
      <c r="N260" s="80"/>
      <c r="P260" s="185">
        <v>20.746125317224447</v>
      </c>
      <c r="Q260" s="69"/>
      <c r="R260" s="8" t="s">
        <v>83</v>
      </c>
      <c r="S260" s="256">
        <v>928.82793553076351</v>
      </c>
      <c r="T260" s="256">
        <v>676.98896774535626</v>
      </c>
      <c r="U260" s="303"/>
      <c r="V260" s="303"/>
      <c r="W260" s="226"/>
    </row>
    <row r="261" spans="1:23" s="5" customFormat="1" outlineLevel="1">
      <c r="A261" s="563"/>
      <c r="B261" s="563"/>
      <c r="C261" s="563"/>
      <c r="D261" s="563"/>
      <c r="E261" s="569"/>
      <c r="F261" s="8" t="s">
        <v>84</v>
      </c>
      <c r="G261" s="33">
        <v>311.03227335287181</v>
      </c>
      <c r="H261" s="11">
        <v>107.98688037044809</v>
      </c>
      <c r="I261" s="80"/>
      <c r="J261" s="8" t="s">
        <v>84</v>
      </c>
      <c r="K261" s="11">
        <v>9.3525620158302729</v>
      </c>
      <c r="L261" s="80">
        <v>5.6656091041703434</v>
      </c>
      <c r="M261" s="80"/>
      <c r="N261" s="80"/>
      <c r="P261" s="85">
        <v>7.5090855600003081</v>
      </c>
      <c r="Q261" s="69"/>
      <c r="R261" s="8" t="s">
        <v>84</v>
      </c>
      <c r="S261" s="256">
        <v>387.39052874199609</v>
      </c>
      <c r="T261" s="256">
        <v>234.67401796374756</v>
      </c>
      <c r="U261" s="303"/>
      <c r="V261" s="303"/>
      <c r="W261" s="226"/>
    </row>
    <row r="262" spans="1:23" s="5" customFormat="1" outlineLevel="1">
      <c r="A262" s="563"/>
      <c r="B262" s="563"/>
      <c r="C262" s="563"/>
      <c r="D262" s="563"/>
      <c r="E262" s="569"/>
      <c r="F262" s="8" t="s">
        <v>85</v>
      </c>
      <c r="G262" s="33">
        <v>234.55024012995156</v>
      </c>
      <c r="H262" s="11">
        <v>156.86060689056765</v>
      </c>
      <c r="I262" s="80"/>
      <c r="J262" s="8" t="s">
        <v>85</v>
      </c>
      <c r="K262" s="11">
        <v>7.7434401540045217</v>
      </c>
      <c r="L262" s="80">
        <v>2.7711585763641833</v>
      </c>
      <c r="M262" s="80"/>
      <c r="N262" s="80"/>
      <c r="P262" s="85">
        <v>5.2572993651843527</v>
      </c>
      <c r="Q262" s="69"/>
      <c r="R262" s="8" t="s">
        <v>85</v>
      </c>
      <c r="S262" s="256">
        <v>345.46743896330923</v>
      </c>
      <c r="T262" s="256">
        <v>123.63304129659389</v>
      </c>
      <c r="U262" s="303"/>
      <c r="V262" s="303"/>
      <c r="W262" s="226"/>
    </row>
    <row r="263" spans="1:23" s="5" customFormat="1" outlineLevel="1">
      <c r="A263" s="563"/>
      <c r="B263" s="563"/>
      <c r="C263" s="563"/>
      <c r="D263" s="563"/>
      <c r="E263" s="569"/>
      <c r="F263" s="8" t="s">
        <v>86</v>
      </c>
      <c r="G263" s="33">
        <v>72.673848296447787</v>
      </c>
      <c r="H263" s="11"/>
      <c r="I263" s="80"/>
      <c r="J263" s="8" t="s">
        <v>86</v>
      </c>
      <c r="K263" s="11"/>
      <c r="L263" s="80">
        <v>2.725482086104984</v>
      </c>
      <c r="M263" s="80"/>
      <c r="N263" s="80"/>
      <c r="P263" s="185">
        <v>2.725482086104984</v>
      </c>
      <c r="Q263" s="69"/>
      <c r="R263" s="8" t="s">
        <v>86</v>
      </c>
      <c r="S263" s="256"/>
      <c r="T263" s="256">
        <v>72.673848296447787</v>
      </c>
      <c r="U263" s="303"/>
      <c r="V263" s="303"/>
      <c r="W263" s="226"/>
    </row>
    <row r="264" spans="1:23" s="5" customFormat="1" outlineLevel="1">
      <c r="A264" s="563"/>
      <c r="B264" s="563"/>
      <c r="C264" s="563"/>
      <c r="D264" s="563"/>
      <c r="E264" s="569"/>
      <c r="F264" s="13" t="s">
        <v>88</v>
      </c>
      <c r="G264" s="80"/>
      <c r="H264" s="80"/>
      <c r="I264" s="80"/>
      <c r="J264" s="12" t="s">
        <v>88</v>
      </c>
      <c r="K264" s="80"/>
      <c r="L264" s="80"/>
      <c r="M264" s="80"/>
      <c r="N264" s="80"/>
      <c r="P264" s="85"/>
      <c r="Q264" s="69"/>
      <c r="R264" s="12"/>
      <c r="S264" s="303"/>
      <c r="T264" s="303"/>
      <c r="U264" s="303"/>
      <c r="V264" s="303"/>
      <c r="W264" s="226"/>
    </row>
    <row r="265" spans="1:23" s="5" customFormat="1" outlineLevel="1">
      <c r="A265" s="563"/>
      <c r="B265" s="563"/>
      <c r="C265" s="563"/>
      <c r="D265" s="563"/>
      <c r="E265" s="569"/>
      <c r="F265" s="80"/>
      <c r="G265" s="80"/>
      <c r="H265" s="80"/>
      <c r="I265" s="80"/>
      <c r="J265" s="80"/>
      <c r="K265" s="80"/>
      <c r="L265" s="80"/>
      <c r="M265" s="80"/>
      <c r="N265" s="80"/>
      <c r="P265" s="85"/>
      <c r="Q265" s="69"/>
      <c r="R265" s="12"/>
      <c r="S265" s="303"/>
      <c r="T265" s="303"/>
      <c r="U265" s="303"/>
      <c r="V265" s="303"/>
      <c r="W265" s="226"/>
    </row>
    <row r="266" spans="1:23" s="5" customFormat="1" ht="15.75" outlineLevel="1" thickBot="1">
      <c r="A266" s="563"/>
      <c r="B266" s="563"/>
      <c r="C266" s="563"/>
      <c r="D266" s="563"/>
      <c r="E266" s="569"/>
      <c r="F266" s="80"/>
      <c r="G266" s="80"/>
      <c r="H266" s="80"/>
      <c r="I266" s="80"/>
      <c r="J266" s="80"/>
      <c r="K266" s="80"/>
      <c r="L266" s="61"/>
      <c r="M266" s="61"/>
      <c r="N266" s="61"/>
      <c r="P266" s="85"/>
      <c r="Q266" s="69"/>
      <c r="R266" s="12"/>
      <c r="S266" s="303"/>
      <c r="T266" s="303"/>
      <c r="U266" s="303"/>
      <c r="V266" s="303"/>
      <c r="W266" s="226"/>
    </row>
    <row r="267" spans="1:23" s="69" customFormat="1" ht="14.45" customHeight="1" outlineLevel="1">
      <c r="A267" s="563"/>
      <c r="B267" s="563"/>
      <c r="C267" s="563"/>
      <c r="D267" s="563"/>
      <c r="E267" s="569" t="s">
        <v>266</v>
      </c>
      <c r="F267" s="40" t="s">
        <v>79</v>
      </c>
      <c r="G267" s="7" t="s">
        <v>80</v>
      </c>
      <c r="H267" s="7" t="s">
        <v>81</v>
      </c>
      <c r="I267" s="80"/>
      <c r="J267" s="7" t="s">
        <v>79</v>
      </c>
      <c r="K267" s="53" t="s">
        <v>87</v>
      </c>
      <c r="L267" s="80"/>
      <c r="M267" s="80"/>
      <c r="N267" s="80"/>
      <c r="P267" s="178" t="s">
        <v>89</v>
      </c>
      <c r="Q267" s="69" t="s">
        <v>275</v>
      </c>
      <c r="R267" s="8">
        <v>19</v>
      </c>
      <c r="S267" s="256"/>
      <c r="T267" s="256"/>
      <c r="U267" s="303"/>
      <c r="V267" s="303"/>
      <c r="W267" s="226"/>
    </row>
    <row r="268" spans="1:23" s="69" customFormat="1" outlineLevel="1">
      <c r="A268" s="563"/>
      <c r="B268" s="563"/>
      <c r="C268" s="563"/>
      <c r="D268" s="563"/>
      <c r="E268" s="569"/>
      <c r="F268" s="8" t="s">
        <v>82</v>
      </c>
      <c r="G268" s="33">
        <v>6059.7894430485085</v>
      </c>
      <c r="H268" s="11">
        <v>100.09537644390927</v>
      </c>
      <c r="I268" s="80"/>
      <c r="J268" s="8" t="s">
        <v>82</v>
      </c>
      <c r="K268" s="11">
        <v>145.37517192397479</v>
      </c>
      <c r="L268" s="80">
        <v>148.81125869268587</v>
      </c>
      <c r="M268" s="80"/>
      <c r="N268" s="80"/>
      <c r="P268" s="85">
        <v>147.09321530833034</v>
      </c>
      <c r="R268" s="8" t="s">
        <v>82</v>
      </c>
      <c r="S268" s="256">
        <v>5989.0113235995996</v>
      </c>
      <c r="T268" s="256">
        <v>6130.5675624974165</v>
      </c>
      <c r="U268" s="303"/>
      <c r="V268" s="303"/>
      <c r="W268" s="226"/>
    </row>
    <row r="269" spans="1:23" s="69" customFormat="1" outlineLevel="1">
      <c r="A269" s="563"/>
      <c r="B269" s="563"/>
      <c r="C269" s="563"/>
      <c r="D269" s="563"/>
      <c r="E269" s="569"/>
      <c r="F269" s="8" t="s">
        <v>83</v>
      </c>
      <c r="G269" s="33">
        <v>3098.9407911658609</v>
      </c>
      <c r="H269" s="11">
        <v>1100.4833855246704</v>
      </c>
      <c r="I269" s="80"/>
      <c r="J269" s="8" t="s">
        <v>83</v>
      </c>
      <c r="K269" s="11">
        <v>121.06864075063308</v>
      </c>
      <c r="L269" s="80">
        <v>72.470109329369663</v>
      </c>
      <c r="M269" s="80"/>
      <c r="N269" s="80"/>
      <c r="P269" s="185">
        <v>96.769375040001364</v>
      </c>
      <c r="R269" s="8" t="s">
        <v>83</v>
      </c>
      <c r="S269" s="256">
        <v>3877.100055653485</v>
      </c>
      <c r="T269" s="256">
        <v>2320.7815266782368</v>
      </c>
      <c r="U269" s="303"/>
      <c r="V269" s="303"/>
      <c r="W269" s="226"/>
    </row>
    <row r="270" spans="1:23" s="69" customFormat="1" outlineLevel="1">
      <c r="A270" s="563"/>
      <c r="B270" s="563"/>
      <c r="C270" s="563"/>
      <c r="D270" s="563"/>
      <c r="E270" s="569"/>
      <c r="F270" s="8" t="s">
        <v>84</v>
      </c>
      <c r="G270" s="33">
        <v>606.03840218769039</v>
      </c>
      <c r="H270" s="11">
        <v>202.06749284102943</v>
      </c>
      <c r="I270" s="80"/>
      <c r="J270" s="8" t="s">
        <v>84</v>
      </c>
      <c r="K270" s="11">
        <v>25.738852019959346</v>
      </c>
      <c r="L270" s="80">
        <v>15.91765979549859</v>
      </c>
      <c r="M270" s="80"/>
      <c r="N270" s="80"/>
      <c r="P270" s="85">
        <v>20.828255907728966</v>
      </c>
      <c r="R270" s="8" t="s">
        <v>84</v>
      </c>
      <c r="S270" s="256">
        <v>748.92169663294646</v>
      </c>
      <c r="T270" s="256">
        <v>463.15510774243432</v>
      </c>
      <c r="U270" s="303"/>
      <c r="V270" s="303"/>
      <c r="W270" s="226"/>
    </row>
    <row r="271" spans="1:23" s="69" customFormat="1" outlineLevel="1">
      <c r="A271" s="563"/>
      <c r="B271" s="563"/>
      <c r="C271" s="563"/>
      <c r="D271" s="563"/>
      <c r="E271" s="569"/>
      <c r="F271" s="8" t="s">
        <v>85</v>
      </c>
      <c r="G271" s="33">
        <v>212.31004129659391</v>
      </c>
      <c r="H271" s="11"/>
      <c r="I271" s="80"/>
      <c r="J271" s="8" t="s">
        <v>85</v>
      </c>
      <c r="K271" s="11"/>
      <c r="L271" s="80">
        <v>6.5387278396430952</v>
      </c>
      <c r="M271" s="80"/>
      <c r="N271" s="80"/>
      <c r="P271" s="85">
        <v>6.5387278396430952</v>
      </c>
      <c r="R271" s="8" t="s">
        <v>85</v>
      </c>
      <c r="S271" s="256"/>
      <c r="T271" s="256">
        <v>212.31004129659391</v>
      </c>
      <c r="U271" s="303"/>
      <c r="V271" s="303"/>
      <c r="W271" s="226"/>
    </row>
    <row r="272" spans="1:23" s="69" customFormat="1" outlineLevel="1">
      <c r="A272" s="563"/>
      <c r="B272" s="563"/>
      <c r="C272" s="563"/>
      <c r="D272" s="563"/>
      <c r="E272" s="569"/>
      <c r="F272" s="8" t="s">
        <v>86</v>
      </c>
      <c r="G272" s="33">
        <v>161.30690485221439</v>
      </c>
      <c r="H272" s="11"/>
      <c r="I272" s="80"/>
      <c r="J272" s="8" t="s">
        <v>86</v>
      </c>
      <c r="K272" s="11"/>
      <c r="L272" s="80">
        <v>5.4407271552687604</v>
      </c>
      <c r="M272" s="80"/>
      <c r="N272" s="80"/>
      <c r="P272" s="185">
        <v>5.4407271552687604</v>
      </c>
      <c r="R272" s="8" t="s">
        <v>86</v>
      </c>
      <c r="S272" s="256"/>
      <c r="T272" s="256">
        <v>161.30690485221439</v>
      </c>
      <c r="U272" s="303"/>
      <c r="V272" s="303"/>
      <c r="W272" s="226"/>
    </row>
    <row r="273" spans="1:23" s="69" customFormat="1" outlineLevel="1">
      <c r="A273" s="563"/>
      <c r="B273" s="563"/>
      <c r="C273" s="563"/>
      <c r="D273" s="563"/>
      <c r="E273" s="569"/>
      <c r="F273" s="13" t="s">
        <v>88</v>
      </c>
      <c r="G273" s="80"/>
      <c r="H273" s="80"/>
      <c r="I273" s="80"/>
      <c r="J273" s="12" t="s">
        <v>88</v>
      </c>
      <c r="K273" s="80"/>
      <c r="L273" s="80"/>
      <c r="M273" s="80"/>
      <c r="N273" s="80"/>
      <c r="P273" s="85"/>
      <c r="R273" s="12"/>
      <c r="S273" s="303"/>
      <c r="T273" s="303"/>
      <c r="U273" s="303"/>
      <c r="V273" s="303"/>
      <c r="W273" s="226"/>
    </row>
    <row r="274" spans="1:23" s="69" customFormat="1" outlineLevel="1">
      <c r="A274" s="563"/>
      <c r="B274" s="563"/>
      <c r="C274" s="563"/>
      <c r="D274" s="563"/>
      <c r="E274" s="569"/>
      <c r="F274" s="80"/>
      <c r="G274" s="80"/>
      <c r="H274" s="80"/>
      <c r="I274" s="80"/>
      <c r="J274" s="80"/>
      <c r="K274" s="80"/>
      <c r="L274" s="80"/>
      <c r="M274" s="80"/>
      <c r="N274" s="80"/>
      <c r="P274" s="85"/>
      <c r="R274" s="12"/>
      <c r="S274" s="303"/>
      <c r="T274" s="303"/>
      <c r="U274" s="303"/>
      <c r="V274" s="303"/>
      <c r="W274" s="226"/>
    </row>
    <row r="275" spans="1:23" s="69" customFormat="1" ht="15.75" outlineLevel="1" thickBot="1">
      <c r="A275" s="563"/>
      <c r="B275" s="563"/>
      <c r="C275" s="563"/>
      <c r="D275" s="563"/>
      <c r="E275" s="569"/>
      <c r="F275" s="80"/>
      <c r="G275" s="80"/>
      <c r="H275" s="80"/>
      <c r="I275" s="80"/>
      <c r="J275" s="80"/>
      <c r="K275" s="80"/>
      <c r="L275" s="61"/>
      <c r="M275" s="61"/>
      <c r="N275" s="61"/>
      <c r="P275" s="85"/>
      <c r="R275" s="12"/>
      <c r="S275" s="303"/>
      <c r="T275" s="303"/>
      <c r="U275" s="303"/>
      <c r="V275" s="303"/>
      <c r="W275" s="226"/>
    </row>
    <row r="276" spans="1:23" s="5" customFormat="1" ht="15" customHeight="1">
      <c r="A276" s="35">
        <v>20</v>
      </c>
      <c r="B276" s="46" t="s">
        <v>187</v>
      </c>
      <c r="C276" s="122" t="s">
        <v>188</v>
      </c>
      <c r="D276" s="28" t="s">
        <v>257</v>
      </c>
      <c r="E276" s="28"/>
      <c r="F276" s="40" t="s">
        <v>79</v>
      </c>
      <c r="G276" s="7" t="s">
        <v>80</v>
      </c>
      <c r="H276" s="7" t="s">
        <v>81</v>
      </c>
      <c r="I276" s="80"/>
      <c r="J276" s="7" t="s">
        <v>79</v>
      </c>
      <c r="K276" s="53" t="s">
        <v>87</v>
      </c>
      <c r="L276" s="80"/>
      <c r="M276" s="80"/>
      <c r="N276" s="80"/>
      <c r="P276" s="178" t="s">
        <v>89</v>
      </c>
      <c r="Q276" s="69" t="s">
        <v>269</v>
      </c>
      <c r="R276" s="24">
        <v>20</v>
      </c>
      <c r="S276" s="349"/>
      <c r="T276" s="349"/>
      <c r="U276" s="349"/>
      <c r="V276" s="349"/>
      <c r="W276" s="231"/>
    </row>
    <row r="277" spans="1:23" s="5" customFormat="1" ht="13.9" customHeight="1" outlineLevel="1">
      <c r="A277" s="561"/>
      <c r="B277" s="561"/>
      <c r="C277" s="561"/>
      <c r="D277" s="561"/>
      <c r="E277" s="569" t="s">
        <v>214</v>
      </c>
      <c r="F277" s="8" t="s">
        <v>82</v>
      </c>
      <c r="G277" s="33">
        <v>1757.3345922359013</v>
      </c>
      <c r="H277" s="11">
        <v>934.27730352366893</v>
      </c>
      <c r="I277" s="80"/>
      <c r="J277" s="8" t="s">
        <v>82</v>
      </c>
      <c r="K277" s="11">
        <v>113.33477070504007</v>
      </c>
      <c r="L277" s="80">
        <v>80.419138682334534</v>
      </c>
      <c r="M277" s="80">
        <v>245.15920810406314</v>
      </c>
      <c r="N277" s="80">
        <v>111.98300430659491</v>
      </c>
      <c r="P277" s="85">
        <v>137.72403044950818</v>
      </c>
      <c r="Q277" s="71"/>
      <c r="R277" s="12" t="s">
        <v>82</v>
      </c>
      <c r="S277" s="349">
        <v>1446.13189443442</v>
      </c>
      <c r="T277" s="349">
        <v>1026.1341744285805</v>
      </c>
      <c r="U277" s="349">
        <v>3128.1887089731827</v>
      </c>
      <c r="V277" s="349">
        <v>1428.883591107422</v>
      </c>
      <c r="W277" s="243"/>
    </row>
    <row r="278" spans="1:23" s="5" customFormat="1" outlineLevel="1">
      <c r="A278" s="561"/>
      <c r="B278" s="561"/>
      <c r="C278" s="561"/>
      <c r="D278" s="561"/>
      <c r="E278" s="569"/>
      <c r="F278" s="8" t="s">
        <v>83</v>
      </c>
      <c r="G278" s="33">
        <v>30.588115351995242</v>
      </c>
      <c r="H278" s="11">
        <v>17.88258025040648</v>
      </c>
      <c r="I278" s="80"/>
      <c r="J278" s="8" t="s">
        <v>83</v>
      </c>
      <c r="K278" s="11">
        <v>3.8892398223216875</v>
      </c>
      <c r="L278" s="80">
        <v>1.0270099269737911</v>
      </c>
      <c r="M278" s="80">
        <v>2.1481333260748627</v>
      </c>
      <c r="N278" s="80">
        <v>1.5032391207587394</v>
      </c>
      <c r="P278" s="185">
        <v>2.1419055490322703</v>
      </c>
      <c r="Q278" s="71"/>
      <c r="R278" s="12" t="s">
        <v>83</v>
      </c>
      <c r="S278" s="349">
        <v>55.541438963309268</v>
      </c>
      <c r="T278" s="349">
        <v>14.666518851922184</v>
      </c>
      <c r="U278" s="349">
        <v>30.677052963017069</v>
      </c>
      <c r="V278" s="349">
        <v>21.467450629732443</v>
      </c>
      <c r="W278" s="243"/>
    </row>
    <row r="279" spans="1:23" s="5" customFormat="1" outlineLevel="1">
      <c r="A279" s="561"/>
      <c r="B279" s="561"/>
      <c r="C279" s="561"/>
      <c r="D279" s="561"/>
      <c r="E279" s="569"/>
      <c r="F279" s="8" t="s">
        <v>84</v>
      </c>
      <c r="G279" s="33">
        <v>58.449464768674076</v>
      </c>
      <c r="H279" s="11">
        <v>12.774918217910312</v>
      </c>
      <c r="I279" s="80"/>
      <c r="J279" s="8" t="s">
        <v>84</v>
      </c>
      <c r="K279" s="11">
        <v>5.3803834114376627</v>
      </c>
      <c r="L279" s="80">
        <v>3.4216448358459091</v>
      </c>
      <c r="M279" s="80">
        <v>3.5285068544381808</v>
      </c>
      <c r="N279" s="80">
        <v>4.127296501679246</v>
      </c>
      <c r="P279" s="85">
        <v>4.1144579008502493</v>
      </c>
      <c r="Q279" s="71"/>
      <c r="R279" s="12" t="s">
        <v>84</v>
      </c>
      <c r="S279" s="349">
        <v>76.433041296593885</v>
      </c>
      <c r="T279" s="349">
        <v>48.60745062973244</v>
      </c>
      <c r="U279" s="349">
        <v>50.125518851922195</v>
      </c>
      <c r="V279" s="349">
        <v>58.631848296447785</v>
      </c>
      <c r="W279" s="243"/>
    </row>
    <row r="280" spans="1:23" s="5" customFormat="1" outlineLevel="1">
      <c r="A280" s="561"/>
      <c r="B280" s="561"/>
      <c r="C280" s="561"/>
      <c r="D280" s="561"/>
      <c r="E280" s="569"/>
      <c r="F280" s="8" t="s">
        <v>85</v>
      </c>
      <c r="G280" s="33">
        <v>53.513598296447796</v>
      </c>
      <c r="H280" s="11">
        <v>11.478856400089031</v>
      </c>
      <c r="I280" s="80"/>
      <c r="J280" s="8" t="s">
        <v>85</v>
      </c>
      <c r="K280" s="11">
        <v>4.2556392382533454</v>
      </c>
      <c r="L280" s="80">
        <v>2.7296385052876522</v>
      </c>
      <c r="M280" s="80">
        <v>3.0675524989143188</v>
      </c>
      <c r="N280" s="80">
        <v>3.3634998684017625</v>
      </c>
      <c r="P280" s="85">
        <v>3.3540825277142696</v>
      </c>
      <c r="Q280" s="71"/>
      <c r="R280" s="12" t="s">
        <v>85</v>
      </c>
      <c r="S280" s="349">
        <v>70.38790485221439</v>
      </c>
      <c r="T280" s="349">
        <v>45.147984740827305</v>
      </c>
      <c r="U280" s="349">
        <v>50.737052963017064</v>
      </c>
      <c r="V280" s="349">
        <v>47.781450629732426</v>
      </c>
      <c r="W280" s="243"/>
    </row>
    <row r="281" spans="1:23" s="5" customFormat="1" outlineLevel="1">
      <c r="A281" s="561"/>
      <c r="B281" s="561"/>
      <c r="C281" s="561"/>
      <c r="D281" s="561"/>
      <c r="E281" s="569"/>
      <c r="F281" s="8" t="s">
        <v>86</v>
      </c>
      <c r="G281" s="33">
        <v>32.394939259367476</v>
      </c>
      <c r="H281" s="11">
        <v>17.821941943547287</v>
      </c>
      <c r="I281" s="80"/>
      <c r="J281" s="8" t="s">
        <v>86</v>
      </c>
      <c r="K281" s="80"/>
      <c r="L281" s="80">
        <v>0.87285812794616824</v>
      </c>
      <c r="M281" s="80">
        <v>2.2225514764575798</v>
      </c>
      <c r="N281" s="80">
        <v>0.98661822866258975</v>
      </c>
      <c r="P281" s="185">
        <v>1.3606759443554459</v>
      </c>
      <c r="Q281" s="71"/>
      <c r="R281" s="12" t="s">
        <v>86</v>
      </c>
      <c r="S281" s="349"/>
      <c r="T281" s="349">
        <v>20.780984740827321</v>
      </c>
      <c r="U281" s="349">
        <v>52.914450629732436</v>
      </c>
      <c r="V281" s="349">
        <v>23.489382407542678</v>
      </c>
      <c r="W281" s="243"/>
    </row>
    <row r="282" spans="1:23" s="5" customFormat="1" outlineLevel="1">
      <c r="A282" s="561"/>
      <c r="B282" s="561"/>
      <c r="C282" s="561"/>
      <c r="D282" s="561"/>
      <c r="E282" s="569"/>
      <c r="F282" s="12" t="s">
        <v>88</v>
      </c>
      <c r="G282" s="80">
        <v>31.081649463090123</v>
      </c>
      <c r="H282" s="80">
        <v>13.679968981666045</v>
      </c>
      <c r="I282" s="80"/>
      <c r="J282" s="12" t="s">
        <v>88</v>
      </c>
      <c r="K282" s="80"/>
      <c r="L282" s="80"/>
      <c r="M282" s="80">
        <v>2.6876959861201604</v>
      </c>
      <c r="N282" s="80">
        <v>1.4118420073127498</v>
      </c>
      <c r="P282" s="85">
        <v>2.049768996716455</v>
      </c>
      <c r="Q282" s="71"/>
      <c r="R282" s="12" t="s">
        <v>88</v>
      </c>
      <c r="S282" s="349"/>
      <c r="T282" s="349"/>
      <c r="U282" s="349">
        <v>40.754848296447811</v>
      </c>
      <c r="V282" s="349">
        <v>21.408450629732432</v>
      </c>
      <c r="W282" s="243"/>
    </row>
    <row r="283" spans="1:23" s="5" customFormat="1" outlineLevel="1">
      <c r="A283" s="561"/>
      <c r="B283" s="561"/>
      <c r="C283" s="561"/>
      <c r="D283" s="561"/>
      <c r="E283" s="569"/>
      <c r="F283" s="80"/>
      <c r="G283" s="80"/>
      <c r="H283" s="80"/>
      <c r="I283" s="80"/>
      <c r="J283" s="80"/>
      <c r="K283" s="80"/>
      <c r="L283" s="80"/>
      <c r="M283" s="80"/>
      <c r="N283" s="80"/>
      <c r="P283" s="85"/>
      <c r="Q283" s="69"/>
      <c r="R283" s="12"/>
      <c r="S283" s="303"/>
      <c r="T283" s="303"/>
      <c r="U283" s="303"/>
      <c r="V283" s="303"/>
      <c r="W283" s="226"/>
    </row>
    <row r="284" spans="1:23" s="5" customFormat="1" outlineLevel="1">
      <c r="A284" s="561"/>
      <c r="B284" s="561"/>
      <c r="C284" s="561"/>
      <c r="D284" s="561"/>
      <c r="E284" s="569"/>
      <c r="F284" s="80"/>
      <c r="G284" s="80"/>
      <c r="H284" s="80"/>
      <c r="I284" s="80"/>
      <c r="J284" s="80"/>
      <c r="K284" s="80"/>
      <c r="L284" s="80"/>
      <c r="M284" s="80"/>
      <c r="N284" s="80"/>
      <c r="P284" s="85"/>
      <c r="Q284" s="69"/>
      <c r="R284" s="12"/>
      <c r="S284" s="303"/>
      <c r="T284" s="303"/>
      <c r="U284" s="303"/>
      <c r="V284" s="303"/>
      <c r="W284" s="226"/>
    </row>
    <row r="285" spans="1:23" s="5" customFormat="1" outlineLevel="1">
      <c r="A285" s="561"/>
      <c r="B285" s="561"/>
      <c r="C285" s="561"/>
      <c r="D285" s="561"/>
      <c r="E285" s="569"/>
      <c r="F285" s="80"/>
      <c r="G285" s="80"/>
      <c r="H285" s="80"/>
      <c r="I285" s="80"/>
      <c r="J285" s="80"/>
      <c r="K285" s="80"/>
      <c r="L285" s="80"/>
      <c r="M285" s="80"/>
      <c r="N285" s="80"/>
      <c r="P285" s="85"/>
      <c r="Q285" s="69"/>
      <c r="R285" s="12"/>
      <c r="S285" s="303"/>
      <c r="T285" s="303"/>
      <c r="U285" s="303"/>
      <c r="V285" s="303"/>
      <c r="W285" s="226"/>
    </row>
    <row r="286" spans="1:23" s="5" customFormat="1" ht="15.75" outlineLevel="1" thickBot="1">
      <c r="A286" s="561"/>
      <c r="B286" s="561"/>
      <c r="C286" s="561"/>
      <c r="D286" s="561"/>
      <c r="E286" s="569"/>
      <c r="F286" s="49"/>
      <c r="G286" s="80"/>
      <c r="H286" s="80"/>
      <c r="I286" s="80"/>
      <c r="J286" s="80"/>
      <c r="K286" s="80"/>
      <c r="L286" s="61"/>
      <c r="M286" s="61"/>
      <c r="N286" s="61"/>
      <c r="P286" s="85"/>
      <c r="Q286" s="69"/>
      <c r="R286" s="12"/>
      <c r="S286" s="303"/>
      <c r="T286" s="303"/>
      <c r="U286" s="303"/>
      <c r="V286" s="303"/>
      <c r="W286" s="226"/>
    </row>
    <row r="287" spans="1:23" s="5" customFormat="1" ht="14.45" customHeight="1" outlineLevel="1">
      <c r="A287" s="563"/>
      <c r="B287" s="563"/>
      <c r="C287" s="563"/>
      <c r="D287" s="563"/>
      <c r="E287" s="569" t="s">
        <v>250</v>
      </c>
      <c r="F287" s="40" t="s">
        <v>79</v>
      </c>
      <c r="G287" s="7" t="s">
        <v>80</v>
      </c>
      <c r="H287" s="7" t="s">
        <v>81</v>
      </c>
      <c r="I287" s="80"/>
      <c r="J287" s="7" t="s">
        <v>79</v>
      </c>
      <c r="K287" s="53" t="s">
        <v>87</v>
      </c>
      <c r="L287" s="80"/>
      <c r="M287" s="80"/>
      <c r="N287" s="80"/>
      <c r="P287" s="178" t="s">
        <v>89</v>
      </c>
      <c r="Q287" s="69" t="s">
        <v>275</v>
      </c>
      <c r="R287" s="8">
        <v>20</v>
      </c>
      <c r="S287" s="256"/>
      <c r="T287" s="256"/>
      <c r="U287" s="303"/>
      <c r="V287" s="303"/>
      <c r="W287" s="226"/>
    </row>
    <row r="288" spans="1:23" s="5" customFormat="1" outlineLevel="1">
      <c r="A288" s="563"/>
      <c r="B288" s="563"/>
      <c r="C288" s="563"/>
      <c r="D288" s="563"/>
      <c r="E288" s="569"/>
      <c r="F288" s="8" t="s">
        <v>82</v>
      </c>
      <c r="G288" s="33">
        <v>5176.4464618674328</v>
      </c>
      <c r="H288" s="11">
        <v>895.23432463865004</v>
      </c>
      <c r="I288" s="80"/>
      <c r="J288" s="8" t="s">
        <v>82</v>
      </c>
      <c r="K288" s="11">
        <v>94.533886404031392</v>
      </c>
      <c r="L288" s="80">
        <v>120.87634652358126</v>
      </c>
      <c r="M288" s="80"/>
      <c r="N288" s="80"/>
      <c r="P288" s="85">
        <v>107.70511646380632</v>
      </c>
      <c r="Q288" s="69"/>
      <c r="R288" s="8" t="s">
        <v>82</v>
      </c>
      <c r="S288" s="256">
        <v>4543.4202001644853</v>
      </c>
      <c r="T288" s="256">
        <v>5809.4727235703804</v>
      </c>
      <c r="U288" s="303"/>
      <c r="V288" s="303"/>
      <c r="W288" s="226"/>
    </row>
    <row r="289" spans="1:25" s="5" customFormat="1" outlineLevel="1">
      <c r="A289" s="563"/>
      <c r="B289" s="563"/>
      <c r="C289" s="563"/>
      <c r="D289" s="563"/>
      <c r="E289" s="569"/>
      <c r="F289" s="8" t="s">
        <v>83</v>
      </c>
      <c r="G289" s="33">
        <v>59.449882407542674</v>
      </c>
      <c r="H289" s="11">
        <v>7.6492399570110647</v>
      </c>
      <c r="I289" s="80"/>
      <c r="J289" s="8" t="s">
        <v>83</v>
      </c>
      <c r="K289" s="11">
        <v>1.6758659860306495</v>
      </c>
      <c r="L289" s="80">
        <v>1.3963515451334556</v>
      </c>
      <c r="M289" s="80"/>
      <c r="N289" s="80"/>
      <c r="P289" s="185">
        <v>1.5361087655820524</v>
      </c>
      <c r="Q289" s="69"/>
      <c r="R289" s="8" t="s">
        <v>83</v>
      </c>
      <c r="S289" s="256">
        <v>64.858711852068296</v>
      </c>
      <c r="T289" s="256">
        <v>54.041052963017059</v>
      </c>
      <c r="U289" s="303"/>
      <c r="V289" s="303"/>
      <c r="Y289" s="232">
        <f>G289/$G$288*100</f>
        <v>1.1484689901746958</v>
      </c>
    </row>
    <row r="290" spans="1:25" s="5" customFormat="1" outlineLevel="1">
      <c r="A290" s="563"/>
      <c r="B290" s="563"/>
      <c r="C290" s="563"/>
      <c r="D290" s="563"/>
      <c r="E290" s="569"/>
      <c r="F290" s="8" t="s">
        <v>84</v>
      </c>
      <c r="G290" s="33">
        <v>70.388780074258037</v>
      </c>
      <c r="H290" s="11">
        <v>1.4038481625203167</v>
      </c>
      <c r="I290" s="80"/>
      <c r="J290" s="8" t="s">
        <v>84</v>
      </c>
      <c r="K290" s="11">
        <v>1.6753930976046951</v>
      </c>
      <c r="L290" s="80">
        <v>1.72332412452738</v>
      </c>
      <c r="M290" s="80"/>
      <c r="N290" s="80"/>
      <c r="P290" s="85">
        <v>1.6993586110660375</v>
      </c>
      <c r="Q290" s="69"/>
      <c r="R290" s="8" t="s">
        <v>84</v>
      </c>
      <c r="S290" s="256">
        <v>69.396109518783646</v>
      </c>
      <c r="T290" s="256">
        <v>71.381450629732427</v>
      </c>
      <c r="U290" s="303"/>
      <c r="V290" s="303"/>
      <c r="Y290" s="232">
        <f>G290/$G$288*100</f>
        <v>1.3597895891086813</v>
      </c>
    </row>
    <row r="291" spans="1:25" s="5" customFormat="1" outlineLevel="1">
      <c r="A291" s="563"/>
      <c r="B291" s="563"/>
      <c r="C291" s="563"/>
      <c r="D291" s="563"/>
      <c r="E291" s="569"/>
      <c r="F291" s="8" t="s">
        <v>85</v>
      </c>
      <c r="G291" s="33">
        <v>60.414978907615733</v>
      </c>
      <c r="H291" s="11">
        <v>0.79328557715223769</v>
      </c>
      <c r="I291" s="80"/>
      <c r="J291" s="8" t="s">
        <v>85</v>
      </c>
      <c r="K291" s="11">
        <v>1.3415915205968632</v>
      </c>
      <c r="L291" s="80">
        <v>1.3667376636551625</v>
      </c>
      <c r="M291" s="80"/>
      <c r="N291" s="80"/>
      <c r="P291" s="85">
        <v>1.3541645921260128</v>
      </c>
      <c r="Q291" s="69"/>
      <c r="R291" s="8" t="s">
        <v>85</v>
      </c>
      <c r="S291" s="256">
        <v>59.854041296593898</v>
      </c>
      <c r="T291" s="256">
        <v>60.975916518637561</v>
      </c>
      <c r="U291" s="303"/>
      <c r="V291" s="303"/>
      <c r="Y291" s="232">
        <f>G291/$G$288*100</f>
        <v>1.1671129867306824</v>
      </c>
    </row>
    <row r="292" spans="1:25" s="5" customFormat="1" outlineLevel="1">
      <c r="A292" s="563"/>
      <c r="B292" s="563"/>
      <c r="C292" s="563"/>
      <c r="D292" s="563"/>
      <c r="E292" s="569"/>
      <c r="F292" s="8" t="s">
        <v>86</v>
      </c>
      <c r="G292" s="33">
        <v>19.498916518637554</v>
      </c>
      <c r="H292" s="11"/>
      <c r="I292" s="80"/>
      <c r="J292" s="8" t="s">
        <v>86</v>
      </c>
      <c r="K292" s="11"/>
      <c r="L292" s="80">
        <v>0.73126645850954364</v>
      </c>
      <c r="M292" s="80"/>
      <c r="N292" s="80"/>
      <c r="P292" s="185">
        <v>0.73126645850954364</v>
      </c>
      <c r="Q292" s="69"/>
      <c r="R292" s="8" t="s">
        <v>86</v>
      </c>
      <c r="S292" s="256"/>
      <c r="T292" s="256">
        <v>19.498916518637554</v>
      </c>
      <c r="U292" s="303"/>
      <c r="V292" s="303"/>
      <c r="Y292" s="232">
        <f>G292/$G$288*100</f>
        <v>0.37668537021057508</v>
      </c>
    </row>
    <row r="293" spans="1:25" s="5" customFormat="1" outlineLevel="1">
      <c r="A293" s="563"/>
      <c r="B293" s="563"/>
      <c r="C293" s="563"/>
      <c r="D293" s="563"/>
      <c r="E293" s="569"/>
      <c r="F293" s="13" t="s">
        <v>88</v>
      </c>
      <c r="G293" s="80"/>
      <c r="H293" s="80"/>
      <c r="I293" s="80"/>
      <c r="J293" s="12" t="s">
        <v>88</v>
      </c>
      <c r="K293" s="80"/>
      <c r="L293" s="80"/>
      <c r="M293" s="80"/>
      <c r="N293" s="80"/>
      <c r="P293" s="85"/>
      <c r="Q293" s="69"/>
      <c r="R293" s="12"/>
      <c r="S293" s="303"/>
      <c r="T293" s="303"/>
      <c r="U293" s="303"/>
      <c r="V293" s="303"/>
      <c r="W293" s="232"/>
    </row>
    <row r="294" spans="1:25" s="5" customFormat="1" outlineLevel="1">
      <c r="A294" s="563"/>
      <c r="B294" s="563"/>
      <c r="C294" s="563"/>
      <c r="D294" s="563"/>
      <c r="E294" s="569"/>
      <c r="F294" s="80"/>
      <c r="G294" s="80"/>
      <c r="H294" s="80"/>
      <c r="I294" s="80"/>
      <c r="J294" s="80"/>
      <c r="K294" s="80"/>
      <c r="L294" s="80"/>
      <c r="M294" s="80"/>
      <c r="N294" s="80"/>
      <c r="P294" s="85"/>
      <c r="Q294" s="69"/>
      <c r="R294" s="12"/>
      <c r="S294" s="303"/>
      <c r="T294" s="303"/>
      <c r="U294" s="303"/>
      <c r="V294" s="303"/>
      <c r="W294" s="226"/>
    </row>
    <row r="295" spans="1:25" s="5" customFormat="1" ht="15.75" outlineLevel="1" thickBot="1">
      <c r="A295" s="563"/>
      <c r="B295" s="563"/>
      <c r="C295" s="563"/>
      <c r="D295" s="563"/>
      <c r="E295" s="569"/>
      <c r="F295" s="80"/>
      <c r="G295" s="80"/>
      <c r="H295" s="80"/>
      <c r="I295" s="80"/>
      <c r="J295" s="80"/>
      <c r="K295" s="80"/>
      <c r="L295" s="61"/>
      <c r="M295" s="61"/>
      <c r="N295" s="61"/>
      <c r="P295" s="85"/>
      <c r="Q295" s="69"/>
      <c r="R295" s="12"/>
      <c r="S295" s="303"/>
      <c r="T295" s="303"/>
      <c r="U295" s="303"/>
      <c r="V295" s="303"/>
      <c r="W295" s="226"/>
    </row>
    <row r="296" spans="1:25" s="69" customFormat="1" ht="14.45" customHeight="1" outlineLevel="1">
      <c r="A296" s="563"/>
      <c r="B296" s="563"/>
      <c r="C296" s="563"/>
      <c r="D296" s="563"/>
      <c r="E296" s="569" t="s">
        <v>292</v>
      </c>
      <c r="F296" s="40" t="s">
        <v>79</v>
      </c>
      <c r="G296" s="7" t="s">
        <v>80</v>
      </c>
      <c r="H296" s="7" t="s">
        <v>81</v>
      </c>
      <c r="I296" s="80"/>
      <c r="J296" s="7" t="s">
        <v>79</v>
      </c>
      <c r="K296" s="53" t="s">
        <v>87</v>
      </c>
      <c r="L296" s="80"/>
      <c r="M296" s="80"/>
      <c r="N296" s="80"/>
      <c r="P296" s="178" t="s">
        <v>89</v>
      </c>
      <c r="Q296" s="69" t="s">
        <v>275</v>
      </c>
      <c r="R296" s="8">
        <v>20</v>
      </c>
      <c r="S296" s="256"/>
      <c r="T296" s="256"/>
      <c r="U296" s="303"/>
      <c r="V296" s="303"/>
      <c r="W296" s="226"/>
    </row>
    <row r="297" spans="1:25" s="69" customFormat="1" outlineLevel="1">
      <c r="A297" s="563"/>
      <c r="B297" s="563"/>
      <c r="C297" s="563"/>
      <c r="D297" s="563"/>
      <c r="E297" s="569"/>
      <c r="F297" s="8" t="s">
        <v>82</v>
      </c>
      <c r="G297" s="33">
        <v>3002.6867561665913</v>
      </c>
      <c r="H297" s="11">
        <v>1387.0219369403153</v>
      </c>
      <c r="I297" s="80"/>
      <c r="J297" s="8" t="s">
        <v>82</v>
      </c>
      <c r="K297" s="11">
        <v>49.079238571495843</v>
      </c>
      <c r="L297" s="80">
        <v>96.693103414726806</v>
      </c>
      <c r="M297" s="80"/>
      <c r="N297" s="80"/>
      <c r="P297" s="85">
        <v>72.886170993111321</v>
      </c>
      <c r="R297" s="8" t="s">
        <v>82</v>
      </c>
      <c r="S297" s="256">
        <v>2021.9141389015952</v>
      </c>
      <c r="T297" s="256">
        <v>3983.4593734315877</v>
      </c>
      <c r="U297" s="303"/>
      <c r="V297" s="303"/>
      <c r="W297" s="226"/>
    </row>
    <row r="298" spans="1:25" s="69" customFormat="1" outlineLevel="1">
      <c r="A298" s="563"/>
      <c r="B298" s="563"/>
      <c r="C298" s="563"/>
      <c r="D298" s="563"/>
      <c r="E298" s="569"/>
      <c r="F298" s="8" t="s">
        <v>83</v>
      </c>
      <c r="G298" s="33">
        <v>153.73013196345534</v>
      </c>
      <c r="H298" s="11">
        <v>6.8769993700232073</v>
      </c>
      <c r="I298" s="80"/>
      <c r="J298" s="8" t="s">
        <v>83</v>
      </c>
      <c r="K298" s="11">
        <v>4.6486210199886369</v>
      </c>
      <c r="L298" s="80">
        <v>4.9523167180465784</v>
      </c>
      <c r="M298" s="80"/>
      <c r="N298" s="80"/>
      <c r="P298" s="185">
        <v>4.8004688690176076</v>
      </c>
      <c r="R298" s="8" t="s">
        <v>83</v>
      </c>
      <c r="S298" s="256">
        <v>148.86735907469631</v>
      </c>
      <c r="T298" s="256">
        <v>158.59290485221436</v>
      </c>
      <c r="U298" s="303"/>
      <c r="V298" s="303"/>
      <c r="W298" s="226"/>
    </row>
    <row r="299" spans="1:25" s="69" customFormat="1" outlineLevel="1">
      <c r="A299" s="563"/>
      <c r="B299" s="563"/>
      <c r="C299" s="563"/>
      <c r="D299" s="563"/>
      <c r="E299" s="569"/>
      <c r="F299" s="8" t="s">
        <v>84</v>
      </c>
      <c r="G299" s="33">
        <v>104.35597307440415</v>
      </c>
      <c r="H299" s="11">
        <v>13.638868557018135</v>
      </c>
      <c r="I299" s="80"/>
      <c r="J299" s="8" t="s">
        <v>84</v>
      </c>
      <c r="K299" s="11">
        <v>3.2550451649600758</v>
      </c>
      <c r="L299" s="80">
        <v>3.9179422392955798</v>
      </c>
      <c r="M299" s="80"/>
      <c r="N299" s="80"/>
      <c r="P299" s="85">
        <v>3.5864937021278278</v>
      </c>
      <c r="R299" s="8" t="s">
        <v>84</v>
      </c>
      <c r="S299" s="256">
        <v>94.711836630024635</v>
      </c>
      <c r="T299" s="256">
        <v>114.00010951878365</v>
      </c>
      <c r="U299" s="303"/>
      <c r="V299" s="303"/>
      <c r="W299" s="226"/>
    </row>
    <row r="300" spans="1:25" s="69" customFormat="1" outlineLevel="1">
      <c r="A300" s="563"/>
      <c r="B300" s="563"/>
      <c r="C300" s="563"/>
      <c r="D300" s="563"/>
      <c r="E300" s="569"/>
      <c r="F300" s="8" t="s">
        <v>85</v>
      </c>
      <c r="G300" s="33">
        <v>92.299314185352912</v>
      </c>
      <c r="H300" s="11"/>
      <c r="I300" s="80"/>
      <c r="J300" s="8" t="s">
        <v>85</v>
      </c>
      <c r="K300" s="11"/>
      <c r="L300" s="80">
        <v>2.8426356641352797</v>
      </c>
      <c r="M300" s="80"/>
      <c r="N300" s="80"/>
      <c r="P300" s="85">
        <v>2.8426356641352797</v>
      </c>
      <c r="R300" s="8" t="s">
        <v>85</v>
      </c>
      <c r="S300" s="256"/>
      <c r="T300" s="256">
        <v>92.299314185352912</v>
      </c>
      <c r="U300" s="303"/>
      <c r="V300" s="303"/>
      <c r="W300" s="226"/>
    </row>
    <row r="301" spans="1:25" s="69" customFormat="1" outlineLevel="1">
      <c r="A301" s="563"/>
      <c r="B301" s="563"/>
      <c r="C301" s="563"/>
      <c r="D301" s="563"/>
      <c r="E301" s="569"/>
      <c r="F301" s="8" t="s">
        <v>86</v>
      </c>
      <c r="G301" s="33">
        <v>69.235041296593892</v>
      </c>
      <c r="H301" s="11"/>
      <c r="I301" s="80"/>
      <c r="J301" s="8" t="s">
        <v>86</v>
      </c>
      <c r="K301" s="11"/>
      <c r="L301" s="80">
        <v>2.335231524178373</v>
      </c>
      <c r="M301" s="80"/>
      <c r="N301" s="80"/>
      <c r="P301" s="185">
        <v>2.335231524178373</v>
      </c>
      <c r="R301" s="8" t="s">
        <v>86</v>
      </c>
      <c r="S301" s="256"/>
      <c r="T301" s="256">
        <v>69.235041296593892</v>
      </c>
      <c r="U301" s="303"/>
      <c r="V301" s="303"/>
      <c r="W301" s="226"/>
    </row>
    <row r="302" spans="1:25" s="69" customFormat="1" outlineLevel="1">
      <c r="A302" s="563"/>
      <c r="B302" s="563"/>
      <c r="C302" s="563"/>
      <c r="D302" s="563"/>
      <c r="E302" s="569"/>
      <c r="F302" s="13" t="s">
        <v>88</v>
      </c>
      <c r="G302" s="80"/>
      <c r="H302" s="80"/>
      <c r="I302" s="80"/>
      <c r="J302" s="12" t="s">
        <v>88</v>
      </c>
      <c r="K302" s="80"/>
      <c r="L302" s="80"/>
      <c r="M302" s="80"/>
      <c r="N302" s="80"/>
      <c r="P302" s="85"/>
      <c r="R302" s="12"/>
      <c r="S302" s="303"/>
      <c r="T302" s="303"/>
      <c r="U302" s="303"/>
      <c r="V302" s="303"/>
      <c r="W302" s="226"/>
    </row>
    <row r="303" spans="1:25" s="69" customFormat="1" outlineLevel="1">
      <c r="A303" s="563"/>
      <c r="B303" s="563"/>
      <c r="C303" s="563"/>
      <c r="D303" s="563"/>
      <c r="E303" s="569"/>
      <c r="F303" s="80"/>
      <c r="G303" s="80"/>
      <c r="H303" s="80"/>
      <c r="I303" s="80"/>
      <c r="J303" s="80"/>
      <c r="K303" s="80"/>
      <c r="L303" s="80"/>
      <c r="M303" s="80"/>
      <c r="N303" s="80"/>
      <c r="P303" s="85"/>
      <c r="R303" s="12"/>
      <c r="S303" s="303"/>
      <c r="T303" s="303"/>
      <c r="U303" s="303"/>
      <c r="V303" s="303"/>
      <c r="W303" s="226"/>
    </row>
    <row r="304" spans="1:25" s="69" customFormat="1" ht="15.75" outlineLevel="1" thickBot="1">
      <c r="A304" s="563"/>
      <c r="B304" s="563"/>
      <c r="C304" s="563"/>
      <c r="D304" s="563"/>
      <c r="E304" s="569"/>
      <c r="F304" s="80"/>
      <c r="G304" s="80"/>
      <c r="H304" s="80"/>
      <c r="I304" s="80"/>
      <c r="J304" s="80"/>
      <c r="K304" s="80"/>
      <c r="L304" s="61"/>
      <c r="M304" s="61"/>
      <c r="N304" s="61"/>
      <c r="P304" s="85"/>
      <c r="R304" s="12"/>
      <c r="S304" s="303"/>
      <c r="T304" s="303"/>
      <c r="U304" s="303"/>
      <c r="V304" s="303"/>
      <c r="W304" s="226"/>
    </row>
    <row r="305" spans="1:23" s="5" customFormat="1" ht="13.15" customHeight="1">
      <c r="A305" s="35">
        <v>21</v>
      </c>
      <c r="B305" s="46" t="s">
        <v>189</v>
      </c>
      <c r="C305" s="122" t="s">
        <v>190</v>
      </c>
      <c r="D305" s="28" t="s">
        <v>257</v>
      </c>
      <c r="E305" s="28"/>
      <c r="F305" s="40" t="s">
        <v>79</v>
      </c>
      <c r="G305" s="7" t="s">
        <v>80</v>
      </c>
      <c r="H305" s="7" t="s">
        <v>81</v>
      </c>
      <c r="I305" s="80"/>
      <c r="J305" s="7" t="s">
        <v>79</v>
      </c>
      <c r="K305" s="53" t="s">
        <v>87</v>
      </c>
      <c r="L305" s="80"/>
      <c r="M305" s="80"/>
      <c r="N305" s="80"/>
      <c r="P305" s="178" t="s">
        <v>89</v>
      </c>
      <c r="Q305" s="69" t="s">
        <v>268</v>
      </c>
      <c r="R305" s="8">
        <v>21</v>
      </c>
      <c r="S305" s="256"/>
      <c r="T305" s="256"/>
      <c r="U305" s="256"/>
      <c r="V305" s="256"/>
      <c r="W305" s="226"/>
    </row>
    <row r="306" spans="1:23" s="5" customFormat="1" ht="13.9" customHeight="1" outlineLevel="1">
      <c r="A306" s="561"/>
      <c r="B306" s="561"/>
      <c r="C306" s="561"/>
      <c r="D306" s="561"/>
      <c r="E306" s="562" t="s">
        <v>76</v>
      </c>
      <c r="F306" s="8" t="s">
        <v>82</v>
      </c>
      <c r="G306" s="33">
        <v>1871.433061677506</v>
      </c>
      <c r="H306" s="11">
        <v>333.63467712169182</v>
      </c>
      <c r="I306" s="80"/>
      <c r="J306" s="8" t="s">
        <v>82</v>
      </c>
      <c r="K306" s="11">
        <v>88.722086639842786</v>
      </c>
      <c r="L306" s="80">
        <v>137.61760166552909</v>
      </c>
      <c r="M306" s="80">
        <v>121.54408838885311</v>
      </c>
      <c r="N306" s="80">
        <v>111.45522483629611</v>
      </c>
      <c r="P306" s="85">
        <v>114.83475038263028</v>
      </c>
      <c r="Q306" s="71"/>
      <c r="R306" s="8" t="s">
        <v>82</v>
      </c>
      <c r="S306" s="256">
        <v>1445.8815444417294</v>
      </c>
      <c r="T306" s="256">
        <v>2242.719462249051</v>
      </c>
      <c r="U306" s="256">
        <v>1980.7734566796976</v>
      </c>
      <c r="V306" s="256">
        <v>1816.3577833395464</v>
      </c>
      <c r="W306" s="226"/>
    </row>
    <row r="307" spans="1:23" s="5" customFormat="1" outlineLevel="1">
      <c r="A307" s="561"/>
      <c r="B307" s="561"/>
      <c r="C307" s="561"/>
      <c r="D307" s="561"/>
      <c r="E307" s="562"/>
      <c r="F307" s="8" t="s">
        <v>83</v>
      </c>
      <c r="G307" s="33">
        <v>1137.581586930407</v>
      </c>
      <c r="H307" s="11">
        <v>203.62250847539087</v>
      </c>
      <c r="I307" s="80"/>
      <c r="J307" s="8" t="s">
        <v>83</v>
      </c>
      <c r="K307" s="11">
        <v>59.879356710880749</v>
      </c>
      <c r="L307" s="80">
        <v>93.843596175501162</v>
      </c>
      <c r="M307" s="80">
        <v>80.644369104680663</v>
      </c>
      <c r="N307" s="80">
        <v>78.044190027853773</v>
      </c>
      <c r="P307" s="193">
        <v>78.102878004729092</v>
      </c>
      <c r="Q307" s="71"/>
      <c r="R307" s="8" t="s">
        <v>83</v>
      </c>
      <c r="S307" s="256">
        <v>872.15292664901722</v>
      </c>
      <c r="T307" s="256">
        <v>1366.847801103039</v>
      </c>
      <c r="U307" s="256">
        <v>1174.5988333176317</v>
      </c>
      <c r="V307" s="256">
        <v>1136.7267866519392</v>
      </c>
      <c r="W307" s="226"/>
    </row>
    <row r="308" spans="1:23" s="5" customFormat="1" outlineLevel="1">
      <c r="A308" s="561"/>
      <c r="B308" s="561"/>
      <c r="C308" s="561"/>
      <c r="D308" s="561"/>
      <c r="E308" s="562"/>
      <c r="F308" s="8" t="s">
        <v>84</v>
      </c>
      <c r="G308" s="33">
        <v>1079.7821569289458</v>
      </c>
      <c r="H308" s="11">
        <v>243.47530650485257</v>
      </c>
      <c r="I308" s="80"/>
      <c r="J308" s="8" t="s">
        <v>84</v>
      </c>
      <c r="K308" s="11">
        <v>69.941562648429894</v>
      </c>
      <c r="L308" s="80">
        <v>100.01794380846356</v>
      </c>
      <c r="M308" s="80">
        <v>59.405553817302291</v>
      </c>
      <c r="N308" s="80">
        <v>75.927683494441752</v>
      </c>
      <c r="P308" s="85">
        <v>76.32318594215937</v>
      </c>
      <c r="Q308" s="71"/>
      <c r="R308" s="8" t="s">
        <v>84</v>
      </c>
      <c r="S308" s="256">
        <v>989.49815109573422</v>
      </c>
      <c r="T308" s="256">
        <v>1415.0037077716538</v>
      </c>
      <c r="U308" s="256">
        <v>840.43998219645619</v>
      </c>
      <c r="V308" s="256">
        <v>1074.1867866519392</v>
      </c>
      <c r="W308" s="226"/>
    </row>
    <row r="309" spans="1:23" s="5" customFormat="1" outlineLevel="1">
      <c r="A309" s="561"/>
      <c r="B309" s="561"/>
      <c r="C309" s="561"/>
      <c r="D309" s="561"/>
      <c r="E309" s="562"/>
      <c r="F309" s="8" t="s">
        <v>85</v>
      </c>
      <c r="G309" s="33">
        <v>1077.7294077570441</v>
      </c>
      <c r="H309" s="11">
        <v>84.672164819821816</v>
      </c>
      <c r="I309" s="80"/>
      <c r="J309" s="8" t="s">
        <v>85</v>
      </c>
      <c r="K309" s="11">
        <v>93.732155830836405</v>
      </c>
      <c r="L309" s="80">
        <v>85.934989033285447</v>
      </c>
      <c r="M309" s="80">
        <v>80.29688251562736</v>
      </c>
      <c r="N309" s="80">
        <v>95.216004860518751</v>
      </c>
      <c r="P309" s="85">
        <v>88.795008060066991</v>
      </c>
      <c r="Q309" s="71"/>
      <c r="R309" s="8" t="s">
        <v>85</v>
      </c>
      <c r="S309" s="256">
        <v>1137.6529266490172</v>
      </c>
      <c r="T309" s="256">
        <v>1043.0165710869685</v>
      </c>
      <c r="U309" s="256">
        <v>974.58532330740502</v>
      </c>
      <c r="V309" s="256">
        <v>1155.6628099847856</v>
      </c>
      <c r="W309" s="226"/>
    </row>
    <row r="310" spans="1:23" s="5" customFormat="1" outlineLevel="1">
      <c r="A310" s="561"/>
      <c r="B310" s="561"/>
      <c r="C310" s="561"/>
      <c r="D310" s="561"/>
      <c r="E310" s="562"/>
      <c r="F310" s="8" t="s">
        <v>86</v>
      </c>
      <c r="G310" s="33">
        <v>1000.5844195993726</v>
      </c>
      <c r="H310" s="11">
        <v>148.6414999486083</v>
      </c>
      <c r="I310" s="80"/>
      <c r="J310" s="8" t="s">
        <v>86</v>
      </c>
      <c r="K310" s="11"/>
      <c r="L310" s="80">
        <v>71.455443499265598</v>
      </c>
      <c r="M310" s="80">
        <v>62.152451144362921</v>
      </c>
      <c r="N310" s="80">
        <v>83.601376116566072</v>
      </c>
      <c r="P310" s="193">
        <v>72.403090253398204</v>
      </c>
      <c r="Q310" s="71"/>
      <c r="R310" s="8" t="s">
        <v>86</v>
      </c>
      <c r="S310" s="256"/>
      <c r="T310" s="256">
        <v>987.48828552345867</v>
      </c>
      <c r="U310" s="256">
        <v>858.92430885630506</v>
      </c>
      <c r="V310" s="256">
        <v>1155.3406644183538</v>
      </c>
      <c r="W310" s="226"/>
    </row>
    <row r="311" spans="1:23" s="5" customFormat="1" outlineLevel="1">
      <c r="A311" s="561"/>
      <c r="B311" s="561"/>
      <c r="C311" s="561"/>
      <c r="D311" s="561"/>
      <c r="E311" s="562"/>
      <c r="F311" s="12" t="s">
        <v>88</v>
      </c>
      <c r="G311" s="80">
        <v>1196.8927694161623</v>
      </c>
      <c r="H311" s="80">
        <v>368.89270121365206</v>
      </c>
      <c r="I311" s="80"/>
      <c r="J311" s="12" t="s">
        <v>88</v>
      </c>
      <c r="K311" s="80"/>
      <c r="L311" s="80"/>
      <c r="M311" s="80">
        <v>93.136244715180339</v>
      </c>
      <c r="N311" s="80">
        <v>145.04450585586557</v>
      </c>
      <c r="P311" s="85">
        <v>119.09037528552295</v>
      </c>
      <c r="Q311" s="71"/>
      <c r="R311" s="8" t="s">
        <v>88</v>
      </c>
      <c r="S311" s="256"/>
      <c r="T311" s="256"/>
      <c r="U311" s="256">
        <v>936.04623885776596</v>
      </c>
      <c r="V311" s="256">
        <v>1457.7392999745587</v>
      </c>
      <c r="W311" s="226"/>
    </row>
    <row r="312" spans="1:23" s="5" customFormat="1" outlineLevel="1">
      <c r="A312" s="561"/>
      <c r="B312" s="561"/>
      <c r="C312" s="561"/>
      <c r="D312" s="561"/>
      <c r="E312" s="562"/>
      <c r="F312" s="80"/>
      <c r="G312" s="80"/>
      <c r="H312" s="80"/>
      <c r="I312" s="80"/>
      <c r="J312" s="80"/>
      <c r="K312" s="80"/>
      <c r="L312" s="80"/>
      <c r="M312" s="80"/>
      <c r="N312" s="80"/>
      <c r="P312" s="85"/>
      <c r="Q312" s="69"/>
      <c r="R312" s="12"/>
      <c r="S312" s="303"/>
      <c r="T312" s="303"/>
      <c r="U312" s="303"/>
      <c r="V312" s="303"/>
      <c r="W312" s="226"/>
    </row>
    <row r="313" spans="1:23" s="5" customFormat="1" outlineLevel="1">
      <c r="A313" s="561"/>
      <c r="B313" s="561"/>
      <c r="C313" s="561"/>
      <c r="D313" s="561"/>
      <c r="E313" s="562"/>
      <c r="F313" s="80"/>
      <c r="G313" s="80"/>
      <c r="H313" s="80"/>
      <c r="I313" s="80"/>
      <c r="J313" s="80"/>
      <c r="K313" s="80"/>
      <c r="L313" s="80"/>
      <c r="M313" s="80"/>
      <c r="N313" s="80"/>
      <c r="P313" s="85"/>
      <c r="Q313" s="69"/>
      <c r="R313" s="12"/>
      <c r="S313" s="303"/>
      <c r="T313" s="303"/>
      <c r="U313" s="303"/>
      <c r="V313" s="303"/>
      <c r="W313" s="226"/>
    </row>
    <row r="314" spans="1:23" s="5" customFormat="1" outlineLevel="1">
      <c r="A314" s="561"/>
      <c r="B314" s="561"/>
      <c r="C314" s="561"/>
      <c r="D314" s="561"/>
      <c r="E314" s="562"/>
      <c r="F314" s="80"/>
      <c r="G314" s="80"/>
      <c r="H314" s="80"/>
      <c r="I314" s="80"/>
      <c r="J314" s="80"/>
      <c r="K314" s="80"/>
      <c r="L314" s="80"/>
      <c r="M314" s="80"/>
      <c r="N314" s="80"/>
      <c r="P314" s="85"/>
      <c r="Q314" s="69"/>
      <c r="R314" s="12"/>
      <c r="S314" s="303"/>
      <c r="T314" s="303"/>
      <c r="U314" s="303"/>
      <c r="V314" s="303"/>
      <c r="W314" s="226"/>
    </row>
    <row r="315" spans="1:23" s="5" customFormat="1" outlineLevel="1">
      <c r="A315" s="561"/>
      <c r="B315" s="561"/>
      <c r="C315" s="561"/>
      <c r="D315" s="561"/>
      <c r="E315" s="562"/>
      <c r="F315" s="49"/>
      <c r="G315" s="80"/>
      <c r="H315" s="80"/>
      <c r="I315" s="80"/>
      <c r="J315" s="80"/>
      <c r="K315" s="80"/>
      <c r="L315" s="80"/>
      <c r="M315" s="80"/>
      <c r="N315" s="80"/>
      <c r="P315" s="85"/>
      <c r="Q315" s="69"/>
      <c r="R315" s="12"/>
      <c r="S315" s="303"/>
      <c r="T315" s="303"/>
      <c r="U315" s="303"/>
      <c r="V315" s="303"/>
      <c r="W315" s="226"/>
    </row>
    <row r="316" spans="1:23" s="5" customFormat="1" ht="13.15" customHeight="1" thickBot="1">
      <c r="A316" s="35">
        <v>23</v>
      </c>
      <c r="B316" s="46" t="s">
        <v>191</v>
      </c>
      <c r="C316" s="122" t="s">
        <v>192</v>
      </c>
      <c r="D316" s="28" t="s">
        <v>257</v>
      </c>
      <c r="E316" s="28"/>
      <c r="F316" s="13"/>
      <c r="G316" s="8"/>
      <c r="H316" s="8"/>
      <c r="I316" s="80"/>
      <c r="J316" s="8"/>
      <c r="K316" s="11"/>
      <c r="L316" s="80"/>
      <c r="M316" s="80"/>
      <c r="N316" s="80"/>
      <c r="P316" s="178"/>
      <c r="Q316" s="69" t="s">
        <v>90</v>
      </c>
      <c r="R316" s="12"/>
      <c r="S316" s="303"/>
      <c r="T316" s="303"/>
      <c r="U316" s="303"/>
      <c r="V316" s="303"/>
      <c r="W316" s="226"/>
    </row>
    <row r="317" spans="1:23" s="5" customFormat="1" ht="13.15" customHeight="1">
      <c r="A317" s="35">
        <v>24</v>
      </c>
      <c r="B317" s="46" t="s">
        <v>193</v>
      </c>
      <c r="C317" s="122" t="s">
        <v>194</v>
      </c>
      <c r="D317" s="28" t="s">
        <v>257</v>
      </c>
      <c r="E317" s="28"/>
      <c r="F317" s="40" t="s">
        <v>79</v>
      </c>
      <c r="G317" s="7" t="s">
        <v>80</v>
      </c>
      <c r="H317" s="7" t="s">
        <v>81</v>
      </c>
      <c r="I317" s="80"/>
      <c r="J317" s="7" t="s">
        <v>79</v>
      </c>
      <c r="K317" s="53" t="s">
        <v>87</v>
      </c>
      <c r="L317" s="88"/>
      <c r="M317" s="88"/>
      <c r="N317" s="88"/>
      <c r="P317" s="178" t="s">
        <v>89</v>
      </c>
      <c r="Q317" s="69" t="s">
        <v>268</v>
      </c>
      <c r="R317" s="8">
        <v>24</v>
      </c>
      <c r="S317" s="256"/>
      <c r="T317" s="256"/>
      <c r="U317" s="256"/>
      <c r="V317" s="256"/>
      <c r="W317" s="226"/>
    </row>
    <row r="318" spans="1:23" s="5" customFormat="1" ht="13.9" customHeight="1" outlineLevel="1">
      <c r="A318" s="561"/>
      <c r="B318" s="561"/>
      <c r="C318" s="561"/>
      <c r="D318" s="561"/>
      <c r="E318" s="569" t="s">
        <v>76</v>
      </c>
      <c r="F318" s="8" t="s">
        <v>82</v>
      </c>
      <c r="G318" s="33">
        <v>1660.9790063939251</v>
      </c>
      <c r="H318" s="11">
        <v>215.10178291176436</v>
      </c>
      <c r="I318" s="80"/>
      <c r="J318" s="8" t="s">
        <v>82</v>
      </c>
      <c r="K318" s="11">
        <v>117.52044652885563</v>
      </c>
      <c r="L318" s="80">
        <v>95.676067071327154</v>
      </c>
      <c r="M318" s="80">
        <v>107.1567795582834</v>
      </c>
      <c r="N318" s="80">
        <v>87.330237705443523</v>
      </c>
      <c r="P318" s="85">
        <v>101.92088271597743</v>
      </c>
      <c r="Q318" s="71"/>
      <c r="R318" s="8" t="s">
        <v>82</v>
      </c>
      <c r="S318" s="256">
        <v>1915.2011766855414</v>
      </c>
      <c r="T318" s="256">
        <v>1559.2088155541392</v>
      </c>
      <c r="U318" s="256">
        <v>1746.3071011176489</v>
      </c>
      <c r="V318" s="256">
        <v>1423.1989322183708</v>
      </c>
      <c r="W318" s="226"/>
    </row>
    <row r="319" spans="1:23" s="5" customFormat="1" outlineLevel="1">
      <c r="A319" s="561"/>
      <c r="B319" s="561"/>
      <c r="C319" s="561"/>
      <c r="D319" s="561"/>
      <c r="E319" s="569"/>
      <c r="F319" s="8" t="s">
        <v>83</v>
      </c>
      <c r="G319" s="33">
        <v>-24.960165842493844</v>
      </c>
      <c r="H319" s="11">
        <v>7.5013925351857846</v>
      </c>
      <c r="I319" s="80"/>
      <c r="J319" s="8" t="s">
        <v>83</v>
      </c>
      <c r="K319" s="11">
        <v>-1.6456401961579967</v>
      </c>
      <c r="L319" s="80">
        <v>-1.4013805986497108</v>
      </c>
      <c r="M319" s="80">
        <v>-2.4612012093177649</v>
      </c>
      <c r="N319" s="80">
        <v>-1.3465330663549848</v>
      </c>
      <c r="P319" s="185">
        <v>-1.7136887676201142</v>
      </c>
      <c r="Q319" s="71"/>
      <c r="R319" s="8" t="s">
        <v>83</v>
      </c>
      <c r="S319" s="256">
        <v>-23.969026925595855</v>
      </c>
      <c r="T319" s="256">
        <v>-20.411344703698298</v>
      </c>
      <c r="U319" s="256">
        <v>-35.847810592603409</v>
      </c>
      <c r="V319" s="256">
        <v>-19.612481148077812</v>
      </c>
      <c r="W319" s="226"/>
    </row>
    <row r="320" spans="1:23" s="5" customFormat="1" outlineLevel="1">
      <c r="A320" s="561"/>
      <c r="B320" s="561"/>
      <c r="C320" s="561"/>
      <c r="D320" s="561"/>
      <c r="E320" s="569"/>
      <c r="F320" s="8" t="s">
        <v>84</v>
      </c>
      <c r="G320" s="33">
        <v>2.242817101958714</v>
      </c>
      <c r="H320" s="11">
        <v>9.5892865034589452</v>
      </c>
      <c r="I320" s="80"/>
      <c r="J320" s="8" t="s">
        <v>84</v>
      </c>
      <c r="K320" s="11">
        <v>1.108250557448879</v>
      </c>
      <c r="L320" s="80">
        <v>-0.43769891288304652</v>
      </c>
      <c r="M320" s="80">
        <v>-0.18900011327163438</v>
      </c>
      <c r="N320" s="80">
        <v>0.15257247458457004</v>
      </c>
      <c r="P320" s="85">
        <v>0.15853100146969204</v>
      </c>
      <c r="Q320" s="71"/>
      <c r="R320" s="8" t="s">
        <v>84</v>
      </c>
      <c r="S320" s="256">
        <v>15.678973074404137</v>
      </c>
      <c r="T320" s="256">
        <v>-6.1923447036982946</v>
      </c>
      <c r="U320" s="256">
        <v>-2.673878814793178</v>
      </c>
      <c r="V320" s="256">
        <v>2.1585188519221918</v>
      </c>
      <c r="W320" s="226"/>
    </row>
    <row r="321" spans="1:23" s="5" customFormat="1" outlineLevel="1">
      <c r="A321" s="561"/>
      <c r="B321" s="561"/>
      <c r="C321" s="561"/>
      <c r="D321" s="561"/>
      <c r="E321" s="569"/>
      <c r="F321" s="8" t="s">
        <v>85</v>
      </c>
      <c r="G321" s="33">
        <v>5.0064506297324298</v>
      </c>
      <c r="H321" s="11">
        <v>2.1445430012091453</v>
      </c>
      <c r="I321" s="80"/>
      <c r="J321" s="8" t="s">
        <v>85</v>
      </c>
      <c r="K321" s="11">
        <v>0.19852689015172267</v>
      </c>
      <c r="L321" s="80">
        <v>0.35507602744889333</v>
      </c>
      <c r="M321" s="80">
        <v>0.48586302054382274</v>
      </c>
      <c r="N321" s="80">
        <v>0.61047632313097921</v>
      </c>
      <c r="P321" s="85">
        <v>0.4124855653188545</v>
      </c>
      <c r="Q321" s="71"/>
      <c r="R321" s="8" t="s">
        <v>85</v>
      </c>
      <c r="S321" s="256">
        <v>2.4095754076887732</v>
      </c>
      <c r="T321" s="256">
        <v>4.309655296301699</v>
      </c>
      <c r="U321" s="256">
        <v>5.8970529630170692</v>
      </c>
      <c r="V321" s="256">
        <v>7.4095188519221784</v>
      </c>
      <c r="W321" s="226"/>
    </row>
    <row r="322" spans="1:23" s="5" customFormat="1" outlineLevel="1">
      <c r="A322" s="561"/>
      <c r="B322" s="561"/>
      <c r="C322" s="561"/>
      <c r="D322" s="561"/>
      <c r="E322" s="569"/>
      <c r="F322" s="8" t="s">
        <v>86</v>
      </c>
      <c r="G322" s="33">
        <v>4.863473370462347</v>
      </c>
      <c r="H322" s="11">
        <v>4.9941367939786225</v>
      </c>
      <c r="I322" s="80"/>
      <c r="J322" s="8" t="s">
        <v>86</v>
      </c>
      <c r="K322" s="11"/>
      <c r="L322" s="80">
        <v>3.7057499264333549E-2</v>
      </c>
      <c r="M322" s="80">
        <v>0.74650663293189634</v>
      </c>
      <c r="N322" s="80">
        <v>0.27221035665971738</v>
      </c>
      <c r="P322" s="185">
        <v>0.35192482961864907</v>
      </c>
      <c r="Q322" s="71"/>
      <c r="R322" s="8" t="s">
        <v>86</v>
      </c>
      <c r="S322" s="256"/>
      <c r="T322" s="256">
        <v>0.51212118520682981</v>
      </c>
      <c r="U322" s="256">
        <v>10.316450629732424</v>
      </c>
      <c r="V322" s="256">
        <v>3.7618482964477882</v>
      </c>
      <c r="W322" s="226"/>
    </row>
    <row r="323" spans="1:23" s="5" customFormat="1" outlineLevel="1">
      <c r="A323" s="561"/>
      <c r="B323" s="561"/>
      <c r="C323" s="561"/>
      <c r="D323" s="561"/>
      <c r="E323" s="569"/>
      <c r="F323" s="12" t="s">
        <v>88</v>
      </c>
      <c r="G323" s="80">
        <v>-6.0321517035521914</v>
      </c>
      <c r="H323" s="80">
        <v>4.3692610413246786</v>
      </c>
      <c r="I323" s="80"/>
      <c r="J323" s="12" t="s">
        <v>88</v>
      </c>
      <c r="K323" s="80"/>
      <c r="L323" s="80"/>
      <c r="M323" s="80">
        <v>-0.2927893311432278</v>
      </c>
      <c r="N323" s="80">
        <v>-0.90760426887100676</v>
      </c>
      <c r="P323" s="85">
        <v>-0.60019680000711728</v>
      </c>
      <c r="Q323" s="71"/>
      <c r="R323" s="8" t="s">
        <v>88</v>
      </c>
      <c r="S323" s="256"/>
      <c r="T323" s="256"/>
      <c r="U323" s="256">
        <v>-2.9426175924573155</v>
      </c>
      <c r="V323" s="256">
        <v>-9.1216858146470674</v>
      </c>
      <c r="W323" s="226"/>
    </row>
    <row r="324" spans="1:23" s="5" customFormat="1" outlineLevel="1">
      <c r="A324" s="561"/>
      <c r="B324" s="561"/>
      <c r="C324" s="561"/>
      <c r="D324" s="561"/>
      <c r="E324" s="569"/>
      <c r="F324" s="80"/>
      <c r="G324" s="80"/>
      <c r="H324" s="80"/>
      <c r="I324" s="80"/>
      <c r="J324" s="80"/>
      <c r="K324" s="80"/>
      <c r="L324" s="80"/>
      <c r="M324" s="80"/>
      <c r="N324" s="80"/>
      <c r="P324" s="85"/>
      <c r="Q324" s="69"/>
      <c r="R324" s="12"/>
      <c r="S324" s="303"/>
      <c r="T324" s="303"/>
      <c r="U324" s="303"/>
      <c r="V324" s="303"/>
      <c r="W324" s="226"/>
    </row>
    <row r="325" spans="1:23" s="5" customFormat="1" outlineLevel="1">
      <c r="A325" s="561"/>
      <c r="B325" s="561"/>
      <c r="C325" s="561"/>
      <c r="D325" s="561"/>
      <c r="E325" s="569"/>
      <c r="F325" s="80"/>
      <c r="G325" s="80"/>
      <c r="H325" s="80"/>
      <c r="I325" s="80"/>
      <c r="J325" s="80"/>
      <c r="K325" s="80"/>
      <c r="L325" s="80"/>
      <c r="M325" s="80"/>
      <c r="N325" s="80"/>
      <c r="P325" s="85"/>
      <c r="Q325" s="69"/>
      <c r="R325" s="12"/>
      <c r="S325" s="303"/>
      <c r="T325" s="303"/>
      <c r="U325" s="303"/>
      <c r="V325" s="303"/>
      <c r="W325" s="226"/>
    </row>
    <row r="326" spans="1:23" s="5" customFormat="1" outlineLevel="1">
      <c r="A326" s="561"/>
      <c r="B326" s="561"/>
      <c r="C326" s="561"/>
      <c r="D326" s="561"/>
      <c r="E326" s="569"/>
      <c r="F326" s="80"/>
      <c r="G326" s="80"/>
      <c r="H326" s="80"/>
      <c r="I326" s="80"/>
      <c r="J326" s="80"/>
      <c r="K326" s="80"/>
      <c r="L326" s="80"/>
      <c r="M326" s="80"/>
      <c r="N326" s="80"/>
      <c r="P326" s="85"/>
      <c r="Q326" s="69"/>
      <c r="R326" s="12"/>
      <c r="S326" s="303"/>
      <c r="T326" s="303"/>
      <c r="U326" s="303"/>
      <c r="V326" s="303"/>
      <c r="W326" s="226"/>
    </row>
    <row r="327" spans="1:23" s="5" customFormat="1" ht="15.75" outlineLevel="1" thickBot="1">
      <c r="A327" s="561"/>
      <c r="B327" s="561"/>
      <c r="C327" s="561"/>
      <c r="D327" s="561"/>
      <c r="E327" s="569"/>
      <c r="F327" s="49"/>
      <c r="G327" s="80"/>
      <c r="H327" s="80"/>
      <c r="I327" s="80"/>
      <c r="J327" s="80"/>
      <c r="K327" s="80"/>
      <c r="L327" s="61"/>
      <c r="M327" s="61"/>
      <c r="N327" s="61"/>
      <c r="P327" s="85"/>
      <c r="Q327" s="69"/>
      <c r="R327" s="12"/>
      <c r="S327" s="303"/>
      <c r="T327" s="303"/>
      <c r="U327" s="303"/>
      <c r="V327" s="303"/>
      <c r="W327" s="226"/>
    </row>
    <row r="328" spans="1:23" s="5" customFormat="1" ht="14.45" customHeight="1" outlineLevel="1">
      <c r="A328" s="563"/>
      <c r="B328" s="563"/>
      <c r="C328" s="563"/>
      <c r="D328" s="563"/>
      <c r="E328" s="569" t="s">
        <v>77</v>
      </c>
      <c r="F328" s="40" t="s">
        <v>79</v>
      </c>
      <c r="G328" s="7" t="s">
        <v>80</v>
      </c>
      <c r="H328" s="7" t="s">
        <v>81</v>
      </c>
      <c r="I328" s="80"/>
      <c r="J328" s="7" t="s">
        <v>79</v>
      </c>
      <c r="K328" s="53" t="s">
        <v>87</v>
      </c>
      <c r="L328" s="80"/>
      <c r="M328" s="80"/>
      <c r="N328" s="80"/>
      <c r="P328" s="178" t="s">
        <v>89</v>
      </c>
      <c r="Q328" s="69" t="s">
        <v>275</v>
      </c>
      <c r="R328" s="8">
        <v>24</v>
      </c>
      <c r="S328" s="256"/>
      <c r="T328" s="256"/>
      <c r="U328" s="303"/>
      <c r="V328" s="303"/>
      <c r="W328" s="226"/>
    </row>
    <row r="329" spans="1:23" s="5" customFormat="1" outlineLevel="1">
      <c r="A329" s="563"/>
      <c r="B329" s="563"/>
      <c r="C329" s="563"/>
      <c r="D329" s="563"/>
      <c r="E329" s="569"/>
      <c r="F329" s="8" t="s">
        <v>82</v>
      </c>
      <c r="G329" s="33">
        <v>6122.4922708368376</v>
      </c>
      <c r="H329" s="11">
        <v>129.81635668023131</v>
      </c>
      <c r="I329" s="80"/>
      <c r="J329" s="8" t="s">
        <v>82</v>
      </c>
      <c r="K329" s="11">
        <v>129.29920830504398</v>
      </c>
      <c r="L329" s="80">
        <v>125.47933444118765</v>
      </c>
      <c r="M329" s="80"/>
      <c r="N329" s="80"/>
      <c r="P329" s="85">
        <v>127.3892713731158</v>
      </c>
      <c r="Q329" s="69"/>
      <c r="R329" s="8" t="s">
        <v>82</v>
      </c>
      <c r="S329" s="256">
        <v>6214.2862969543603</v>
      </c>
      <c r="T329" s="256">
        <v>6030.6982447193141</v>
      </c>
      <c r="U329" s="303"/>
      <c r="V329" s="303"/>
      <c r="W329" s="226"/>
    </row>
    <row r="330" spans="1:23" s="5" customFormat="1" outlineLevel="1">
      <c r="A330" s="563"/>
      <c r="B330" s="563"/>
      <c r="C330" s="563"/>
      <c r="D330" s="563"/>
      <c r="E330" s="569"/>
      <c r="F330" s="8" t="s">
        <v>83</v>
      </c>
      <c r="G330" s="33">
        <v>18.458888240754263</v>
      </c>
      <c r="H330" s="11">
        <v>5.6890517282228759</v>
      </c>
      <c r="I330" s="80"/>
      <c r="J330" s="8" t="s">
        <v>83</v>
      </c>
      <c r="K330" s="11">
        <v>0.58089715852931112</v>
      </c>
      <c r="L330" s="80">
        <v>0.37301086891279478</v>
      </c>
      <c r="M330" s="80"/>
      <c r="N330" s="80"/>
      <c r="P330" s="185">
        <v>0.47695401372105295</v>
      </c>
      <c r="Q330" s="69"/>
      <c r="R330" s="8" t="s">
        <v>83</v>
      </c>
      <c r="S330" s="256">
        <v>22.481655296301703</v>
      </c>
      <c r="T330" s="256">
        <v>14.436121185206821</v>
      </c>
      <c r="U330" s="303"/>
      <c r="V330" s="303"/>
      <c r="W330" s="226"/>
    </row>
    <row r="331" spans="1:23" s="5" customFormat="1" outlineLevel="1">
      <c r="A331" s="563"/>
      <c r="B331" s="563"/>
      <c r="C331" s="563"/>
      <c r="D331" s="563"/>
      <c r="E331" s="569"/>
      <c r="F331" s="8" t="s">
        <v>84</v>
      </c>
      <c r="G331" s="33">
        <v>18.024354129659393</v>
      </c>
      <c r="H331" s="11">
        <v>1.2668059186822054</v>
      </c>
      <c r="I331" s="80"/>
      <c r="J331" s="8" t="s">
        <v>84</v>
      </c>
      <c r="K331" s="11">
        <v>0.45677835053505311</v>
      </c>
      <c r="L331" s="80">
        <v>0.41352630219019171</v>
      </c>
      <c r="M331" s="80"/>
      <c r="N331" s="80"/>
      <c r="P331" s="85">
        <v>0.43515232636262241</v>
      </c>
      <c r="Q331" s="69"/>
      <c r="R331" s="8" t="s">
        <v>84</v>
      </c>
      <c r="S331" s="256">
        <v>18.920121185206835</v>
      </c>
      <c r="T331" s="256">
        <v>17.128587074111952</v>
      </c>
      <c r="U331" s="303"/>
      <c r="V331" s="303"/>
      <c r="W331" s="226"/>
    </row>
    <row r="332" spans="1:23" s="5" customFormat="1" outlineLevel="1">
      <c r="A332" s="563"/>
      <c r="B332" s="563"/>
      <c r="C332" s="563"/>
      <c r="D332" s="563"/>
      <c r="E332" s="569"/>
      <c r="F332" s="8" t="s">
        <v>85</v>
      </c>
      <c r="G332" s="33">
        <v>-0.31667998143548992</v>
      </c>
      <c r="H332" s="11">
        <v>18.496876855854797</v>
      </c>
      <c r="I332" s="80"/>
      <c r="J332" s="8" t="s">
        <v>85</v>
      </c>
      <c r="K332" s="11">
        <v>0.28606553924508488</v>
      </c>
      <c r="L332" s="80">
        <v>-0.30026191324534146</v>
      </c>
      <c r="M332" s="80"/>
      <c r="N332" s="80"/>
      <c r="P332" s="85">
        <v>-7.0981870001282921E-3</v>
      </c>
      <c r="Q332" s="69"/>
      <c r="R332" s="8" t="s">
        <v>85</v>
      </c>
      <c r="S332" s="256">
        <v>12.762587074111943</v>
      </c>
      <c r="T332" s="256">
        <v>-13.395947036982923</v>
      </c>
      <c r="U332" s="303"/>
      <c r="V332" s="303"/>
      <c r="W332" s="226"/>
    </row>
    <row r="333" spans="1:23" s="5" customFormat="1" outlineLevel="1">
      <c r="A333" s="563"/>
      <c r="B333" s="563"/>
      <c r="C333" s="563"/>
      <c r="D333" s="563"/>
      <c r="E333" s="569"/>
      <c r="F333" s="8" t="s">
        <v>86</v>
      </c>
      <c r="G333" s="33">
        <v>-10.638878814793177</v>
      </c>
      <c r="H333" s="11"/>
      <c r="I333" s="80"/>
      <c r="J333" s="8" t="s">
        <v>86</v>
      </c>
      <c r="K333" s="11"/>
      <c r="L333" s="80">
        <v>-0.39898910413662408</v>
      </c>
      <c r="M333" s="80"/>
      <c r="N333" s="80"/>
      <c r="P333" s="185">
        <v>-0.39898910413662408</v>
      </c>
      <c r="Q333" s="69"/>
      <c r="R333" s="8" t="s">
        <v>86</v>
      </c>
      <c r="S333" s="256"/>
      <c r="T333" s="256">
        <v>-10.638878814793177</v>
      </c>
      <c r="U333" s="303"/>
      <c r="V333" s="303"/>
      <c r="W333" s="226"/>
    </row>
    <row r="334" spans="1:23" s="5" customFormat="1" outlineLevel="1">
      <c r="A334" s="563"/>
      <c r="B334" s="563"/>
      <c r="C334" s="563"/>
      <c r="D334" s="563"/>
      <c r="E334" s="569"/>
      <c r="F334" s="13" t="s">
        <v>88</v>
      </c>
      <c r="G334" s="80"/>
      <c r="H334" s="80"/>
      <c r="I334" s="80"/>
      <c r="J334" s="12" t="s">
        <v>88</v>
      </c>
      <c r="K334" s="80"/>
      <c r="L334" s="80"/>
      <c r="M334" s="80"/>
      <c r="N334" s="80"/>
      <c r="P334" s="85"/>
      <c r="Q334" s="69"/>
      <c r="R334" s="12"/>
      <c r="S334" s="303"/>
      <c r="T334" s="303"/>
      <c r="U334" s="303"/>
      <c r="V334" s="303"/>
      <c r="W334" s="226"/>
    </row>
    <row r="335" spans="1:23" s="5" customFormat="1" outlineLevel="1">
      <c r="A335" s="563"/>
      <c r="B335" s="563"/>
      <c r="C335" s="563"/>
      <c r="D335" s="563"/>
      <c r="E335" s="569"/>
      <c r="F335" s="80"/>
      <c r="G335" s="80"/>
      <c r="H335" s="80"/>
      <c r="I335" s="80"/>
      <c r="J335" s="80"/>
      <c r="K335" s="80"/>
      <c r="L335" s="80"/>
      <c r="M335" s="80"/>
      <c r="N335" s="80"/>
      <c r="P335" s="85"/>
      <c r="Q335" s="69"/>
      <c r="R335" s="12"/>
      <c r="S335" s="303"/>
      <c r="T335" s="303"/>
      <c r="U335" s="303"/>
      <c r="V335" s="303"/>
      <c r="W335" s="226"/>
    </row>
    <row r="336" spans="1:23" s="5" customFormat="1" ht="15.75" outlineLevel="1" thickBot="1">
      <c r="A336" s="563"/>
      <c r="B336" s="563"/>
      <c r="C336" s="563"/>
      <c r="D336" s="563"/>
      <c r="E336" s="569"/>
      <c r="F336" s="80"/>
      <c r="G336" s="80"/>
      <c r="H336" s="80"/>
      <c r="I336" s="80"/>
      <c r="J336" s="80"/>
      <c r="K336" s="80"/>
      <c r="L336" s="61"/>
      <c r="M336" s="61"/>
      <c r="N336" s="61"/>
      <c r="P336" s="85"/>
      <c r="Q336" s="69"/>
      <c r="R336" s="12"/>
      <c r="S336" s="303"/>
      <c r="T336" s="303"/>
      <c r="U336" s="303"/>
      <c r="V336" s="303"/>
      <c r="W336" s="226"/>
    </row>
    <row r="337" spans="1:23" s="69" customFormat="1" ht="14.45" customHeight="1" outlineLevel="1">
      <c r="A337" s="563"/>
      <c r="B337" s="563"/>
      <c r="C337" s="563"/>
      <c r="D337" s="563"/>
      <c r="E337" s="569" t="s">
        <v>93</v>
      </c>
      <c r="F337" s="40" t="s">
        <v>79</v>
      </c>
      <c r="G337" s="7" t="s">
        <v>80</v>
      </c>
      <c r="H337" s="7" t="s">
        <v>81</v>
      </c>
      <c r="I337" s="80"/>
      <c r="J337" s="7" t="s">
        <v>79</v>
      </c>
      <c r="K337" s="53" t="s">
        <v>87</v>
      </c>
      <c r="L337" s="80"/>
      <c r="M337" s="80"/>
      <c r="N337" s="80"/>
      <c r="P337" s="178" t="s">
        <v>89</v>
      </c>
      <c r="Q337" s="69" t="s">
        <v>275</v>
      </c>
      <c r="R337" s="8">
        <v>24</v>
      </c>
      <c r="S337" s="256"/>
      <c r="T337" s="256"/>
      <c r="U337" s="303"/>
      <c r="V337" s="303"/>
      <c r="W337" s="226"/>
    </row>
    <row r="338" spans="1:23" s="69" customFormat="1" outlineLevel="1">
      <c r="A338" s="563"/>
      <c r="B338" s="563"/>
      <c r="C338" s="563"/>
      <c r="D338" s="563"/>
      <c r="E338" s="569"/>
      <c r="F338" s="8" t="s">
        <v>82</v>
      </c>
      <c r="G338" s="33">
        <v>6002.6198424915729</v>
      </c>
      <c r="H338" s="11">
        <v>411.7088614458296</v>
      </c>
      <c r="I338" s="80"/>
      <c r="J338" s="8" t="s">
        <v>82</v>
      </c>
      <c r="K338" s="11">
        <v>138.63890337699425</v>
      </c>
      <c r="L338" s="80">
        <v>152.77209735292035</v>
      </c>
      <c r="M338" s="80"/>
      <c r="N338" s="80"/>
      <c r="P338" s="85">
        <v>145.70550036495729</v>
      </c>
      <c r="R338" s="8" t="s">
        <v>82</v>
      </c>
      <c r="S338" s="256">
        <v>5711.497714688634</v>
      </c>
      <c r="T338" s="256">
        <v>6293.7419702945117</v>
      </c>
      <c r="U338" s="303"/>
      <c r="V338" s="303"/>
      <c r="W338" s="226"/>
    </row>
    <row r="339" spans="1:23" s="69" customFormat="1" outlineLevel="1">
      <c r="A339" s="563"/>
      <c r="B339" s="563"/>
      <c r="C339" s="563"/>
      <c r="D339" s="563"/>
      <c r="E339" s="569"/>
      <c r="F339" s="8" t="s">
        <v>83</v>
      </c>
      <c r="G339" s="33">
        <v>59.152518851922181</v>
      </c>
      <c r="H339" s="11">
        <v>14.101123430422202</v>
      </c>
      <c r="I339" s="80"/>
      <c r="J339" s="8" t="s">
        <v>83</v>
      </c>
      <c r="K339" s="11">
        <v>1.5357714662977022</v>
      </c>
      <c r="L339" s="80">
        <v>2.1584922625610283</v>
      </c>
      <c r="M339" s="80"/>
      <c r="N339" s="80"/>
      <c r="P339" s="185">
        <v>1.8471318644293653</v>
      </c>
      <c r="R339" s="8" t="s">
        <v>83</v>
      </c>
      <c r="S339" s="256">
        <v>49.181518851922185</v>
      </c>
      <c r="T339" s="256">
        <v>69.123518851922185</v>
      </c>
      <c r="U339" s="303"/>
      <c r="V339" s="303"/>
      <c r="W339" s="226"/>
    </row>
    <row r="340" spans="1:23" s="69" customFormat="1" outlineLevel="1">
      <c r="A340" s="563"/>
      <c r="B340" s="563"/>
      <c r="C340" s="563"/>
      <c r="D340" s="563"/>
      <c r="E340" s="569"/>
      <c r="F340" s="8" t="s">
        <v>84</v>
      </c>
      <c r="G340" s="33">
        <v>39.545785907469629</v>
      </c>
      <c r="H340" s="11">
        <v>11.594003977165729</v>
      </c>
      <c r="I340" s="80"/>
      <c r="J340" s="8" t="s">
        <v>84</v>
      </c>
      <c r="K340" s="11">
        <v>1.0773501535752714</v>
      </c>
      <c r="L340" s="80">
        <v>1.6408596033633605</v>
      </c>
      <c r="M340" s="80"/>
      <c r="N340" s="80"/>
      <c r="P340" s="85">
        <v>1.3591048784693158</v>
      </c>
      <c r="R340" s="8" t="s">
        <v>84</v>
      </c>
      <c r="S340" s="256">
        <v>31.347587074111942</v>
      </c>
      <c r="T340" s="256">
        <v>47.743984740827315</v>
      </c>
      <c r="U340" s="303"/>
      <c r="V340" s="303"/>
      <c r="W340" s="226"/>
    </row>
    <row r="341" spans="1:23" s="69" customFormat="1" outlineLevel="1">
      <c r="A341" s="563"/>
      <c r="B341" s="563"/>
      <c r="C341" s="563"/>
      <c r="D341" s="563"/>
      <c r="E341" s="569"/>
      <c r="F341" s="8" t="s">
        <v>85</v>
      </c>
      <c r="G341" s="33">
        <v>-0.31667998143548992</v>
      </c>
      <c r="H341" s="11"/>
      <c r="I341" s="80"/>
      <c r="J341" s="8" t="s">
        <v>85</v>
      </c>
      <c r="K341" s="11">
        <v>0.39306234833605908</v>
      </c>
      <c r="L341" s="80">
        <v>-0.41256857798232605</v>
      </c>
      <c r="M341" s="80"/>
      <c r="N341" s="80"/>
      <c r="P341" s="85">
        <v>-9.7531148231334852E-3</v>
      </c>
      <c r="R341" s="8" t="s">
        <v>85</v>
      </c>
      <c r="S341" s="256">
        <v>12.762587074111943</v>
      </c>
      <c r="T341" s="256">
        <v>-13.395947036982923</v>
      </c>
      <c r="U341" s="303"/>
      <c r="V341" s="303"/>
      <c r="W341" s="226"/>
    </row>
    <row r="342" spans="1:23" s="69" customFormat="1" outlineLevel="1">
      <c r="A342" s="563"/>
      <c r="B342" s="563"/>
      <c r="C342" s="563"/>
      <c r="D342" s="563"/>
      <c r="E342" s="569"/>
      <c r="F342" s="8" t="s">
        <v>86</v>
      </c>
      <c r="G342" s="33">
        <v>-10.638878814793177</v>
      </c>
      <c r="H342" s="11"/>
      <c r="I342" s="80"/>
      <c r="J342" s="8" t="s">
        <v>86</v>
      </c>
      <c r="K342" s="11"/>
      <c r="L342" s="80">
        <v>-0.35883917630364326</v>
      </c>
      <c r="M342" s="80"/>
      <c r="N342" s="80"/>
      <c r="P342" s="185">
        <v>-0.35883917630364326</v>
      </c>
      <c r="R342" s="8" t="s">
        <v>86</v>
      </c>
      <c r="S342" s="256"/>
      <c r="T342" s="256">
        <v>-10.638878814793177</v>
      </c>
      <c r="U342" s="303"/>
      <c r="V342" s="303"/>
      <c r="W342" s="226"/>
    </row>
    <row r="343" spans="1:23" s="69" customFormat="1" outlineLevel="1">
      <c r="A343" s="563"/>
      <c r="B343" s="563"/>
      <c r="C343" s="563"/>
      <c r="D343" s="563"/>
      <c r="E343" s="569"/>
      <c r="F343" s="13" t="s">
        <v>88</v>
      </c>
      <c r="G343" s="80"/>
      <c r="H343" s="80"/>
      <c r="I343" s="80"/>
      <c r="J343" s="12" t="s">
        <v>88</v>
      </c>
      <c r="K343" s="80"/>
      <c r="L343" s="80"/>
      <c r="M343" s="80"/>
      <c r="N343" s="80"/>
      <c r="P343" s="85"/>
      <c r="R343" s="59"/>
      <c r="S343" s="303"/>
      <c r="T343" s="303"/>
      <c r="U343" s="303"/>
      <c r="V343" s="303"/>
      <c r="W343" s="226"/>
    </row>
    <row r="344" spans="1:23" s="69" customFormat="1" outlineLevel="1">
      <c r="A344" s="563"/>
      <c r="B344" s="563"/>
      <c r="C344" s="563"/>
      <c r="D344" s="563"/>
      <c r="E344" s="569"/>
      <c r="F344" s="80"/>
      <c r="G344" s="80"/>
      <c r="H344" s="80"/>
      <c r="I344" s="80"/>
      <c r="J344" s="80"/>
      <c r="K344" s="80"/>
      <c r="L344" s="80"/>
      <c r="M344" s="80"/>
      <c r="N344" s="80"/>
      <c r="P344" s="85"/>
      <c r="R344" s="59"/>
      <c r="S344" s="303"/>
      <c r="T344" s="303"/>
      <c r="U344" s="303"/>
      <c r="V344" s="303"/>
      <c r="W344" s="226"/>
    </row>
    <row r="345" spans="1:23" s="69" customFormat="1" ht="15.75" outlineLevel="1" thickBot="1">
      <c r="A345" s="563"/>
      <c r="B345" s="563"/>
      <c r="C345" s="563"/>
      <c r="D345" s="563"/>
      <c r="E345" s="569"/>
      <c r="F345" s="80"/>
      <c r="G345" s="80"/>
      <c r="H345" s="80"/>
      <c r="I345" s="80"/>
      <c r="J345" s="80"/>
      <c r="K345" s="80"/>
      <c r="L345" s="61"/>
      <c r="M345" s="61"/>
      <c r="N345" s="61"/>
      <c r="P345" s="85"/>
      <c r="R345" s="12"/>
      <c r="S345" s="303"/>
      <c r="T345" s="303"/>
      <c r="U345" s="303"/>
      <c r="V345" s="303"/>
      <c r="W345" s="226"/>
    </row>
    <row r="346" spans="1:23" s="5" customFormat="1" ht="30">
      <c r="A346" s="35">
        <v>28</v>
      </c>
      <c r="B346" s="36" t="s">
        <v>195</v>
      </c>
      <c r="C346" s="122" t="s">
        <v>196</v>
      </c>
      <c r="D346" s="28" t="s">
        <v>257</v>
      </c>
      <c r="E346" s="28"/>
      <c r="F346" s="40" t="s">
        <v>79</v>
      </c>
      <c r="G346" s="7" t="s">
        <v>80</v>
      </c>
      <c r="H346" s="7" t="s">
        <v>81</v>
      </c>
      <c r="I346" s="80"/>
      <c r="J346" s="7" t="s">
        <v>79</v>
      </c>
      <c r="K346" s="53" t="s">
        <v>87</v>
      </c>
      <c r="L346" s="80"/>
      <c r="M346" s="80"/>
      <c r="N346" s="80"/>
      <c r="P346" s="178" t="s">
        <v>89</v>
      </c>
      <c r="Q346" s="69"/>
      <c r="R346" s="24">
        <v>28</v>
      </c>
      <c r="S346" s="349"/>
      <c r="T346" s="349"/>
      <c r="U346" s="349"/>
      <c r="V346" s="349"/>
      <c r="W346" s="231"/>
    </row>
    <row r="347" spans="1:23" s="5" customFormat="1" ht="13.9" customHeight="1" outlineLevel="1">
      <c r="A347" s="561"/>
      <c r="B347" s="561"/>
      <c r="C347" s="561"/>
      <c r="D347" s="561"/>
      <c r="E347" s="569" t="s">
        <v>76</v>
      </c>
      <c r="F347" s="8" t="s">
        <v>82</v>
      </c>
      <c r="G347" s="33">
        <v>1582.4175297267714</v>
      </c>
      <c r="H347" s="11">
        <v>515.79201988460977</v>
      </c>
      <c r="I347" s="80"/>
      <c r="J347" s="8" t="s">
        <v>82</v>
      </c>
      <c r="K347" s="11">
        <v>95.854828295969057</v>
      </c>
      <c r="L347" s="80">
        <v>83.622793001818934</v>
      </c>
      <c r="M347" s="80">
        <v>166.28240390439149</v>
      </c>
      <c r="N347" s="80">
        <v>150.30241165143914</v>
      </c>
      <c r="P347" s="85">
        <v>124.01560921340464</v>
      </c>
      <c r="Q347" s="74" t="s">
        <v>269</v>
      </c>
      <c r="R347" s="12" t="s">
        <v>82</v>
      </c>
      <c r="S347" s="349">
        <v>1223.0908799833244</v>
      </c>
      <c r="T347" s="349">
        <v>1067.0122444271196</v>
      </c>
      <c r="U347" s="349">
        <v>2121.7344533673049</v>
      </c>
      <c r="V347" s="349">
        <v>1917.8325411293365</v>
      </c>
      <c r="W347" s="243"/>
    </row>
    <row r="348" spans="1:23" s="5" customFormat="1" outlineLevel="1">
      <c r="A348" s="561"/>
      <c r="B348" s="561"/>
      <c r="C348" s="561"/>
      <c r="D348" s="561"/>
      <c r="E348" s="569"/>
      <c r="F348" s="8" t="s">
        <v>83</v>
      </c>
      <c r="G348" s="33">
        <v>1496.6320402647141</v>
      </c>
      <c r="H348" s="11">
        <v>319.85993600922689</v>
      </c>
      <c r="I348" s="80"/>
      <c r="J348" s="8" t="s">
        <v>83</v>
      </c>
      <c r="K348" s="11">
        <v>105.92537291182929</v>
      </c>
      <c r="L348" s="80">
        <v>74.328816853692885</v>
      </c>
      <c r="M348" s="80">
        <v>110.97024418815965</v>
      </c>
      <c r="N348" s="80">
        <v>127.97687152241738</v>
      </c>
      <c r="P348" s="193">
        <v>104.80032636902479</v>
      </c>
      <c r="Q348" s="71"/>
      <c r="R348" s="12" t="s">
        <v>83</v>
      </c>
      <c r="S348" s="349">
        <v>1512.6985999891683</v>
      </c>
      <c r="T348" s="349">
        <v>1061.4746410855075</v>
      </c>
      <c r="U348" s="349">
        <v>1584.7433755424513</v>
      </c>
      <c r="V348" s="349">
        <v>1827.6115444417294</v>
      </c>
      <c r="W348" s="243"/>
    </row>
    <row r="349" spans="1:23" s="5" customFormat="1" outlineLevel="1">
      <c r="A349" s="561"/>
      <c r="B349" s="561"/>
      <c r="C349" s="561"/>
      <c r="D349" s="561"/>
      <c r="E349" s="569"/>
      <c r="F349" s="8" t="s">
        <v>84</v>
      </c>
      <c r="G349" s="33">
        <v>1344.0259966475562</v>
      </c>
      <c r="H349" s="11">
        <v>246.50926717909027</v>
      </c>
      <c r="I349" s="80"/>
      <c r="J349" s="8" t="s">
        <v>84</v>
      </c>
      <c r="K349" s="11">
        <v>86.133046817968903</v>
      </c>
      <c r="L349" s="80">
        <v>74.354315646163954</v>
      </c>
      <c r="M349" s="80">
        <v>106.93546286737075</v>
      </c>
      <c r="N349" s="80">
        <v>111.01953698887357</v>
      </c>
      <c r="P349" s="85">
        <v>94.610590580094282</v>
      </c>
      <c r="Q349" s="71"/>
      <c r="R349" s="12" t="s">
        <v>84</v>
      </c>
      <c r="S349" s="349">
        <v>1223.5950899789416</v>
      </c>
      <c r="T349" s="349">
        <v>1056.2679355307635</v>
      </c>
      <c r="U349" s="349">
        <v>1519.1115622052221</v>
      </c>
      <c r="V349" s="349">
        <v>1577.1293988752977</v>
      </c>
      <c r="W349" s="243"/>
    </row>
    <row r="350" spans="1:23" s="5" customFormat="1" outlineLevel="1">
      <c r="A350" s="561"/>
      <c r="B350" s="561"/>
      <c r="C350" s="561"/>
      <c r="D350" s="561"/>
      <c r="E350" s="569"/>
      <c r="F350" s="8" t="s">
        <v>85</v>
      </c>
      <c r="G350" s="33">
        <v>532.89984968878616</v>
      </c>
      <c r="H350" s="11">
        <v>44.729553407569909</v>
      </c>
      <c r="I350" s="80"/>
      <c r="J350" s="8" t="s">
        <v>85</v>
      </c>
      <c r="K350" s="11">
        <v>31.231420366268082</v>
      </c>
      <c r="L350" s="80">
        <v>33.339413455260406</v>
      </c>
      <c r="M350" s="80">
        <v>29.014084571650933</v>
      </c>
      <c r="N350" s="80">
        <v>41.089552239215408</v>
      </c>
      <c r="P350" s="85">
        <v>33.668617658098704</v>
      </c>
      <c r="Q350" s="71"/>
      <c r="R350" s="12" t="s">
        <v>85</v>
      </c>
      <c r="S350" s="349">
        <v>516.56499107820264</v>
      </c>
      <c r="T350" s="349">
        <v>551.43101441104898</v>
      </c>
      <c r="U350" s="349">
        <v>479.89044885338313</v>
      </c>
      <c r="V350" s="349">
        <v>583.71294441250996</v>
      </c>
      <c r="W350" s="243"/>
    </row>
    <row r="351" spans="1:23" s="5" customFormat="1" outlineLevel="1">
      <c r="A351" s="561"/>
      <c r="B351" s="561"/>
      <c r="C351" s="561"/>
      <c r="D351" s="561"/>
      <c r="E351" s="569"/>
      <c r="F351" s="8" t="s">
        <v>86</v>
      </c>
      <c r="G351" s="33">
        <v>311.37757811226362</v>
      </c>
      <c r="H351" s="11">
        <v>24.809603065916875</v>
      </c>
      <c r="I351" s="80"/>
      <c r="J351" s="8" t="s">
        <v>86</v>
      </c>
      <c r="K351" s="11"/>
      <c r="L351" s="80">
        <v>14.276577484646907</v>
      </c>
      <c r="M351" s="80">
        <v>12.381056261312203</v>
      </c>
      <c r="N351" s="80">
        <v>12.578492930200785</v>
      </c>
      <c r="P351" s="185">
        <v>13.078708892053299</v>
      </c>
      <c r="Q351" s="71"/>
      <c r="R351" s="12" t="s">
        <v>86</v>
      </c>
      <c r="S351" s="349"/>
      <c r="T351" s="349">
        <v>339.89640396403973</v>
      </c>
      <c r="U351" s="349">
        <v>294.76788151936802</v>
      </c>
      <c r="V351" s="349">
        <v>299.46844885338317</v>
      </c>
      <c r="W351" s="243"/>
    </row>
    <row r="352" spans="1:23" s="5" customFormat="1" outlineLevel="1">
      <c r="A352" s="561"/>
      <c r="B352" s="561"/>
      <c r="C352" s="561"/>
      <c r="D352" s="561"/>
      <c r="E352" s="569"/>
      <c r="F352" s="12" t="s">
        <v>88</v>
      </c>
      <c r="G352" s="80">
        <v>305.46106285309094</v>
      </c>
      <c r="H352" s="80">
        <v>30.483067395900139</v>
      </c>
      <c r="I352" s="80"/>
      <c r="J352" s="12" t="s">
        <v>88</v>
      </c>
      <c r="K352" s="80"/>
      <c r="L352" s="80"/>
      <c r="M352" s="80">
        <v>18.723018214970359</v>
      </c>
      <c r="N352" s="80">
        <v>21.566002937774687</v>
      </c>
      <c r="P352" s="85">
        <v>20.144510576372525</v>
      </c>
      <c r="Q352" s="71"/>
      <c r="R352" s="12" t="s">
        <v>88</v>
      </c>
      <c r="S352" s="349"/>
      <c r="T352" s="349"/>
      <c r="U352" s="349">
        <v>283.9062791860834</v>
      </c>
      <c r="V352" s="349">
        <v>327.01584652009848</v>
      </c>
      <c r="W352" s="243"/>
    </row>
    <row r="353" spans="1:23" s="5" customFormat="1" outlineLevel="1">
      <c r="A353" s="561"/>
      <c r="B353" s="561"/>
      <c r="C353" s="561"/>
      <c r="D353" s="561"/>
      <c r="E353" s="569"/>
      <c r="F353" s="80"/>
      <c r="G353" s="80"/>
      <c r="H353" s="80"/>
      <c r="I353" s="80"/>
      <c r="J353" s="80"/>
      <c r="K353" s="80"/>
      <c r="L353" s="80"/>
      <c r="M353" s="80"/>
      <c r="N353" s="80"/>
      <c r="P353" s="85"/>
      <c r="Q353" s="69"/>
      <c r="R353" s="12"/>
      <c r="S353" s="303"/>
      <c r="T353" s="303"/>
      <c r="U353" s="303"/>
      <c r="V353" s="303"/>
      <c r="W353" s="226"/>
    </row>
    <row r="354" spans="1:23" s="5" customFormat="1" outlineLevel="1">
      <c r="A354" s="561"/>
      <c r="B354" s="561"/>
      <c r="C354" s="561"/>
      <c r="D354" s="561"/>
      <c r="E354" s="569"/>
      <c r="F354" s="80"/>
      <c r="G354" s="80"/>
      <c r="H354" s="80"/>
      <c r="I354" s="80"/>
      <c r="J354" s="80"/>
      <c r="K354" s="80"/>
      <c r="L354" s="80"/>
      <c r="M354" s="80"/>
      <c r="N354" s="80"/>
      <c r="P354" s="85"/>
      <c r="Q354" s="69"/>
      <c r="R354" s="12"/>
      <c r="S354" s="303"/>
      <c r="T354" s="303"/>
      <c r="U354" s="303"/>
      <c r="V354" s="303"/>
      <c r="W354" s="226"/>
    </row>
    <row r="355" spans="1:23" s="5" customFormat="1" outlineLevel="1">
      <c r="A355" s="561"/>
      <c r="B355" s="561"/>
      <c r="C355" s="561"/>
      <c r="D355" s="561"/>
      <c r="E355" s="569"/>
      <c r="F355" s="80"/>
      <c r="G355" s="80"/>
      <c r="H355" s="80"/>
      <c r="I355" s="80"/>
      <c r="J355" s="80"/>
      <c r="K355" s="80"/>
      <c r="L355" s="80"/>
      <c r="M355" s="80"/>
      <c r="N355" s="80"/>
      <c r="P355" s="85"/>
      <c r="Q355" s="69"/>
      <c r="R355" s="12"/>
      <c r="S355" s="303"/>
      <c r="T355" s="303"/>
      <c r="U355" s="303"/>
      <c r="V355" s="303"/>
      <c r="W355" s="226"/>
    </row>
    <row r="356" spans="1:23" s="5" customFormat="1" ht="15.75" outlineLevel="1" thickBot="1">
      <c r="A356" s="561"/>
      <c r="B356" s="561"/>
      <c r="C356" s="561"/>
      <c r="D356" s="561"/>
      <c r="E356" s="569"/>
      <c r="F356" s="49"/>
      <c r="G356" s="80"/>
      <c r="H356" s="80"/>
      <c r="I356" s="80"/>
      <c r="J356" s="80"/>
      <c r="K356" s="80"/>
      <c r="L356" s="61"/>
      <c r="M356" s="61"/>
      <c r="N356" s="61"/>
      <c r="P356" s="85"/>
      <c r="Q356" s="69"/>
      <c r="R356" s="59"/>
      <c r="S356" s="303"/>
      <c r="T356" s="303"/>
      <c r="U356" s="303"/>
      <c r="V356" s="303"/>
      <c r="W356" s="226"/>
    </row>
    <row r="357" spans="1:23" s="5" customFormat="1" ht="14.45" customHeight="1" outlineLevel="1">
      <c r="A357" s="563"/>
      <c r="B357" s="563"/>
      <c r="C357" s="563"/>
      <c r="D357" s="563"/>
      <c r="E357" s="569" t="s">
        <v>77</v>
      </c>
      <c r="F357" s="40" t="s">
        <v>79</v>
      </c>
      <c r="G357" s="7" t="s">
        <v>80</v>
      </c>
      <c r="H357" s="7" t="s">
        <v>81</v>
      </c>
      <c r="I357" s="80"/>
      <c r="J357" s="7" t="s">
        <v>79</v>
      </c>
      <c r="K357" s="53" t="s">
        <v>87</v>
      </c>
      <c r="L357" s="80"/>
      <c r="M357" s="80"/>
      <c r="N357" s="80"/>
      <c r="P357" s="178" t="s">
        <v>89</v>
      </c>
      <c r="Q357" s="69" t="s">
        <v>275</v>
      </c>
      <c r="R357" s="8">
        <v>28</v>
      </c>
      <c r="S357" s="233"/>
      <c r="T357" s="233"/>
      <c r="U357" s="303"/>
      <c r="V357" s="303"/>
      <c r="W357" s="226"/>
    </row>
    <row r="358" spans="1:23" s="5" customFormat="1" outlineLevel="1">
      <c r="A358" s="563"/>
      <c r="B358" s="563"/>
      <c r="C358" s="563"/>
      <c r="D358" s="563"/>
      <c r="E358" s="569"/>
      <c r="F358" s="8" t="s">
        <v>82</v>
      </c>
      <c r="G358" s="33">
        <v>2495.4793278213265</v>
      </c>
      <c r="H358" s="11">
        <v>873.56256165749846</v>
      </c>
      <c r="I358" s="80"/>
      <c r="J358" s="8" t="s">
        <v>82</v>
      </c>
      <c r="K358" s="11">
        <v>39.070475484727375</v>
      </c>
      <c r="L358" s="80">
        <v>64.775239376217868</v>
      </c>
      <c r="M358" s="80"/>
      <c r="N358" s="80"/>
      <c r="P358" s="247">
        <v>51.922857430472618</v>
      </c>
      <c r="Q358" s="69"/>
      <c r="R358" s="8" t="s">
        <v>82</v>
      </c>
      <c r="S358" s="233">
        <v>1877.7773166826196</v>
      </c>
      <c r="T358" s="233">
        <v>3113.1813389600338</v>
      </c>
      <c r="U358" s="303"/>
      <c r="V358" s="303"/>
      <c r="W358" s="226"/>
    </row>
    <row r="359" spans="1:23" s="5" customFormat="1" outlineLevel="1">
      <c r="A359" s="563"/>
      <c r="B359" s="563"/>
      <c r="C359" s="563"/>
      <c r="D359" s="563"/>
      <c r="E359" s="569"/>
      <c r="F359" s="8" t="s">
        <v>83</v>
      </c>
      <c r="G359" s="33">
        <v>2048.1840222373635</v>
      </c>
      <c r="H359" s="11">
        <v>71.97012800848826</v>
      </c>
      <c r="I359" s="80"/>
      <c r="J359" s="8" t="s">
        <v>83</v>
      </c>
      <c r="K359" s="11">
        <v>51.607503026046395</v>
      </c>
      <c r="L359" s="80">
        <v>54.237397003049125</v>
      </c>
      <c r="M359" s="80"/>
      <c r="N359" s="80"/>
      <c r="P359" s="185">
        <v>52.922450014547763</v>
      </c>
      <c r="Q359" s="69"/>
      <c r="R359" s="8" t="s">
        <v>83</v>
      </c>
      <c r="S359" s="233">
        <v>1997.2934566796976</v>
      </c>
      <c r="T359" s="233">
        <v>2099.0745877950294</v>
      </c>
      <c r="U359" s="303"/>
      <c r="V359" s="303"/>
      <c r="W359" s="226"/>
    </row>
    <row r="360" spans="1:23" s="5" customFormat="1" outlineLevel="1">
      <c r="A360" s="563"/>
      <c r="B360" s="563"/>
      <c r="C360" s="563"/>
      <c r="D360" s="563"/>
      <c r="E360" s="569"/>
      <c r="F360" s="8" t="s">
        <v>84</v>
      </c>
      <c r="G360" s="33">
        <v>1457.9774105417209</v>
      </c>
      <c r="H360" s="11">
        <v>10.978238967925016</v>
      </c>
      <c r="I360" s="80"/>
      <c r="J360" s="8" t="s">
        <v>84</v>
      </c>
      <c r="K360" s="11">
        <v>35.011754791548476</v>
      </c>
      <c r="L360" s="80">
        <v>35.386580418410155</v>
      </c>
      <c r="M360" s="80"/>
      <c r="N360" s="80"/>
      <c r="P360" s="85">
        <v>35.199167604979316</v>
      </c>
      <c r="Q360" s="69"/>
      <c r="R360" s="8" t="s">
        <v>84</v>
      </c>
      <c r="S360" s="233">
        <v>1450.2146233220146</v>
      </c>
      <c r="T360" s="233">
        <v>1465.740197761427</v>
      </c>
      <c r="U360" s="303"/>
      <c r="V360" s="303"/>
      <c r="W360" s="226"/>
    </row>
    <row r="361" spans="1:23" s="5" customFormat="1" outlineLevel="1">
      <c r="A361" s="563"/>
      <c r="B361" s="563"/>
      <c r="C361" s="563"/>
      <c r="D361" s="563"/>
      <c r="E361" s="569"/>
      <c r="F361" s="8" t="s">
        <v>85</v>
      </c>
      <c r="G361" s="33">
        <v>699.73197941177943</v>
      </c>
      <c r="H361" s="11">
        <v>262.13709621621757</v>
      </c>
      <c r="I361" s="80"/>
      <c r="J361" s="8" t="s">
        <v>85</v>
      </c>
      <c r="K361" s="11">
        <v>11.529355783086933</v>
      </c>
      <c r="L361" s="80">
        <v>19.838768070656041</v>
      </c>
      <c r="M361" s="80"/>
      <c r="N361" s="80"/>
      <c r="P361" s="85">
        <v>15.684061926871486</v>
      </c>
      <c r="Q361" s="69"/>
      <c r="R361" s="8" t="s">
        <v>85</v>
      </c>
      <c r="S361" s="233">
        <v>514.37306107674169</v>
      </c>
      <c r="T361" s="233">
        <v>885.09089774681718</v>
      </c>
      <c r="U361" s="303"/>
      <c r="V361" s="303"/>
      <c r="W361" s="226"/>
    </row>
    <row r="362" spans="1:23" s="5" customFormat="1" outlineLevel="1">
      <c r="A362" s="563"/>
      <c r="B362" s="563"/>
      <c r="C362" s="563"/>
      <c r="D362" s="563"/>
      <c r="E362" s="569"/>
      <c r="F362" s="8" t="s">
        <v>86</v>
      </c>
      <c r="G362" s="33">
        <v>488.8437432986392</v>
      </c>
      <c r="H362" s="11"/>
      <c r="I362" s="80"/>
      <c r="J362" s="8" t="s">
        <v>86</v>
      </c>
      <c r="K362" s="11"/>
      <c r="L362" s="80">
        <v>18.333071613741243</v>
      </c>
      <c r="M362" s="80"/>
      <c r="N362" s="80"/>
      <c r="P362" s="185">
        <v>18.333071613741243</v>
      </c>
      <c r="Q362" s="69"/>
      <c r="R362" s="8" t="s">
        <v>86</v>
      </c>
      <c r="S362" s="233"/>
      <c r="T362" s="233">
        <v>488.8437432986392</v>
      </c>
      <c r="U362" s="303"/>
      <c r="V362" s="303"/>
      <c r="W362" s="226"/>
    </row>
    <row r="363" spans="1:23" s="5" customFormat="1" outlineLevel="1">
      <c r="A363" s="563"/>
      <c r="B363" s="563"/>
      <c r="C363" s="563"/>
      <c r="D363" s="563"/>
      <c r="E363" s="569"/>
      <c r="F363" s="13" t="s">
        <v>88</v>
      </c>
      <c r="G363" s="80"/>
      <c r="H363" s="80"/>
      <c r="I363" s="80"/>
      <c r="J363" s="12" t="s">
        <v>88</v>
      </c>
      <c r="K363" s="80"/>
      <c r="L363" s="80"/>
      <c r="M363" s="80"/>
      <c r="N363" s="80"/>
      <c r="P363" s="85"/>
      <c r="Q363" s="69"/>
      <c r="R363" s="59"/>
      <c r="S363" s="303"/>
      <c r="T363" s="303"/>
      <c r="U363" s="303"/>
      <c r="V363" s="303"/>
      <c r="W363" s="226"/>
    </row>
    <row r="364" spans="1:23" s="5" customFormat="1" outlineLevel="1">
      <c r="A364" s="563"/>
      <c r="B364" s="563"/>
      <c r="C364" s="563"/>
      <c r="D364" s="563"/>
      <c r="E364" s="569"/>
      <c r="F364" s="80"/>
      <c r="G364" s="80"/>
      <c r="H364" s="80"/>
      <c r="I364" s="80"/>
      <c r="J364" s="80"/>
      <c r="K364" s="80"/>
      <c r="L364" s="80"/>
      <c r="M364" s="80"/>
      <c r="N364" s="80"/>
      <c r="P364" s="85"/>
      <c r="Q364" s="69"/>
      <c r="R364" s="59"/>
      <c r="S364" s="303"/>
      <c r="T364" s="303"/>
      <c r="U364" s="303"/>
      <c r="V364" s="303"/>
      <c r="W364" s="226"/>
    </row>
    <row r="365" spans="1:23" s="5" customFormat="1" ht="15.75" outlineLevel="1" thickBot="1">
      <c r="A365" s="563"/>
      <c r="B365" s="563"/>
      <c r="C365" s="563"/>
      <c r="D365" s="563"/>
      <c r="E365" s="569"/>
      <c r="F365" s="80"/>
      <c r="G365" s="80"/>
      <c r="H365" s="80"/>
      <c r="I365" s="80"/>
      <c r="J365" s="80"/>
      <c r="K365" s="80"/>
      <c r="L365" s="61"/>
      <c r="M365" s="61"/>
      <c r="N365" s="61"/>
      <c r="P365" s="85"/>
      <c r="Q365" s="69"/>
      <c r="R365" s="12"/>
      <c r="S365" s="303"/>
      <c r="T365" s="303"/>
      <c r="U365" s="303"/>
      <c r="V365" s="303"/>
      <c r="W365" s="226"/>
    </row>
    <row r="366" spans="1:23" s="69" customFormat="1" ht="14.45" customHeight="1" outlineLevel="1">
      <c r="A366" s="563"/>
      <c r="B366" s="563"/>
      <c r="C366" s="563"/>
      <c r="D366" s="563"/>
      <c r="E366" s="569" t="s">
        <v>93</v>
      </c>
      <c r="F366" s="40" t="s">
        <v>79</v>
      </c>
      <c r="G366" s="7" t="s">
        <v>80</v>
      </c>
      <c r="H366" s="7" t="s">
        <v>81</v>
      </c>
      <c r="I366" s="80"/>
      <c r="J366" s="7" t="s">
        <v>79</v>
      </c>
      <c r="K366" s="53" t="s">
        <v>87</v>
      </c>
      <c r="L366" s="80"/>
      <c r="M366" s="80"/>
      <c r="N366" s="80"/>
      <c r="P366" s="178" t="s">
        <v>89</v>
      </c>
      <c r="Q366" s="69" t="s">
        <v>275</v>
      </c>
      <c r="R366" s="8">
        <v>28</v>
      </c>
      <c r="S366" s="256"/>
      <c r="T366" s="256"/>
      <c r="U366" s="303"/>
      <c r="V366" s="303"/>
      <c r="W366" s="226"/>
    </row>
    <row r="367" spans="1:23" s="69" customFormat="1" outlineLevel="1">
      <c r="A367" s="563"/>
      <c r="B367" s="563"/>
      <c r="C367" s="563"/>
      <c r="D367" s="563"/>
      <c r="E367" s="569"/>
      <c r="F367" s="8" t="s">
        <v>82</v>
      </c>
      <c r="G367" s="33">
        <v>1979.5400544519562</v>
      </c>
      <c r="H367" s="11">
        <v>10.771495868668675</v>
      </c>
      <c r="I367" s="80"/>
      <c r="J367" s="8" t="s">
        <v>82</v>
      </c>
      <c r="K367" s="11">
        <v>48.235547463172388</v>
      </c>
      <c r="L367" s="80">
        <v>47.865782187807262</v>
      </c>
      <c r="M367" s="80"/>
      <c r="N367" s="80"/>
      <c r="P367" s="247">
        <v>48.050664825489825</v>
      </c>
      <c r="R367" s="8" t="s">
        <v>82</v>
      </c>
      <c r="S367" s="256">
        <v>1987.1566522242147</v>
      </c>
      <c r="T367" s="256">
        <v>1971.9234566796977</v>
      </c>
      <c r="U367" s="303"/>
      <c r="V367" s="303"/>
      <c r="W367" s="226"/>
    </row>
    <row r="368" spans="1:23" s="69" customFormat="1" outlineLevel="1">
      <c r="A368" s="563"/>
      <c r="B368" s="563"/>
      <c r="C368" s="563"/>
      <c r="D368" s="563"/>
      <c r="E368" s="569"/>
      <c r="F368" s="8" t="s">
        <v>83</v>
      </c>
      <c r="G368" s="33">
        <v>1795.5738561227622</v>
      </c>
      <c r="H368" s="11">
        <v>82.189503129345852</v>
      </c>
      <c r="I368" s="80"/>
      <c r="J368" s="8" t="s">
        <v>83</v>
      </c>
      <c r="K368" s="11">
        <v>57.884449573132216</v>
      </c>
      <c r="L368" s="80">
        <v>54.254872604621049</v>
      </c>
      <c r="M368" s="80"/>
      <c r="N368" s="80"/>
      <c r="P368" s="185">
        <v>56.069661088876629</v>
      </c>
      <c r="R368" s="8" t="s">
        <v>83</v>
      </c>
      <c r="S368" s="256">
        <v>1853.6906111278756</v>
      </c>
      <c r="T368" s="256">
        <v>1737.4571011176488</v>
      </c>
      <c r="U368" s="303"/>
      <c r="V368" s="303"/>
      <c r="W368" s="226"/>
    </row>
    <row r="369" spans="1:23" s="69" customFormat="1" outlineLevel="1">
      <c r="A369" s="563"/>
      <c r="B369" s="563"/>
      <c r="C369" s="563"/>
      <c r="D369" s="563"/>
      <c r="E369" s="569"/>
      <c r="F369" s="8" t="s">
        <v>84</v>
      </c>
      <c r="G369" s="33">
        <v>2309.0279316906549</v>
      </c>
      <c r="H369" s="11">
        <v>56.311159564699864</v>
      </c>
      <c r="I369" s="80"/>
      <c r="J369" s="8" t="s">
        <v>84</v>
      </c>
      <c r="K369" s="11">
        <v>80.724858415704361</v>
      </c>
      <c r="L369" s="80">
        <v>77.987937624084054</v>
      </c>
      <c r="M369" s="80"/>
      <c r="N369" s="80"/>
      <c r="P369" s="85">
        <v>79.356398019894215</v>
      </c>
      <c r="R369" s="8" t="s">
        <v>84</v>
      </c>
      <c r="S369" s="256">
        <v>2348.8459344753319</v>
      </c>
      <c r="T369" s="256">
        <v>2269.2099289059779</v>
      </c>
      <c r="U369" s="303"/>
      <c r="V369" s="303"/>
      <c r="W369" s="226"/>
    </row>
    <row r="370" spans="1:23" s="69" customFormat="1" outlineLevel="1">
      <c r="A370" s="563"/>
      <c r="B370" s="563"/>
      <c r="C370" s="563"/>
      <c r="D370" s="563"/>
      <c r="E370" s="569"/>
      <c r="F370" s="8" t="s">
        <v>85</v>
      </c>
      <c r="G370" s="33">
        <v>2664.2683311337196</v>
      </c>
      <c r="H370" s="11"/>
      <c r="I370" s="80"/>
      <c r="J370" s="8" t="s">
        <v>85</v>
      </c>
      <c r="K370" s="11"/>
      <c r="L370" s="80">
        <v>82.054176065684672</v>
      </c>
      <c r="M370" s="80"/>
      <c r="N370" s="80"/>
      <c r="P370" s="85">
        <v>82.054176065684672</v>
      </c>
      <c r="R370" s="8" t="s">
        <v>85</v>
      </c>
      <c r="S370" s="256"/>
      <c r="T370" s="256">
        <v>2664.2683311337196</v>
      </c>
      <c r="U370" s="303"/>
      <c r="V370" s="303"/>
      <c r="W370" s="226"/>
    </row>
    <row r="371" spans="1:23" s="69" customFormat="1" outlineLevel="1">
      <c r="A371" s="563"/>
      <c r="B371" s="563"/>
      <c r="C371" s="563"/>
      <c r="D371" s="563"/>
      <c r="E371" s="569"/>
      <c r="F371" s="8" t="s">
        <v>86</v>
      </c>
      <c r="G371" s="33">
        <v>2166.1262210942732</v>
      </c>
      <c r="H371" s="11"/>
      <c r="I371" s="80"/>
      <c r="J371" s="8" t="s">
        <v>86</v>
      </c>
      <c r="K371" s="11"/>
      <c r="L371" s="80">
        <v>73.061359423173684</v>
      </c>
      <c r="M371" s="80"/>
      <c r="N371" s="80"/>
      <c r="P371" s="185">
        <v>73.061359423173684</v>
      </c>
      <c r="R371" s="8" t="s">
        <v>86</v>
      </c>
      <c r="S371" s="256"/>
      <c r="T371" s="256">
        <v>2166.1262210942732</v>
      </c>
      <c r="U371" s="303"/>
      <c r="V371" s="303"/>
      <c r="W371" s="226"/>
    </row>
    <row r="372" spans="1:23" s="69" customFormat="1" outlineLevel="1">
      <c r="A372" s="563"/>
      <c r="B372" s="563"/>
      <c r="C372" s="563"/>
      <c r="D372" s="563"/>
      <c r="E372" s="569"/>
      <c r="F372" s="13" t="s">
        <v>88</v>
      </c>
      <c r="G372" s="80"/>
      <c r="H372" s="80"/>
      <c r="I372" s="80"/>
      <c r="J372" s="12" t="s">
        <v>88</v>
      </c>
      <c r="K372" s="80"/>
      <c r="L372" s="80"/>
      <c r="M372" s="80"/>
      <c r="N372" s="80"/>
      <c r="P372" s="85"/>
      <c r="R372" s="59"/>
      <c r="S372" s="303"/>
      <c r="T372" s="303"/>
      <c r="U372" s="303"/>
      <c r="V372" s="303"/>
      <c r="W372" s="226"/>
    </row>
    <row r="373" spans="1:23" s="69" customFormat="1" outlineLevel="1">
      <c r="A373" s="563"/>
      <c r="B373" s="563"/>
      <c r="C373" s="563"/>
      <c r="D373" s="563"/>
      <c r="E373" s="569"/>
      <c r="F373" s="80"/>
      <c r="G373" s="80"/>
      <c r="H373" s="80"/>
      <c r="I373" s="80"/>
      <c r="J373" s="80"/>
      <c r="K373" s="80"/>
      <c r="L373" s="80"/>
      <c r="M373" s="80"/>
      <c r="N373" s="80"/>
      <c r="P373" s="85"/>
      <c r="R373" s="59"/>
      <c r="S373" s="303"/>
      <c r="T373" s="303"/>
      <c r="U373" s="303"/>
      <c r="V373" s="303"/>
      <c r="W373" s="226"/>
    </row>
    <row r="374" spans="1:23" s="69" customFormat="1" ht="20.45" customHeight="1" outlineLevel="1">
      <c r="A374" s="563"/>
      <c r="B374" s="563"/>
      <c r="C374" s="563"/>
      <c r="D374" s="563"/>
      <c r="E374" s="569"/>
      <c r="F374" s="80"/>
      <c r="G374" s="80"/>
      <c r="H374" s="80"/>
      <c r="I374" s="80"/>
      <c r="J374" s="80"/>
      <c r="K374" s="80"/>
      <c r="L374" s="80"/>
      <c r="M374" s="80"/>
      <c r="N374" s="80"/>
      <c r="P374" s="85"/>
      <c r="R374" s="12"/>
      <c r="S374" s="303"/>
      <c r="T374" s="303"/>
      <c r="U374" s="303"/>
      <c r="V374" s="303"/>
      <c r="W374" s="226"/>
    </row>
    <row r="375" spans="1:23" s="5" customFormat="1" ht="12" customHeight="1" thickBot="1">
      <c r="A375" s="35">
        <v>30</v>
      </c>
      <c r="B375" s="36" t="s">
        <v>197</v>
      </c>
      <c r="C375" s="122" t="s">
        <v>198</v>
      </c>
      <c r="D375" s="28" t="s">
        <v>257</v>
      </c>
      <c r="E375" s="28"/>
      <c r="F375" s="49"/>
      <c r="G375" s="80"/>
      <c r="H375" s="80"/>
      <c r="I375" s="80"/>
      <c r="J375" s="80"/>
      <c r="K375" s="80"/>
      <c r="L375" s="61"/>
      <c r="M375" s="61"/>
      <c r="N375" s="61"/>
      <c r="P375" s="85"/>
      <c r="Q375" s="69" t="s">
        <v>256</v>
      </c>
      <c r="R375" s="12"/>
      <c r="S375" s="303"/>
      <c r="T375" s="303"/>
      <c r="U375" s="303"/>
      <c r="V375" s="303"/>
      <c r="W375" s="226"/>
    </row>
    <row r="376" spans="1:23">
      <c r="A376" s="35">
        <v>90</v>
      </c>
      <c r="B376" s="36" t="s">
        <v>199</v>
      </c>
      <c r="C376" s="122" t="s">
        <v>200</v>
      </c>
      <c r="D376" s="28" t="s">
        <v>257</v>
      </c>
      <c r="F376" s="40" t="s">
        <v>79</v>
      </c>
      <c r="G376" s="7" t="s">
        <v>80</v>
      </c>
      <c r="H376" s="7" t="s">
        <v>81</v>
      </c>
      <c r="I376" s="80"/>
      <c r="J376" s="7" t="s">
        <v>79</v>
      </c>
      <c r="K376" s="53" t="s">
        <v>87</v>
      </c>
      <c r="L376" s="80"/>
      <c r="M376" s="80"/>
      <c r="N376" s="80"/>
      <c r="O376" s="5"/>
      <c r="P376" s="178" t="s">
        <v>89</v>
      </c>
      <c r="Q376" s="74" t="s">
        <v>269</v>
      </c>
      <c r="R376" s="24">
        <v>90</v>
      </c>
      <c r="S376" s="349"/>
      <c r="T376" s="349"/>
      <c r="U376" s="349"/>
      <c r="V376" s="349"/>
      <c r="W376" s="231"/>
    </row>
    <row r="377" spans="1:23" s="5" customFormat="1" ht="13.9" customHeight="1" outlineLevel="1">
      <c r="A377" s="561"/>
      <c r="B377" s="561"/>
      <c r="C377" s="561"/>
      <c r="D377" s="561"/>
      <c r="E377" s="569" t="s">
        <v>76</v>
      </c>
      <c r="F377" s="8" t="s">
        <v>82</v>
      </c>
      <c r="G377" s="33">
        <v>1662.6570966767756</v>
      </c>
      <c r="H377" s="11">
        <v>1020.4086557924051</v>
      </c>
      <c r="I377" s="80"/>
      <c r="J377" s="8" t="s">
        <v>82</v>
      </c>
      <c r="K377" s="11">
        <v>98.131647316289616</v>
      </c>
      <c r="L377" s="80">
        <v>101.4800557930765</v>
      </c>
      <c r="M377" s="80">
        <v>72.882887660037767</v>
      </c>
      <c r="N377" s="80">
        <v>248.72165938920946</v>
      </c>
      <c r="P377" s="85">
        <v>130.30406253965333</v>
      </c>
      <c r="Q377" s="74"/>
      <c r="R377" s="12" t="s">
        <v>82</v>
      </c>
      <c r="S377" s="349">
        <v>1252.1426933205537</v>
      </c>
      <c r="T377" s="349">
        <v>1294.867801103039</v>
      </c>
      <c r="U377" s="349">
        <v>929.97292664901715</v>
      </c>
      <c r="V377" s="349">
        <v>3173.6449656344926</v>
      </c>
      <c r="W377" s="243"/>
    </row>
    <row r="378" spans="1:23" s="5" customFormat="1" outlineLevel="1">
      <c r="A378" s="561"/>
      <c r="B378" s="561"/>
      <c r="C378" s="561"/>
      <c r="D378" s="561"/>
      <c r="E378" s="569"/>
      <c r="F378" s="8" t="s">
        <v>83</v>
      </c>
      <c r="G378" s="33">
        <v>73.595876574331086</v>
      </c>
      <c r="H378" s="11">
        <v>19.667486098060344</v>
      </c>
      <c r="I378" s="80"/>
      <c r="J378" s="8" t="s">
        <v>83</v>
      </c>
      <c r="K378" s="11">
        <v>4.912655702213371</v>
      </c>
      <c r="L378" s="80">
        <v>6.2547672714170623</v>
      </c>
      <c r="M378" s="80">
        <v>3.3004078996559794</v>
      </c>
      <c r="N378" s="80">
        <v>6.146112105082981</v>
      </c>
      <c r="P378" s="185">
        <v>5.1534857445923485</v>
      </c>
      <c r="Q378" s="71"/>
      <c r="R378" s="12" t="s">
        <v>83</v>
      </c>
      <c r="S378" s="349">
        <v>70.156631963455354</v>
      </c>
      <c r="T378" s="349">
        <v>89.323052963017062</v>
      </c>
      <c r="U378" s="349">
        <v>47.132450629732439</v>
      </c>
      <c r="V378" s="349">
        <v>87.771370741119497</v>
      </c>
      <c r="W378" s="243"/>
    </row>
    <row r="379" spans="1:23" s="5" customFormat="1" outlineLevel="1">
      <c r="A379" s="561"/>
      <c r="B379" s="561"/>
      <c r="C379" s="561"/>
      <c r="D379" s="561"/>
      <c r="E379" s="569"/>
      <c r="F379" s="8" t="s">
        <v>84</v>
      </c>
      <c r="G379" s="33">
        <v>61.446078324294568</v>
      </c>
      <c r="H379" s="11">
        <v>39.612533087088813</v>
      </c>
      <c r="I379" s="80"/>
      <c r="J379" s="8" t="s">
        <v>84</v>
      </c>
      <c r="K379" s="11">
        <v>7.4916693371849457</v>
      </c>
      <c r="L379" s="80">
        <v>4.168495863740791</v>
      </c>
      <c r="M379" s="80">
        <v>0.72924199319858429</v>
      </c>
      <c r="N379" s="80">
        <v>4.9121919522996285</v>
      </c>
      <c r="P379" s="85">
        <v>4.3253997866059875</v>
      </c>
      <c r="Q379" s="71"/>
      <c r="R379" s="12" t="s">
        <v>84</v>
      </c>
      <c r="S379" s="349">
        <v>106.42570018564511</v>
      </c>
      <c r="T379" s="349">
        <v>59.217121185206828</v>
      </c>
      <c r="U379" s="349">
        <v>10.359518851922179</v>
      </c>
      <c r="V379" s="349">
        <v>69.781973074404135</v>
      </c>
      <c r="W379" s="243"/>
    </row>
    <row r="380" spans="1:23" s="5" customFormat="1" outlineLevel="1">
      <c r="A380" s="561"/>
      <c r="B380" s="561"/>
      <c r="C380" s="561"/>
      <c r="D380" s="561"/>
      <c r="E380" s="569"/>
      <c r="F380" s="8" t="s">
        <v>85</v>
      </c>
      <c r="G380" s="33">
        <v>58.639814185352918</v>
      </c>
      <c r="H380" s="11">
        <v>35.216167250105471</v>
      </c>
      <c r="I380" s="80"/>
      <c r="J380" s="8" t="s">
        <v>85</v>
      </c>
      <c r="K380" s="11">
        <v>5.5251983370579465</v>
      </c>
      <c r="L380" s="80">
        <v>2.836027849849033</v>
      </c>
      <c r="M380" s="80">
        <v>0.86436891470825383</v>
      </c>
      <c r="N380" s="80">
        <v>5.7700582107470773</v>
      </c>
      <c r="P380" s="85">
        <v>3.7489133280905778</v>
      </c>
      <c r="Q380" s="71"/>
      <c r="R380" s="12" t="s">
        <v>85</v>
      </c>
      <c r="S380" s="349">
        <v>91.386302518929739</v>
      </c>
      <c r="T380" s="349">
        <v>46.907655296301705</v>
      </c>
      <c r="U380" s="349">
        <v>14.296587074111946</v>
      </c>
      <c r="V380" s="349">
        <v>81.968711852068296</v>
      </c>
      <c r="W380" s="243"/>
    </row>
    <row r="381" spans="1:23" s="5" customFormat="1" outlineLevel="1">
      <c r="A381" s="561"/>
      <c r="B381" s="561"/>
      <c r="C381" s="561"/>
      <c r="D381" s="561"/>
      <c r="E381" s="569"/>
      <c r="F381" s="8" t="s">
        <v>86</v>
      </c>
      <c r="G381" s="33">
        <v>19.039405148272596</v>
      </c>
      <c r="H381" s="11">
        <v>19.809694465084441</v>
      </c>
      <c r="I381" s="80"/>
      <c r="J381" s="8" t="s">
        <v>86</v>
      </c>
      <c r="K381" s="11"/>
      <c r="L381" s="80">
        <v>1.1069450831265215</v>
      </c>
      <c r="M381" s="80">
        <v>-0.14228346203224276</v>
      </c>
      <c r="N381" s="80">
        <v>1.4344594613075519</v>
      </c>
      <c r="P381" s="185">
        <v>0.79970702746727695</v>
      </c>
      <c r="Q381" s="71"/>
      <c r="R381" s="12" t="s">
        <v>86</v>
      </c>
      <c r="S381" s="349"/>
      <c r="T381" s="349">
        <v>26.354121185206814</v>
      </c>
      <c r="U381" s="349">
        <v>-3.3874811480777947</v>
      </c>
      <c r="V381" s="349">
        <v>34.151575407688767</v>
      </c>
      <c r="W381" s="243"/>
    </row>
    <row r="382" spans="1:23" s="5" customFormat="1" outlineLevel="1">
      <c r="A382" s="561"/>
      <c r="B382" s="561"/>
      <c r="C382" s="561"/>
      <c r="D382" s="561"/>
      <c r="E382" s="569"/>
      <c r="F382" s="12" t="s">
        <v>88</v>
      </c>
      <c r="G382" s="80">
        <v>20.024314185352921</v>
      </c>
      <c r="H382" s="80">
        <v>18.424084848358675</v>
      </c>
      <c r="I382" s="80"/>
      <c r="J382" s="12" t="s">
        <v>88</v>
      </c>
      <c r="K382" s="80"/>
      <c r="L382" s="80"/>
      <c r="M382" s="80">
        <v>0.46140560991277918</v>
      </c>
      <c r="N382" s="80">
        <v>2.1797166668433303</v>
      </c>
      <c r="P382" s="85">
        <v>1.3205611383780547</v>
      </c>
      <c r="Q382" s="71"/>
      <c r="R382" s="12" t="s">
        <v>88</v>
      </c>
      <c r="S382" s="349"/>
      <c r="T382" s="349"/>
      <c r="U382" s="349">
        <v>6.9965188519221853</v>
      </c>
      <c r="V382" s="349">
        <v>33.052109518783659</v>
      </c>
      <c r="W382" s="243"/>
    </row>
    <row r="383" spans="1:23" s="5" customFormat="1" outlineLevel="1">
      <c r="A383" s="561"/>
      <c r="B383" s="561"/>
      <c r="C383" s="561"/>
      <c r="D383" s="561"/>
      <c r="E383" s="569"/>
      <c r="F383" s="80"/>
      <c r="G383" s="80"/>
      <c r="H383" s="80"/>
      <c r="I383" s="80"/>
      <c r="J383" s="80"/>
      <c r="K383" s="80"/>
      <c r="L383" s="80"/>
      <c r="M383" s="80"/>
      <c r="N383" s="80"/>
      <c r="P383" s="85"/>
      <c r="Q383" s="69"/>
      <c r="R383" s="12"/>
      <c r="S383" s="303"/>
      <c r="T383" s="303"/>
      <c r="U383" s="303"/>
      <c r="V383" s="303"/>
      <c r="W383" s="226"/>
    </row>
    <row r="384" spans="1:23" s="5" customFormat="1" outlineLevel="1">
      <c r="A384" s="561"/>
      <c r="B384" s="561"/>
      <c r="C384" s="561"/>
      <c r="D384" s="561"/>
      <c r="E384" s="569"/>
      <c r="F384" s="80"/>
      <c r="G384" s="80"/>
      <c r="H384" s="80"/>
      <c r="I384" s="80"/>
      <c r="J384" s="80"/>
      <c r="K384" s="80"/>
      <c r="L384" s="80"/>
      <c r="M384" s="80"/>
      <c r="N384" s="80"/>
      <c r="P384" s="85"/>
      <c r="Q384" s="69"/>
      <c r="R384" s="12"/>
      <c r="S384" s="303"/>
      <c r="T384" s="303"/>
      <c r="U384" s="303"/>
      <c r="V384" s="303"/>
      <c r="W384" s="226"/>
    </row>
    <row r="385" spans="1:23" s="5" customFormat="1" outlineLevel="1">
      <c r="A385" s="561"/>
      <c r="B385" s="561"/>
      <c r="C385" s="561"/>
      <c r="D385" s="561"/>
      <c r="E385" s="569"/>
      <c r="F385" s="80"/>
      <c r="G385" s="80"/>
      <c r="H385" s="80"/>
      <c r="I385" s="80"/>
      <c r="J385" s="80"/>
      <c r="K385" s="80"/>
      <c r="L385" s="80"/>
      <c r="M385" s="80"/>
      <c r="N385" s="80"/>
      <c r="P385" s="85"/>
      <c r="Q385" s="69"/>
      <c r="R385" s="12"/>
      <c r="S385" s="303"/>
      <c r="T385" s="303"/>
      <c r="U385" s="303"/>
      <c r="V385" s="303"/>
      <c r="W385" s="226"/>
    </row>
    <row r="386" spans="1:23" s="5" customFormat="1" ht="15.75" outlineLevel="1" thickBot="1">
      <c r="A386" s="561"/>
      <c r="B386" s="561"/>
      <c r="C386" s="561"/>
      <c r="D386" s="561"/>
      <c r="E386" s="569"/>
      <c r="F386" s="49"/>
      <c r="G386" s="80"/>
      <c r="H386" s="80"/>
      <c r="I386" s="80"/>
      <c r="J386" s="80"/>
      <c r="K386" s="80"/>
      <c r="L386" s="61"/>
      <c r="M386" s="61"/>
      <c r="N386" s="61"/>
      <c r="P386" s="85"/>
      <c r="Q386" s="69"/>
      <c r="R386" s="12"/>
      <c r="S386" s="303"/>
      <c r="T386" s="303"/>
      <c r="U386" s="303"/>
      <c r="V386" s="303"/>
      <c r="W386" s="226"/>
    </row>
    <row r="387" spans="1:23" s="69" customFormat="1" ht="13.9" customHeight="1" outlineLevel="1">
      <c r="A387" s="561"/>
      <c r="B387" s="561"/>
      <c r="C387" s="561"/>
      <c r="D387" s="561"/>
      <c r="E387" s="568" t="s">
        <v>93</v>
      </c>
      <c r="F387" s="7" t="s">
        <v>79</v>
      </c>
      <c r="G387" s="7" t="s">
        <v>80</v>
      </c>
      <c r="H387" s="7" t="s">
        <v>81</v>
      </c>
      <c r="I387" s="80"/>
      <c r="J387" s="7" t="s">
        <v>79</v>
      </c>
      <c r="K387" s="53" t="s">
        <v>87</v>
      </c>
      <c r="L387" s="88"/>
      <c r="M387" s="80"/>
      <c r="N387" s="80"/>
      <c r="P387" s="178" t="s">
        <v>89</v>
      </c>
      <c r="Q387" s="69" t="s">
        <v>274</v>
      </c>
      <c r="R387" s="8">
        <v>90</v>
      </c>
      <c r="S387" s="256"/>
      <c r="T387" s="256"/>
      <c r="U387" s="303"/>
      <c r="V387" s="303"/>
      <c r="W387" s="226"/>
    </row>
    <row r="388" spans="1:23" s="69" customFormat="1" outlineLevel="1">
      <c r="A388" s="561"/>
      <c r="B388" s="561"/>
      <c r="C388" s="561"/>
      <c r="D388" s="561"/>
      <c r="E388" s="568"/>
      <c r="F388" s="8" t="s">
        <v>82</v>
      </c>
      <c r="G388" s="33">
        <v>1467.2414772278671</v>
      </c>
      <c r="H388" s="11">
        <v>136.42459324635391</v>
      </c>
      <c r="I388" s="80"/>
      <c r="J388" s="8" t="s">
        <v>82</v>
      </c>
      <c r="K388" s="80">
        <v>96.756425706456511</v>
      </c>
      <c r="L388" s="80">
        <v>110.37467860020725</v>
      </c>
      <c r="M388" s="80"/>
      <c r="N388" s="80"/>
      <c r="P388" s="85">
        <v>103.56555215333188</v>
      </c>
      <c r="Q388" s="71"/>
      <c r="R388" s="8" t="s">
        <v>82</v>
      </c>
      <c r="S388" s="256">
        <v>1370.7747222227538</v>
      </c>
      <c r="T388" s="256">
        <v>1563.7082322329804</v>
      </c>
      <c r="U388" s="256"/>
      <c r="V388" s="256"/>
      <c r="W388" s="226"/>
    </row>
    <row r="389" spans="1:23" s="69" customFormat="1" outlineLevel="1">
      <c r="A389" s="561"/>
      <c r="B389" s="561"/>
      <c r="C389" s="561"/>
      <c r="D389" s="561"/>
      <c r="E389" s="568"/>
      <c r="F389" s="8" t="s">
        <v>83</v>
      </c>
      <c r="G389" s="33">
        <v>1172.5137077716538</v>
      </c>
      <c r="H389" s="11">
        <v>34.355906479204222</v>
      </c>
      <c r="I389" s="80"/>
      <c r="J389" s="8" t="s">
        <v>83</v>
      </c>
      <c r="K389" s="80">
        <v>80.657529071265415</v>
      </c>
      <c r="L389" s="80">
        <v>77.383087829986778</v>
      </c>
      <c r="M389" s="80"/>
      <c r="N389" s="80"/>
      <c r="P389" s="193">
        <v>79.020308450626089</v>
      </c>
      <c r="Q389" s="71"/>
      <c r="R389" s="8" t="s">
        <v>83</v>
      </c>
      <c r="S389" s="256">
        <v>1196.80700221691</v>
      </c>
      <c r="T389" s="256">
        <v>1148.2204133263976</v>
      </c>
      <c r="U389" s="256"/>
      <c r="V389" s="256"/>
      <c r="W389" s="226"/>
    </row>
    <row r="390" spans="1:23" s="69" customFormat="1" outlineLevel="1">
      <c r="A390" s="561"/>
      <c r="B390" s="561"/>
      <c r="C390" s="561"/>
      <c r="D390" s="561"/>
      <c r="E390" s="568"/>
      <c r="F390" s="8" t="s">
        <v>84</v>
      </c>
      <c r="G390" s="33">
        <v>1733.2859611205708</v>
      </c>
      <c r="H390" s="11">
        <v>13.200388821015311</v>
      </c>
      <c r="I390" s="80"/>
      <c r="J390" s="8" t="s">
        <v>84</v>
      </c>
      <c r="K390" s="80">
        <v>103.46330899861671</v>
      </c>
      <c r="L390" s="80">
        <v>102.3549374220506</v>
      </c>
      <c r="M390" s="80"/>
      <c r="N390" s="80"/>
      <c r="P390" s="85">
        <v>102.90912321033366</v>
      </c>
      <c r="Q390" s="71"/>
      <c r="R390" s="8" t="s">
        <v>84</v>
      </c>
      <c r="S390" s="256">
        <v>1742.6200455702099</v>
      </c>
      <c r="T390" s="256">
        <v>1723.9518766709318</v>
      </c>
      <c r="U390" s="256"/>
      <c r="V390" s="256"/>
      <c r="W390" s="226"/>
    </row>
    <row r="391" spans="1:23" s="69" customFormat="1" outlineLevel="1">
      <c r="A391" s="561"/>
      <c r="B391" s="561"/>
      <c r="C391" s="561"/>
      <c r="D391" s="561"/>
      <c r="E391" s="568"/>
      <c r="F391" s="8" t="s">
        <v>85</v>
      </c>
      <c r="G391" s="33">
        <v>608.86296280031934</v>
      </c>
      <c r="H391" s="11">
        <v>353.46931159456307</v>
      </c>
      <c r="I391" s="80"/>
      <c r="J391" s="8" t="s">
        <v>85</v>
      </c>
      <c r="K391" s="80">
        <v>53.243478048268678</v>
      </c>
      <c r="L391" s="80">
        <v>22.252211985388577</v>
      </c>
      <c r="M391" s="80"/>
      <c r="N391" s="80"/>
      <c r="P391" s="185">
        <v>37.747845016828627</v>
      </c>
      <c r="Q391" s="71"/>
      <c r="R391" s="8" t="s">
        <v>85</v>
      </c>
      <c r="S391" s="256">
        <v>858.8035099701757</v>
      </c>
      <c r="T391" s="256">
        <v>358.92241563046292</v>
      </c>
      <c r="U391" s="256"/>
      <c r="V391" s="256"/>
      <c r="W391" s="226"/>
    </row>
    <row r="392" spans="1:23" s="69" customFormat="1" outlineLevel="1">
      <c r="A392" s="561"/>
      <c r="B392" s="561"/>
      <c r="C392" s="561"/>
      <c r="D392" s="561"/>
      <c r="E392" s="568"/>
      <c r="F392" s="8" t="s">
        <v>86</v>
      </c>
      <c r="G392" s="33">
        <v>245.12262029703217</v>
      </c>
      <c r="H392" s="11"/>
      <c r="I392" s="80"/>
      <c r="J392" s="8" t="s">
        <v>86</v>
      </c>
      <c r="K392" s="80"/>
      <c r="L392" s="80">
        <v>9.9721032510481216</v>
      </c>
      <c r="M392" s="80"/>
      <c r="N392" s="80"/>
      <c r="P392" s="85">
        <v>9.9721032510481216</v>
      </c>
      <c r="Q392" s="71"/>
      <c r="R392" s="8" t="s">
        <v>86</v>
      </c>
      <c r="S392" s="256"/>
      <c r="T392" s="256">
        <v>245.12262029703217</v>
      </c>
      <c r="U392" s="256"/>
      <c r="V392" s="256"/>
      <c r="W392" s="226"/>
    </row>
    <row r="393" spans="1:23" s="69" customFormat="1" outlineLevel="1">
      <c r="A393" s="561"/>
      <c r="B393" s="561"/>
      <c r="C393" s="561"/>
      <c r="D393" s="561"/>
      <c r="E393" s="568"/>
      <c r="F393" s="12" t="s">
        <v>88</v>
      </c>
      <c r="G393" s="80"/>
      <c r="H393" s="80"/>
      <c r="I393" s="80"/>
      <c r="J393" s="12" t="s">
        <v>88</v>
      </c>
      <c r="K393" s="80"/>
      <c r="L393" s="80"/>
      <c r="M393" s="80"/>
      <c r="N393" s="80"/>
      <c r="P393" s="85"/>
      <c r="Q393" s="71"/>
      <c r="R393" s="8"/>
      <c r="S393" s="256"/>
      <c r="T393" s="256"/>
      <c r="U393" s="256"/>
      <c r="V393" s="256"/>
      <c r="W393" s="226"/>
    </row>
    <row r="394" spans="1:23" s="69" customFormat="1" outlineLevel="1">
      <c r="A394" s="561"/>
      <c r="B394" s="561"/>
      <c r="C394" s="561"/>
      <c r="D394" s="561"/>
      <c r="E394" s="568"/>
      <c r="F394" s="80"/>
      <c r="G394" s="80"/>
      <c r="H394" s="80"/>
      <c r="I394" s="80"/>
      <c r="J394" s="80"/>
      <c r="K394" s="80"/>
      <c r="L394" s="80"/>
      <c r="M394" s="80"/>
      <c r="N394" s="80"/>
      <c r="P394" s="85"/>
      <c r="R394" s="12"/>
      <c r="S394" s="303"/>
      <c r="T394" s="303"/>
      <c r="U394" s="303"/>
      <c r="V394" s="303"/>
      <c r="W394" s="226"/>
    </row>
    <row r="395" spans="1:23" s="69" customFormat="1" outlineLevel="1">
      <c r="A395" s="561"/>
      <c r="B395" s="561"/>
      <c r="C395" s="561"/>
      <c r="D395" s="561"/>
      <c r="E395" s="568"/>
      <c r="F395" s="80"/>
      <c r="G395" s="80"/>
      <c r="H395" s="80"/>
      <c r="I395" s="80"/>
      <c r="J395" s="80"/>
      <c r="K395" s="80"/>
      <c r="L395" s="80"/>
      <c r="M395" s="80"/>
      <c r="N395" s="80"/>
      <c r="P395" s="85"/>
      <c r="R395" s="12"/>
      <c r="S395" s="303"/>
      <c r="T395" s="303"/>
      <c r="U395" s="303"/>
      <c r="V395" s="303"/>
      <c r="W395" s="226"/>
    </row>
    <row r="396" spans="1:23" s="69" customFormat="1" ht="16.899999999999999" customHeight="1" outlineLevel="1" thickBot="1">
      <c r="A396" s="561"/>
      <c r="B396" s="561"/>
      <c r="C396" s="561"/>
      <c r="D396" s="561"/>
      <c r="E396" s="568"/>
      <c r="F396" s="80"/>
      <c r="G396" s="80"/>
      <c r="H396" s="80"/>
      <c r="I396" s="80"/>
      <c r="J396" s="80"/>
      <c r="K396" s="80"/>
      <c r="L396" s="80"/>
      <c r="M396" s="61"/>
      <c r="N396" s="61"/>
      <c r="P396" s="85"/>
      <c r="R396" s="12"/>
      <c r="S396" s="303"/>
      <c r="T396" s="303"/>
      <c r="U396" s="303"/>
      <c r="V396" s="303"/>
      <c r="W396" s="226"/>
    </row>
    <row r="397" spans="1:23" s="69" customFormat="1" ht="13.9" customHeight="1" outlineLevel="1">
      <c r="A397" s="561"/>
      <c r="B397" s="561"/>
      <c r="C397" s="561"/>
      <c r="D397" s="561"/>
      <c r="E397" s="568" t="s">
        <v>273</v>
      </c>
      <c r="F397" s="7" t="s">
        <v>79</v>
      </c>
      <c r="G397" s="7" t="s">
        <v>80</v>
      </c>
      <c r="H397" s="7" t="s">
        <v>81</v>
      </c>
      <c r="I397" s="80"/>
      <c r="J397" s="7" t="s">
        <v>79</v>
      </c>
      <c r="K397" s="53" t="s">
        <v>87</v>
      </c>
      <c r="L397" s="88"/>
      <c r="M397" s="80"/>
      <c r="N397" s="80"/>
      <c r="P397" s="178" t="s">
        <v>89</v>
      </c>
      <c r="Q397" s="69" t="s">
        <v>274</v>
      </c>
      <c r="R397" s="8">
        <v>90</v>
      </c>
      <c r="S397" s="256"/>
      <c r="T397" s="256"/>
      <c r="U397" s="303"/>
      <c r="V397" s="303"/>
      <c r="W397" s="226"/>
    </row>
    <row r="398" spans="1:23" s="69" customFormat="1" outlineLevel="1">
      <c r="A398" s="561"/>
      <c r="B398" s="561"/>
      <c r="C398" s="561"/>
      <c r="D398" s="561"/>
      <c r="E398" s="568"/>
      <c r="F398" s="8" t="s">
        <v>82</v>
      </c>
      <c r="G398" s="33">
        <v>1389.7256288913682</v>
      </c>
      <c r="H398" s="11">
        <v>184.92544727759997</v>
      </c>
      <c r="I398" s="80"/>
      <c r="J398" s="8" t="s">
        <v>82</v>
      </c>
      <c r="K398" s="80">
        <v>82.91686177129462</v>
      </c>
      <c r="L398" s="80">
        <v>68.655150809084532</v>
      </c>
      <c r="M398" s="80"/>
      <c r="N398" s="80"/>
      <c r="P398" s="85">
        <v>75.786006290189576</v>
      </c>
      <c r="Q398" s="71"/>
      <c r="R398" s="8" t="s">
        <v>82</v>
      </c>
      <c r="S398" s="256">
        <v>1520.4876666753146</v>
      </c>
      <c r="T398" s="256">
        <v>1258.963591107422</v>
      </c>
      <c r="U398" s="256"/>
      <c r="V398" s="256"/>
      <c r="W398" s="226"/>
    </row>
    <row r="399" spans="1:23" s="69" customFormat="1" outlineLevel="1">
      <c r="A399" s="561"/>
      <c r="B399" s="561"/>
      <c r="C399" s="561"/>
      <c r="D399" s="561"/>
      <c r="E399" s="568"/>
      <c r="F399" s="8" t="s">
        <v>83</v>
      </c>
      <c r="G399" s="33">
        <v>1127.5984249928208</v>
      </c>
      <c r="H399" s="11">
        <v>139.67423758997941</v>
      </c>
      <c r="I399" s="80"/>
      <c r="J399" s="8" t="s">
        <v>83</v>
      </c>
      <c r="K399" s="80">
        <v>61.663763099210946</v>
      </c>
      <c r="L399" s="80">
        <v>73.502792467574395</v>
      </c>
      <c r="M399" s="80"/>
      <c r="N399" s="80"/>
      <c r="P399" s="246">
        <v>67.583277783392674</v>
      </c>
      <c r="Q399" s="71"/>
      <c r="R399" s="8" t="s">
        <v>83</v>
      </c>
      <c r="S399" s="256">
        <v>1028.8338244358854</v>
      </c>
      <c r="T399" s="256">
        <v>1226.3630255497562</v>
      </c>
      <c r="U399" s="256"/>
      <c r="V399" s="256"/>
      <c r="W399" s="226"/>
    </row>
    <row r="400" spans="1:23" s="69" customFormat="1" outlineLevel="1">
      <c r="A400" s="561"/>
      <c r="B400" s="561"/>
      <c r="C400" s="561"/>
      <c r="D400" s="561"/>
      <c r="E400" s="568"/>
      <c r="F400" s="8" t="s">
        <v>84</v>
      </c>
      <c r="G400" s="33">
        <v>1509.7494888942902</v>
      </c>
      <c r="H400" s="11">
        <v>77.022247252270461</v>
      </c>
      <c r="I400" s="80"/>
      <c r="J400" s="8" t="s">
        <v>84</v>
      </c>
      <c r="K400" s="80">
        <v>90.856079212283134</v>
      </c>
      <c r="L400" s="80">
        <v>97.656513740281639</v>
      </c>
      <c r="M400" s="80"/>
      <c r="N400" s="80"/>
      <c r="P400" s="85">
        <v>94.256296476282387</v>
      </c>
      <c r="Q400" s="71"/>
      <c r="R400" s="8" t="s">
        <v>84</v>
      </c>
      <c r="S400" s="256">
        <v>1455.2865355599829</v>
      </c>
      <c r="T400" s="256">
        <v>1564.2124422285976</v>
      </c>
      <c r="U400" s="256"/>
      <c r="V400" s="256"/>
      <c r="W400" s="226"/>
    </row>
    <row r="401" spans="1:23" s="69" customFormat="1" outlineLevel="1">
      <c r="A401" s="561"/>
      <c r="B401" s="561"/>
      <c r="C401" s="561"/>
      <c r="D401" s="561"/>
      <c r="E401" s="568"/>
      <c r="F401" s="8" t="s">
        <v>85</v>
      </c>
      <c r="G401" s="33">
        <v>1521.6230166680098</v>
      </c>
      <c r="H401" s="11">
        <v>106.2926087635531</v>
      </c>
      <c r="I401" s="80"/>
      <c r="J401" s="8" t="s">
        <v>85</v>
      </c>
      <c r="K401" s="80">
        <v>113.65457760493653</v>
      </c>
      <c r="L401" s="80">
        <v>125.4658783976319</v>
      </c>
      <c r="M401" s="80"/>
      <c r="N401" s="80"/>
      <c r="P401" s="246">
        <v>119.56022800128422</v>
      </c>
      <c r="Q401" s="71"/>
      <c r="R401" s="8" t="s">
        <v>85</v>
      </c>
      <c r="S401" s="256">
        <v>1446.4627922212928</v>
      </c>
      <c r="T401" s="256">
        <v>1596.7832411147269</v>
      </c>
      <c r="U401" s="256"/>
      <c r="V401" s="256"/>
      <c r="W401" s="226"/>
    </row>
    <row r="402" spans="1:23" s="69" customFormat="1" outlineLevel="1">
      <c r="A402" s="561"/>
      <c r="B402" s="561"/>
      <c r="C402" s="561"/>
      <c r="D402" s="561"/>
      <c r="E402" s="568"/>
      <c r="F402" s="8" t="s">
        <v>86</v>
      </c>
      <c r="G402" s="33">
        <v>1178.0653055439122</v>
      </c>
      <c r="H402" s="11"/>
      <c r="I402" s="80"/>
      <c r="J402" s="8" t="s">
        <v>86</v>
      </c>
      <c r="K402" s="80"/>
      <c r="L402" s="80">
        <v>105.44662943020342</v>
      </c>
      <c r="M402" s="80"/>
      <c r="N402" s="80"/>
      <c r="P402" s="85">
        <v>105.44662943020342</v>
      </c>
      <c r="Q402" s="71"/>
      <c r="R402" s="8" t="s">
        <v>86</v>
      </c>
      <c r="S402" s="256"/>
      <c r="T402" s="256">
        <v>1178.0653055439122</v>
      </c>
      <c r="U402" s="256"/>
      <c r="V402" s="256"/>
      <c r="W402" s="226"/>
    </row>
    <row r="403" spans="1:23" s="69" customFormat="1" outlineLevel="1">
      <c r="A403" s="561"/>
      <c r="B403" s="561"/>
      <c r="C403" s="561"/>
      <c r="D403" s="561"/>
      <c r="E403" s="568"/>
      <c r="F403" s="12" t="s">
        <v>88</v>
      </c>
      <c r="G403" s="80"/>
      <c r="H403" s="80"/>
      <c r="I403" s="80"/>
      <c r="J403" s="12" t="s">
        <v>88</v>
      </c>
      <c r="K403" s="80"/>
      <c r="L403" s="80"/>
      <c r="M403" s="80"/>
      <c r="N403" s="80"/>
      <c r="P403" s="85"/>
      <c r="Q403" s="71"/>
      <c r="R403" s="8"/>
      <c r="S403" s="256"/>
      <c r="T403" s="256"/>
      <c r="U403" s="256"/>
      <c r="V403" s="256"/>
      <c r="W403" s="226"/>
    </row>
    <row r="404" spans="1:23" s="69" customFormat="1" outlineLevel="1">
      <c r="A404" s="561"/>
      <c r="B404" s="561"/>
      <c r="C404" s="561"/>
      <c r="D404" s="561"/>
      <c r="E404" s="568"/>
      <c r="F404" s="80"/>
      <c r="G404" s="80"/>
      <c r="H404" s="80"/>
      <c r="I404" s="80"/>
      <c r="J404" s="80"/>
      <c r="K404" s="80"/>
      <c r="L404" s="80"/>
      <c r="M404" s="80"/>
      <c r="N404" s="80"/>
      <c r="P404" s="85"/>
      <c r="R404" s="12"/>
      <c r="S404" s="303"/>
      <c r="T404" s="303"/>
      <c r="U404" s="303"/>
      <c r="V404" s="303"/>
      <c r="W404" s="226"/>
    </row>
    <row r="405" spans="1:23" s="69" customFormat="1" ht="10.9" customHeight="1" outlineLevel="1" thickBot="1">
      <c r="A405" s="561"/>
      <c r="B405" s="561"/>
      <c r="C405" s="561"/>
      <c r="D405" s="561"/>
      <c r="E405" s="568"/>
      <c r="F405" s="80"/>
      <c r="G405" s="80"/>
      <c r="H405" s="80"/>
      <c r="I405" s="80"/>
      <c r="J405" s="80"/>
      <c r="K405" s="80"/>
      <c r="L405" s="61"/>
      <c r="M405" s="61"/>
      <c r="N405" s="61"/>
      <c r="P405" s="85"/>
      <c r="R405" s="12"/>
      <c r="S405" s="303"/>
      <c r="T405" s="303"/>
      <c r="U405" s="303"/>
      <c r="V405" s="303"/>
      <c r="W405" s="226"/>
    </row>
    <row r="406" spans="1:23">
      <c r="A406" s="35" t="s">
        <v>203</v>
      </c>
      <c r="B406" s="36" t="s">
        <v>201</v>
      </c>
      <c r="C406" s="122" t="s">
        <v>202</v>
      </c>
      <c r="D406" s="28" t="s">
        <v>257</v>
      </c>
      <c r="F406" s="40" t="s">
        <v>79</v>
      </c>
      <c r="G406" s="7" t="s">
        <v>80</v>
      </c>
      <c r="H406" s="7" t="s">
        <v>81</v>
      </c>
      <c r="I406" s="80"/>
      <c r="J406" s="7" t="s">
        <v>79</v>
      </c>
      <c r="K406" s="53" t="s">
        <v>87</v>
      </c>
      <c r="L406" s="80"/>
      <c r="M406" s="80"/>
      <c r="N406" s="80"/>
      <c r="O406" s="5"/>
      <c r="P406" s="178" t="s">
        <v>89</v>
      </c>
      <c r="Q406" s="74" t="s">
        <v>269</v>
      </c>
      <c r="R406" s="12" t="s">
        <v>82</v>
      </c>
      <c r="S406" s="349">
        <v>1071.198267759966</v>
      </c>
      <c r="T406" s="349">
        <v>1670.9639233366245</v>
      </c>
      <c r="U406" s="349">
        <v>1383.2855211088829</v>
      </c>
      <c r="V406" s="349">
        <v>4684.3233957090024</v>
      </c>
      <c r="W406" s="243"/>
    </row>
    <row r="407" spans="1:23" s="5" customFormat="1" ht="13.9" customHeight="1" outlineLevel="1">
      <c r="A407" s="561"/>
      <c r="B407" s="561"/>
      <c r="C407" s="561"/>
      <c r="D407" s="561"/>
      <c r="E407" s="569" t="s">
        <v>76</v>
      </c>
      <c r="F407" s="8" t="s">
        <v>82</v>
      </c>
      <c r="G407" s="33">
        <v>2202.4427769786189</v>
      </c>
      <c r="H407" s="11">
        <v>1672.616107278207</v>
      </c>
      <c r="I407" s="80"/>
      <c r="J407" s="8" t="s">
        <v>82</v>
      </c>
      <c r="K407" s="11">
        <v>83.950855743827432</v>
      </c>
      <c r="L407" s="80">
        <v>130.95507666803522</v>
      </c>
      <c r="M407" s="80">
        <v>108.40943897153402</v>
      </c>
      <c r="N407" s="80">
        <v>367.11500521089567</v>
      </c>
      <c r="P407" s="85">
        <v>172.60759414857307</v>
      </c>
      <c r="Q407" s="71"/>
      <c r="R407" s="12" t="s">
        <v>83</v>
      </c>
      <c r="S407" s="349">
        <v>-1.7841517035521983</v>
      </c>
      <c r="T407" s="349">
        <v>-7.4210152591726839</v>
      </c>
      <c r="U407" s="349">
        <v>5.6769847408273089</v>
      </c>
      <c r="V407" s="349">
        <v>-4.9270834813624313</v>
      </c>
      <c r="W407" s="243"/>
    </row>
    <row r="408" spans="1:23" s="5" customFormat="1" outlineLevel="1">
      <c r="A408" s="561"/>
      <c r="B408" s="561"/>
      <c r="C408" s="561"/>
      <c r="D408" s="561"/>
      <c r="E408" s="569"/>
      <c r="F408" s="8" t="s">
        <v>83</v>
      </c>
      <c r="G408" s="33">
        <v>-2.113816425815001</v>
      </c>
      <c r="H408" s="11">
        <v>5.6829010381987555</v>
      </c>
      <c r="I408" s="80"/>
      <c r="J408" s="8" t="s">
        <v>83</v>
      </c>
      <c r="K408" s="11">
        <v>-0.12493363485058778</v>
      </c>
      <c r="L408" s="80">
        <v>-0.51964998759030434</v>
      </c>
      <c r="M408" s="80">
        <v>0.39752580301932133</v>
      </c>
      <c r="N408" s="80">
        <v>-0.34501463486167483</v>
      </c>
      <c r="P408" s="185">
        <v>-0.1480181135708114</v>
      </c>
      <c r="Q408" s="71"/>
      <c r="R408" s="12" t="s">
        <v>84</v>
      </c>
      <c r="S408" s="349">
        <v>40.132109518783665</v>
      </c>
      <c r="T408" s="349">
        <v>45.796984740827305</v>
      </c>
      <c r="U408" s="349">
        <v>45.759518851922174</v>
      </c>
      <c r="V408" s="349">
        <v>25.788631963455355</v>
      </c>
      <c r="W408" s="243"/>
    </row>
    <row r="409" spans="1:23" s="5" customFormat="1" outlineLevel="1">
      <c r="A409" s="561"/>
      <c r="B409" s="561"/>
      <c r="C409" s="561"/>
      <c r="D409" s="561"/>
      <c r="E409" s="569"/>
      <c r="F409" s="8" t="s">
        <v>84</v>
      </c>
      <c r="G409" s="33">
        <v>39.369311268747119</v>
      </c>
      <c r="H409" s="11">
        <v>9.4369212985166424</v>
      </c>
      <c r="I409" s="80"/>
      <c r="J409" s="8" t="s">
        <v>84</v>
      </c>
      <c r="K409" s="11">
        <v>2.8250365634801131</v>
      </c>
      <c r="L409" s="80">
        <v>3.2238065215441281</v>
      </c>
      <c r="M409" s="80">
        <v>3.2211691693762647</v>
      </c>
      <c r="N409" s="80">
        <v>1.8153500798355588</v>
      </c>
      <c r="P409" s="85">
        <v>2.7713405835590161</v>
      </c>
      <c r="Q409" s="71"/>
      <c r="R409" s="12" t="s">
        <v>85</v>
      </c>
      <c r="S409" s="349">
        <v>32.698109518783646</v>
      </c>
      <c r="T409" s="349">
        <v>14.452052963017069</v>
      </c>
      <c r="U409" s="349">
        <v>26.413121185206826</v>
      </c>
      <c r="V409" s="349">
        <v>22.613836630024615</v>
      </c>
      <c r="W409" s="243"/>
    </row>
    <row r="410" spans="1:23" s="5" customFormat="1" outlineLevel="1">
      <c r="A410" s="561"/>
      <c r="B410" s="561"/>
      <c r="C410" s="561"/>
      <c r="D410" s="561"/>
      <c r="E410" s="569"/>
      <c r="F410" s="8" t="s">
        <v>85</v>
      </c>
      <c r="G410" s="33">
        <v>24.04428007425804</v>
      </c>
      <c r="H410" s="11">
        <v>7.627956512387752</v>
      </c>
      <c r="I410" s="80"/>
      <c r="J410" s="8" t="s">
        <v>85</v>
      </c>
      <c r="K410" s="11">
        <v>1.9769214352522841</v>
      </c>
      <c r="L410" s="80">
        <v>0.8737683525580332</v>
      </c>
      <c r="M410" s="80">
        <v>1.5969322450570236</v>
      </c>
      <c r="N410" s="80">
        <v>1.5918653688135775</v>
      </c>
      <c r="P410" s="85">
        <v>1.5098718504202295</v>
      </c>
      <c r="Q410" s="71"/>
      <c r="R410" s="12" t="s">
        <v>86</v>
      </c>
      <c r="S410" s="349"/>
      <c r="T410" s="349">
        <v>9.2385188519221924</v>
      </c>
      <c r="U410" s="349">
        <v>3.8535870741119522</v>
      </c>
      <c r="V410" s="349">
        <v>22.125029630170719</v>
      </c>
      <c r="W410" s="243"/>
    </row>
    <row r="411" spans="1:23" s="5" customFormat="1" outlineLevel="1">
      <c r="A411" s="561"/>
      <c r="B411" s="561"/>
      <c r="C411" s="561"/>
      <c r="D411" s="561"/>
      <c r="E411" s="569"/>
      <c r="F411" s="8" t="s">
        <v>86</v>
      </c>
      <c r="G411" s="33">
        <v>11.739045185401622</v>
      </c>
      <c r="H411" s="11">
        <v>9.3888698589423889</v>
      </c>
      <c r="I411" s="80"/>
      <c r="J411" s="8" t="s">
        <v>86</v>
      </c>
      <c r="K411" s="11"/>
      <c r="L411" s="80">
        <v>0.38804302927192041</v>
      </c>
      <c r="M411" s="80">
        <v>0.16186118421898227</v>
      </c>
      <c r="N411" s="80">
        <v>0.92931168491755878</v>
      </c>
      <c r="P411" s="185">
        <v>0.49307196613615378</v>
      </c>
      <c r="Q411" s="71"/>
      <c r="R411" s="12" t="s">
        <v>88</v>
      </c>
      <c r="S411" s="349"/>
      <c r="T411" s="349"/>
      <c r="U411" s="349">
        <v>39.763052963017067</v>
      </c>
      <c r="V411" s="349">
        <v>20.998427296886096</v>
      </c>
      <c r="W411" s="243"/>
    </row>
    <row r="412" spans="1:23" s="5" customFormat="1" outlineLevel="1">
      <c r="A412" s="561"/>
      <c r="B412" s="561"/>
      <c r="C412" s="561"/>
      <c r="D412" s="561"/>
      <c r="E412" s="569"/>
      <c r="F412" s="12" t="s">
        <v>88</v>
      </c>
      <c r="G412" s="80">
        <v>30.380740129951583</v>
      </c>
      <c r="H412" s="80">
        <v>13.268594054948331</v>
      </c>
      <c r="I412" s="80"/>
      <c r="J412" s="12" t="s">
        <v>88</v>
      </c>
      <c r="K412" s="80"/>
      <c r="L412" s="80"/>
      <c r="M412" s="80">
        <v>2.6222891830491539</v>
      </c>
      <c r="N412" s="80">
        <v>1.3848018363399441</v>
      </c>
      <c r="P412" s="85">
        <v>2.0035455096945491</v>
      </c>
      <c r="Q412" s="71"/>
      <c r="R412" s="12"/>
      <c r="S412" s="303"/>
      <c r="T412" s="303"/>
      <c r="U412" s="303"/>
      <c r="V412" s="303"/>
      <c r="W412" s="226"/>
    </row>
    <row r="413" spans="1:23" s="5" customFormat="1" outlineLevel="1">
      <c r="A413" s="561"/>
      <c r="B413" s="561"/>
      <c r="C413" s="561"/>
      <c r="D413" s="561"/>
      <c r="E413" s="569"/>
      <c r="F413" s="80"/>
      <c r="G413" s="80"/>
      <c r="H413" s="80"/>
      <c r="I413" s="80"/>
      <c r="J413" s="80"/>
      <c r="K413" s="80"/>
      <c r="L413" s="80"/>
      <c r="M413" s="80"/>
      <c r="N413" s="80"/>
      <c r="P413" s="85"/>
      <c r="Q413" s="69"/>
      <c r="R413" s="12"/>
      <c r="S413" s="303"/>
      <c r="T413" s="303"/>
      <c r="U413" s="303"/>
      <c r="V413" s="303"/>
      <c r="W413" s="226"/>
    </row>
    <row r="414" spans="1:23" s="5" customFormat="1" outlineLevel="1">
      <c r="A414" s="561"/>
      <c r="B414" s="561"/>
      <c r="C414" s="561"/>
      <c r="D414" s="561"/>
      <c r="E414" s="569"/>
      <c r="F414" s="80"/>
      <c r="G414" s="80"/>
      <c r="H414" s="80"/>
      <c r="I414" s="80"/>
      <c r="J414" s="80"/>
      <c r="K414" s="80"/>
      <c r="L414" s="80"/>
      <c r="M414" s="80"/>
      <c r="N414" s="80"/>
      <c r="P414" s="85"/>
      <c r="Q414" s="69"/>
      <c r="R414" s="12"/>
      <c r="S414" s="303"/>
      <c r="T414" s="303"/>
      <c r="U414" s="303"/>
      <c r="V414" s="303"/>
      <c r="W414" s="226"/>
    </row>
    <row r="415" spans="1:23" s="5" customFormat="1" ht="15.75" outlineLevel="1" thickBot="1">
      <c r="A415" s="561"/>
      <c r="B415" s="561"/>
      <c r="C415" s="561"/>
      <c r="D415" s="561"/>
      <c r="E415" s="569"/>
      <c r="F415" s="49"/>
      <c r="G415" s="80"/>
      <c r="H415" s="80"/>
      <c r="I415" s="80"/>
      <c r="J415" s="80"/>
      <c r="K415" s="80"/>
      <c r="L415" s="61"/>
      <c r="M415" s="61"/>
      <c r="N415" s="61"/>
      <c r="O415" s="1"/>
      <c r="P415" s="45"/>
      <c r="Q415" s="69"/>
      <c r="R415" s="12"/>
      <c r="S415" s="303"/>
      <c r="T415" s="303"/>
      <c r="U415" s="303"/>
      <c r="V415" s="303"/>
      <c r="W415" s="226"/>
    </row>
    <row r="416" spans="1:23" s="5" customFormat="1" outlineLevel="1">
      <c r="A416" s="561"/>
      <c r="B416" s="561"/>
      <c r="C416" s="561"/>
      <c r="D416" s="561"/>
      <c r="E416" s="569"/>
      <c r="F416" s="40" t="s">
        <v>79</v>
      </c>
      <c r="G416" s="7" t="s">
        <v>80</v>
      </c>
      <c r="H416" s="7" t="s">
        <v>81</v>
      </c>
      <c r="I416" s="80"/>
      <c r="J416" s="7" t="s">
        <v>79</v>
      </c>
      <c r="K416" s="53" t="s">
        <v>87</v>
      </c>
      <c r="L416" s="80"/>
      <c r="M416" s="80"/>
      <c r="N416" s="80"/>
      <c r="O416" s="69"/>
      <c r="P416" s="178" t="s">
        <v>89</v>
      </c>
      <c r="Q416" s="69" t="s">
        <v>275</v>
      </c>
      <c r="R416" s="24" t="s">
        <v>203</v>
      </c>
      <c r="S416" s="256"/>
      <c r="T416" s="256"/>
      <c r="U416" s="303"/>
      <c r="V416" s="303"/>
      <c r="W416" s="226"/>
    </row>
    <row r="417" spans="1:23" s="69" customFormat="1" ht="13.9" customHeight="1" outlineLevel="1">
      <c r="A417" s="561"/>
      <c r="B417" s="561"/>
      <c r="C417" s="561"/>
      <c r="D417" s="561"/>
      <c r="E417" s="569" t="s">
        <v>77</v>
      </c>
      <c r="F417" s="8" t="s">
        <v>82</v>
      </c>
      <c r="G417" s="33">
        <v>1539.9629088855245</v>
      </c>
      <c r="H417" s="11">
        <v>368.26135150872017</v>
      </c>
      <c r="I417" s="80"/>
      <c r="J417" s="8" t="s">
        <v>82</v>
      </c>
      <c r="K417" s="11">
        <v>37.459733981445382</v>
      </c>
      <c r="L417" s="80">
        <v>26.62356550722421</v>
      </c>
      <c r="M417" s="80"/>
      <c r="N417" s="80"/>
      <c r="P417" s="85">
        <v>32.041649744334798</v>
      </c>
      <c r="Q417" s="71"/>
      <c r="R417" s="8" t="s">
        <v>82</v>
      </c>
      <c r="S417" s="256">
        <v>1800.3630077862636</v>
      </c>
      <c r="T417" s="256">
        <v>1279.5628099847854</v>
      </c>
      <c r="U417" s="349"/>
      <c r="V417" s="349"/>
      <c r="W417" s="243"/>
    </row>
    <row r="418" spans="1:23" s="69" customFormat="1" outlineLevel="1">
      <c r="A418" s="561"/>
      <c r="B418" s="561"/>
      <c r="C418" s="561"/>
      <c r="D418" s="561"/>
      <c r="E418" s="569"/>
      <c r="F418" s="8" t="s">
        <v>83</v>
      </c>
      <c r="G418" s="33">
        <v>761.49027385703562</v>
      </c>
      <c r="H418" s="11">
        <v>302.36713043216133</v>
      </c>
      <c r="I418" s="80"/>
      <c r="J418" s="8" t="s">
        <v>83</v>
      </c>
      <c r="K418" s="11">
        <v>25.200401778247993</v>
      </c>
      <c r="L418" s="80">
        <v>14.151463598322064</v>
      </c>
      <c r="M418" s="80"/>
      <c r="N418" s="80"/>
      <c r="P418" s="185">
        <v>19.67593268828503</v>
      </c>
      <c r="Q418" s="71"/>
      <c r="R418" s="8" t="s">
        <v>83</v>
      </c>
      <c r="S418" s="256">
        <v>975.2961221935343</v>
      </c>
      <c r="T418" s="256">
        <v>547.68442552053682</v>
      </c>
      <c r="U418" s="349"/>
      <c r="V418" s="349"/>
      <c r="W418" s="243"/>
    </row>
    <row r="419" spans="1:23" s="69" customFormat="1" outlineLevel="1">
      <c r="A419" s="561"/>
      <c r="B419" s="561"/>
      <c r="C419" s="561"/>
      <c r="D419" s="561"/>
      <c r="E419" s="569"/>
      <c r="F419" s="8" t="s">
        <v>84</v>
      </c>
      <c r="G419" s="33">
        <v>437.38873924177688</v>
      </c>
      <c r="H419" s="11">
        <v>78.462986196379461</v>
      </c>
      <c r="I419" s="80"/>
      <c r="J419" s="8" t="s">
        <v>84</v>
      </c>
      <c r="K419" s="11">
        <v>11.899107222988881</v>
      </c>
      <c r="L419" s="80">
        <v>9.2201768342058319</v>
      </c>
      <c r="M419" s="80"/>
      <c r="N419" s="80"/>
      <c r="P419" s="85">
        <v>10.559642028597356</v>
      </c>
      <c r="Q419" s="71"/>
      <c r="R419" s="8" t="s">
        <v>84</v>
      </c>
      <c r="S419" s="256">
        <v>492.8704488533831</v>
      </c>
      <c r="T419" s="256">
        <v>381.90702963017071</v>
      </c>
      <c r="U419" s="349"/>
      <c r="V419" s="349"/>
      <c r="W419" s="243"/>
    </row>
    <row r="420" spans="1:23" s="69" customFormat="1" outlineLevel="1">
      <c r="A420" s="561"/>
      <c r="B420" s="561"/>
      <c r="C420" s="561"/>
      <c r="D420" s="561"/>
      <c r="E420" s="569"/>
      <c r="F420" s="8" t="s">
        <v>85</v>
      </c>
      <c r="G420" s="33">
        <v>380.94254624163079</v>
      </c>
      <c r="H420" s="11">
        <v>65.447802319181534</v>
      </c>
      <c r="I420" s="80"/>
      <c r="J420" s="8" t="s">
        <v>85</v>
      </c>
      <c r="K420" s="11">
        <v>9.5758988775752751</v>
      </c>
      <c r="L420" s="80">
        <v>7.5012868496124954</v>
      </c>
      <c r="M420" s="80"/>
      <c r="N420" s="80"/>
      <c r="P420" s="85">
        <v>8.5385928635938857</v>
      </c>
      <c r="Q420" s="71"/>
      <c r="R420" s="8" t="s">
        <v>85</v>
      </c>
      <c r="S420" s="256">
        <v>427.22113107528071</v>
      </c>
      <c r="T420" s="256">
        <v>334.66396140798093</v>
      </c>
      <c r="U420" s="349"/>
      <c r="V420" s="349"/>
      <c r="W420" s="243"/>
    </row>
    <row r="421" spans="1:23" s="69" customFormat="1" outlineLevel="1">
      <c r="A421" s="561"/>
      <c r="B421" s="561"/>
      <c r="C421" s="561"/>
      <c r="D421" s="561"/>
      <c r="E421" s="569"/>
      <c r="F421" s="8" t="s">
        <v>86</v>
      </c>
      <c r="G421" s="33">
        <v>260.78563196345533</v>
      </c>
      <c r="H421" s="11"/>
      <c r="I421" s="80"/>
      <c r="J421" s="8" t="s">
        <v>86</v>
      </c>
      <c r="K421" s="11"/>
      <c r="L421" s="80">
        <v>9.7802247285796504</v>
      </c>
      <c r="M421" s="80"/>
      <c r="N421" s="80"/>
      <c r="P421" s="185">
        <v>9.7802247285796504</v>
      </c>
      <c r="Q421" s="71"/>
      <c r="R421" s="8" t="s">
        <v>86</v>
      </c>
      <c r="S421" s="256"/>
      <c r="T421" s="256">
        <v>260.78563196345533</v>
      </c>
      <c r="U421" s="349"/>
      <c r="V421" s="349"/>
      <c r="W421" s="243"/>
    </row>
    <row r="422" spans="1:23" s="69" customFormat="1" outlineLevel="1">
      <c r="A422" s="561"/>
      <c r="B422" s="561"/>
      <c r="C422" s="561"/>
      <c r="D422" s="561"/>
      <c r="E422" s="569"/>
      <c r="F422" s="12" t="s">
        <v>88</v>
      </c>
      <c r="G422" s="80"/>
      <c r="H422" s="80"/>
      <c r="I422" s="80"/>
      <c r="J422" s="12" t="s">
        <v>88</v>
      </c>
      <c r="K422" s="80"/>
      <c r="L422" s="80"/>
      <c r="M422" s="80"/>
      <c r="N422" s="80"/>
      <c r="P422" s="85"/>
      <c r="Q422" s="71"/>
      <c r="R422" s="12"/>
      <c r="S422" s="303"/>
      <c r="T422" s="303"/>
      <c r="U422" s="303"/>
      <c r="V422" s="303"/>
      <c r="W422" s="226"/>
    </row>
    <row r="423" spans="1:23" s="69" customFormat="1" outlineLevel="1">
      <c r="A423" s="561"/>
      <c r="B423" s="561"/>
      <c r="C423" s="561"/>
      <c r="D423" s="561"/>
      <c r="E423" s="569"/>
      <c r="F423" s="80"/>
      <c r="G423" s="80"/>
      <c r="H423" s="80"/>
      <c r="I423" s="80"/>
      <c r="J423" s="80"/>
      <c r="K423" s="80"/>
      <c r="L423" s="80"/>
      <c r="M423" s="80"/>
      <c r="N423" s="80"/>
      <c r="P423" s="85"/>
      <c r="R423" s="12"/>
      <c r="S423" s="303"/>
      <c r="T423" s="303"/>
      <c r="U423" s="303"/>
      <c r="V423" s="303"/>
      <c r="W423" s="226"/>
    </row>
    <row r="424" spans="1:23" s="69" customFormat="1" outlineLevel="1">
      <c r="A424" s="561"/>
      <c r="B424" s="561"/>
      <c r="C424" s="561"/>
      <c r="D424" s="561"/>
      <c r="E424" s="569"/>
      <c r="F424" s="80"/>
      <c r="G424" s="80"/>
      <c r="H424" s="80"/>
      <c r="I424" s="80"/>
      <c r="J424" s="80"/>
      <c r="K424" s="80"/>
      <c r="L424" s="80"/>
      <c r="M424" s="80"/>
      <c r="N424" s="80"/>
      <c r="P424" s="85"/>
      <c r="R424" s="12"/>
      <c r="S424" s="303"/>
      <c r="T424" s="303"/>
      <c r="U424" s="303"/>
      <c r="V424" s="303"/>
      <c r="W424" s="226"/>
    </row>
    <row r="425" spans="1:23" s="69" customFormat="1" outlineLevel="1">
      <c r="A425" s="561"/>
      <c r="B425" s="561"/>
      <c r="C425" s="561"/>
      <c r="D425" s="561"/>
      <c r="E425" s="569"/>
      <c r="F425" s="49"/>
      <c r="G425" s="80"/>
      <c r="H425" s="80"/>
      <c r="I425" s="80"/>
      <c r="J425" s="80"/>
      <c r="K425" s="80"/>
      <c r="L425" s="80"/>
      <c r="M425" s="80"/>
      <c r="N425" s="80"/>
      <c r="O425" s="1"/>
      <c r="P425" s="45"/>
      <c r="R425" s="12"/>
      <c r="S425" s="303"/>
      <c r="T425" s="303"/>
      <c r="U425" s="303"/>
      <c r="V425" s="303"/>
      <c r="W425" s="226"/>
    </row>
    <row r="426" spans="1:23" s="69" customFormat="1" ht="15.75" outlineLevel="1" thickBot="1">
      <c r="A426" s="561"/>
      <c r="B426" s="561"/>
      <c r="C426" s="561"/>
      <c r="D426" s="561"/>
      <c r="E426" s="569"/>
      <c r="F426" s="80"/>
      <c r="G426" s="80"/>
      <c r="H426" s="80"/>
      <c r="I426" s="80"/>
      <c r="J426" s="80"/>
      <c r="K426" s="80"/>
      <c r="L426" s="61"/>
      <c r="M426" s="61"/>
      <c r="N426" s="61"/>
      <c r="P426" s="85"/>
      <c r="R426" s="80"/>
      <c r="S426" s="404"/>
      <c r="T426" s="404"/>
      <c r="U426" s="303"/>
      <c r="V426" s="303"/>
      <c r="W426" s="226"/>
    </row>
    <row r="427" spans="1:23" s="69" customFormat="1" ht="13.9" customHeight="1" outlineLevel="1">
      <c r="A427" s="561"/>
      <c r="B427" s="561"/>
      <c r="C427" s="561"/>
      <c r="D427" s="561"/>
      <c r="E427" s="570" t="s">
        <v>93</v>
      </c>
      <c r="F427" s="40" t="s">
        <v>79</v>
      </c>
      <c r="G427" s="7" t="s">
        <v>80</v>
      </c>
      <c r="H427" s="7" t="s">
        <v>81</v>
      </c>
      <c r="I427" s="80"/>
      <c r="J427" s="7" t="s">
        <v>79</v>
      </c>
      <c r="K427" s="53" t="s">
        <v>87</v>
      </c>
      <c r="L427" s="80"/>
      <c r="M427" s="80"/>
      <c r="N427" s="80"/>
      <c r="P427" s="178" t="s">
        <v>89</v>
      </c>
      <c r="Q427" s="69" t="s">
        <v>275</v>
      </c>
      <c r="R427" s="24" t="s">
        <v>203</v>
      </c>
      <c r="S427" s="256"/>
      <c r="T427" s="256"/>
      <c r="U427" s="349"/>
      <c r="V427" s="349"/>
      <c r="W427" s="243"/>
    </row>
    <row r="428" spans="1:23" s="69" customFormat="1" outlineLevel="1">
      <c r="A428" s="561"/>
      <c r="B428" s="561"/>
      <c r="C428" s="561"/>
      <c r="D428" s="561"/>
      <c r="E428" s="570"/>
      <c r="F428" s="8" t="s">
        <v>82</v>
      </c>
      <c r="G428" s="33">
        <v>916.88350108842928</v>
      </c>
      <c r="H428" s="11">
        <v>323.29982067986407</v>
      </c>
      <c r="I428" s="80"/>
      <c r="J428" s="8" t="s">
        <v>82</v>
      </c>
      <c r="K428" s="11">
        <v>27.805248909583952</v>
      </c>
      <c r="L428" s="80">
        <v>16.706971690083662</v>
      </c>
      <c r="M428" s="80"/>
      <c r="N428" s="80"/>
      <c r="P428" s="248">
        <v>22.256110299833807</v>
      </c>
      <c r="Q428" s="71"/>
      <c r="R428" s="8" t="s">
        <v>82</v>
      </c>
      <c r="S428" s="256">
        <v>1145.4909966475561</v>
      </c>
      <c r="T428" s="256">
        <v>688.27600552930255</v>
      </c>
      <c r="U428" s="349"/>
      <c r="V428" s="349"/>
      <c r="W428" s="243"/>
    </row>
    <row r="429" spans="1:23" s="69" customFormat="1" outlineLevel="1">
      <c r="A429" s="561"/>
      <c r="B429" s="561"/>
      <c r="C429" s="561"/>
      <c r="D429" s="561"/>
      <c r="E429" s="570"/>
      <c r="F429" s="8" t="s">
        <v>83</v>
      </c>
      <c r="G429" s="33">
        <v>1163.8624105417207</v>
      </c>
      <c r="H429" s="11">
        <v>204.93585185992873</v>
      </c>
      <c r="I429" s="80"/>
      <c r="J429" s="8" t="s">
        <v>83</v>
      </c>
      <c r="K429" s="11">
        <v>31.818368435283968</v>
      </c>
      <c r="L429" s="80">
        <v>40.868556349942672</v>
      </c>
      <c r="M429" s="80"/>
      <c r="N429" s="80"/>
      <c r="P429" s="185">
        <v>36.343462392613318</v>
      </c>
      <c r="Q429" s="71"/>
      <c r="R429" s="8" t="s">
        <v>83</v>
      </c>
      <c r="S429" s="256">
        <v>1018.9508799833245</v>
      </c>
      <c r="T429" s="256">
        <v>1308.7739411001171</v>
      </c>
      <c r="U429" s="349"/>
      <c r="V429" s="349"/>
      <c r="W429" s="243"/>
    </row>
    <row r="430" spans="1:23" s="69" customFormat="1" outlineLevel="1">
      <c r="A430" s="561"/>
      <c r="B430" s="561"/>
      <c r="C430" s="561"/>
      <c r="D430" s="561"/>
      <c r="E430" s="570"/>
      <c r="F430" s="8" t="s">
        <v>84</v>
      </c>
      <c r="G430" s="33">
        <v>926.04338442419771</v>
      </c>
      <c r="H430" s="11">
        <v>288.91915918297531</v>
      </c>
      <c r="I430" s="80"/>
      <c r="J430" s="8" t="s">
        <v>84</v>
      </c>
      <c r="K430" s="11">
        <v>24.804904538676588</v>
      </c>
      <c r="L430" s="80">
        <v>38.847393806843641</v>
      </c>
      <c r="M430" s="80"/>
      <c r="N430" s="80"/>
      <c r="P430" s="85">
        <v>31.826149172760115</v>
      </c>
      <c r="Q430" s="71"/>
      <c r="R430" s="8" t="s">
        <v>84</v>
      </c>
      <c r="S430" s="256">
        <v>721.74668775120017</v>
      </c>
      <c r="T430" s="256">
        <v>1130.3400810971953</v>
      </c>
      <c r="U430" s="349"/>
      <c r="V430" s="349"/>
      <c r="W430" s="243"/>
    </row>
    <row r="431" spans="1:23" s="69" customFormat="1" outlineLevel="1">
      <c r="A431" s="561"/>
      <c r="B431" s="561"/>
      <c r="C431" s="561"/>
      <c r="D431" s="561"/>
      <c r="E431" s="570"/>
      <c r="F431" s="8" t="s">
        <v>85</v>
      </c>
      <c r="G431" s="33">
        <v>964.76191219791724</v>
      </c>
      <c r="H431" s="11"/>
      <c r="I431" s="80"/>
      <c r="J431" s="8" t="s">
        <v>85</v>
      </c>
      <c r="K431" s="11"/>
      <c r="L431" s="80">
        <v>29.712751857568559</v>
      </c>
      <c r="M431" s="80"/>
      <c r="N431" s="80"/>
      <c r="P431" s="85">
        <v>29.712751857568559</v>
      </c>
      <c r="Q431" s="71"/>
      <c r="R431" s="8" t="s">
        <v>85</v>
      </c>
      <c r="S431" s="256"/>
      <c r="T431" s="256">
        <v>964.76191219791724</v>
      </c>
      <c r="U431" s="349"/>
      <c r="V431" s="349"/>
      <c r="W431" s="243"/>
    </row>
    <row r="432" spans="1:23" s="69" customFormat="1" outlineLevel="1">
      <c r="A432" s="561"/>
      <c r="B432" s="561"/>
      <c r="C432" s="561"/>
      <c r="D432" s="561"/>
      <c r="E432" s="570"/>
      <c r="F432" s="8" t="s">
        <v>86</v>
      </c>
      <c r="G432" s="33">
        <v>967.17793553076353</v>
      </c>
      <c r="H432" s="11"/>
      <c r="I432" s="80"/>
      <c r="J432" s="8" t="s">
        <v>86</v>
      </c>
      <c r="K432" s="11"/>
      <c r="L432" s="80">
        <v>32.621983929578604</v>
      </c>
      <c r="M432" s="80"/>
      <c r="N432" s="80"/>
      <c r="P432" s="185">
        <v>32.621983929578604</v>
      </c>
      <c r="Q432" s="71"/>
      <c r="R432" s="8" t="s">
        <v>86</v>
      </c>
      <c r="S432" s="256"/>
      <c r="T432" s="256">
        <v>967.17793553076353</v>
      </c>
      <c r="U432" s="303"/>
      <c r="V432" s="303"/>
      <c r="W432" s="226"/>
    </row>
    <row r="433" spans="1:25" s="69" customFormat="1" outlineLevel="1">
      <c r="A433" s="561"/>
      <c r="B433" s="561"/>
      <c r="C433" s="561"/>
      <c r="D433" s="561"/>
      <c r="E433" s="570"/>
      <c r="F433" s="12"/>
      <c r="G433" s="80"/>
      <c r="H433" s="80"/>
      <c r="I433" s="80"/>
      <c r="J433" s="12"/>
      <c r="K433" s="80"/>
      <c r="L433" s="80"/>
      <c r="M433" s="80"/>
      <c r="N433" s="80"/>
      <c r="P433" s="85"/>
      <c r="Q433" s="71"/>
      <c r="R433" s="12"/>
      <c r="S433" s="303"/>
      <c r="T433" s="303"/>
      <c r="U433" s="303"/>
      <c r="V433" s="303"/>
      <c r="W433" s="226"/>
    </row>
    <row r="434" spans="1:25" s="69" customFormat="1" outlineLevel="1">
      <c r="A434" s="561"/>
      <c r="B434" s="561"/>
      <c r="C434" s="561"/>
      <c r="D434" s="561"/>
      <c r="E434" s="570"/>
      <c r="F434" s="80"/>
      <c r="G434" s="80"/>
      <c r="H434" s="80"/>
      <c r="I434" s="80"/>
      <c r="J434" s="80"/>
      <c r="K434" s="80"/>
      <c r="L434" s="80"/>
      <c r="M434" s="80"/>
      <c r="N434" s="80"/>
      <c r="P434" s="85"/>
      <c r="R434" s="12"/>
      <c r="S434" s="303"/>
      <c r="T434" s="303"/>
      <c r="U434" s="303"/>
      <c r="V434" s="303"/>
      <c r="W434" s="226"/>
    </row>
    <row r="435" spans="1:25" s="69" customFormat="1" outlineLevel="1">
      <c r="A435" s="561"/>
      <c r="B435" s="561"/>
      <c r="C435" s="561"/>
      <c r="D435" s="561"/>
      <c r="E435" s="570"/>
      <c r="F435" s="80"/>
      <c r="G435" s="80"/>
      <c r="H435" s="80"/>
      <c r="I435" s="80"/>
      <c r="J435" s="80"/>
      <c r="K435" s="80"/>
      <c r="L435" s="80"/>
      <c r="M435" s="80"/>
      <c r="N435" s="80"/>
      <c r="P435" s="85"/>
      <c r="R435" s="12"/>
      <c r="S435" s="303"/>
      <c r="T435" s="303"/>
      <c r="U435" s="303"/>
      <c r="V435" s="303"/>
      <c r="W435" s="226"/>
    </row>
    <row r="436" spans="1:25" s="69" customFormat="1" ht="15.75" outlineLevel="1" thickBot="1">
      <c r="A436" s="561"/>
      <c r="B436" s="561"/>
      <c r="C436" s="561"/>
      <c r="D436" s="561"/>
      <c r="E436" s="570"/>
      <c r="F436" s="80"/>
      <c r="G436" s="80"/>
      <c r="H436" s="80"/>
      <c r="I436" s="80"/>
      <c r="J436" s="80"/>
      <c r="K436" s="80"/>
      <c r="L436" s="61"/>
      <c r="M436" s="61"/>
      <c r="N436" s="61"/>
      <c r="P436" s="85"/>
      <c r="R436" s="12"/>
      <c r="S436" s="303"/>
      <c r="T436" s="303"/>
      <c r="U436" s="303"/>
      <c r="V436" s="303"/>
      <c r="W436" s="226"/>
    </row>
    <row r="437" spans="1:25">
      <c r="A437" s="524">
        <v>100</v>
      </c>
      <c r="B437" s="36" t="s">
        <v>204</v>
      </c>
      <c r="C437" s="122" t="s">
        <v>205</v>
      </c>
      <c r="D437" s="28" t="s">
        <v>257</v>
      </c>
      <c r="F437" s="40" t="s">
        <v>79</v>
      </c>
      <c r="G437" s="7" t="s">
        <v>80</v>
      </c>
      <c r="H437" s="7" t="s">
        <v>81</v>
      </c>
      <c r="I437" s="80"/>
      <c r="J437" s="7" t="s">
        <v>79</v>
      </c>
      <c r="K437" s="53" t="s">
        <v>87</v>
      </c>
      <c r="L437" s="80"/>
      <c r="M437" s="80"/>
      <c r="N437" s="80"/>
      <c r="O437" s="5"/>
      <c r="P437" s="178" t="s">
        <v>89</v>
      </c>
      <c r="Q437" s="69" t="s">
        <v>268</v>
      </c>
      <c r="R437" s="8">
        <v>100</v>
      </c>
      <c r="S437" s="256"/>
      <c r="T437" s="256"/>
      <c r="U437" s="256"/>
      <c r="V437" s="256"/>
    </row>
    <row r="438" spans="1:25" s="5" customFormat="1" ht="13.9" customHeight="1" outlineLevel="1">
      <c r="A438" s="561"/>
      <c r="B438" s="561"/>
      <c r="C438" s="561"/>
      <c r="D438" s="561"/>
      <c r="E438" s="562" t="s">
        <v>76</v>
      </c>
      <c r="F438" s="8" t="s">
        <v>82</v>
      </c>
      <c r="G438" s="33">
        <v>1499.7890736077873</v>
      </c>
      <c r="H438" s="11">
        <v>487.05049083198946</v>
      </c>
      <c r="I438" s="80"/>
      <c r="J438" s="8" t="s">
        <v>82</v>
      </c>
      <c r="K438" s="11">
        <v>93.304358948538678</v>
      </c>
      <c r="L438" s="80">
        <v>69.731663919542299</v>
      </c>
      <c r="M438" s="80">
        <v>71.238998875583988</v>
      </c>
      <c r="N438" s="80">
        <v>133.84480561466066</v>
      </c>
      <c r="P438" s="85">
        <v>92.029956839581416</v>
      </c>
      <c r="Q438" s="69"/>
      <c r="R438" s="8" t="s">
        <v>82</v>
      </c>
      <c r="S438" s="256">
        <v>1520.5576844388074</v>
      </c>
      <c r="T438" s="256">
        <v>1136.3993988752977</v>
      </c>
      <c r="U438" s="256">
        <v>1160.9640577643488</v>
      </c>
      <c r="V438" s="256">
        <v>2181.2351533526953</v>
      </c>
      <c r="W438" s="226"/>
    </row>
    <row r="439" spans="1:25" s="5" customFormat="1" outlineLevel="1">
      <c r="A439" s="561"/>
      <c r="B439" s="561"/>
      <c r="C439" s="561"/>
      <c r="D439" s="561"/>
      <c r="E439" s="562"/>
      <c r="F439" s="8" t="s">
        <v>83</v>
      </c>
      <c r="G439" s="33">
        <v>316.73636604816443</v>
      </c>
      <c r="H439" s="11">
        <v>207.27012880819484</v>
      </c>
      <c r="I439" s="80"/>
      <c r="J439" s="8" t="s">
        <v>83</v>
      </c>
      <c r="K439" s="11">
        <v>11.800634714183161</v>
      </c>
      <c r="L439" s="80">
        <v>23.38917351493571</v>
      </c>
      <c r="M439" s="80">
        <v>41.250668672051177</v>
      </c>
      <c r="N439" s="80">
        <v>10.544129886894599</v>
      </c>
      <c r="P439" s="185">
        <v>21.74615169701616</v>
      </c>
      <c r="Q439" s="71"/>
      <c r="R439" s="8" t="s">
        <v>83</v>
      </c>
      <c r="S439" s="256">
        <v>171.87823429674</v>
      </c>
      <c r="T439" s="256">
        <v>340.66725585323707</v>
      </c>
      <c r="U439" s="256">
        <v>600.82294441250997</v>
      </c>
      <c r="V439" s="256">
        <v>153.57702963017073</v>
      </c>
      <c r="W439" s="226"/>
      <c r="Y439" s="241">
        <f>G439/$G$438*100</f>
        <v>21.118727401196868</v>
      </c>
    </row>
    <row r="440" spans="1:25" s="5" customFormat="1" outlineLevel="1">
      <c r="A440" s="561"/>
      <c r="B440" s="561"/>
      <c r="C440" s="561"/>
      <c r="D440" s="561"/>
      <c r="E440" s="562"/>
      <c r="F440" s="8" t="s">
        <v>84</v>
      </c>
      <c r="G440" s="33">
        <v>338.09620538276391</v>
      </c>
      <c r="H440" s="11">
        <v>306.55572330521665</v>
      </c>
      <c r="I440" s="80"/>
      <c r="J440" s="8" t="s">
        <v>84</v>
      </c>
      <c r="K440" s="11">
        <v>9.1051228636092798</v>
      </c>
      <c r="L440" s="80">
        <v>26.330506445497058</v>
      </c>
      <c r="M440" s="80">
        <v>53.609387950319423</v>
      </c>
      <c r="N440" s="80">
        <v>6.546781083155091</v>
      </c>
      <c r="P440" s="85">
        <v>23.897949585645215</v>
      </c>
      <c r="Q440" s="71"/>
      <c r="R440" s="8" t="s">
        <v>84</v>
      </c>
      <c r="S440" s="256">
        <v>128.81471185206829</v>
      </c>
      <c r="T440" s="256">
        <v>372.51079985440578</v>
      </c>
      <c r="U440" s="256">
        <v>758.43873441689277</v>
      </c>
      <c r="V440" s="256">
        <v>92.620575407688776</v>
      </c>
      <c r="W440" s="226"/>
      <c r="Y440" s="78">
        <f t="shared" ref="Y440:Y442" si="4">G440/$G$438*100</f>
        <v>22.542916956279953</v>
      </c>
    </row>
    <row r="441" spans="1:25" s="5" customFormat="1" outlineLevel="1">
      <c r="A441" s="561"/>
      <c r="B441" s="561"/>
      <c r="C441" s="561"/>
      <c r="D441" s="561"/>
      <c r="E441" s="562"/>
      <c r="F441" s="8" t="s">
        <v>85</v>
      </c>
      <c r="G441" s="33">
        <v>601.86231855437347</v>
      </c>
      <c r="H441" s="11">
        <v>525.28182124219643</v>
      </c>
      <c r="I441" s="80"/>
      <c r="J441" s="8" t="s">
        <v>85</v>
      </c>
      <c r="K441" s="11">
        <v>11.241538700385032</v>
      </c>
      <c r="L441" s="80">
        <v>62.345729988486283</v>
      </c>
      <c r="M441" s="80">
        <v>105.15174811451966</v>
      </c>
      <c r="N441" s="80">
        <v>19.612699471326795</v>
      </c>
      <c r="P441" s="85">
        <v>49.58792906867945</v>
      </c>
      <c r="Q441" s="71"/>
      <c r="R441" s="8" t="s">
        <v>85</v>
      </c>
      <c r="S441" s="256">
        <v>136.44164362987851</v>
      </c>
      <c r="T441" s="256">
        <v>756.70725330886603</v>
      </c>
      <c r="U441" s="256">
        <v>1276.2556555366075</v>
      </c>
      <c r="V441" s="256">
        <v>238.04472174214217</v>
      </c>
      <c r="W441" s="226"/>
      <c r="Y441" s="78">
        <f t="shared" si="4"/>
        <v>40.129797525899811</v>
      </c>
    </row>
    <row r="442" spans="1:25" s="5" customFormat="1" outlineLevel="1">
      <c r="A442" s="561"/>
      <c r="B442" s="561"/>
      <c r="C442" s="561"/>
      <c r="D442" s="561"/>
      <c r="E442" s="562"/>
      <c r="F442" s="8" t="s">
        <v>86</v>
      </c>
      <c r="G442" s="33">
        <v>744.32483552589372</v>
      </c>
      <c r="H442" s="11">
        <v>174.02794093810982</v>
      </c>
      <c r="I442" s="80"/>
      <c r="J442" s="8" t="s">
        <v>86</v>
      </c>
      <c r="K442" s="11"/>
      <c r="L442" s="80">
        <v>48.974669100647411</v>
      </c>
      <c r="M442" s="80">
        <v>68.163405090591084</v>
      </c>
      <c r="N442" s="80">
        <v>44.441750125848579</v>
      </c>
      <c r="P442" s="193">
        <v>53.859941439029029</v>
      </c>
      <c r="Q442" s="71"/>
      <c r="R442" s="8" t="s">
        <v>86</v>
      </c>
      <c r="S442" s="256"/>
      <c r="T442" s="256">
        <v>676.81214552638062</v>
      </c>
      <c r="U442" s="256">
        <v>941.99350997017575</v>
      </c>
      <c r="V442" s="256">
        <v>614.16885108112456</v>
      </c>
      <c r="W442" s="527" t="s">
        <v>628</v>
      </c>
      <c r="Y442" s="241">
        <f t="shared" si="4"/>
        <v>49.628634360923712</v>
      </c>
    </row>
    <row r="443" spans="1:25" s="5" customFormat="1" outlineLevel="1">
      <c r="A443" s="561"/>
      <c r="B443" s="561"/>
      <c r="C443" s="561"/>
      <c r="D443" s="561"/>
      <c r="E443" s="562"/>
      <c r="F443" s="12" t="s">
        <v>88</v>
      </c>
      <c r="G443" s="80">
        <v>1311.2083349738282</v>
      </c>
      <c r="H443" s="80">
        <v>593.91818661302727</v>
      </c>
      <c r="I443" s="80"/>
      <c r="J443" s="12" t="s">
        <v>88</v>
      </c>
      <c r="K443" s="80"/>
      <c r="L443" s="80"/>
      <c r="M443" s="80">
        <v>172.25094676440642</v>
      </c>
      <c r="N443" s="80">
        <v>88.678514386418499</v>
      </c>
      <c r="P443" s="85">
        <v>130.46473057541246</v>
      </c>
      <c r="Q443" s="71"/>
      <c r="R443" s="8" t="s">
        <v>88</v>
      </c>
      <c r="S443" s="256"/>
      <c r="T443" s="256"/>
      <c r="U443" s="256">
        <v>1731.1719121979172</v>
      </c>
      <c r="V443" s="256">
        <v>891.24475774973916</v>
      </c>
      <c r="W443" s="226"/>
      <c r="Y443" s="78">
        <f>G443/$G$438*100</f>
        <v>87.426182657783841</v>
      </c>
    </row>
    <row r="444" spans="1:25" s="5" customFormat="1" outlineLevel="1">
      <c r="A444" s="561"/>
      <c r="B444" s="561"/>
      <c r="C444" s="561"/>
      <c r="D444" s="561"/>
      <c r="E444" s="562"/>
      <c r="F444" s="80"/>
      <c r="G444" s="80"/>
      <c r="H444" s="80"/>
      <c r="I444" s="80"/>
      <c r="J444" s="80"/>
      <c r="K444" s="80"/>
      <c r="L444" s="80"/>
      <c r="M444" s="80"/>
      <c r="N444" s="80"/>
      <c r="P444" s="85"/>
      <c r="Q444" s="69"/>
      <c r="R444" s="12"/>
      <c r="S444" s="303"/>
      <c r="T444" s="303"/>
      <c r="U444" s="303"/>
      <c r="V444" s="303"/>
      <c r="W444" s="226"/>
      <c r="Y444" s="78"/>
    </row>
    <row r="445" spans="1:25" s="5" customFormat="1" outlineLevel="1">
      <c r="A445" s="561"/>
      <c r="B445" s="561"/>
      <c r="C445" s="561"/>
      <c r="D445" s="561"/>
      <c r="E445" s="562"/>
      <c r="F445" s="80"/>
      <c r="G445" s="80"/>
      <c r="H445" s="80"/>
      <c r="I445" s="80"/>
      <c r="J445" s="80"/>
      <c r="K445" s="80"/>
      <c r="L445" s="80"/>
      <c r="M445" s="80"/>
      <c r="N445" s="80"/>
      <c r="P445" s="85"/>
      <c r="Q445" s="69"/>
      <c r="R445" s="12"/>
      <c r="S445" s="303"/>
      <c r="T445" s="303"/>
      <c r="U445" s="303"/>
      <c r="V445" s="303"/>
      <c r="W445" s="226"/>
    </row>
    <row r="446" spans="1:25" s="5" customFormat="1" outlineLevel="1">
      <c r="A446" s="561"/>
      <c r="B446" s="561"/>
      <c r="C446" s="561"/>
      <c r="D446" s="561"/>
      <c r="E446" s="562"/>
      <c r="F446" s="80"/>
      <c r="G446" s="80"/>
      <c r="H446" s="80"/>
      <c r="I446" s="80"/>
      <c r="J446" s="80"/>
      <c r="K446" s="80"/>
      <c r="L446" s="80"/>
      <c r="M446" s="80"/>
      <c r="N446" s="80"/>
      <c r="P446" s="85"/>
      <c r="Q446" s="69"/>
      <c r="R446" s="12"/>
      <c r="S446" s="303"/>
      <c r="T446" s="303"/>
      <c r="U446" s="303"/>
      <c r="V446" s="303"/>
      <c r="W446" s="226"/>
    </row>
    <row r="447" spans="1:25" s="5" customFormat="1" ht="15.75" outlineLevel="1" thickBot="1">
      <c r="A447" s="561"/>
      <c r="B447" s="561"/>
      <c r="C447" s="561"/>
      <c r="D447" s="561"/>
      <c r="E447" s="562"/>
      <c r="F447" s="49"/>
      <c r="G447" s="80"/>
      <c r="H447" s="80"/>
      <c r="I447" s="80"/>
      <c r="J447" s="80"/>
      <c r="K447" s="80"/>
      <c r="L447" s="61"/>
      <c r="M447" s="61"/>
      <c r="N447" s="61"/>
      <c r="P447" s="85"/>
      <c r="Q447" s="69"/>
      <c r="R447" s="12"/>
      <c r="S447" s="303"/>
      <c r="T447" s="303"/>
      <c r="U447" s="303"/>
      <c r="V447" s="303"/>
      <c r="W447" s="226"/>
    </row>
    <row r="448" spans="1:25" s="5" customFormat="1" ht="14.45" customHeight="1" outlineLevel="1">
      <c r="A448" s="563"/>
      <c r="B448" s="563"/>
      <c r="C448" s="563"/>
      <c r="D448" s="563"/>
      <c r="E448" s="562" t="s">
        <v>77</v>
      </c>
      <c r="F448" s="40" t="s">
        <v>79</v>
      </c>
      <c r="G448" s="7" t="s">
        <v>80</v>
      </c>
      <c r="H448" s="7" t="s">
        <v>81</v>
      </c>
      <c r="I448" s="80"/>
      <c r="J448" s="7" t="s">
        <v>79</v>
      </c>
      <c r="K448" s="53" t="s">
        <v>87</v>
      </c>
      <c r="L448" s="80"/>
      <c r="M448" s="80"/>
      <c r="N448" s="80"/>
      <c r="P448" s="178" t="s">
        <v>89</v>
      </c>
      <c r="Q448" s="69" t="s">
        <v>268</v>
      </c>
      <c r="R448" s="12">
        <v>100</v>
      </c>
      <c r="S448" s="349"/>
      <c r="T448" s="303"/>
      <c r="U448" s="303"/>
      <c r="V448" s="303"/>
      <c r="W448" s="226"/>
    </row>
    <row r="449" spans="1:23" s="5" customFormat="1" outlineLevel="1">
      <c r="A449" s="563"/>
      <c r="B449" s="563"/>
      <c r="C449" s="563"/>
      <c r="D449" s="563"/>
      <c r="E449" s="562"/>
      <c r="F449" s="8" t="s">
        <v>82</v>
      </c>
      <c r="G449" s="84">
        <v>3891.6666867489907</v>
      </c>
      <c r="H449" s="84">
        <v>356.55767441786759</v>
      </c>
      <c r="I449" s="80"/>
      <c r="J449" s="8" t="s">
        <v>82</v>
      </c>
      <c r="K449" s="11">
        <v>105.71716713612902</v>
      </c>
      <c r="L449" s="80">
        <v>120.36399331448162</v>
      </c>
      <c r="M449" s="80"/>
      <c r="N449" s="80"/>
      <c r="P449" s="85">
        <v>113.04058022530532</v>
      </c>
      <c r="Q449" s="69"/>
      <c r="R449" s="48" t="s">
        <v>232</v>
      </c>
      <c r="S449" s="349">
        <v>3639.5423372840114</v>
      </c>
      <c r="T449" s="303">
        <v>4143.7910362139701</v>
      </c>
      <c r="U449" s="303"/>
      <c r="V449" s="303"/>
      <c r="W449" s="226"/>
    </row>
    <row r="450" spans="1:23" s="5" customFormat="1" outlineLevel="1">
      <c r="A450" s="563"/>
      <c r="B450" s="563"/>
      <c r="C450" s="563"/>
      <c r="D450" s="563"/>
      <c r="E450" s="562"/>
      <c r="F450" s="8" t="s">
        <v>83</v>
      </c>
      <c r="G450" s="84">
        <v>2863.2519911314253</v>
      </c>
      <c r="H450" s="84">
        <v>487.33963804441925</v>
      </c>
      <c r="I450" s="80"/>
      <c r="J450" s="8" t="s">
        <v>83</v>
      </c>
      <c r="K450" s="11">
        <v>111.75321672171097</v>
      </c>
      <c r="L450" s="80">
        <v>87.743209666390797</v>
      </c>
      <c r="M450" s="80"/>
      <c r="N450" s="80"/>
      <c r="P450" s="193">
        <v>99.748213194050891</v>
      </c>
      <c r="Q450" s="69"/>
      <c r="R450" s="48" t="s">
        <v>233</v>
      </c>
      <c r="S450" s="349">
        <v>3207.8531539336336</v>
      </c>
      <c r="T450" s="303">
        <v>2518.6508283292169</v>
      </c>
      <c r="U450" s="303"/>
      <c r="V450" s="303"/>
      <c r="W450" s="226"/>
    </row>
    <row r="451" spans="1:23" s="5" customFormat="1" outlineLevel="1">
      <c r="A451" s="563"/>
      <c r="B451" s="563"/>
      <c r="C451" s="563"/>
      <c r="D451" s="563"/>
      <c r="E451" s="562"/>
      <c r="F451" s="8" t="s">
        <v>84</v>
      </c>
      <c r="G451" s="84">
        <v>3228.3709589168325</v>
      </c>
      <c r="H451" s="84">
        <v>632.0350511060791</v>
      </c>
      <c r="I451" s="80"/>
      <c r="J451" s="8" t="s">
        <v>84</v>
      </c>
      <c r="K451" s="11">
        <v>126.99572705497191</v>
      </c>
      <c r="L451" s="80">
        <v>96.110273390281037</v>
      </c>
      <c r="M451" s="80"/>
      <c r="N451" s="80"/>
      <c r="P451" s="85">
        <v>111.55300022262648</v>
      </c>
      <c r="Q451" s="69"/>
      <c r="R451" s="48" t="s">
        <v>253</v>
      </c>
      <c r="S451" s="349">
        <v>3675.2872295015263</v>
      </c>
      <c r="T451" s="303">
        <v>2781.4546883321386</v>
      </c>
      <c r="U451" s="303"/>
      <c r="V451" s="303"/>
      <c r="W451" s="226"/>
    </row>
    <row r="452" spans="1:23" s="5" customFormat="1" outlineLevel="1">
      <c r="A452" s="563"/>
      <c r="B452" s="563"/>
      <c r="C452" s="563"/>
      <c r="D452" s="563"/>
      <c r="E452" s="562"/>
      <c r="F452" s="8" t="s">
        <v>85</v>
      </c>
      <c r="G452" s="84">
        <v>3072.4323588876132</v>
      </c>
      <c r="H452" s="84">
        <v>477.32204211874836</v>
      </c>
      <c r="I452" s="80"/>
      <c r="J452" s="8" t="s">
        <v>85</v>
      </c>
      <c r="K452" s="11">
        <v>121.7843356259295</v>
      </c>
      <c r="L452" s="80">
        <v>97.675851356948428</v>
      </c>
      <c r="M452" s="80"/>
      <c r="N452" s="80"/>
      <c r="P452" s="85">
        <v>109.73009349143896</v>
      </c>
      <c r="Q452" s="69"/>
      <c r="R452" s="48" t="s">
        <v>235</v>
      </c>
      <c r="S452" s="349">
        <v>3409.9500116795948</v>
      </c>
      <c r="T452" s="303">
        <v>2734.9147060956311</v>
      </c>
      <c r="U452" s="303"/>
      <c r="V452" s="303"/>
      <c r="W452" s="226"/>
    </row>
    <row r="453" spans="1:23" s="5" customFormat="1" outlineLevel="1">
      <c r="A453" s="563"/>
      <c r="B453" s="563"/>
      <c r="C453" s="563"/>
      <c r="D453" s="563"/>
      <c r="E453" s="562"/>
      <c r="F453" s="8" t="s">
        <v>86</v>
      </c>
      <c r="G453" s="84">
        <v>2235.0148582868483</v>
      </c>
      <c r="H453" s="84"/>
      <c r="I453" s="80"/>
      <c r="J453" s="8" t="s">
        <v>86</v>
      </c>
      <c r="K453" s="11"/>
      <c r="L453" s="80">
        <v>278.56604884575603</v>
      </c>
      <c r="M453" s="80"/>
      <c r="N453" s="80"/>
      <c r="P453" s="193">
        <v>278.56604884575603</v>
      </c>
      <c r="Q453" s="69"/>
      <c r="R453" s="12" t="s">
        <v>236</v>
      </c>
      <c r="S453" s="349"/>
      <c r="T453" s="303">
        <v>2235.0148582868483</v>
      </c>
      <c r="U453" s="303"/>
      <c r="V453" s="303"/>
      <c r="W453" s="226"/>
    </row>
    <row r="454" spans="1:23" s="5" customFormat="1" outlineLevel="1">
      <c r="A454" s="563"/>
      <c r="B454" s="563"/>
      <c r="C454" s="563"/>
      <c r="D454" s="563"/>
      <c r="E454" s="562"/>
      <c r="F454" s="13" t="s">
        <v>88</v>
      </c>
      <c r="G454" s="85">
        <v>2222.1083860605677</v>
      </c>
      <c r="H454" s="85"/>
      <c r="I454" s="80"/>
      <c r="J454" s="12" t="s">
        <v>88</v>
      </c>
      <c r="K454" s="80"/>
      <c r="L454" s="80">
        <v>118.99710218346146</v>
      </c>
      <c r="M454" s="80"/>
      <c r="N454" s="80"/>
      <c r="P454" s="85"/>
      <c r="Q454" s="69"/>
      <c r="R454" s="12" t="s">
        <v>237</v>
      </c>
      <c r="S454" s="349"/>
      <c r="T454" s="303">
        <v>2222.1083860605677</v>
      </c>
      <c r="U454" s="303"/>
      <c r="V454" s="303"/>
      <c r="W454" s="226"/>
    </row>
    <row r="455" spans="1:23" s="5" customFormat="1" outlineLevel="1">
      <c r="A455" s="563"/>
      <c r="B455" s="563"/>
      <c r="C455" s="563"/>
      <c r="D455" s="563"/>
      <c r="E455" s="562"/>
      <c r="F455" s="80"/>
      <c r="G455" s="80"/>
      <c r="H455" s="80"/>
      <c r="I455" s="80"/>
      <c r="J455" s="80"/>
      <c r="K455" s="80"/>
      <c r="L455" s="80"/>
      <c r="M455" s="80"/>
      <c r="N455" s="80"/>
      <c r="P455" s="85"/>
      <c r="Q455" s="69"/>
      <c r="R455" s="12"/>
      <c r="S455" s="303"/>
      <c r="T455" s="303"/>
      <c r="U455" s="303"/>
      <c r="V455" s="303"/>
      <c r="W455" s="226"/>
    </row>
    <row r="456" spans="1:23" s="5" customFormat="1" ht="15.75" outlineLevel="1" thickBot="1">
      <c r="A456" s="563"/>
      <c r="B456" s="563"/>
      <c r="C456" s="563"/>
      <c r="D456" s="563"/>
      <c r="E456" s="562"/>
      <c r="F456" s="80"/>
      <c r="G456" s="80"/>
      <c r="H456" s="80"/>
      <c r="I456" s="80"/>
      <c r="J456" s="80"/>
      <c r="K456" s="80"/>
      <c r="L456" s="61"/>
      <c r="M456" s="61"/>
      <c r="N456" s="61"/>
      <c r="P456" s="85"/>
      <c r="Q456" s="69"/>
      <c r="R456" s="12"/>
      <c r="S456" s="303"/>
      <c r="T456" s="303"/>
      <c r="U456" s="303"/>
      <c r="V456" s="303"/>
      <c r="W456" s="226"/>
    </row>
    <row r="457" spans="1:23" s="69" customFormat="1" ht="14.45" customHeight="1" outlineLevel="1">
      <c r="A457" s="563"/>
      <c r="B457" s="563"/>
      <c r="C457" s="563"/>
      <c r="D457" s="563"/>
      <c r="E457" s="562" t="s">
        <v>266</v>
      </c>
      <c r="F457" s="40" t="s">
        <v>79</v>
      </c>
      <c r="G457" s="7" t="s">
        <v>80</v>
      </c>
      <c r="H457" s="7" t="s">
        <v>81</v>
      </c>
      <c r="I457" s="80"/>
      <c r="J457" s="7" t="s">
        <v>79</v>
      </c>
      <c r="K457" s="53" t="s">
        <v>87</v>
      </c>
      <c r="L457" s="80"/>
      <c r="M457" s="80"/>
      <c r="N457" s="80"/>
      <c r="P457" s="178" t="s">
        <v>89</v>
      </c>
      <c r="Q457" s="69" t="s">
        <v>275</v>
      </c>
      <c r="R457" s="8">
        <v>100</v>
      </c>
      <c r="S457" s="256"/>
      <c r="T457" s="256"/>
      <c r="U457" s="303"/>
      <c r="V457" s="303"/>
      <c r="W457" s="226"/>
    </row>
    <row r="458" spans="1:23" s="69" customFormat="1" outlineLevel="1">
      <c r="A458" s="563"/>
      <c r="B458" s="563"/>
      <c r="C458" s="563"/>
      <c r="D458" s="563"/>
      <c r="E458" s="562"/>
      <c r="F458" s="8" t="s">
        <v>82</v>
      </c>
      <c r="G458" s="84">
        <v>5832.1842363652831</v>
      </c>
      <c r="H458" s="84">
        <v>693.85143059163227</v>
      </c>
      <c r="I458" s="80"/>
      <c r="J458" s="8" t="s">
        <v>82</v>
      </c>
      <c r="K458" s="11">
        <v>129.65909598492325</v>
      </c>
      <c r="L458" s="80">
        <v>153.47771583339508</v>
      </c>
      <c r="M458" s="80"/>
      <c r="N458" s="80"/>
      <c r="P458" s="85">
        <v>141.56840590915917</v>
      </c>
      <c r="R458" s="8" t="s">
        <v>82</v>
      </c>
      <c r="S458" s="256">
        <v>5341.5571846579533</v>
      </c>
      <c r="T458" s="256">
        <v>6322.8112880726139</v>
      </c>
      <c r="U458" s="303"/>
      <c r="V458" s="303"/>
      <c r="W458" s="226"/>
    </row>
    <row r="459" spans="1:23" s="69" customFormat="1" outlineLevel="1">
      <c r="A459" s="563"/>
      <c r="B459" s="563"/>
      <c r="C459" s="563"/>
      <c r="D459" s="563"/>
      <c r="E459" s="562"/>
      <c r="F459" s="8" t="s">
        <v>83</v>
      </c>
      <c r="G459" s="84">
        <v>3682.645163435971</v>
      </c>
      <c r="H459" s="84">
        <v>692.65925718110941</v>
      </c>
      <c r="I459" s="80"/>
      <c r="J459" s="8" t="s">
        <v>83</v>
      </c>
      <c r="K459" s="11">
        <v>99.702186844704457</v>
      </c>
      <c r="L459" s="80">
        <v>130.2907655703126</v>
      </c>
      <c r="M459" s="80"/>
      <c r="N459" s="80"/>
      <c r="P459" s="193">
        <v>114.99647620750852</v>
      </c>
      <c r="R459" s="8" t="s">
        <v>83</v>
      </c>
      <c r="S459" s="256">
        <v>3192.8611056315708</v>
      </c>
      <c r="T459" s="256">
        <v>4172.4292212403707</v>
      </c>
      <c r="U459" s="303"/>
      <c r="V459" s="303"/>
      <c r="W459" s="226"/>
    </row>
    <row r="460" spans="1:23" s="69" customFormat="1" outlineLevel="1">
      <c r="A460" s="563"/>
      <c r="B460" s="563"/>
      <c r="C460" s="563"/>
      <c r="D460" s="563"/>
      <c r="E460" s="562"/>
      <c r="F460" s="8" t="s">
        <v>84</v>
      </c>
      <c r="G460" s="84">
        <v>4022.4965595666426</v>
      </c>
      <c r="H460" s="84">
        <v>877.44110600534395</v>
      </c>
      <c r="I460" s="80"/>
      <c r="J460" s="8" t="s">
        <v>84</v>
      </c>
      <c r="K460" s="11">
        <v>116.92131964379422</v>
      </c>
      <c r="L460" s="80">
        <v>159.56804943967245</v>
      </c>
      <c r="M460" s="80"/>
      <c r="N460" s="80"/>
      <c r="P460" s="85">
        <v>138.24468454173333</v>
      </c>
      <c r="R460" s="8" t="s">
        <v>84</v>
      </c>
      <c r="S460" s="256">
        <v>3402.0520034184387</v>
      </c>
      <c r="T460" s="256">
        <v>4642.9411157148461</v>
      </c>
      <c r="U460" s="303"/>
      <c r="V460" s="303"/>
      <c r="W460" s="226"/>
    </row>
    <row r="461" spans="1:23" s="69" customFormat="1" outlineLevel="1">
      <c r="A461" s="563"/>
      <c r="B461" s="563"/>
      <c r="C461" s="563"/>
      <c r="D461" s="563"/>
      <c r="E461" s="562"/>
      <c r="F461" s="8" t="s">
        <v>85</v>
      </c>
      <c r="G461" s="84">
        <v>3694.543170060756</v>
      </c>
      <c r="H461" s="84"/>
      <c r="I461" s="80"/>
      <c r="J461" s="8" t="s">
        <v>85</v>
      </c>
      <c r="K461" s="11"/>
      <c r="L461" s="80">
        <v>113.78459602431946</v>
      </c>
      <c r="M461" s="80"/>
      <c r="N461" s="80"/>
      <c r="P461" s="85">
        <v>113.78459602431946</v>
      </c>
      <c r="R461" s="8" t="s">
        <v>85</v>
      </c>
      <c r="S461" s="256"/>
      <c r="T461" s="256">
        <v>3694.543170060756</v>
      </c>
      <c r="U461" s="303"/>
      <c r="V461" s="303"/>
      <c r="W461" s="226"/>
    </row>
    <row r="462" spans="1:23" s="69" customFormat="1" outlineLevel="1">
      <c r="A462" s="563"/>
      <c r="B462" s="563"/>
      <c r="C462" s="563"/>
      <c r="D462" s="563"/>
      <c r="E462" s="562"/>
      <c r="F462" s="8" t="s">
        <v>86</v>
      </c>
      <c r="G462" s="84">
        <v>4495.5058000476074</v>
      </c>
      <c r="H462" s="84"/>
      <c r="I462" s="80"/>
      <c r="J462" s="8" t="s">
        <v>86</v>
      </c>
      <c r="K462" s="11"/>
      <c r="L462" s="80">
        <v>151.62909799426026</v>
      </c>
      <c r="M462" s="80"/>
      <c r="N462" s="80"/>
      <c r="P462" s="193">
        <v>151.62909799426026</v>
      </c>
      <c r="R462" s="8" t="s">
        <v>86</v>
      </c>
      <c r="S462" s="256"/>
      <c r="T462" s="256">
        <v>4495.5058000476074</v>
      </c>
      <c r="U462" s="303"/>
      <c r="V462" s="303"/>
      <c r="W462" s="226"/>
    </row>
    <row r="463" spans="1:23" s="69" customFormat="1" outlineLevel="1">
      <c r="A463" s="563"/>
      <c r="B463" s="563"/>
      <c r="C463" s="563"/>
      <c r="D463" s="563"/>
      <c r="E463" s="562"/>
      <c r="F463" s="13" t="s">
        <v>88</v>
      </c>
      <c r="G463" s="85"/>
      <c r="H463" s="85"/>
      <c r="I463" s="80"/>
      <c r="J463" s="12" t="s">
        <v>88</v>
      </c>
      <c r="K463" s="80"/>
      <c r="L463" s="80"/>
      <c r="M463" s="80"/>
      <c r="N463" s="80"/>
      <c r="P463" s="85"/>
      <c r="R463" s="12"/>
      <c r="S463" s="349"/>
      <c r="T463" s="303"/>
      <c r="U463" s="303"/>
      <c r="V463" s="303"/>
      <c r="W463" s="226"/>
    </row>
    <row r="464" spans="1:23" s="69" customFormat="1" outlineLevel="1">
      <c r="A464" s="563"/>
      <c r="B464" s="563"/>
      <c r="C464" s="563"/>
      <c r="D464" s="563"/>
      <c r="E464" s="562"/>
      <c r="F464" s="80"/>
      <c r="G464" s="80"/>
      <c r="H464" s="80"/>
      <c r="I464" s="80"/>
      <c r="J464" s="80"/>
      <c r="K464" s="80"/>
      <c r="L464" s="80"/>
      <c r="M464" s="80"/>
      <c r="N464" s="80"/>
      <c r="P464" s="85"/>
      <c r="R464" s="12"/>
      <c r="S464" s="303"/>
      <c r="T464" s="303"/>
      <c r="U464" s="303"/>
      <c r="V464" s="303"/>
      <c r="W464" s="226"/>
    </row>
    <row r="465" spans="1:25" s="69" customFormat="1" outlineLevel="1">
      <c r="A465" s="563"/>
      <c r="B465" s="563"/>
      <c r="C465" s="563"/>
      <c r="D465" s="563"/>
      <c r="E465" s="562"/>
      <c r="F465" s="80"/>
      <c r="G465" s="80"/>
      <c r="H465" s="80"/>
      <c r="I465" s="80"/>
      <c r="J465" s="80"/>
      <c r="K465" s="80"/>
      <c r="L465" s="80"/>
      <c r="M465" s="80"/>
      <c r="N465" s="80"/>
      <c r="P465" s="85"/>
      <c r="R465" s="12"/>
      <c r="S465" s="303"/>
      <c r="T465" s="303"/>
      <c r="U465" s="303"/>
      <c r="V465" s="303"/>
      <c r="W465" s="226"/>
    </row>
    <row r="466" spans="1:25" s="167" customFormat="1" ht="15" customHeight="1" thickBot="1">
      <c r="A466" s="162">
        <v>114</v>
      </c>
      <c r="B466" s="163" t="s">
        <v>298</v>
      </c>
      <c r="C466" s="154" t="s">
        <v>299</v>
      </c>
      <c r="D466" s="155" t="s">
        <v>257</v>
      </c>
      <c r="E466" s="155"/>
      <c r="F466" s="164"/>
      <c r="G466" s="158"/>
      <c r="H466" s="158"/>
      <c r="I466" s="158"/>
      <c r="J466" s="158"/>
      <c r="K466" s="158"/>
      <c r="L466" s="165"/>
      <c r="M466" s="165"/>
      <c r="N466" s="165"/>
      <c r="O466" s="160"/>
      <c r="P466" s="221"/>
      <c r="Q466" s="160"/>
      <c r="R466" s="166"/>
      <c r="S466" s="424"/>
      <c r="T466" s="424"/>
      <c r="U466" s="424"/>
      <c r="V466" s="424"/>
      <c r="W466" s="155"/>
    </row>
    <row r="467" spans="1:25" s="69" customFormat="1" ht="14.45" customHeight="1" outlineLevel="1">
      <c r="A467" s="563"/>
      <c r="B467" s="563"/>
      <c r="C467" s="563"/>
      <c r="D467" s="563"/>
      <c r="E467" s="562" t="s">
        <v>77</v>
      </c>
      <c r="F467" s="40" t="s">
        <v>79</v>
      </c>
      <c r="G467" s="7" t="s">
        <v>80</v>
      </c>
      <c r="H467" s="7" t="s">
        <v>81</v>
      </c>
      <c r="I467" s="80"/>
      <c r="J467" s="7" t="s">
        <v>79</v>
      </c>
      <c r="K467" s="53" t="s">
        <v>87</v>
      </c>
      <c r="L467" s="80"/>
      <c r="M467" s="80"/>
      <c r="N467" s="80"/>
      <c r="P467" s="178" t="s">
        <v>89</v>
      </c>
      <c r="Q467" s="69" t="s">
        <v>268</v>
      </c>
      <c r="R467" s="83">
        <v>114</v>
      </c>
      <c r="S467" s="346"/>
      <c r="T467" s="346"/>
      <c r="U467" s="346"/>
      <c r="V467" s="346"/>
      <c r="W467" s="302"/>
    </row>
    <row r="468" spans="1:25" s="69" customFormat="1" outlineLevel="1">
      <c r="A468" s="563"/>
      <c r="B468" s="563"/>
      <c r="C468" s="563"/>
      <c r="D468" s="563"/>
      <c r="E468" s="562"/>
      <c r="F468" s="8" t="s">
        <v>82</v>
      </c>
      <c r="G468" s="84">
        <v>4499.028825954495</v>
      </c>
      <c r="H468" s="84">
        <v>275.89343377148407</v>
      </c>
      <c r="I468" s="80"/>
      <c r="J468" s="8" t="s">
        <v>82</v>
      </c>
      <c r="K468" s="11">
        <v>133.72066568461423</v>
      </c>
      <c r="L468" s="80">
        <v>119.18790411600406</v>
      </c>
      <c r="M468" s="80">
        <v>137.69929159649382</v>
      </c>
      <c r="N468" s="80">
        <v>132.12223845233865</v>
      </c>
      <c r="P468" s="85">
        <v>130.68252496236269</v>
      </c>
      <c r="Q468" s="69" t="s">
        <v>297</v>
      </c>
      <c r="R468" s="83" t="s">
        <v>232</v>
      </c>
      <c r="S468" s="346">
        <v>4603.6233973453718</v>
      </c>
      <c r="T468" s="346">
        <v>4103.3016195351283</v>
      </c>
      <c r="U468" s="346">
        <v>4740.5962073702085</v>
      </c>
      <c r="V468" s="346">
        <v>4548.5940795672705</v>
      </c>
      <c r="W468" s="302"/>
    </row>
    <row r="469" spans="1:25" s="69" customFormat="1" outlineLevel="1">
      <c r="A469" s="563"/>
      <c r="B469" s="563"/>
      <c r="C469" s="563"/>
      <c r="D469" s="563"/>
      <c r="E469" s="562"/>
      <c r="F469" s="8" t="s">
        <v>83</v>
      </c>
      <c r="G469" s="84">
        <v>1575.6530943999887</v>
      </c>
      <c r="H469" s="84">
        <v>362.92088281520182</v>
      </c>
      <c r="I469" s="80"/>
      <c r="J469" s="8" t="s">
        <v>83</v>
      </c>
      <c r="K469" s="11">
        <v>60.812087224054743</v>
      </c>
      <c r="L469" s="80">
        <v>35.98119942478877</v>
      </c>
      <c r="M469" s="80">
        <v>60.262677889019635</v>
      </c>
      <c r="N469" s="80">
        <v>62.510572067209111</v>
      </c>
      <c r="P469" s="185">
        <v>54.891634151268065</v>
      </c>
      <c r="R469" s="83" t="s">
        <v>233</v>
      </c>
      <c r="S469" s="346">
        <v>1745.5984849613069</v>
      </c>
      <c r="T469" s="346">
        <v>1032.8329460488801</v>
      </c>
      <c r="U469" s="346">
        <v>1729.8278027394094</v>
      </c>
      <c r="V469" s="346">
        <v>1794.353143850358</v>
      </c>
      <c r="Y469" s="347">
        <f>G469/$G$468*100</f>
        <v>35.022071548201403</v>
      </c>
    </row>
    <row r="470" spans="1:25" s="69" customFormat="1" outlineLevel="1">
      <c r="A470" s="563"/>
      <c r="B470" s="563"/>
      <c r="C470" s="563"/>
      <c r="D470" s="563"/>
      <c r="E470" s="562"/>
      <c r="F470" s="8" t="s">
        <v>84</v>
      </c>
      <c r="G470" s="84">
        <v>2102.2000941361307</v>
      </c>
      <c r="H470" s="84">
        <v>244.8054225033238</v>
      </c>
      <c r="I470" s="80"/>
      <c r="J470" s="8" t="s">
        <v>84</v>
      </c>
      <c r="K470" s="11">
        <v>78.590600007796326</v>
      </c>
      <c r="L470" s="80">
        <v>60.225689622510693</v>
      </c>
      <c r="M470" s="80">
        <v>74.409967593911688</v>
      </c>
      <c r="N470" s="80">
        <v>77.331092663296985</v>
      </c>
      <c r="P470" s="85">
        <v>72.639337471878918</v>
      </c>
      <c r="R470" s="83" t="s">
        <v>253</v>
      </c>
      <c r="S470" s="346">
        <v>2274.4310794211729</v>
      </c>
      <c r="T470" s="346">
        <v>1742.9461060664119</v>
      </c>
      <c r="U470" s="346">
        <v>2153.4425605291995</v>
      </c>
      <c r="V470" s="346">
        <v>2237.9806305277384</v>
      </c>
      <c r="Y470" s="302">
        <f>G470/$G$468*100</f>
        <v>46.725641809821852</v>
      </c>
    </row>
    <row r="471" spans="1:25" s="69" customFormat="1" outlineLevel="1">
      <c r="A471" s="563"/>
      <c r="B471" s="563"/>
      <c r="C471" s="563"/>
      <c r="D471" s="563"/>
      <c r="E471" s="562"/>
      <c r="F471" s="8" t="s">
        <v>85</v>
      </c>
      <c r="G471" s="84">
        <v>2408.9747149773775</v>
      </c>
      <c r="H471" s="84">
        <v>55.302820907700344</v>
      </c>
      <c r="I471" s="80"/>
      <c r="J471" s="8" t="s">
        <v>85</v>
      </c>
      <c r="K471" s="11">
        <v>88.267520696326599</v>
      </c>
      <c r="L471" s="80">
        <v>83.593024453375889</v>
      </c>
      <c r="M471" s="80">
        <v>85.534228355537351</v>
      </c>
      <c r="N471" s="80">
        <v>86.745620574823207</v>
      </c>
      <c r="P471" s="85">
        <v>86.035098520015765</v>
      </c>
      <c r="R471" s="83" t="s">
        <v>235</v>
      </c>
      <c r="S471" s="346">
        <v>2471.4823272007361</v>
      </c>
      <c r="T471" s="346">
        <v>2340.5968694255557</v>
      </c>
      <c r="U471" s="346">
        <v>2394.9503971992754</v>
      </c>
      <c r="V471" s="346">
        <v>2428.8692660839438</v>
      </c>
      <c r="Y471" s="302">
        <f>G471/$G$468*100</f>
        <v>53.544327190797659</v>
      </c>
    </row>
    <row r="472" spans="1:25" s="69" customFormat="1" outlineLevel="1">
      <c r="A472" s="563"/>
      <c r="B472" s="563"/>
      <c r="C472" s="563"/>
      <c r="D472" s="563"/>
      <c r="E472" s="562"/>
      <c r="F472" s="8" t="s">
        <v>86</v>
      </c>
      <c r="G472" s="84">
        <v>2844.107297194405</v>
      </c>
      <c r="H472" s="84">
        <v>113.68827264306992</v>
      </c>
      <c r="I472" s="80"/>
      <c r="J472" s="8" t="s">
        <v>86</v>
      </c>
      <c r="K472" s="11"/>
      <c r="L472" s="80">
        <v>370.58288900498974</v>
      </c>
      <c r="M472" s="80">
        <v>348.95000421736535</v>
      </c>
      <c r="N472" s="80">
        <v>343.9120266205162</v>
      </c>
      <c r="P472" s="193">
        <v>354.48163994762376</v>
      </c>
      <c r="R472" s="83" t="s">
        <v>236</v>
      </c>
      <c r="S472" s="346"/>
      <c r="T472" s="346">
        <v>2973.2922105365046</v>
      </c>
      <c r="U472" s="346">
        <v>2799.7254060810214</v>
      </c>
      <c r="V472" s="346">
        <v>2759.3042749656897</v>
      </c>
      <c r="Y472" s="348">
        <f>G472/$G$468*100</f>
        <v>63.21602744101137</v>
      </c>
    </row>
    <row r="473" spans="1:25" s="69" customFormat="1" outlineLevel="1">
      <c r="A473" s="563"/>
      <c r="B473" s="563"/>
      <c r="C473" s="563"/>
      <c r="D473" s="563"/>
      <c r="E473" s="562"/>
      <c r="F473" s="13" t="s">
        <v>88</v>
      </c>
      <c r="G473" s="85">
        <v>3347.0484583160678</v>
      </c>
      <c r="H473" s="85">
        <v>276.09883083633332</v>
      </c>
      <c r="I473" s="80"/>
      <c r="J473" s="12" t="s">
        <v>88</v>
      </c>
      <c r="K473" s="80"/>
      <c r="L473" s="80"/>
      <c r="M473" s="80">
        <v>189.69418216442384</v>
      </c>
      <c r="N473" s="80">
        <v>168.78434202074004</v>
      </c>
      <c r="P473" s="85">
        <v>179.23926209258195</v>
      </c>
      <c r="R473" s="83" t="s">
        <v>237</v>
      </c>
      <c r="S473" s="346"/>
      <c r="T473" s="346"/>
      <c r="U473" s="346">
        <v>3542.2798138781168</v>
      </c>
      <c r="V473" s="346">
        <v>3151.8171027540193</v>
      </c>
      <c r="Y473" s="302">
        <f>G473/$G$468*100</f>
        <v>74.39491027501856</v>
      </c>
    </row>
    <row r="474" spans="1:25" s="69" customFormat="1" outlineLevel="1">
      <c r="A474" s="563"/>
      <c r="B474" s="563"/>
      <c r="C474" s="563"/>
      <c r="D474" s="563"/>
      <c r="E474" s="562"/>
      <c r="F474" s="80"/>
      <c r="G474" s="80"/>
      <c r="H474" s="80"/>
      <c r="I474" s="80"/>
      <c r="J474" s="80"/>
      <c r="K474" s="80"/>
      <c r="L474" s="80"/>
      <c r="M474" s="80"/>
      <c r="N474" s="80"/>
      <c r="P474" s="85"/>
      <c r="R474" s="12"/>
      <c r="S474" s="303"/>
      <c r="T474" s="303"/>
      <c r="U474" s="303"/>
      <c r="V474" s="303"/>
      <c r="W474" s="302"/>
    </row>
    <row r="475" spans="1:25" s="69" customFormat="1" outlineLevel="1">
      <c r="A475" s="563"/>
      <c r="B475" s="563"/>
      <c r="C475" s="563"/>
      <c r="D475" s="563"/>
      <c r="E475" s="562"/>
      <c r="F475" s="80"/>
      <c r="G475" s="80"/>
      <c r="H475" s="80"/>
      <c r="I475" s="80"/>
      <c r="J475" s="80"/>
      <c r="K475" s="80"/>
      <c r="L475" s="80"/>
      <c r="M475" s="80"/>
      <c r="N475" s="80"/>
      <c r="P475" s="85"/>
      <c r="R475" s="12"/>
      <c r="S475" s="303"/>
      <c r="T475" s="303"/>
      <c r="U475" s="303"/>
      <c r="V475" s="303"/>
      <c r="W475" s="302"/>
    </row>
    <row r="476" spans="1:25" ht="15" customHeight="1" thickBot="1">
      <c r="A476" s="35">
        <v>116</v>
      </c>
      <c r="B476" s="36" t="s">
        <v>206</v>
      </c>
      <c r="C476" s="122" t="s">
        <v>207</v>
      </c>
      <c r="D476" s="28" t="s">
        <v>257</v>
      </c>
      <c r="F476" s="49"/>
      <c r="G476" s="80"/>
      <c r="H476" s="80"/>
      <c r="I476" s="80"/>
      <c r="J476" s="80"/>
      <c r="K476" s="80"/>
      <c r="L476" s="61"/>
      <c r="M476" s="61"/>
      <c r="N476" s="61"/>
      <c r="O476" s="69"/>
      <c r="P476" s="85"/>
      <c r="Q476" s="90" t="s">
        <v>90</v>
      </c>
      <c r="W476" s="302"/>
    </row>
    <row r="477" spans="1:25">
      <c r="A477" s="524">
        <v>120</v>
      </c>
      <c r="B477" s="36" t="s">
        <v>208</v>
      </c>
      <c r="C477" s="122" t="s">
        <v>209</v>
      </c>
      <c r="D477" s="28" t="s">
        <v>257</v>
      </c>
      <c r="F477" s="40" t="s">
        <v>79</v>
      </c>
      <c r="G477" s="7" t="s">
        <v>80</v>
      </c>
      <c r="H477" s="7" t="s">
        <v>81</v>
      </c>
      <c r="I477" s="80"/>
      <c r="J477" s="7" t="s">
        <v>79</v>
      </c>
      <c r="K477" s="53" t="s">
        <v>87</v>
      </c>
      <c r="L477" s="80"/>
      <c r="M477" s="80"/>
      <c r="N477" s="80"/>
      <c r="O477" s="69"/>
      <c r="P477" s="178" t="s">
        <v>89</v>
      </c>
      <c r="Q477" s="74" t="s">
        <v>269</v>
      </c>
      <c r="R477" s="24">
        <v>120</v>
      </c>
      <c r="S477" s="349"/>
      <c r="T477" s="349"/>
      <c r="U477" s="349"/>
      <c r="V477" s="349"/>
      <c r="W477" s="350"/>
    </row>
    <row r="478" spans="1:25" s="5" customFormat="1" ht="13.9" customHeight="1" outlineLevel="1">
      <c r="A478" s="561"/>
      <c r="B478" s="561"/>
      <c r="C478" s="561"/>
      <c r="D478" s="561"/>
      <c r="E478" s="569" t="s">
        <v>76</v>
      </c>
      <c r="F478" s="8" t="s">
        <v>82</v>
      </c>
      <c r="G478" s="33">
        <v>1696.2428911220318</v>
      </c>
      <c r="H478" s="11">
        <v>756.53201412130852</v>
      </c>
      <c r="I478" s="80"/>
      <c r="J478" s="8" t="s">
        <v>82</v>
      </c>
      <c r="K478" s="11">
        <v>103.69005475970314</v>
      </c>
      <c r="L478" s="80">
        <v>217.87744545649554</v>
      </c>
      <c r="M478" s="80">
        <v>126.59037390142103</v>
      </c>
      <c r="N478" s="80">
        <v>83.58698225471224</v>
      </c>
      <c r="P478" s="85">
        <v>132.93621409308298</v>
      </c>
      <c r="Q478" s="74"/>
      <c r="R478" s="12" t="s">
        <v>82</v>
      </c>
      <c r="S478" s="349">
        <v>1323.0670022169099</v>
      </c>
      <c r="T478" s="349">
        <v>2780.0781789425023</v>
      </c>
      <c r="U478" s="349">
        <v>1615.2710777848024</v>
      </c>
      <c r="V478" s="349">
        <v>1066.5553055439123</v>
      </c>
      <c r="W478" s="350"/>
    </row>
    <row r="479" spans="1:25" s="5" customFormat="1" outlineLevel="1">
      <c r="A479" s="561"/>
      <c r="B479" s="561"/>
      <c r="C479" s="561"/>
      <c r="D479" s="561"/>
      <c r="E479" s="569"/>
      <c r="F479" s="8" t="s">
        <v>83</v>
      </c>
      <c r="G479" s="33">
        <v>307.07021343641208</v>
      </c>
      <c r="H479" s="11">
        <v>133.0931354576208</v>
      </c>
      <c r="I479" s="80"/>
      <c r="J479" s="8" t="s">
        <v>83</v>
      </c>
      <c r="K479" s="11">
        <v>19.490815154672724</v>
      </c>
      <c r="L479" s="80">
        <v>33.167834213287229</v>
      </c>
      <c r="M479" s="80">
        <v>22.751561813483821</v>
      </c>
      <c r="N479" s="80">
        <v>10.599062228605968</v>
      </c>
      <c r="P479" s="185">
        <v>21.502318352512436</v>
      </c>
      <c r="Q479" s="71"/>
      <c r="R479" s="12" t="s">
        <v>83</v>
      </c>
      <c r="S479" s="349">
        <v>278.34434740827317</v>
      </c>
      <c r="T479" s="349">
        <v>473.66306107674166</v>
      </c>
      <c r="U479" s="349">
        <v>324.91040396403969</v>
      </c>
      <c r="V479" s="349">
        <v>151.36304129659388</v>
      </c>
      <c r="W479" s="243"/>
    </row>
    <row r="480" spans="1:25" s="5" customFormat="1" outlineLevel="1">
      <c r="A480" s="561"/>
      <c r="B480" s="561"/>
      <c r="C480" s="561"/>
      <c r="D480" s="561"/>
      <c r="E480" s="569"/>
      <c r="F480" s="8" t="s">
        <v>84</v>
      </c>
      <c r="G480" s="33">
        <v>371.11331285309097</v>
      </c>
      <c r="H480" s="11">
        <v>87.75027742638737</v>
      </c>
      <c r="I480" s="80"/>
      <c r="J480" s="8" t="s">
        <v>84</v>
      </c>
      <c r="K480" s="11">
        <v>23.181259411057141</v>
      </c>
      <c r="L480" s="80">
        <v>34.936143387148768</v>
      </c>
      <c r="M480" s="80">
        <v>25.52664106637344</v>
      </c>
      <c r="N480" s="80">
        <v>20.851701868748012</v>
      </c>
      <c r="P480" s="85">
        <v>26.123936433331838</v>
      </c>
      <c r="Q480" s="71"/>
      <c r="R480" s="12" t="s">
        <v>84</v>
      </c>
      <c r="S480" s="349">
        <v>329.31001796374755</v>
      </c>
      <c r="T480" s="349">
        <v>496.29840218769044</v>
      </c>
      <c r="U480" s="349">
        <v>362.62821096389365</v>
      </c>
      <c r="V480" s="349">
        <v>296.21662029703214</v>
      </c>
      <c r="W480" s="243"/>
    </row>
    <row r="481" spans="1:25" s="5" customFormat="1" outlineLevel="1">
      <c r="A481" s="561"/>
      <c r="B481" s="561"/>
      <c r="C481" s="561"/>
      <c r="D481" s="561"/>
      <c r="E481" s="569"/>
      <c r="F481" s="8" t="s">
        <v>85</v>
      </c>
      <c r="G481" s="33">
        <v>284.38217438028033</v>
      </c>
      <c r="H481" s="11">
        <v>65.244223306429006</v>
      </c>
      <c r="I481" s="80"/>
      <c r="J481" s="8" t="s">
        <v>85</v>
      </c>
      <c r="K481" s="11">
        <v>15.097731085547069</v>
      </c>
      <c r="L481" s="80">
        <v>22.805460012422181</v>
      </c>
      <c r="M481" s="80">
        <v>16.954903186506698</v>
      </c>
      <c r="N481" s="80">
        <v>16.203197802676801</v>
      </c>
      <c r="P481" s="85">
        <v>17.765323021788188</v>
      </c>
      <c r="Q481" s="71"/>
      <c r="R481" s="12" t="s">
        <v>85</v>
      </c>
      <c r="S481" s="349">
        <v>249.71516607455024</v>
      </c>
      <c r="T481" s="349">
        <v>377.20033574184998</v>
      </c>
      <c r="U481" s="349">
        <v>280.43263196345538</v>
      </c>
      <c r="V481" s="349">
        <v>230.18056374126562</v>
      </c>
      <c r="W481" s="243"/>
    </row>
    <row r="482" spans="1:25" s="5" customFormat="1" outlineLevel="1">
      <c r="A482" s="561"/>
      <c r="B482" s="561"/>
      <c r="C482" s="561"/>
      <c r="D482" s="561"/>
      <c r="E482" s="569"/>
      <c r="F482" s="8" t="s">
        <v>86</v>
      </c>
      <c r="G482" s="33">
        <v>234.2983668523118</v>
      </c>
      <c r="H482" s="11">
        <v>54.545402425878677</v>
      </c>
      <c r="I482" s="80"/>
      <c r="J482" s="8" t="s">
        <v>86</v>
      </c>
      <c r="K482" s="11"/>
      <c r="L482" s="80">
        <v>12.087566961381684</v>
      </c>
      <c r="M482" s="80">
        <v>9.92802229718931</v>
      </c>
      <c r="N482" s="80">
        <v>7.5079251112410512</v>
      </c>
      <c r="P482" s="185">
        <v>9.8411714566040143</v>
      </c>
      <c r="Q482" s="71"/>
      <c r="R482" s="12" t="s">
        <v>86</v>
      </c>
      <c r="S482" s="349"/>
      <c r="T482" s="349">
        <v>287.78049551907588</v>
      </c>
      <c r="U482" s="349">
        <v>236.36610951878365</v>
      </c>
      <c r="V482" s="349">
        <v>178.74849551907582</v>
      </c>
      <c r="W482" s="243"/>
    </row>
    <row r="483" spans="1:25" s="5" customFormat="1" outlineLevel="1">
      <c r="A483" s="561"/>
      <c r="B483" s="561"/>
      <c r="C483" s="561"/>
      <c r="D483" s="561"/>
      <c r="E483" s="569"/>
      <c r="F483" s="12" t="s">
        <v>88</v>
      </c>
      <c r="G483" s="80">
        <v>177.67660368557205</v>
      </c>
      <c r="H483" s="80">
        <v>2.4562395065701281</v>
      </c>
      <c r="I483" s="80"/>
      <c r="J483" s="12" t="s">
        <v>88</v>
      </c>
      <c r="K483" s="80"/>
      <c r="L483" s="80"/>
      <c r="M483" s="80">
        <v>11.602856113334193</v>
      </c>
      <c r="N483" s="80">
        <v>11.83193579557334</v>
      </c>
      <c r="P483" s="85">
        <v>11.717395954453767</v>
      </c>
      <c r="Q483" s="71"/>
      <c r="R483" s="12" t="s">
        <v>88</v>
      </c>
      <c r="S483" s="349"/>
      <c r="T483" s="349"/>
      <c r="U483" s="349">
        <v>175.93978007425801</v>
      </c>
      <c r="V483" s="349">
        <v>179.41342729688608</v>
      </c>
      <c r="W483" s="243"/>
    </row>
    <row r="484" spans="1:25" s="5" customFormat="1" outlineLevel="1">
      <c r="A484" s="561"/>
      <c r="B484" s="561"/>
      <c r="C484" s="561"/>
      <c r="D484" s="561"/>
      <c r="E484" s="569"/>
      <c r="F484" s="80"/>
      <c r="G484" s="80"/>
      <c r="H484" s="80"/>
      <c r="I484" s="80"/>
      <c r="J484" s="80"/>
      <c r="K484" s="80"/>
      <c r="L484" s="80"/>
      <c r="M484" s="80"/>
      <c r="N484" s="80"/>
      <c r="P484" s="85"/>
      <c r="Q484" s="69"/>
      <c r="R484" s="12"/>
      <c r="S484" s="303"/>
      <c r="T484" s="303"/>
      <c r="U484" s="303"/>
      <c r="V484" s="303"/>
      <c r="W484" s="226"/>
    </row>
    <row r="485" spans="1:25" s="5" customFormat="1" outlineLevel="1">
      <c r="A485" s="561"/>
      <c r="B485" s="561"/>
      <c r="C485" s="561"/>
      <c r="D485" s="561"/>
      <c r="E485" s="569"/>
      <c r="F485" s="80"/>
      <c r="G485" s="80"/>
      <c r="H485" s="80"/>
      <c r="I485" s="80"/>
      <c r="J485" s="80"/>
      <c r="K485" s="80"/>
      <c r="L485" s="80"/>
      <c r="M485" s="80"/>
      <c r="N485" s="80"/>
      <c r="P485" s="85"/>
      <c r="Q485" s="69"/>
      <c r="R485" s="12"/>
      <c r="S485" s="303"/>
      <c r="T485" s="303"/>
      <c r="U485" s="303"/>
      <c r="V485" s="303"/>
      <c r="W485" s="226"/>
    </row>
    <row r="486" spans="1:25" s="5" customFormat="1" outlineLevel="1">
      <c r="A486" s="561"/>
      <c r="B486" s="561"/>
      <c r="C486" s="561"/>
      <c r="D486" s="561"/>
      <c r="E486" s="569"/>
      <c r="F486" s="80"/>
      <c r="G486" s="80"/>
      <c r="H486" s="80"/>
      <c r="I486" s="80"/>
      <c r="J486" s="80"/>
      <c r="K486" s="80"/>
      <c r="L486" s="80"/>
      <c r="M486" s="80"/>
      <c r="N486" s="80"/>
      <c r="P486" s="85"/>
      <c r="Q486" s="69"/>
      <c r="R486" s="12"/>
      <c r="S486" s="303"/>
      <c r="T486" s="303"/>
      <c r="U486" s="303"/>
      <c r="V486" s="303"/>
      <c r="W486" s="226"/>
    </row>
    <row r="487" spans="1:25" s="5" customFormat="1" ht="15.75" outlineLevel="1" thickBot="1">
      <c r="A487" s="561"/>
      <c r="B487" s="561"/>
      <c r="C487" s="561"/>
      <c r="D487" s="561"/>
      <c r="E487" s="569"/>
      <c r="F487" s="49"/>
      <c r="G487" s="80"/>
      <c r="H487" s="80"/>
      <c r="I487" s="80"/>
      <c r="J487" s="80"/>
      <c r="K487" s="80"/>
      <c r="L487" s="61"/>
      <c r="M487" s="61"/>
      <c r="N487" s="61"/>
      <c r="P487" s="85"/>
      <c r="Q487" s="69"/>
      <c r="R487" s="12"/>
      <c r="S487" s="303"/>
      <c r="T487" s="303"/>
      <c r="U487" s="303"/>
      <c r="V487" s="303"/>
      <c r="W487" s="226"/>
    </row>
    <row r="488" spans="1:25" s="5" customFormat="1" ht="14.45" customHeight="1" outlineLevel="1">
      <c r="A488" s="563"/>
      <c r="B488" s="563"/>
      <c r="C488" s="563"/>
      <c r="D488" s="563"/>
      <c r="E488" s="562" t="s">
        <v>250</v>
      </c>
      <c r="F488" s="40" t="s">
        <v>79</v>
      </c>
      <c r="G488" s="7" t="s">
        <v>80</v>
      </c>
      <c r="H488" s="7" t="s">
        <v>81</v>
      </c>
      <c r="I488" s="80"/>
      <c r="J488" s="7" t="s">
        <v>79</v>
      </c>
      <c r="K488" s="53" t="s">
        <v>87</v>
      </c>
      <c r="L488" s="80"/>
      <c r="M488" s="80"/>
      <c r="N488" s="80"/>
      <c r="P488" s="178" t="s">
        <v>89</v>
      </c>
      <c r="Q488" s="69" t="s">
        <v>275</v>
      </c>
      <c r="R488" s="8">
        <v>120</v>
      </c>
      <c r="S488" s="256"/>
      <c r="T488" s="256"/>
      <c r="U488" s="303"/>
      <c r="V488" s="303"/>
      <c r="W488" s="226"/>
    </row>
    <row r="489" spans="1:25" s="5" customFormat="1" outlineLevel="1">
      <c r="A489" s="563"/>
      <c r="B489" s="563"/>
      <c r="C489" s="563"/>
      <c r="D489" s="563"/>
      <c r="E489" s="562"/>
      <c r="F489" s="8" t="s">
        <v>82</v>
      </c>
      <c r="G489" s="33">
        <v>6229.5746497317323</v>
      </c>
      <c r="H489" s="11">
        <v>226.19661059460049</v>
      </c>
      <c r="I489" s="80"/>
      <c r="J489" s="8" t="s">
        <v>82</v>
      </c>
      <c r="K489" s="11">
        <v>126.28936785060623</v>
      </c>
      <c r="L489" s="80">
        <v>132.94525115375228</v>
      </c>
      <c r="M489" s="80"/>
      <c r="N489" s="80"/>
      <c r="P489" s="85">
        <v>129.61730950217924</v>
      </c>
      <c r="Q489" s="69"/>
      <c r="R489" s="8" t="s">
        <v>82</v>
      </c>
      <c r="S489" s="256">
        <v>6069.6294924988779</v>
      </c>
      <c r="T489" s="256">
        <v>6389.5198069645876</v>
      </c>
      <c r="U489" s="303"/>
      <c r="V489" s="303"/>
      <c r="W489" s="226"/>
    </row>
    <row r="490" spans="1:25" s="5" customFormat="1" outlineLevel="1">
      <c r="A490" s="563"/>
      <c r="B490" s="563"/>
      <c r="C490" s="563"/>
      <c r="D490" s="563"/>
      <c r="E490" s="562"/>
      <c r="F490" s="8" t="s">
        <v>83</v>
      </c>
      <c r="G490" s="33">
        <v>3372.5003333906807</v>
      </c>
      <c r="H490" s="11">
        <v>703.24754011784819</v>
      </c>
      <c r="I490" s="80"/>
      <c r="J490" s="8" t="s">
        <v>83</v>
      </c>
      <c r="K490" s="11">
        <v>99.989934138924468</v>
      </c>
      <c r="L490" s="80">
        <v>74.292238146501006</v>
      </c>
      <c r="M490" s="80"/>
      <c r="N490" s="80"/>
      <c r="P490" s="193">
        <v>87.141086142712737</v>
      </c>
      <c r="Q490" s="69"/>
      <c r="R490" s="8" t="s">
        <v>83</v>
      </c>
      <c r="S490" s="256">
        <v>3869.7714378607729</v>
      </c>
      <c r="T490" s="256">
        <v>2875.229228920588</v>
      </c>
      <c r="U490" s="303"/>
      <c r="V490" s="303"/>
      <c r="Y490" s="226">
        <f>G490/$G$489*100</f>
        <v>54.1369278484513</v>
      </c>
    </row>
    <row r="491" spans="1:25" s="5" customFormat="1" outlineLevel="1">
      <c r="A491" s="563"/>
      <c r="B491" s="563"/>
      <c r="C491" s="563"/>
      <c r="D491" s="563"/>
      <c r="E491" s="562"/>
      <c r="F491" s="8" t="s">
        <v>84</v>
      </c>
      <c r="G491" s="33">
        <v>1499.5321366446342</v>
      </c>
      <c r="H491" s="11">
        <v>110.62299668679506</v>
      </c>
      <c r="I491" s="80"/>
      <c r="J491" s="8" t="s">
        <v>84</v>
      </c>
      <c r="K491" s="11">
        <v>38.090879485917718</v>
      </c>
      <c r="L491" s="80">
        <v>34.313922708096563</v>
      </c>
      <c r="M491" s="80"/>
      <c r="N491" s="80"/>
      <c r="P491" s="528">
        <v>36.20240109700714</v>
      </c>
      <c r="Q491" s="69"/>
      <c r="R491" s="8" t="s">
        <v>84</v>
      </c>
      <c r="S491" s="256">
        <v>1577.754407757044</v>
      </c>
      <c r="T491" s="256">
        <v>1421.3098655322244</v>
      </c>
      <c r="U491" s="303"/>
      <c r="V491" s="303"/>
      <c r="W491" s="529" t="s">
        <v>629</v>
      </c>
      <c r="Y491" s="239">
        <f>G491/$G$489*100</f>
        <v>24.071180152070404</v>
      </c>
    </row>
    <row r="492" spans="1:25" s="5" customFormat="1" outlineLevel="1">
      <c r="A492" s="563"/>
      <c r="B492" s="563"/>
      <c r="C492" s="563"/>
      <c r="D492" s="563"/>
      <c r="E492" s="562"/>
      <c r="F492" s="8" t="s">
        <v>85</v>
      </c>
      <c r="G492" s="33">
        <v>1018.0798744139709</v>
      </c>
      <c r="H492" s="11">
        <v>17.860070081582084</v>
      </c>
      <c r="I492" s="80"/>
      <c r="J492" s="8" t="s">
        <v>85</v>
      </c>
      <c r="K492" s="11">
        <v>22.536563439541641</v>
      </c>
      <c r="L492" s="80">
        <v>23.10270492785024</v>
      </c>
      <c r="M492" s="80"/>
      <c r="N492" s="80"/>
      <c r="P492" s="185">
        <v>22.819634183695939</v>
      </c>
      <c r="Q492" s="69"/>
      <c r="R492" s="8" t="s">
        <v>85</v>
      </c>
      <c r="S492" s="256">
        <v>1005.4508977468172</v>
      </c>
      <c r="T492" s="256">
        <v>1030.7088510811245</v>
      </c>
      <c r="U492" s="303"/>
      <c r="V492" s="303"/>
      <c r="Y492" s="239">
        <f>G492/$G$489*100</f>
        <v>16.342686807000746</v>
      </c>
    </row>
    <row r="493" spans="1:25" s="5" customFormat="1" outlineLevel="1">
      <c r="A493" s="563"/>
      <c r="B493" s="563"/>
      <c r="C493" s="563"/>
      <c r="D493" s="563"/>
      <c r="E493" s="562"/>
      <c r="F493" s="8" t="s">
        <v>86</v>
      </c>
      <c r="G493" s="33">
        <v>734.60237885484401</v>
      </c>
      <c r="H493" s="11"/>
      <c r="I493" s="80"/>
      <c r="J493" s="8" t="s">
        <v>86</v>
      </c>
      <c r="K493" s="11"/>
      <c r="L493" s="80">
        <v>27.549739980906534</v>
      </c>
      <c r="M493" s="80"/>
      <c r="N493" s="80"/>
      <c r="P493" s="85">
        <v>27.549739980906534</v>
      </c>
      <c r="Q493" s="69"/>
      <c r="R493" s="8" t="s">
        <v>86</v>
      </c>
      <c r="S493" s="256"/>
      <c r="T493" s="256">
        <v>734.60237885484401</v>
      </c>
      <c r="U493" s="303"/>
      <c r="V493" s="303"/>
      <c r="Y493" s="239">
        <f>G493/$G$489*100</f>
        <v>11.792175552250242</v>
      </c>
    </row>
    <row r="494" spans="1:25" s="5" customFormat="1" outlineLevel="1">
      <c r="A494" s="563"/>
      <c r="B494" s="563"/>
      <c r="C494" s="563"/>
      <c r="D494" s="563"/>
      <c r="E494" s="562"/>
      <c r="F494" s="13" t="s">
        <v>88</v>
      </c>
      <c r="G494" s="80"/>
      <c r="H494" s="80"/>
      <c r="I494" s="80"/>
      <c r="J494" s="12" t="s">
        <v>88</v>
      </c>
      <c r="K494" s="80"/>
      <c r="L494" s="80"/>
      <c r="M494" s="80"/>
      <c r="N494" s="80"/>
      <c r="P494" s="85"/>
      <c r="Q494" s="69"/>
      <c r="R494" s="12"/>
      <c r="S494" s="303"/>
      <c r="T494" s="303"/>
      <c r="U494" s="303"/>
      <c r="V494" s="303"/>
      <c r="W494" s="226"/>
    </row>
    <row r="495" spans="1:25" s="5" customFormat="1" outlineLevel="1">
      <c r="A495" s="563"/>
      <c r="B495" s="563"/>
      <c r="C495" s="563"/>
      <c r="D495" s="563"/>
      <c r="E495" s="562"/>
      <c r="F495" s="80"/>
      <c r="G495" s="80"/>
      <c r="H495" s="80"/>
      <c r="I495" s="80"/>
      <c r="J495" s="80"/>
      <c r="K495" s="80"/>
      <c r="L495" s="80"/>
      <c r="M495" s="80"/>
      <c r="N495" s="80"/>
      <c r="P495" s="85"/>
      <c r="Q495" s="69"/>
      <c r="R495" s="12"/>
      <c r="S495" s="303"/>
      <c r="T495" s="303"/>
      <c r="U495" s="303"/>
      <c r="V495" s="303"/>
      <c r="W495" s="226"/>
    </row>
    <row r="496" spans="1:25" s="5" customFormat="1" ht="15.75" outlineLevel="1" thickBot="1">
      <c r="A496" s="563"/>
      <c r="B496" s="563"/>
      <c r="C496" s="563"/>
      <c r="D496" s="563"/>
      <c r="E496" s="562"/>
      <c r="F496" s="80"/>
      <c r="G496" s="80"/>
      <c r="H496" s="80"/>
      <c r="I496" s="80"/>
      <c r="J496" s="80"/>
      <c r="K496" s="80"/>
      <c r="L496" s="61"/>
      <c r="M496" s="61"/>
      <c r="N496" s="61"/>
      <c r="P496" s="85"/>
      <c r="Q496" s="69"/>
      <c r="R496" s="12"/>
      <c r="S496" s="303"/>
      <c r="T496" s="303"/>
      <c r="U496" s="303"/>
      <c r="V496" s="303"/>
      <c r="W496" s="226"/>
    </row>
    <row r="497" spans="1:23" s="69" customFormat="1" ht="14.45" customHeight="1" outlineLevel="1">
      <c r="A497" s="563"/>
      <c r="B497" s="563"/>
      <c r="C497" s="563"/>
      <c r="D497" s="563"/>
      <c r="E497" s="562" t="s">
        <v>266</v>
      </c>
      <c r="F497" s="40" t="s">
        <v>79</v>
      </c>
      <c r="G497" s="7" t="s">
        <v>80</v>
      </c>
      <c r="H497" s="7" t="s">
        <v>81</v>
      </c>
      <c r="I497" s="80"/>
      <c r="J497" s="7" t="s">
        <v>79</v>
      </c>
      <c r="K497" s="53" t="s">
        <v>87</v>
      </c>
      <c r="L497" s="80"/>
      <c r="M497" s="80"/>
      <c r="N497" s="80"/>
      <c r="P497" s="178" t="s">
        <v>89</v>
      </c>
      <c r="Q497" s="69" t="s">
        <v>275</v>
      </c>
      <c r="R497" s="8">
        <v>120</v>
      </c>
      <c r="S497" s="256"/>
      <c r="T497" s="256"/>
      <c r="U497" s="303"/>
      <c r="V497" s="303"/>
      <c r="W497" s="226"/>
    </row>
    <row r="498" spans="1:23" s="69" customFormat="1" outlineLevel="1">
      <c r="A498" s="563"/>
      <c r="B498" s="563"/>
      <c r="C498" s="563"/>
      <c r="D498" s="563"/>
      <c r="E498" s="562"/>
      <c r="F498" s="8" t="s">
        <v>82</v>
      </c>
      <c r="G498" s="84">
        <v>6538.6339991967125</v>
      </c>
      <c r="H498" s="84">
        <v>1187.7745501844834</v>
      </c>
      <c r="I498" s="80"/>
      <c r="J498" s="8" t="s">
        <v>82</v>
      </c>
      <c r="K498" s="11">
        <v>179.10355869403043</v>
      </c>
      <c r="L498" s="80">
        <v>138.32948339607967</v>
      </c>
      <c r="M498" s="80"/>
      <c r="N498" s="80"/>
      <c r="P498" s="85">
        <v>158.71652104505506</v>
      </c>
      <c r="R498" s="8" t="s">
        <v>82</v>
      </c>
      <c r="S498" s="256">
        <v>7378.5174381529678</v>
      </c>
      <c r="T498" s="256">
        <v>5698.7505602404563</v>
      </c>
      <c r="U498" s="303"/>
      <c r="V498" s="303"/>
      <c r="W498" s="226"/>
    </row>
    <row r="499" spans="1:23" s="69" customFormat="1" outlineLevel="1">
      <c r="A499" s="563"/>
      <c r="B499" s="563"/>
      <c r="C499" s="563"/>
      <c r="D499" s="563"/>
      <c r="E499" s="562"/>
      <c r="F499" s="8" t="s">
        <v>83</v>
      </c>
      <c r="G499" s="84">
        <v>3664.1056795432669</v>
      </c>
      <c r="H499" s="84">
        <v>163.73402194323859</v>
      </c>
      <c r="I499" s="80"/>
      <c r="J499" s="8" t="s">
        <v>83</v>
      </c>
      <c r="K499" s="11">
        <v>118.03288658396806</v>
      </c>
      <c r="L499" s="80">
        <v>110.80221584890322</v>
      </c>
      <c r="M499" s="80"/>
      <c r="N499" s="80"/>
      <c r="P499" s="193">
        <v>114.41755121643564</v>
      </c>
      <c r="R499" s="8" t="s">
        <v>83</v>
      </c>
      <c r="S499" s="256">
        <v>3779.8831167702779</v>
      </c>
      <c r="T499" s="256">
        <v>3548.3282423162559</v>
      </c>
      <c r="U499" s="303"/>
      <c r="V499" s="303"/>
      <c r="W499" s="226"/>
    </row>
    <row r="500" spans="1:23" s="69" customFormat="1" outlineLevel="1">
      <c r="A500" s="563"/>
      <c r="B500" s="563"/>
      <c r="C500" s="563"/>
      <c r="D500" s="563"/>
      <c r="E500" s="562"/>
      <c r="F500" s="8" t="s">
        <v>84</v>
      </c>
      <c r="G500" s="84">
        <v>3774.7438078739215</v>
      </c>
      <c r="H500" s="84">
        <v>275.84876645612894</v>
      </c>
      <c r="I500" s="80"/>
      <c r="J500" s="8" t="s">
        <v>84</v>
      </c>
      <c r="K500" s="11">
        <v>136.4335584254581</v>
      </c>
      <c r="L500" s="80">
        <v>123.02633630300926</v>
      </c>
      <c r="M500" s="80"/>
      <c r="N500" s="80"/>
      <c r="P500" s="85">
        <v>129.72994736423368</v>
      </c>
      <c r="R500" s="8" t="s">
        <v>84</v>
      </c>
      <c r="S500" s="256">
        <v>3969.7983412169947</v>
      </c>
      <c r="T500" s="256">
        <v>3579.6892745308487</v>
      </c>
      <c r="U500" s="303"/>
      <c r="V500" s="303"/>
      <c r="W500" s="226"/>
    </row>
    <row r="501" spans="1:23" s="69" customFormat="1" outlineLevel="1">
      <c r="A501" s="563"/>
      <c r="B501" s="563"/>
      <c r="C501" s="563"/>
      <c r="D501" s="563"/>
      <c r="E501" s="562"/>
      <c r="F501" s="8" t="s">
        <v>85</v>
      </c>
      <c r="G501" s="84">
        <v>2924.3112755862803</v>
      </c>
      <c r="H501" s="84"/>
      <c r="I501" s="80"/>
      <c r="J501" s="8" t="s">
        <v>85</v>
      </c>
      <c r="K501" s="11"/>
      <c r="L501" s="80">
        <v>90.062982573424733</v>
      </c>
      <c r="M501" s="80"/>
      <c r="N501" s="80"/>
      <c r="P501" s="193">
        <v>90.062982573424733</v>
      </c>
      <c r="R501" s="8" t="s">
        <v>85</v>
      </c>
      <c r="S501" s="256"/>
      <c r="T501" s="256">
        <v>2924.3112755862803</v>
      </c>
      <c r="U501" s="303"/>
      <c r="V501" s="303"/>
      <c r="W501" s="226"/>
    </row>
    <row r="502" spans="1:23" s="69" customFormat="1" outlineLevel="1">
      <c r="A502" s="563"/>
      <c r="B502" s="563"/>
      <c r="C502" s="563"/>
      <c r="D502" s="563"/>
      <c r="E502" s="562"/>
      <c r="F502" s="8" t="s">
        <v>86</v>
      </c>
      <c r="G502" s="84">
        <v>3357.294237802334</v>
      </c>
      <c r="H502" s="84"/>
      <c r="I502" s="80"/>
      <c r="J502" s="8" t="s">
        <v>86</v>
      </c>
      <c r="K502" s="11"/>
      <c r="L502" s="80">
        <v>113.238313912064</v>
      </c>
      <c r="M502" s="80"/>
      <c r="N502" s="80"/>
      <c r="P502" s="85">
        <v>113.238313912064</v>
      </c>
      <c r="R502" s="8" t="s">
        <v>86</v>
      </c>
      <c r="S502" s="256"/>
      <c r="T502" s="256">
        <v>3357.294237802334</v>
      </c>
      <c r="U502" s="303"/>
      <c r="V502" s="303"/>
      <c r="W502" s="226"/>
    </row>
    <row r="503" spans="1:23" s="69" customFormat="1" outlineLevel="1">
      <c r="A503" s="563"/>
      <c r="B503" s="563"/>
      <c r="C503" s="563"/>
      <c r="D503" s="563"/>
      <c r="E503" s="562"/>
      <c r="F503" s="13" t="s">
        <v>88</v>
      </c>
      <c r="G503" s="85"/>
      <c r="H503" s="85"/>
      <c r="I503" s="80"/>
      <c r="J503" s="12" t="s">
        <v>88</v>
      </c>
      <c r="K503" s="80"/>
      <c r="L503" s="80"/>
      <c r="M503" s="80"/>
      <c r="N503" s="80"/>
      <c r="P503" s="85"/>
      <c r="R503" s="12"/>
      <c r="S503" s="349"/>
      <c r="T503" s="303"/>
      <c r="U503" s="303"/>
      <c r="V503" s="303"/>
      <c r="W503" s="226"/>
    </row>
    <row r="504" spans="1:23" s="69" customFormat="1" outlineLevel="1">
      <c r="A504" s="563"/>
      <c r="B504" s="563"/>
      <c r="C504" s="563"/>
      <c r="D504" s="563"/>
      <c r="E504" s="562"/>
      <c r="F504" s="80"/>
      <c r="G504" s="80"/>
      <c r="H504" s="80"/>
      <c r="I504" s="80"/>
      <c r="J504" s="80"/>
      <c r="K504" s="80"/>
      <c r="L504" s="80"/>
      <c r="M504" s="80"/>
      <c r="N504" s="80"/>
      <c r="P504" s="85"/>
      <c r="R504" s="12"/>
      <c r="S504" s="303"/>
      <c r="T504" s="303"/>
      <c r="U504" s="303"/>
      <c r="V504" s="303"/>
      <c r="W504" s="226"/>
    </row>
    <row r="505" spans="1:23" s="69" customFormat="1" ht="15.75" outlineLevel="1" thickBot="1">
      <c r="A505" s="563"/>
      <c r="B505" s="563"/>
      <c r="C505" s="563"/>
      <c r="D505" s="563"/>
      <c r="E505" s="562"/>
      <c r="F505" s="80"/>
      <c r="G505" s="80"/>
      <c r="H505" s="80"/>
      <c r="I505" s="80"/>
      <c r="J505" s="80"/>
      <c r="K505" s="80"/>
      <c r="L505" s="61"/>
      <c r="M505" s="61"/>
      <c r="N505" s="61"/>
      <c r="P505" s="85"/>
      <c r="R505" s="12"/>
      <c r="S505" s="303"/>
      <c r="T505" s="303"/>
      <c r="U505" s="303"/>
      <c r="V505" s="303"/>
      <c r="W505" s="226"/>
    </row>
    <row r="506" spans="1:23" s="168" customFormat="1" ht="30.6" customHeight="1">
      <c r="A506" s="162">
        <v>121</v>
      </c>
      <c r="B506" s="163" t="s">
        <v>223</v>
      </c>
      <c r="C506" s="154" t="s">
        <v>224</v>
      </c>
      <c r="D506" s="155" t="s">
        <v>257</v>
      </c>
      <c r="E506" s="155"/>
      <c r="F506" s="156" t="s">
        <v>79</v>
      </c>
      <c r="G506" s="157" t="s">
        <v>80</v>
      </c>
      <c r="H506" s="157" t="s">
        <v>81</v>
      </c>
      <c r="I506" s="158"/>
      <c r="J506" s="157" t="s">
        <v>79</v>
      </c>
      <c r="K506" s="159" t="s">
        <v>87</v>
      </c>
      <c r="L506" s="158"/>
      <c r="M506" s="158"/>
      <c r="N506" s="158"/>
      <c r="O506" s="160"/>
      <c r="P506" s="219" t="s">
        <v>89</v>
      </c>
      <c r="Q506" s="160" t="s">
        <v>268</v>
      </c>
      <c r="R506" s="166"/>
      <c r="S506" s="424"/>
      <c r="T506" s="424"/>
      <c r="U506" s="424"/>
      <c r="V506" s="424"/>
      <c r="W506" s="155"/>
    </row>
    <row r="507" spans="1:23" s="5" customFormat="1" ht="13.9" customHeight="1" outlineLevel="1">
      <c r="A507" s="561"/>
      <c r="B507" s="561"/>
      <c r="C507" s="561"/>
      <c r="D507" s="561"/>
      <c r="E507" s="562" t="s">
        <v>214</v>
      </c>
      <c r="F507" s="8" t="s">
        <v>82</v>
      </c>
      <c r="G507" s="33">
        <v>1554.2432747216581</v>
      </c>
      <c r="H507" s="11">
        <v>573.78525175863899</v>
      </c>
      <c r="I507" s="80"/>
      <c r="J507" s="8" t="s">
        <v>82</v>
      </c>
      <c r="K507" s="11">
        <v>133.49437279656448</v>
      </c>
      <c r="L507" s="80">
        <v>56.431535411653769</v>
      </c>
      <c r="M507" s="80">
        <v>76.428781867207761</v>
      </c>
      <c r="N507" s="80">
        <v>115.13079747187081</v>
      </c>
      <c r="P507" s="85">
        <v>95.371371886824193</v>
      </c>
      <c r="Q507" s="78" t="s">
        <v>297</v>
      </c>
      <c r="R507" s="8">
        <v>121</v>
      </c>
      <c r="S507" s="256"/>
      <c r="T507" s="256"/>
      <c r="U507" s="256"/>
      <c r="V507" s="256"/>
      <c r="W507" s="226"/>
    </row>
    <row r="508" spans="1:23" s="5" customFormat="1" outlineLevel="1">
      <c r="A508" s="561"/>
      <c r="B508" s="561"/>
      <c r="C508" s="561"/>
      <c r="D508" s="561"/>
      <c r="E508" s="562"/>
      <c r="F508" s="8" t="s">
        <v>83</v>
      </c>
      <c r="G508" s="33">
        <v>1088.9100855380684</v>
      </c>
      <c r="H508" s="11">
        <v>341.35140971985692</v>
      </c>
      <c r="I508" s="80"/>
      <c r="J508" s="8" t="s">
        <v>83</v>
      </c>
      <c r="K508" s="11">
        <v>58.291025705689869</v>
      </c>
      <c r="L508" s="80">
        <v>66.019683309414177</v>
      </c>
      <c r="M508" s="80">
        <v>65.205684951296263</v>
      </c>
      <c r="N508" s="80">
        <v>109.52857140926291</v>
      </c>
      <c r="P508" s="193">
        <v>74.761241343915799</v>
      </c>
      <c r="Q508" s="71"/>
      <c r="R508" s="8" t="s">
        <v>82</v>
      </c>
      <c r="S508" s="256">
        <v>2175.524237802334</v>
      </c>
      <c r="T508" s="256">
        <v>919.65054775412204</v>
      </c>
      <c r="U508" s="256">
        <v>1245.5406466548611</v>
      </c>
      <c r="V508" s="256">
        <v>1876.2576666753146</v>
      </c>
      <c r="W508" s="226"/>
    </row>
    <row r="509" spans="1:23" s="5" customFormat="1" outlineLevel="1">
      <c r="A509" s="561"/>
      <c r="B509" s="561"/>
      <c r="C509" s="561"/>
      <c r="D509" s="561"/>
      <c r="E509" s="562"/>
      <c r="F509" s="8" t="s">
        <v>84</v>
      </c>
      <c r="G509" s="33">
        <v>541.50623708141677</v>
      </c>
      <c r="H509" s="11">
        <v>479.00397042813984</v>
      </c>
      <c r="I509" s="80"/>
      <c r="J509" s="8" t="s">
        <v>84</v>
      </c>
      <c r="K509" s="11">
        <v>19.243104257430947</v>
      </c>
      <c r="L509" s="80">
        <v>25.966955995031395</v>
      </c>
      <c r="M509" s="80">
        <v>19.059732648661793</v>
      </c>
      <c r="N509" s="80">
        <v>88.833241655960748</v>
      </c>
      <c r="P509" s="85">
        <v>38.275758639271217</v>
      </c>
      <c r="Q509" s="71"/>
      <c r="R509" s="8" t="s">
        <v>83</v>
      </c>
      <c r="S509" s="256">
        <v>849.01861775266116</v>
      </c>
      <c r="T509" s="256">
        <v>961.58781886653185</v>
      </c>
      <c r="U509" s="256">
        <v>949.7317955336855</v>
      </c>
      <c r="V509" s="256">
        <v>1595.3021099993953</v>
      </c>
      <c r="W509" s="226"/>
    </row>
    <row r="510" spans="1:23" s="5" customFormat="1" outlineLevel="1">
      <c r="A510" s="561"/>
      <c r="B510" s="561"/>
      <c r="C510" s="561"/>
      <c r="D510" s="561"/>
      <c r="E510" s="562"/>
      <c r="F510" s="8" t="s">
        <v>85</v>
      </c>
      <c r="G510" s="33">
        <v>496.01876757973662</v>
      </c>
      <c r="H510" s="11">
        <v>455.6999669516847</v>
      </c>
      <c r="I510" s="80"/>
      <c r="J510" s="8" t="s">
        <v>85</v>
      </c>
      <c r="K510" s="11">
        <v>22.608756020061033</v>
      </c>
      <c r="L510" s="80">
        <v>30.456263671012394</v>
      </c>
      <c r="M510" s="80">
        <v>14.115506181438855</v>
      </c>
      <c r="N510" s="80">
        <v>96.289043198080208</v>
      </c>
      <c r="P510" s="85">
        <v>40.867392267648128</v>
      </c>
      <c r="Q510" s="71"/>
      <c r="R510" s="8" t="s">
        <v>84</v>
      </c>
      <c r="S510" s="256">
        <v>272.24178818798265</v>
      </c>
      <c r="T510" s="256">
        <v>367.36747040988024</v>
      </c>
      <c r="U510" s="256">
        <v>269.64753863207</v>
      </c>
      <c r="V510" s="256">
        <v>1256.7681510957343</v>
      </c>
      <c r="W510" s="226"/>
    </row>
    <row r="511" spans="1:23" s="5" customFormat="1" outlineLevel="1">
      <c r="A511" s="561"/>
      <c r="B511" s="561"/>
      <c r="C511" s="561"/>
      <c r="D511" s="561"/>
      <c r="E511" s="562"/>
      <c r="F511" s="8" t="s">
        <v>86</v>
      </c>
      <c r="G511" s="33">
        <v>521.04222026185107</v>
      </c>
      <c r="H511" s="11">
        <v>217.51260623912617</v>
      </c>
      <c r="I511" s="80"/>
      <c r="J511" s="8" t="s">
        <v>86</v>
      </c>
      <c r="K511" s="11"/>
      <c r="L511" s="80">
        <v>35.633336047804434</v>
      </c>
      <c r="M511" s="80">
        <v>23.100887632563921</v>
      </c>
      <c r="N511" s="80">
        <v>54.374873844520131</v>
      </c>
      <c r="P511" s="185">
        <v>37.703032508296161</v>
      </c>
      <c r="Q511" s="71"/>
      <c r="R511" s="8" t="s">
        <v>85</v>
      </c>
      <c r="S511" s="256">
        <v>274.40868319017414</v>
      </c>
      <c r="T511" s="256">
        <v>369.65603952024463</v>
      </c>
      <c r="U511" s="256">
        <v>171.32377652155949</v>
      </c>
      <c r="V511" s="256">
        <v>1168.6865710869683</v>
      </c>
      <c r="W511" s="226"/>
    </row>
    <row r="512" spans="1:23" s="5" customFormat="1" outlineLevel="1">
      <c r="A512" s="561"/>
      <c r="B512" s="561"/>
      <c r="C512" s="561"/>
      <c r="D512" s="561"/>
      <c r="E512" s="562"/>
      <c r="F512" s="12" t="s">
        <v>88</v>
      </c>
      <c r="G512" s="80">
        <v>544.95878324294563</v>
      </c>
      <c r="H512" s="80">
        <v>378.25626821204168</v>
      </c>
      <c r="I512" s="80"/>
      <c r="J512" s="12" t="s">
        <v>88</v>
      </c>
      <c r="K512" s="80"/>
      <c r="L512" s="80"/>
      <c r="M512" s="80">
        <v>27.610269939423421</v>
      </c>
      <c r="N512" s="80">
        <v>80.836113345525163</v>
      </c>
      <c r="P512" s="85">
        <v>54.223191642474291</v>
      </c>
      <c r="Q512" s="71"/>
      <c r="R512" s="8" t="s">
        <v>86</v>
      </c>
      <c r="S512" s="256"/>
      <c r="T512" s="256">
        <v>492.43976663148555</v>
      </c>
      <c r="U512" s="256">
        <v>319.24587974301875</v>
      </c>
      <c r="V512" s="256">
        <v>751.44101441104897</v>
      </c>
      <c r="W512" s="226"/>
    </row>
    <row r="513" spans="1:23" s="5" customFormat="1" outlineLevel="1">
      <c r="A513" s="561"/>
      <c r="B513" s="561"/>
      <c r="C513" s="561"/>
      <c r="D513" s="561"/>
      <c r="E513" s="562"/>
      <c r="F513" s="80"/>
      <c r="G513" s="80"/>
      <c r="H513" s="80"/>
      <c r="I513" s="80"/>
      <c r="J513" s="80"/>
      <c r="K513" s="80"/>
      <c r="L513" s="80"/>
      <c r="M513" s="80"/>
      <c r="N513" s="80"/>
      <c r="P513" s="85"/>
      <c r="Q513" s="69"/>
      <c r="R513" s="8" t="s">
        <v>88</v>
      </c>
      <c r="S513" s="256"/>
      <c r="T513" s="256"/>
      <c r="U513" s="256">
        <v>277.49121096389365</v>
      </c>
      <c r="V513" s="256">
        <v>812.42635552199772</v>
      </c>
      <c r="W513" s="226"/>
    </row>
    <row r="514" spans="1:23" s="5" customFormat="1" outlineLevel="1">
      <c r="A514" s="561"/>
      <c r="B514" s="561"/>
      <c r="C514" s="561"/>
      <c r="D514" s="561"/>
      <c r="E514" s="562"/>
      <c r="F514" s="80"/>
      <c r="G514" s="80"/>
      <c r="H514" s="80"/>
      <c r="I514" s="80"/>
      <c r="J514" s="80"/>
      <c r="K514" s="80"/>
      <c r="L514" s="80"/>
      <c r="M514" s="80"/>
      <c r="N514" s="80"/>
      <c r="P514" s="85"/>
      <c r="Q514" s="69"/>
      <c r="R514" s="12"/>
      <c r="S514" s="303"/>
      <c r="T514" s="303"/>
      <c r="U514" s="303"/>
      <c r="V514" s="303"/>
      <c r="W514" s="226"/>
    </row>
    <row r="515" spans="1:23" s="5" customFormat="1" outlineLevel="1">
      <c r="A515" s="561"/>
      <c r="B515" s="561"/>
      <c r="C515" s="561"/>
      <c r="D515" s="561"/>
      <c r="E515" s="562"/>
      <c r="F515" s="80"/>
      <c r="G515" s="80"/>
      <c r="H515" s="80"/>
      <c r="I515" s="80"/>
      <c r="J515" s="80"/>
      <c r="K515" s="80"/>
      <c r="L515" s="80"/>
      <c r="M515" s="80"/>
      <c r="N515" s="80"/>
      <c r="P515" s="85"/>
      <c r="Q515" s="69"/>
      <c r="R515" s="12"/>
      <c r="S515" s="303"/>
      <c r="T515" s="303"/>
      <c r="U515" s="303"/>
      <c r="V515" s="303"/>
      <c r="W515" s="226"/>
    </row>
    <row r="516" spans="1:23" s="5" customFormat="1" ht="15.75" outlineLevel="1" thickBot="1">
      <c r="A516" s="561"/>
      <c r="B516" s="561"/>
      <c r="C516" s="561"/>
      <c r="D516" s="561"/>
      <c r="E516" s="562"/>
      <c r="F516" s="49"/>
      <c r="G516" s="80"/>
      <c r="H516" s="80"/>
      <c r="I516" s="80"/>
      <c r="J516" s="80"/>
      <c r="K516" s="80"/>
      <c r="L516" s="61"/>
      <c r="M516" s="61"/>
      <c r="N516" s="61"/>
      <c r="P516" s="85"/>
      <c r="Q516" s="69"/>
      <c r="R516" s="12"/>
      <c r="S516" s="303"/>
      <c r="T516" s="303"/>
      <c r="U516" s="303"/>
      <c r="V516" s="303"/>
      <c r="W516" s="226"/>
    </row>
    <row r="517" spans="1:23" s="5" customFormat="1" ht="14.45" customHeight="1" outlineLevel="1">
      <c r="A517" s="563"/>
      <c r="B517" s="563"/>
      <c r="C517" s="563"/>
      <c r="D517" s="563"/>
      <c r="E517" s="562" t="s">
        <v>77</v>
      </c>
      <c r="F517" s="40" t="s">
        <v>79</v>
      </c>
      <c r="G517" s="7" t="s">
        <v>80</v>
      </c>
      <c r="H517" s="7" t="s">
        <v>81</v>
      </c>
      <c r="I517" s="80"/>
      <c r="J517" s="7" t="s">
        <v>79</v>
      </c>
      <c r="K517" s="53" t="s">
        <v>87</v>
      </c>
      <c r="L517" s="80"/>
      <c r="M517" s="80"/>
      <c r="N517" s="80"/>
      <c r="P517" s="178" t="s">
        <v>89</v>
      </c>
      <c r="Q517" s="69" t="s">
        <v>275</v>
      </c>
      <c r="R517" s="8">
        <v>121</v>
      </c>
      <c r="S517" s="256"/>
      <c r="T517" s="256"/>
      <c r="U517" s="303"/>
      <c r="V517" s="303"/>
      <c r="W517" s="226"/>
    </row>
    <row r="518" spans="1:23" s="5" customFormat="1" outlineLevel="1">
      <c r="A518" s="563"/>
      <c r="B518" s="563"/>
      <c r="C518" s="563"/>
      <c r="D518" s="563"/>
      <c r="E518" s="562"/>
      <c r="F518" s="8" t="s">
        <v>82</v>
      </c>
      <c r="G518" s="33">
        <v>3389.6830178695391</v>
      </c>
      <c r="H518" s="11">
        <v>1947.2094425272981</v>
      </c>
      <c r="I518" s="80"/>
      <c r="J518" s="8" t="s">
        <v>82</v>
      </c>
      <c r="K518" s="11">
        <v>99.176871123573434</v>
      </c>
      <c r="L518" s="80">
        <v>41.879819756725276</v>
      </c>
      <c r="M518" s="80"/>
      <c r="N518" s="80"/>
      <c r="P518" s="85">
        <v>70.528345440149351</v>
      </c>
      <c r="Q518" s="78" t="s">
        <v>297</v>
      </c>
      <c r="R518" s="8" t="s">
        <v>82</v>
      </c>
      <c r="S518" s="256">
        <v>4766.5680190710682</v>
      </c>
      <c r="T518" s="256">
        <v>2012.7980166680097</v>
      </c>
      <c r="U518" s="303"/>
      <c r="V518" s="303"/>
      <c r="W518" s="226"/>
    </row>
    <row r="519" spans="1:23" s="5" customFormat="1" outlineLevel="1">
      <c r="A519" s="563"/>
      <c r="B519" s="563"/>
      <c r="C519" s="563"/>
      <c r="D519" s="563"/>
      <c r="E519" s="562"/>
      <c r="F519" s="8" t="s">
        <v>83</v>
      </c>
      <c r="G519" s="33">
        <v>2891.8350417301012</v>
      </c>
      <c r="H519" s="11">
        <v>855.36700948417024</v>
      </c>
      <c r="I519" s="80"/>
      <c r="J519" s="8" t="s">
        <v>83</v>
      </c>
      <c r="K519" s="11">
        <v>90.349493262111338</v>
      </c>
      <c r="L519" s="80">
        <v>59.093128870152142</v>
      </c>
      <c r="M519" s="80"/>
      <c r="N519" s="80"/>
      <c r="P519" s="193">
        <v>74.721311066131733</v>
      </c>
      <c r="Q519" s="69"/>
      <c r="R519" s="8" t="s">
        <v>83</v>
      </c>
      <c r="S519" s="256">
        <v>3496.6708545396145</v>
      </c>
      <c r="T519" s="256">
        <v>2286.9992289205879</v>
      </c>
      <c r="U519" s="303"/>
      <c r="V519" s="303"/>
      <c r="W519" s="226"/>
    </row>
    <row r="520" spans="1:23" s="5" customFormat="1" outlineLevel="1">
      <c r="A520" s="563"/>
      <c r="B520" s="563"/>
      <c r="C520" s="563"/>
      <c r="D520" s="563"/>
      <c r="E520" s="562"/>
      <c r="F520" s="8" t="s">
        <v>84</v>
      </c>
      <c r="G520" s="33">
        <v>2570.2543861534427</v>
      </c>
      <c r="H520" s="11">
        <v>1468.8722511755261</v>
      </c>
      <c r="I520" s="80"/>
      <c r="J520" s="8" t="s">
        <v>84</v>
      </c>
      <c r="K520" s="11">
        <v>87.127833997275062</v>
      </c>
      <c r="L520" s="80">
        <v>36.976715595209001</v>
      </c>
      <c r="M520" s="80"/>
      <c r="N520" s="80"/>
      <c r="P520" s="85">
        <v>62.052274796242031</v>
      </c>
      <c r="Q520" s="69"/>
      <c r="R520" s="8" t="s">
        <v>84</v>
      </c>
      <c r="S520" s="256">
        <v>3608.9039156564072</v>
      </c>
      <c r="T520" s="256">
        <v>1531.604856650478</v>
      </c>
      <c r="U520" s="303"/>
      <c r="V520" s="303"/>
      <c r="W520" s="226"/>
    </row>
    <row r="521" spans="1:23" s="5" customFormat="1" outlineLevel="1">
      <c r="A521" s="563"/>
      <c r="B521" s="563"/>
      <c r="C521" s="563"/>
      <c r="D521" s="563"/>
      <c r="E521" s="562"/>
      <c r="F521" s="8" t="s">
        <v>85</v>
      </c>
      <c r="G521" s="33">
        <v>1944.1374105417208</v>
      </c>
      <c r="H521" s="11">
        <v>962.65120506208393</v>
      </c>
      <c r="I521" s="80"/>
      <c r="J521" s="8" t="s">
        <v>85</v>
      </c>
      <c r="K521" s="11">
        <v>58.834053198458292</v>
      </c>
      <c r="L521" s="80">
        <v>28.319235313284747</v>
      </c>
      <c r="M521" s="80"/>
      <c r="N521" s="80"/>
      <c r="P521" s="85">
        <v>43.576644255871521</v>
      </c>
      <c r="Q521" s="69"/>
      <c r="R521" s="8" t="s">
        <v>85</v>
      </c>
      <c r="S521" s="256">
        <v>2624.8346055585221</v>
      </c>
      <c r="T521" s="256">
        <v>1263.4402155249197</v>
      </c>
      <c r="U521" s="303"/>
      <c r="V521" s="303"/>
      <c r="W521" s="226"/>
    </row>
    <row r="522" spans="1:23" s="5" customFormat="1" outlineLevel="1">
      <c r="A522" s="563"/>
      <c r="B522" s="563"/>
      <c r="C522" s="563"/>
      <c r="D522" s="563"/>
      <c r="E522" s="562"/>
      <c r="F522" s="8" t="s">
        <v>86</v>
      </c>
      <c r="G522" s="33">
        <v>1020.248168859227</v>
      </c>
      <c r="H522" s="11"/>
      <c r="I522" s="80"/>
      <c r="J522" s="8" t="s">
        <v>86</v>
      </c>
      <c r="K522" s="11"/>
      <c r="L522" s="80">
        <v>38.262293421761065</v>
      </c>
      <c r="M522" s="80"/>
      <c r="N522" s="80"/>
      <c r="P522" s="185">
        <v>38.262293421761065</v>
      </c>
      <c r="Q522" s="69"/>
      <c r="R522" s="8" t="s">
        <v>86</v>
      </c>
      <c r="S522" s="256"/>
      <c r="T522" s="256">
        <v>1020.248168859227</v>
      </c>
      <c r="U522" s="303"/>
      <c r="V522" s="303"/>
      <c r="W522" s="226"/>
    </row>
    <row r="523" spans="1:23" s="5" customFormat="1" outlineLevel="1">
      <c r="A523" s="563"/>
      <c r="B523" s="563"/>
      <c r="C523" s="563"/>
      <c r="D523" s="563"/>
      <c r="E523" s="562"/>
      <c r="F523" s="13" t="s">
        <v>88</v>
      </c>
      <c r="G523" s="80"/>
      <c r="H523" s="80"/>
      <c r="I523" s="80"/>
      <c r="J523" s="12" t="s">
        <v>88</v>
      </c>
      <c r="K523" s="80"/>
      <c r="L523" s="80"/>
      <c r="M523" s="80"/>
      <c r="N523" s="80"/>
      <c r="P523" s="85"/>
      <c r="Q523" s="69"/>
      <c r="R523" s="12"/>
      <c r="S523" s="303"/>
      <c r="T523" s="303"/>
      <c r="U523" s="303"/>
      <c r="V523" s="303"/>
      <c r="W523" s="226"/>
    </row>
    <row r="524" spans="1:23" s="5" customFormat="1" outlineLevel="1">
      <c r="A524" s="563"/>
      <c r="B524" s="563"/>
      <c r="C524" s="563"/>
      <c r="D524" s="563"/>
      <c r="E524" s="562"/>
      <c r="F524" s="80"/>
      <c r="G524" s="80"/>
      <c r="H524" s="80"/>
      <c r="I524" s="80"/>
      <c r="J524" s="80"/>
      <c r="K524" s="80"/>
      <c r="L524" s="80"/>
      <c r="M524" s="80"/>
      <c r="N524" s="80"/>
      <c r="P524" s="85"/>
      <c r="Q524" s="69"/>
      <c r="R524" s="12"/>
      <c r="S524" s="303"/>
      <c r="T524" s="303"/>
      <c r="U524" s="303"/>
      <c r="V524" s="303"/>
      <c r="W524" s="226"/>
    </row>
    <row r="525" spans="1:23" s="5" customFormat="1" ht="15.75" outlineLevel="1" thickBot="1">
      <c r="A525" s="563"/>
      <c r="B525" s="563"/>
      <c r="C525" s="563"/>
      <c r="D525" s="563"/>
      <c r="E525" s="562"/>
      <c r="F525" s="49"/>
      <c r="G525" s="80"/>
      <c r="H525" s="80"/>
      <c r="I525" s="80"/>
      <c r="J525" s="80"/>
      <c r="K525" s="80"/>
      <c r="L525" s="61"/>
      <c r="M525" s="61"/>
      <c r="N525" s="61"/>
      <c r="P525" s="85"/>
      <c r="Q525" s="69"/>
      <c r="R525" s="12"/>
      <c r="S525" s="303"/>
      <c r="T525" s="303"/>
      <c r="U525" s="303"/>
      <c r="V525" s="303"/>
      <c r="W525" s="226"/>
    </row>
    <row r="526" spans="1:23" s="69" customFormat="1" ht="14.45" customHeight="1" outlineLevel="1">
      <c r="A526" s="563"/>
      <c r="B526" s="563"/>
      <c r="C526" s="563"/>
      <c r="D526" s="563"/>
      <c r="E526" s="562" t="s">
        <v>266</v>
      </c>
      <c r="F526" s="40" t="s">
        <v>79</v>
      </c>
      <c r="G526" s="7" t="s">
        <v>80</v>
      </c>
      <c r="H526" s="7" t="s">
        <v>81</v>
      </c>
      <c r="I526" s="80"/>
      <c r="J526" s="7" t="s">
        <v>79</v>
      </c>
      <c r="K526" s="53" t="s">
        <v>87</v>
      </c>
      <c r="L526" s="80"/>
      <c r="M526" s="80"/>
      <c r="N526" s="80"/>
      <c r="P526" s="178" t="s">
        <v>89</v>
      </c>
      <c r="Q526" s="69" t="s">
        <v>275</v>
      </c>
      <c r="R526" s="8">
        <v>121</v>
      </c>
      <c r="S526" s="256"/>
      <c r="T526" s="256"/>
      <c r="U526" s="303"/>
      <c r="V526" s="303"/>
      <c r="W526" s="226"/>
    </row>
    <row r="527" spans="1:23" s="69" customFormat="1" outlineLevel="1">
      <c r="A527" s="563"/>
      <c r="B527" s="563"/>
      <c r="C527" s="563"/>
      <c r="D527" s="563"/>
      <c r="E527" s="562"/>
      <c r="F527" s="8" t="s">
        <v>82</v>
      </c>
      <c r="G527" s="84">
        <v>4682.4536112739734</v>
      </c>
      <c r="H527" s="84">
        <v>1019.8871644955124</v>
      </c>
      <c r="I527" s="80"/>
      <c r="J527" s="8" t="s">
        <v>82</v>
      </c>
      <c r="K527" s="11">
        <v>96.154837815559546</v>
      </c>
      <c r="L527" s="80">
        <v>131.16565365943706</v>
      </c>
      <c r="M527" s="80"/>
      <c r="N527" s="80"/>
      <c r="P527" s="85">
        <v>113.6602457374983</v>
      </c>
      <c r="Q527" s="78" t="s">
        <v>297</v>
      </c>
      <c r="R527" s="8" t="s">
        <v>82</v>
      </c>
      <c r="S527" s="256">
        <v>3961.2844812140729</v>
      </c>
      <c r="T527" s="256">
        <v>5403.6227413338729</v>
      </c>
      <c r="U527" s="303"/>
      <c r="V527" s="303"/>
      <c r="W527" s="226"/>
    </row>
    <row r="528" spans="1:23" s="69" customFormat="1" outlineLevel="1">
      <c r="A528" s="563"/>
      <c r="B528" s="563"/>
      <c r="C528" s="563"/>
      <c r="D528" s="563"/>
      <c r="E528" s="562"/>
      <c r="F528" s="8" t="s">
        <v>83</v>
      </c>
      <c r="G528" s="84">
        <v>2891.8350417301012</v>
      </c>
      <c r="H528" s="84">
        <v>855.36700948417024</v>
      </c>
      <c r="I528" s="80"/>
      <c r="J528" s="8" t="s">
        <v>83</v>
      </c>
      <c r="K528" s="11">
        <v>109.18913142160638</v>
      </c>
      <c r="L528" s="80">
        <v>71.415203133439064</v>
      </c>
      <c r="M528" s="80"/>
      <c r="N528" s="80"/>
      <c r="P528" s="193">
        <v>90.302167277522727</v>
      </c>
      <c r="Q528" s="78"/>
      <c r="R528" s="8" t="s">
        <v>83</v>
      </c>
      <c r="S528" s="256">
        <v>3496.6708545396145</v>
      </c>
      <c r="T528" s="256">
        <v>2286.9992289205879</v>
      </c>
      <c r="U528" s="303"/>
      <c r="V528" s="303"/>
      <c r="W528" s="226"/>
    </row>
    <row r="529" spans="1:23" s="69" customFormat="1" outlineLevel="1">
      <c r="A529" s="563"/>
      <c r="B529" s="563"/>
      <c r="C529" s="563"/>
      <c r="D529" s="563"/>
      <c r="E529" s="562"/>
      <c r="F529" s="8" t="s">
        <v>84</v>
      </c>
      <c r="G529" s="84">
        <v>2865.2666483841058</v>
      </c>
      <c r="H529" s="84">
        <v>480.92699191907002</v>
      </c>
      <c r="I529" s="80"/>
      <c r="J529" s="8" t="s">
        <v>84</v>
      </c>
      <c r="K529" s="11">
        <v>110.16051752562682</v>
      </c>
      <c r="L529" s="80">
        <v>86.785770963671169</v>
      </c>
      <c r="M529" s="80"/>
      <c r="N529" s="80"/>
      <c r="P529" s="85">
        <v>98.473144244648992</v>
      </c>
      <c r="R529" s="8" t="s">
        <v>84</v>
      </c>
      <c r="S529" s="256">
        <v>3205.3333856257268</v>
      </c>
      <c r="T529" s="256">
        <v>2525.1999111424852</v>
      </c>
      <c r="U529" s="303"/>
      <c r="V529" s="303"/>
      <c r="W529" s="226"/>
    </row>
    <row r="530" spans="1:23" s="69" customFormat="1" outlineLevel="1">
      <c r="A530" s="563"/>
      <c r="B530" s="563"/>
      <c r="C530" s="563"/>
      <c r="D530" s="563"/>
      <c r="E530" s="562"/>
      <c r="F530" s="8" t="s">
        <v>85</v>
      </c>
      <c r="G530" s="84">
        <v>2614.8028733585388</v>
      </c>
      <c r="H530" s="84"/>
      <c r="I530" s="80"/>
      <c r="J530" s="8" t="s">
        <v>85</v>
      </c>
      <c r="K530" s="11"/>
      <c r="L530" s="80">
        <v>80.53073815441121</v>
      </c>
      <c r="M530" s="80"/>
      <c r="N530" s="80"/>
      <c r="P530" s="193">
        <v>80.53073815441121</v>
      </c>
      <c r="R530" s="8" t="s">
        <v>85</v>
      </c>
      <c r="S530" s="256"/>
      <c r="T530" s="256">
        <v>2614.8028733585388</v>
      </c>
      <c r="U530" s="303"/>
      <c r="V530" s="303"/>
      <c r="W530" s="226"/>
    </row>
    <row r="531" spans="1:23" s="69" customFormat="1" outlineLevel="1">
      <c r="A531" s="563"/>
      <c r="B531" s="563"/>
      <c r="C531" s="563"/>
      <c r="D531" s="563"/>
      <c r="E531" s="562"/>
      <c r="F531" s="8" t="s">
        <v>86</v>
      </c>
      <c r="G531" s="84">
        <v>2422.8777833395466</v>
      </c>
      <c r="H531" s="84"/>
      <c r="I531" s="80"/>
      <c r="J531" s="8" t="s">
        <v>86</v>
      </c>
      <c r="K531" s="11"/>
      <c r="L531" s="80">
        <v>81.721343310071504</v>
      </c>
      <c r="M531" s="80"/>
      <c r="N531" s="80"/>
      <c r="P531" s="85">
        <v>81.721343310071504</v>
      </c>
      <c r="R531" s="8" t="s">
        <v>86</v>
      </c>
      <c r="S531" s="256"/>
      <c r="T531" s="256">
        <v>2422.8777833395466</v>
      </c>
      <c r="U531" s="303"/>
      <c r="V531" s="303"/>
      <c r="W531" s="226"/>
    </row>
    <row r="532" spans="1:23" s="69" customFormat="1" outlineLevel="1">
      <c r="A532" s="563"/>
      <c r="B532" s="563"/>
      <c r="C532" s="563"/>
      <c r="D532" s="563"/>
      <c r="E532" s="562"/>
      <c r="F532" s="13" t="s">
        <v>88</v>
      </c>
      <c r="G532" s="85"/>
      <c r="H532" s="85"/>
      <c r="I532" s="80"/>
      <c r="J532" s="12" t="s">
        <v>88</v>
      </c>
      <c r="K532" s="80"/>
      <c r="L532" s="80"/>
      <c r="M532" s="80"/>
      <c r="N532" s="80"/>
      <c r="P532" s="85"/>
      <c r="R532" s="12"/>
      <c r="S532" s="349"/>
      <c r="T532" s="303"/>
      <c r="U532" s="303"/>
      <c r="V532" s="303"/>
      <c r="W532" s="226"/>
    </row>
    <row r="533" spans="1:23" s="69" customFormat="1" outlineLevel="1">
      <c r="A533" s="563"/>
      <c r="B533" s="563"/>
      <c r="C533" s="563"/>
      <c r="D533" s="563"/>
      <c r="E533" s="562"/>
      <c r="F533" s="80"/>
      <c r="G533" s="80"/>
      <c r="H533" s="80"/>
      <c r="I533" s="80"/>
      <c r="J533" s="80"/>
      <c r="K533" s="80"/>
      <c r="L533" s="80"/>
      <c r="M533" s="80"/>
      <c r="N533" s="80"/>
      <c r="P533" s="85"/>
      <c r="R533" s="12"/>
      <c r="S533" s="303"/>
      <c r="T533" s="303"/>
      <c r="U533" s="303"/>
      <c r="V533" s="303"/>
      <c r="W533" s="226"/>
    </row>
    <row r="534" spans="1:23" s="69" customFormat="1" ht="15.75" outlineLevel="1" thickBot="1">
      <c r="A534" s="563"/>
      <c r="B534" s="563"/>
      <c r="C534" s="563"/>
      <c r="D534" s="563"/>
      <c r="E534" s="562"/>
      <c r="F534" s="80"/>
      <c r="G534" s="80"/>
      <c r="H534" s="80"/>
      <c r="I534" s="80"/>
      <c r="J534" s="80"/>
      <c r="K534" s="80"/>
      <c r="L534" s="61"/>
      <c r="M534" s="61"/>
      <c r="N534" s="61"/>
      <c r="P534" s="85"/>
      <c r="R534" s="12"/>
      <c r="S534" s="303"/>
      <c r="T534" s="303"/>
      <c r="U534" s="303"/>
      <c r="V534" s="303"/>
      <c r="W534" s="226"/>
    </row>
    <row r="535" spans="1:23" s="143" customFormat="1" ht="13.9" customHeight="1">
      <c r="A535" s="14">
        <v>139</v>
      </c>
      <c r="B535" s="15" t="s">
        <v>210</v>
      </c>
      <c r="C535" s="123" t="s">
        <v>211</v>
      </c>
      <c r="D535" s="89" t="s">
        <v>257</v>
      </c>
      <c r="E535" s="89"/>
      <c r="F535" s="110" t="s">
        <v>79</v>
      </c>
      <c r="G535" s="111" t="s">
        <v>80</v>
      </c>
      <c r="H535" s="111" t="s">
        <v>81</v>
      </c>
      <c r="I535" s="96"/>
      <c r="J535" s="111" t="s">
        <v>79</v>
      </c>
      <c r="K535" s="112" t="s">
        <v>87</v>
      </c>
      <c r="L535" s="96"/>
      <c r="M535" s="96"/>
      <c r="N535" s="96"/>
      <c r="O535" s="42"/>
      <c r="P535" s="179" t="s">
        <v>89</v>
      </c>
      <c r="Q535" s="144" t="s">
        <v>268</v>
      </c>
      <c r="R535" s="102">
        <v>139</v>
      </c>
      <c r="S535" s="425"/>
      <c r="T535" s="425"/>
      <c r="U535" s="425"/>
      <c r="V535" s="426"/>
      <c r="W535" s="232"/>
    </row>
    <row r="536" spans="1:23" s="5" customFormat="1" ht="13.9" customHeight="1" outlineLevel="1">
      <c r="A536" s="561"/>
      <c r="B536" s="561"/>
      <c r="C536" s="561"/>
      <c r="D536" s="561"/>
      <c r="E536" s="562" t="s">
        <v>77</v>
      </c>
      <c r="F536" s="8" t="s">
        <v>82</v>
      </c>
      <c r="G536" s="33">
        <v>3934.6399564690619</v>
      </c>
      <c r="H536" s="11">
        <v>816.4204710138016</v>
      </c>
      <c r="I536" s="80"/>
      <c r="J536" s="8" t="s">
        <v>82</v>
      </c>
      <c r="K536" s="11">
        <v>138.15015836145704</v>
      </c>
      <c r="L536" s="80">
        <v>107.26692763142682</v>
      </c>
      <c r="M536" s="80">
        <v>127.39428646767162</v>
      </c>
      <c r="N536" s="80">
        <v>84.343897461583566</v>
      </c>
      <c r="P536" s="85">
        <v>114.28881748053476</v>
      </c>
      <c r="Q536" s="71" t="s">
        <v>477</v>
      </c>
      <c r="R536" s="48" t="s">
        <v>232</v>
      </c>
      <c r="S536" s="349">
        <v>4756.1182717993943</v>
      </c>
      <c r="T536" s="349">
        <v>3692.8961972869338</v>
      </c>
      <c r="U536" s="349">
        <v>4385.8240973307629</v>
      </c>
      <c r="V536" s="303">
        <v>2903.7212594591579</v>
      </c>
      <c r="W536" s="226"/>
    </row>
    <row r="537" spans="1:23" s="5" customFormat="1" outlineLevel="1">
      <c r="A537" s="561"/>
      <c r="B537" s="561"/>
      <c r="C537" s="561"/>
      <c r="D537" s="561"/>
      <c r="E537" s="562"/>
      <c r="F537" s="8" t="s">
        <v>83</v>
      </c>
      <c r="G537" s="33">
        <v>3947.7136097887596</v>
      </c>
      <c r="H537" s="11">
        <v>1296.560458845963</v>
      </c>
      <c r="I537" s="80"/>
      <c r="J537" s="8" t="s">
        <v>83</v>
      </c>
      <c r="K537" s="11">
        <v>159.37532251105364</v>
      </c>
      <c r="L537" s="80">
        <v>162.78199038424071</v>
      </c>
      <c r="M537" s="80">
        <v>69.839404461674533</v>
      </c>
      <c r="N537" s="80">
        <v>158.11536498568609</v>
      </c>
      <c r="P537" s="193">
        <v>137.52802058566374</v>
      </c>
      <c r="Q537" s="71"/>
      <c r="R537" s="48" t="s">
        <v>233</v>
      </c>
      <c r="S537" s="349">
        <v>4574.8359284314847</v>
      </c>
      <c r="T537" s="349">
        <v>4672.6236306738356</v>
      </c>
      <c r="U537" s="349">
        <v>2004.7257738372093</v>
      </c>
      <c r="V537" s="303">
        <v>4538.6691062125092</v>
      </c>
      <c r="W537" s="226"/>
    </row>
    <row r="538" spans="1:23" s="5" customFormat="1" outlineLevel="1">
      <c r="A538" s="561"/>
      <c r="B538" s="561"/>
      <c r="C538" s="561"/>
      <c r="D538" s="561"/>
      <c r="E538" s="562"/>
      <c r="F538" s="8" t="s">
        <v>84</v>
      </c>
      <c r="G538" s="33">
        <v>2711.4289522189983</v>
      </c>
      <c r="H538" s="11">
        <v>865.24564006979881</v>
      </c>
      <c r="I538" s="80"/>
      <c r="J538" s="8" t="s">
        <v>84</v>
      </c>
      <c r="K538" s="11">
        <v>106.02033292619113</v>
      </c>
      <c r="L538" s="80">
        <v>119.2471557257917</v>
      </c>
      <c r="M538" s="80">
        <v>50.677088079216063</v>
      </c>
      <c r="N538" s="80">
        <v>98.81785095710417</v>
      </c>
      <c r="P538" s="85">
        <v>93.690606922075759</v>
      </c>
      <c r="Q538" s="71"/>
      <c r="R538" s="48" t="s">
        <v>253</v>
      </c>
      <c r="S538" s="349">
        <v>3068.2542216752117</v>
      </c>
      <c r="T538" s="349">
        <v>3451.0416905890993</v>
      </c>
      <c r="U538" s="349">
        <v>1466.6072549452363</v>
      </c>
      <c r="V538" s="303">
        <v>2859.8126416664459</v>
      </c>
      <c r="W538" s="226"/>
    </row>
    <row r="539" spans="1:23" s="5" customFormat="1" outlineLevel="1">
      <c r="A539" s="561"/>
      <c r="B539" s="561"/>
      <c r="C539" s="561"/>
      <c r="D539" s="561"/>
      <c r="E539" s="562"/>
      <c r="F539" s="8" t="s">
        <v>85</v>
      </c>
      <c r="G539" s="33">
        <v>1359.8408905014412</v>
      </c>
      <c r="H539" s="11">
        <v>407.50845803862615</v>
      </c>
      <c r="I539" s="80"/>
      <c r="J539" s="8" t="s">
        <v>85</v>
      </c>
      <c r="K539" s="11">
        <v>60.147135690489748</v>
      </c>
      <c r="L539" s="80">
        <v>61.777019307325276</v>
      </c>
      <c r="M539" s="80">
        <v>33.05031303115549</v>
      </c>
      <c r="N539" s="80">
        <v>39.28916497381276</v>
      </c>
      <c r="P539" s="85">
        <v>48.565908250695813</v>
      </c>
      <c r="Q539" s="71"/>
      <c r="R539" s="48" t="s">
        <v>235</v>
      </c>
      <c r="S539" s="349">
        <v>1684.1141760649509</v>
      </c>
      <c r="T539" s="349">
        <v>1729.750764955463</v>
      </c>
      <c r="U539" s="349">
        <v>925.4056749364704</v>
      </c>
      <c r="V539" s="303">
        <v>1100.0929460488801</v>
      </c>
      <c r="W539" s="226"/>
    </row>
    <row r="540" spans="1:23" s="5" customFormat="1" outlineLevel="1">
      <c r="A540" s="561"/>
      <c r="B540" s="561"/>
      <c r="C540" s="561"/>
      <c r="D540" s="561"/>
      <c r="E540" s="562"/>
      <c r="F540" s="8" t="s">
        <v>86</v>
      </c>
      <c r="G540" s="33">
        <v>557.98098308050623</v>
      </c>
      <c r="H540" s="11">
        <v>87.708969031072854</v>
      </c>
      <c r="I540" s="80"/>
      <c r="J540" s="8" t="s">
        <v>86</v>
      </c>
      <c r="K540" s="11"/>
      <c r="L540" s="80">
        <v>77.885532211429521</v>
      </c>
      <c r="M540" s="80">
        <v>57.169338562934335</v>
      </c>
      <c r="N540" s="80">
        <v>73.580732534710449</v>
      </c>
      <c r="P540" s="193">
        <v>69.545201103024766</v>
      </c>
      <c r="Q540" s="71"/>
      <c r="R540" s="12" t="s">
        <v>236</v>
      </c>
      <c r="S540" s="349"/>
      <c r="T540" s="349">
        <v>624.89783826639484</v>
      </c>
      <c r="U540" s="349">
        <v>458.68590826493386</v>
      </c>
      <c r="V540" s="303">
        <v>590.35920271018995</v>
      </c>
      <c r="W540" s="226"/>
    </row>
    <row r="541" spans="1:23" s="5" customFormat="1" outlineLevel="1">
      <c r="A541" s="561"/>
      <c r="B541" s="561"/>
      <c r="C541" s="561"/>
      <c r="D541" s="561"/>
      <c r="E541" s="562"/>
      <c r="F541" s="12" t="s">
        <v>88</v>
      </c>
      <c r="G541" s="80">
        <v>373.28043159778019</v>
      </c>
      <c r="H541" s="80">
        <v>67.460108245540368</v>
      </c>
      <c r="I541" s="80"/>
      <c r="J541" s="12" t="s">
        <v>88</v>
      </c>
      <c r="K541" s="80"/>
      <c r="L541" s="80"/>
      <c r="M541" s="80">
        <v>17.435220367809389</v>
      </c>
      <c r="N541" s="80">
        <v>22.544188324019309</v>
      </c>
      <c r="P541" s="85">
        <v>19.989704345914348</v>
      </c>
      <c r="Q541" s="71"/>
      <c r="R541" s="12" t="s">
        <v>237</v>
      </c>
      <c r="S541" s="349"/>
      <c r="T541" s="349"/>
      <c r="U541" s="349">
        <v>325.57893159778018</v>
      </c>
      <c r="V541" s="303">
        <v>420.9819315977802</v>
      </c>
      <c r="W541" s="226"/>
    </row>
    <row r="542" spans="1:23" s="5" customFormat="1" outlineLevel="1">
      <c r="A542" s="561"/>
      <c r="B542" s="561"/>
      <c r="C542" s="561"/>
      <c r="D542" s="561"/>
      <c r="E542" s="562"/>
      <c r="F542" s="80"/>
      <c r="G542" s="80"/>
      <c r="H542" s="80"/>
      <c r="I542" s="80"/>
      <c r="J542" s="80"/>
      <c r="K542" s="80"/>
      <c r="L542" s="80"/>
      <c r="M542" s="80"/>
      <c r="N542" s="80"/>
      <c r="P542" s="85"/>
      <c r="Q542" s="69"/>
      <c r="R542" s="12"/>
      <c r="S542" s="303"/>
      <c r="T542" s="303"/>
      <c r="U542" s="303"/>
      <c r="V542" s="303"/>
      <c r="W542" s="226"/>
    </row>
    <row r="543" spans="1:23" s="5" customFormat="1" outlineLevel="1">
      <c r="A543" s="561"/>
      <c r="B543" s="561"/>
      <c r="C543" s="561"/>
      <c r="D543" s="561"/>
      <c r="E543" s="562"/>
      <c r="F543" s="80"/>
      <c r="G543" s="80"/>
      <c r="H543" s="80"/>
      <c r="I543" s="80"/>
      <c r="J543" s="80"/>
      <c r="K543" s="80"/>
      <c r="L543" s="80"/>
      <c r="M543" s="80"/>
      <c r="N543" s="80"/>
      <c r="P543" s="85"/>
      <c r="Q543" s="69"/>
      <c r="R543" s="12"/>
      <c r="S543" s="303"/>
      <c r="T543" s="303"/>
      <c r="U543" s="303"/>
      <c r="V543" s="303"/>
      <c r="W543" s="226"/>
    </row>
    <row r="544" spans="1:23" s="5" customFormat="1" outlineLevel="1">
      <c r="A544" s="561"/>
      <c r="B544" s="561"/>
      <c r="C544" s="561"/>
      <c r="D544" s="561"/>
      <c r="E544" s="562"/>
      <c r="F544" s="80"/>
      <c r="G544" s="80"/>
      <c r="H544" s="80"/>
      <c r="I544" s="80"/>
      <c r="J544" s="80"/>
      <c r="K544" s="80"/>
      <c r="L544" s="80"/>
      <c r="M544" s="80"/>
      <c r="N544" s="80"/>
      <c r="P544" s="85"/>
      <c r="Q544" s="69"/>
      <c r="R544" s="12"/>
      <c r="S544" s="303"/>
      <c r="T544" s="303"/>
      <c r="U544" s="303"/>
      <c r="V544" s="303"/>
      <c r="W544" s="226"/>
    </row>
    <row r="545" spans="1:24" s="5" customFormat="1" ht="15.6" customHeight="1" outlineLevel="1" thickBot="1">
      <c r="A545" s="561"/>
      <c r="B545" s="561"/>
      <c r="C545" s="561"/>
      <c r="D545" s="561"/>
      <c r="E545" s="562"/>
      <c r="F545" s="80"/>
      <c r="G545" s="80"/>
      <c r="H545" s="80"/>
      <c r="I545" s="80"/>
      <c r="J545" s="80"/>
      <c r="K545" s="80"/>
      <c r="L545" s="80"/>
      <c r="M545" s="80"/>
      <c r="N545" s="80"/>
      <c r="P545" s="85"/>
      <c r="Q545" s="69"/>
      <c r="R545" s="12"/>
      <c r="S545" s="303"/>
      <c r="T545" s="303"/>
      <c r="U545" s="303"/>
      <c r="V545" s="303"/>
      <c r="W545" s="226"/>
    </row>
    <row r="546" spans="1:24" s="5" customFormat="1" ht="14.45" customHeight="1" outlineLevel="1">
      <c r="A546" s="563"/>
      <c r="B546" s="563"/>
      <c r="C546" s="563"/>
      <c r="D546" s="563"/>
      <c r="E546" s="565"/>
      <c r="F546" s="7" t="s">
        <v>79</v>
      </c>
      <c r="G546" s="7" t="s">
        <v>80</v>
      </c>
      <c r="H546" s="7" t="s">
        <v>81</v>
      </c>
      <c r="I546" s="80"/>
      <c r="J546" s="7" t="s">
        <v>79</v>
      </c>
      <c r="K546" s="53" t="s">
        <v>87</v>
      </c>
      <c r="L546" s="88"/>
      <c r="M546" s="88"/>
      <c r="N546" s="88"/>
      <c r="P546" s="178" t="s">
        <v>89</v>
      </c>
      <c r="Q546" s="69"/>
      <c r="R546" s="12"/>
      <c r="S546" s="303"/>
      <c r="T546" s="303"/>
      <c r="U546" s="303"/>
      <c r="V546" s="303"/>
      <c r="W546" s="226"/>
    </row>
    <row r="547" spans="1:24" s="5" customFormat="1" outlineLevel="1">
      <c r="A547" s="563"/>
      <c r="B547" s="563"/>
      <c r="C547" s="563"/>
      <c r="D547" s="563"/>
      <c r="E547" s="565"/>
      <c r="F547" s="8" t="s">
        <v>82</v>
      </c>
      <c r="G547" s="33"/>
      <c r="H547" s="11"/>
      <c r="I547" s="80"/>
      <c r="J547" s="8" t="s">
        <v>82</v>
      </c>
      <c r="K547" s="11"/>
      <c r="L547" s="80"/>
      <c r="M547" s="80"/>
      <c r="N547" s="80"/>
      <c r="P547" s="85"/>
      <c r="Q547" s="69"/>
      <c r="R547" s="12"/>
      <c r="S547" s="303"/>
      <c r="T547" s="303"/>
      <c r="U547" s="303"/>
      <c r="V547" s="303"/>
      <c r="W547" s="226"/>
    </row>
    <row r="548" spans="1:24" s="5" customFormat="1" outlineLevel="1">
      <c r="A548" s="563"/>
      <c r="B548" s="563"/>
      <c r="C548" s="563"/>
      <c r="D548" s="563"/>
      <c r="E548" s="565"/>
      <c r="F548" s="8" t="s">
        <v>83</v>
      </c>
      <c r="G548" s="33"/>
      <c r="H548" s="11"/>
      <c r="I548" s="80"/>
      <c r="J548" s="8" t="s">
        <v>83</v>
      </c>
      <c r="K548" s="11"/>
      <c r="L548" s="80"/>
      <c r="M548" s="80"/>
      <c r="N548" s="80"/>
      <c r="P548" s="85"/>
      <c r="Q548" s="69"/>
      <c r="R548" s="12"/>
      <c r="S548" s="303"/>
      <c r="T548" s="303"/>
      <c r="U548" s="303"/>
      <c r="V548" s="303"/>
      <c r="W548" s="226"/>
    </row>
    <row r="549" spans="1:24" s="5" customFormat="1" outlineLevel="1">
      <c r="A549" s="563"/>
      <c r="B549" s="563"/>
      <c r="C549" s="563"/>
      <c r="D549" s="563"/>
      <c r="E549" s="565"/>
      <c r="F549" s="8" t="s">
        <v>84</v>
      </c>
      <c r="G549" s="33"/>
      <c r="H549" s="11"/>
      <c r="I549" s="80"/>
      <c r="J549" s="8" t="s">
        <v>84</v>
      </c>
      <c r="K549" s="11"/>
      <c r="L549" s="80"/>
      <c r="M549" s="80"/>
      <c r="N549" s="80"/>
      <c r="P549" s="85"/>
      <c r="Q549" s="69"/>
      <c r="R549" s="12"/>
      <c r="S549" s="303"/>
      <c r="T549" s="303"/>
      <c r="U549" s="303"/>
      <c r="V549" s="303"/>
      <c r="W549" s="226"/>
    </row>
    <row r="550" spans="1:24" s="5" customFormat="1" outlineLevel="1">
      <c r="A550" s="563"/>
      <c r="B550" s="563"/>
      <c r="C550" s="563"/>
      <c r="D550" s="563"/>
      <c r="E550" s="565"/>
      <c r="F550" s="8" t="s">
        <v>85</v>
      </c>
      <c r="G550" s="33"/>
      <c r="H550" s="11"/>
      <c r="I550" s="80"/>
      <c r="J550" s="8" t="s">
        <v>85</v>
      </c>
      <c r="K550" s="11"/>
      <c r="L550" s="80"/>
      <c r="M550" s="80"/>
      <c r="N550" s="80"/>
      <c r="P550" s="85"/>
      <c r="Q550" s="69"/>
      <c r="R550" s="12"/>
      <c r="S550" s="303"/>
      <c r="T550" s="303"/>
      <c r="U550" s="303"/>
      <c r="V550" s="303"/>
      <c r="W550" s="226"/>
    </row>
    <row r="551" spans="1:24" s="5" customFormat="1" outlineLevel="1">
      <c r="A551" s="563"/>
      <c r="B551" s="563"/>
      <c r="C551" s="563"/>
      <c r="D551" s="563"/>
      <c r="E551" s="565"/>
      <c r="F551" s="8" t="s">
        <v>86</v>
      </c>
      <c r="G551" s="33"/>
      <c r="H551" s="11"/>
      <c r="I551" s="80"/>
      <c r="J551" s="8" t="s">
        <v>86</v>
      </c>
      <c r="K551" s="11"/>
      <c r="L551" s="80"/>
      <c r="M551" s="80"/>
      <c r="N551" s="80"/>
      <c r="P551" s="85"/>
      <c r="Q551" s="69"/>
      <c r="R551" s="12"/>
      <c r="S551" s="303"/>
      <c r="T551" s="303"/>
      <c r="U551" s="303"/>
      <c r="V551" s="303"/>
      <c r="W551" s="226"/>
    </row>
    <row r="552" spans="1:24" s="5" customFormat="1" outlineLevel="1">
      <c r="A552" s="563"/>
      <c r="B552" s="563"/>
      <c r="C552" s="563"/>
      <c r="D552" s="563"/>
      <c r="E552" s="565"/>
      <c r="F552" s="13" t="s">
        <v>88</v>
      </c>
      <c r="G552" s="80"/>
      <c r="H552" s="80"/>
      <c r="I552" s="80"/>
      <c r="J552" s="12" t="s">
        <v>88</v>
      </c>
      <c r="K552" s="80"/>
      <c r="L552" s="80"/>
      <c r="M552" s="80"/>
      <c r="N552" s="80"/>
      <c r="P552" s="85"/>
      <c r="Q552" s="69"/>
      <c r="R552" s="12"/>
      <c r="S552" s="303"/>
      <c r="T552" s="303"/>
      <c r="U552" s="303"/>
      <c r="V552" s="303"/>
      <c r="W552" s="226"/>
    </row>
    <row r="553" spans="1:24" s="5" customFormat="1" outlineLevel="1">
      <c r="A553" s="563"/>
      <c r="B553" s="563"/>
      <c r="C553" s="563"/>
      <c r="D553" s="563"/>
      <c r="E553" s="565"/>
      <c r="F553" s="80"/>
      <c r="G553" s="80"/>
      <c r="H553" s="80"/>
      <c r="I553" s="80"/>
      <c r="J553" s="80"/>
      <c r="K553" s="80"/>
      <c r="L553" s="80"/>
      <c r="M553" s="80"/>
      <c r="N553" s="80"/>
      <c r="P553" s="85"/>
      <c r="Q553" s="69"/>
      <c r="R553" s="12"/>
      <c r="S553" s="303"/>
      <c r="T553" s="303"/>
      <c r="U553" s="303"/>
      <c r="V553" s="303"/>
      <c r="W553" s="226"/>
    </row>
    <row r="554" spans="1:24" s="5" customFormat="1" outlineLevel="1">
      <c r="A554" s="563"/>
      <c r="B554" s="563"/>
      <c r="C554" s="563"/>
      <c r="D554" s="563"/>
      <c r="E554" s="565"/>
      <c r="F554" s="80"/>
      <c r="G554" s="80"/>
      <c r="H554" s="80"/>
      <c r="I554" s="80"/>
      <c r="J554" s="80"/>
      <c r="K554" s="80"/>
      <c r="L554" s="80"/>
      <c r="M554" s="80"/>
      <c r="N554" s="80"/>
      <c r="P554" s="85"/>
      <c r="Q554" s="69"/>
      <c r="R554" s="12"/>
      <c r="S554" s="303"/>
      <c r="T554" s="303"/>
      <c r="U554" s="303"/>
      <c r="V554" s="303"/>
      <c r="W554" s="226"/>
    </row>
    <row r="555" spans="1:24" ht="21.6" customHeight="1" thickBot="1">
      <c r="A555" s="35">
        <v>150</v>
      </c>
      <c r="B555" s="36" t="s">
        <v>212</v>
      </c>
      <c r="C555" s="122" t="s">
        <v>213</v>
      </c>
      <c r="D555" s="28" t="s">
        <v>257</v>
      </c>
      <c r="F555" s="49"/>
      <c r="G555" s="80"/>
      <c r="H555" s="80"/>
      <c r="I555" s="80"/>
      <c r="J555" s="80"/>
      <c r="K555" s="80"/>
      <c r="L555" s="61"/>
      <c r="M555" s="61"/>
      <c r="N555" s="61"/>
      <c r="O555" s="5"/>
      <c r="P555" s="178"/>
      <c r="Q555" s="90" t="s">
        <v>90</v>
      </c>
    </row>
    <row r="556" spans="1:24" s="5" customFormat="1">
      <c r="A556" s="35">
        <v>17</v>
      </c>
      <c r="B556" s="46" t="s">
        <v>169</v>
      </c>
      <c r="C556" s="122" t="s">
        <v>170</v>
      </c>
      <c r="D556" s="28" t="s">
        <v>257</v>
      </c>
      <c r="E556" s="28" t="s">
        <v>231</v>
      </c>
      <c r="F556" s="40" t="s">
        <v>79</v>
      </c>
      <c r="G556" s="7" t="s">
        <v>80</v>
      </c>
      <c r="H556" s="7" t="s">
        <v>81</v>
      </c>
      <c r="I556" s="80"/>
      <c r="J556" s="7" t="s">
        <v>79</v>
      </c>
      <c r="K556" s="53" t="s">
        <v>87</v>
      </c>
      <c r="L556" s="80"/>
      <c r="M556" s="80"/>
      <c r="N556" s="80"/>
      <c r="P556" s="178" t="s">
        <v>89</v>
      </c>
      <c r="Q556" s="69" t="s">
        <v>238</v>
      </c>
      <c r="R556" s="24">
        <v>17</v>
      </c>
      <c r="S556" s="349"/>
      <c r="T556" s="349"/>
      <c r="U556" s="349"/>
      <c r="V556" s="349"/>
      <c r="W556" s="231"/>
      <c r="X556" s="10"/>
    </row>
    <row r="557" spans="1:24" s="5" customFormat="1" ht="13.9" customHeight="1" outlineLevel="1">
      <c r="A557" s="561"/>
      <c r="B557" s="561"/>
      <c r="C557" s="561"/>
      <c r="D557" s="561"/>
      <c r="E557" s="569" t="s">
        <v>76</v>
      </c>
      <c r="F557" s="8" t="s">
        <v>82</v>
      </c>
      <c r="G557" s="33">
        <v>1570.4135619413642</v>
      </c>
      <c r="H557" s="11">
        <v>425.07808725286134</v>
      </c>
      <c r="I557" s="80"/>
      <c r="J557" s="8" t="s">
        <v>82</v>
      </c>
      <c r="K557" s="11">
        <v>57.714200113574854</v>
      </c>
      <c r="L557" s="80">
        <v>106.12830467440433</v>
      </c>
      <c r="M557" s="80">
        <v>96.225729481552179</v>
      </c>
      <c r="N557" s="80">
        <v>70.613187455339727</v>
      </c>
      <c r="P557" s="85">
        <v>82.670355431217757</v>
      </c>
      <c r="Q557" s="74" t="s">
        <v>286</v>
      </c>
      <c r="R557" s="12" t="s">
        <v>232</v>
      </c>
      <c r="S557" s="349">
        <v>1096.3441744285806</v>
      </c>
      <c r="T557" s="349">
        <v>2016.0228911220318</v>
      </c>
      <c r="U557" s="349">
        <v>1827.912675557061</v>
      </c>
      <c r="V557" s="349">
        <v>1341.3745066577831</v>
      </c>
      <c r="W557" s="243"/>
    </row>
    <row r="558" spans="1:24" s="5" customFormat="1" outlineLevel="1">
      <c r="A558" s="561"/>
      <c r="B558" s="561"/>
      <c r="C558" s="561"/>
      <c r="D558" s="561"/>
      <c r="E558" s="569"/>
      <c r="F558" s="8" t="s">
        <v>83</v>
      </c>
      <c r="G558" s="33">
        <v>-21.40025112023104</v>
      </c>
      <c r="H558" s="11">
        <v>7.3943486286201052</v>
      </c>
      <c r="I558" s="80"/>
      <c r="J558" s="8" t="s">
        <v>83</v>
      </c>
      <c r="K558" s="11">
        <v>-0.89979946864837124</v>
      </c>
      <c r="L558" s="80">
        <v>-1.7366895962464977</v>
      </c>
      <c r="M558" s="80">
        <v>-0.85240690261216157</v>
      </c>
      <c r="N558" s="80">
        <v>-1.2800817746477364</v>
      </c>
      <c r="P558" s="185">
        <v>-1.1922444355386919</v>
      </c>
      <c r="Q558" s="71"/>
      <c r="R558" s="12" t="s">
        <v>233</v>
      </c>
      <c r="S558" s="349">
        <v>-15.805492814500965</v>
      </c>
      <c r="T558" s="349">
        <v>-30.505947036982931</v>
      </c>
      <c r="U558" s="349">
        <v>-14.973015259172691</v>
      </c>
      <c r="V558" s="349">
        <v>-24.316549370267566</v>
      </c>
      <c r="W558" s="243"/>
    </row>
    <row r="559" spans="1:24" s="5" customFormat="1" outlineLevel="1">
      <c r="A559" s="561"/>
      <c r="B559" s="561"/>
      <c r="C559" s="561"/>
      <c r="D559" s="561"/>
      <c r="E559" s="569"/>
      <c r="F559" s="8" t="s">
        <v>84</v>
      </c>
      <c r="G559" s="33">
        <v>-7.3282842591239872</v>
      </c>
      <c r="H559" s="11">
        <v>7.0363899359894431</v>
      </c>
      <c r="I559" s="80"/>
      <c r="J559" s="8" t="s">
        <v>84</v>
      </c>
      <c r="K559" s="11"/>
      <c r="L559" s="80">
        <v>3.853303546082041E-2</v>
      </c>
      <c r="M559" s="80">
        <v>-0.54527049359494195</v>
      </c>
      <c r="N559" s="80">
        <v>-0.60693967980690744</v>
      </c>
      <c r="P559" s="85">
        <v>-0.3712257126470096</v>
      </c>
      <c r="Q559" s="71"/>
      <c r="R559" s="12" t="s">
        <v>234</v>
      </c>
      <c r="S559" s="349"/>
      <c r="T559" s="349">
        <v>0.79504129659389711</v>
      </c>
      <c r="U559" s="349">
        <v>-11.25041292588806</v>
      </c>
      <c r="V559" s="349">
        <v>-11.529481148077801</v>
      </c>
      <c r="W559" s="243"/>
    </row>
    <row r="560" spans="1:24" s="5" customFormat="1" outlineLevel="1">
      <c r="A560" s="561"/>
      <c r="B560" s="561"/>
      <c r="C560" s="561"/>
      <c r="D560" s="561"/>
      <c r="E560" s="569"/>
      <c r="F560" s="8" t="s">
        <v>85</v>
      </c>
      <c r="G560" s="33">
        <v>-14.810663073917162</v>
      </c>
      <c r="H560" s="11">
        <v>3.9282165728285272</v>
      </c>
      <c r="I560" s="80"/>
      <c r="J560" s="8" t="s">
        <v>85</v>
      </c>
      <c r="K560" s="11"/>
      <c r="L560" s="80">
        <v>-0.61469491682492861</v>
      </c>
      <c r="M560" s="80">
        <v>-0.77409365605112679</v>
      </c>
      <c r="N560" s="80">
        <v>-1.0013892619159317</v>
      </c>
      <c r="P560" s="85">
        <v>-0.7967259449306624</v>
      </c>
      <c r="Q560" s="71"/>
      <c r="R560" s="12" t="s">
        <v>235</v>
      </c>
      <c r="S560" s="349"/>
      <c r="T560" s="349">
        <v>-11.246561036690746</v>
      </c>
      <c r="U560" s="349">
        <v>-14.16294703698293</v>
      </c>
      <c r="V560" s="349">
        <v>-19.022481148077809</v>
      </c>
      <c r="W560" s="243"/>
    </row>
    <row r="561" spans="1:23" s="5" customFormat="1" outlineLevel="1">
      <c r="A561" s="561"/>
      <c r="B561" s="561"/>
      <c r="C561" s="561"/>
      <c r="D561" s="561"/>
      <c r="E561" s="569"/>
      <c r="F561" s="8" t="s">
        <v>86</v>
      </c>
      <c r="G561" s="33">
        <v>-3.9001858146470818</v>
      </c>
      <c r="H561" s="11">
        <v>3.6137333164064316</v>
      </c>
      <c r="I561" s="80"/>
      <c r="J561" s="8" t="s">
        <v>86</v>
      </c>
      <c r="K561" s="11"/>
      <c r="L561" s="80"/>
      <c r="M561" s="80">
        <v>-4.2190367790155725E-2</v>
      </c>
      <c r="N561" s="80">
        <v>-0.33983208877245141</v>
      </c>
      <c r="P561" s="185">
        <v>-0.19101122828130357</v>
      </c>
      <c r="Q561" s="71"/>
      <c r="R561" s="12" t="s">
        <v>236</v>
      </c>
      <c r="S561" s="349"/>
      <c r="T561" s="349"/>
      <c r="U561" s="349">
        <v>-1.3448904812163425</v>
      </c>
      <c r="V561" s="349">
        <v>-6.4554811480778209</v>
      </c>
      <c r="W561" s="243"/>
    </row>
    <row r="562" spans="1:23" s="5" customFormat="1" outlineLevel="1">
      <c r="A562" s="561"/>
      <c r="B562" s="561"/>
      <c r="C562" s="561"/>
      <c r="D562" s="561"/>
      <c r="E562" s="569"/>
      <c r="F562" s="12" t="s">
        <v>88</v>
      </c>
      <c r="G562" s="80">
        <v>-34.201412925888043</v>
      </c>
      <c r="H562" s="80"/>
      <c r="I562" s="80"/>
      <c r="J562" s="12" t="s">
        <v>88</v>
      </c>
      <c r="K562" s="80"/>
      <c r="L562" s="80"/>
      <c r="M562" s="80"/>
      <c r="N562" s="80">
        <v>-1.800444819985948</v>
      </c>
      <c r="P562" s="85">
        <v>-1.800444819985948</v>
      </c>
      <c r="Q562" s="71"/>
      <c r="R562" s="12" t="s">
        <v>237</v>
      </c>
      <c r="S562" s="349"/>
      <c r="T562" s="349"/>
      <c r="U562" s="349"/>
      <c r="V562" s="349">
        <v>-34.201412925888043</v>
      </c>
      <c r="W562" s="243"/>
    </row>
    <row r="563" spans="1:23" s="5" customFormat="1" outlineLevel="1">
      <c r="A563" s="561"/>
      <c r="B563" s="561"/>
      <c r="C563" s="561"/>
      <c r="D563" s="561"/>
      <c r="E563" s="569"/>
      <c r="F563" s="80"/>
      <c r="G563" s="80"/>
      <c r="H563" s="80"/>
      <c r="I563" s="80"/>
      <c r="J563" s="80"/>
      <c r="K563" s="80"/>
      <c r="L563" s="80"/>
      <c r="M563" s="80"/>
      <c r="N563" s="80"/>
      <c r="P563" s="85"/>
      <c r="Q563" s="69"/>
      <c r="R563" s="12"/>
      <c r="S563" s="303"/>
      <c r="T563" s="303"/>
      <c r="U563" s="303"/>
      <c r="V563" s="303"/>
      <c r="W563" s="226"/>
    </row>
    <row r="564" spans="1:23" s="5" customFormat="1" outlineLevel="1">
      <c r="A564" s="561"/>
      <c r="B564" s="561"/>
      <c r="C564" s="561"/>
      <c r="D564" s="561"/>
      <c r="E564" s="569"/>
      <c r="F564" s="80"/>
      <c r="G564" s="80"/>
      <c r="H564" s="80"/>
      <c r="I564" s="80"/>
      <c r="J564" s="80"/>
      <c r="K564" s="80"/>
      <c r="L564" s="80"/>
      <c r="M564" s="80"/>
      <c r="N564" s="80"/>
      <c r="P564" s="85"/>
      <c r="Q564" s="69"/>
      <c r="R564" s="12"/>
      <c r="S564" s="303"/>
      <c r="T564" s="303"/>
      <c r="U564" s="303"/>
      <c r="V564" s="303"/>
      <c r="W564" s="226"/>
    </row>
    <row r="565" spans="1:23" s="5" customFormat="1" outlineLevel="1">
      <c r="A565" s="561"/>
      <c r="B565" s="561"/>
      <c r="C565" s="561"/>
      <c r="D565" s="561"/>
      <c r="E565" s="569"/>
      <c r="F565" s="80"/>
      <c r="G565" s="80"/>
      <c r="H565" s="80"/>
      <c r="I565" s="80"/>
      <c r="J565" s="80"/>
      <c r="K565" s="80"/>
      <c r="L565" s="80"/>
      <c r="M565" s="80"/>
      <c r="N565" s="80"/>
      <c r="P565" s="85"/>
      <c r="Q565" s="69"/>
      <c r="R565" s="12"/>
      <c r="S565" s="303"/>
      <c r="T565" s="303"/>
      <c r="U565" s="303"/>
      <c r="V565" s="303"/>
      <c r="W565" s="226"/>
    </row>
    <row r="566" spans="1:23" s="5" customFormat="1" ht="15.75" outlineLevel="1" thickBot="1">
      <c r="A566" s="561"/>
      <c r="B566" s="561"/>
      <c r="C566" s="561"/>
      <c r="D566" s="561"/>
      <c r="E566" s="569"/>
      <c r="F566" s="8"/>
      <c r="G566" s="8"/>
      <c r="H566" s="8"/>
      <c r="I566" s="80"/>
      <c r="J566" s="8"/>
      <c r="K566" s="11"/>
      <c r="L566" s="61"/>
      <c r="M566" s="61"/>
      <c r="N566" s="61"/>
      <c r="P566" s="178"/>
      <c r="Q566" s="69"/>
      <c r="R566" s="12"/>
      <c r="S566" s="303"/>
      <c r="T566" s="303"/>
      <c r="U566" s="303"/>
      <c r="V566" s="303"/>
      <c r="W566" s="226"/>
    </row>
    <row r="567" spans="1:23" s="5" customFormat="1" ht="30">
      <c r="A567" s="35">
        <v>69</v>
      </c>
      <c r="B567" s="36" t="s">
        <v>173</v>
      </c>
      <c r="C567" s="122" t="s">
        <v>174</v>
      </c>
      <c r="D567" s="28" t="s">
        <v>257</v>
      </c>
      <c r="E567" s="28" t="s">
        <v>231</v>
      </c>
      <c r="F567" s="40" t="s">
        <v>79</v>
      </c>
      <c r="G567" s="7" t="s">
        <v>80</v>
      </c>
      <c r="H567" s="7" t="s">
        <v>81</v>
      </c>
      <c r="I567" s="80"/>
      <c r="J567" s="7" t="s">
        <v>79</v>
      </c>
      <c r="K567" s="53" t="s">
        <v>87</v>
      </c>
      <c r="L567" s="80"/>
      <c r="M567" s="80"/>
      <c r="N567" s="80"/>
      <c r="P567" s="178" t="s">
        <v>89</v>
      </c>
      <c r="Q567" s="74" t="s">
        <v>286</v>
      </c>
      <c r="R567" s="24">
        <v>69</v>
      </c>
      <c r="S567" s="349"/>
      <c r="T567" s="349"/>
      <c r="U567" s="349"/>
      <c r="V567" s="349"/>
      <c r="W567" s="226"/>
    </row>
    <row r="568" spans="1:23" s="5" customFormat="1" ht="13.9" customHeight="1" outlineLevel="1">
      <c r="A568" s="561"/>
      <c r="B568" s="561"/>
      <c r="C568" s="561"/>
      <c r="D568" s="561"/>
      <c r="E568" s="569" t="s">
        <v>76</v>
      </c>
      <c r="F568" s="8" t="s">
        <v>82</v>
      </c>
      <c r="G568" s="33">
        <v>1992.9183488972121</v>
      </c>
      <c r="H568" s="11">
        <v>192.21113569173102</v>
      </c>
      <c r="I568" s="80"/>
      <c r="J568" s="8" t="s">
        <v>82</v>
      </c>
      <c r="K568" s="11">
        <v>91.990366385375381</v>
      </c>
      <c r="L568" s="80">
        <v>114.14945853933651</v>
      </c>
      <c r="M568" s="80">
        <v>101.8519286947913</v>
      </c>
      <c r="N568" s="80">
        <v>111.65634989039204</v>
      </c>
      <c r="P568" s="85">
        <v>104.91202587747381</v>
      </c>
      <c r="Q568" s="69" t="s">
        <v>238</v>
      </c>
      <c r="R568" s="12" t="s">
        <v>232</v>
      </c>
      <c r="S568" s="349">
        <v>1747.4573344461123</v>
      </c>
      <c r="T568" s="349">
        <v>2168.3934566796975</v>
      </c>
      <c r="U568" s="349">
        <v>1934.7884655614439</v>
      </c>
      <c r="V568" s="349">
        <v>2121.0341389015953</v>
      </c>
      <c r="W568" s="226"/>
    </row>
    <row r="569" spans="1:23" s="5" customFormat="1" outlineLevel="1">
      <c r="A569" s="561"/>
      <c r="B569" s="561"/>
      <c r="C569" s="561"/>
      <c r="D569" s="561"/>
      <c r="E569" s="569"/>
      <c r="F569" s="8" t="s">
        <v>83</v>
      </c>
      <c r="G569" s="33">
        <v>-16.800833481362435</v>
      </c>
      <c r="H569" s="11">
        <v>5.0435785600592276</v>
      </c>
      <c r="I569" s="80"/>
      <c r="J569" s="8" t="s">
        <v>83</v>
      </c>
      <c r="K569" s="11">
        <v>-0.82862588944502946</v>
      </c>
      <c r="L569" s="80">
        <v>-0.61270312365671542</v>
      </c>
      <c r="M569" s="80">
        <v>-1.2206537037790952</v>
      </c>
      <c r="N569" s="80">
        <v>-1.0762258355565744</v>
      </c>
      <c r="P569" s="185">
        <v>-0.93455213810935356</v>
      </c>
      <c r="Q569" s="71"/>
      <c r="R569" s="12" t="s">
        <v>233</v>
      </c>
      <c r="S569" s="349">
        <v>-14.555288147931705</v>
      </c>
      <c r="T569" s="349">
        <v>-10.762481148077795</v>
      </c>
      <c r="U569" s="349">
        <v>-21.441481148077806</v>
      </c>
      <c r="V569" s="349">
        <v>-20.444083481362437</v>
      </c>
      <c r="W569" s="226"/>
    </row>
    <row r="570" spans="1:23" s="5" customFormat="1" outlineLevel="1">
      <c r="A570" s="561"/>
      <c r="B570" s="561"/>
      <c r="C570" s="561"/>
      <c r="D570" s="561"/>
      <c r="E570" s="569"/>
      <c r="F570" s="8" t="s">
        <v>84</v>
      </c>
      <c r="G570" s="33">
        <v>-24.468572110997485</v>
      </c>
      <c r="H570" s="11">
        <v>11.61448091254892</v>
      </c>
      <c r="I570" s="80"/>
      <c r="J570" s="8" t="s">
        <v>84</v>
      </c>
      <c r="K570" s="11"/>
      <c r="L570" s="80">
        <v>-1.1468591293514969</v>
      </c>
      <c r="M570" s="80">
        <v>-0.64353840009936158</v>
      </c>
      <c r="N570" s="80">
        <v>-1.9196027119131998</v>
      </c>
      <c r="P570" s="85">
        <v>-1.2366667471213528</v>
      </c>
      <c r="Q570" s="71"/>
      <c r="R570" s="12" t="s">
        <v>234</v>
      </c>
      <c r="S570" s="349"/>
      <c r="T570" s="349">
        <v>-23.662822259026591</v>
      </c>
      <c r="U570" s="349">
        <v>-13.27794703698293</v>
      </c>
      <c r="V570" s="349">
        <v>-36.464947036982927</v>
      </c>
      <c r="W570" s="226"/>
    </row>
    <row r="571" spans="1:23" s="5" customFormat="1" outlineLevel="1">
      <c r="A571" s="561"/>
      <c r="B571" s="561"/>
      <c r="C571" s="561"/>
      <c r="D571" s="561"/>
      <c r="E571" s="569"/>
      <c r="F571" s="8" t="s">
        <v>85</v>
      </c>
      <c r="G571" s="33">
        <v>-11.266782314720119</v>
      </c>
      <c r="H571" s="11">
        <v>0.29599654848608692</v>
      </c>
      <c r="I571" s="80"/>
      <c r="J571" s="8" t="s">
        <v>85</v>
      </c>
      <c r="K571" s="11"/>
      <c r="L571" s="80"/>
      <c r="M571" s="80">
        <v>-0.60436051806738589</v>
      </c>
      <c r="N571" s="80">
        <v>-0.60412869791427837</v>
      </c>
      <c r="P571" s="85">
        <v>-0.60424460799083213</v>
      </c>
      <c r="Q571" s="71"/>
      <c r="R571" s="12" t="s">
        <v>235</v>
      </c>
      <c r="S571" s="349"/>
      <c r="T571" s="349"/>
      <c r="U571" s="349">
        <v>-11.057481148077795</v>
      </c>
      <c r="V571" s="349">
        <v>-11.476083481362444</v>
      </c>
      <c r="W571" s="226"/>
    </row>
    <row r="572" spans="1:23" s="5" customFormat="1" outlineLevel="1">
      <c r="A572" s="561"/>
      <c r="B572" s="561"/>
      <c r="C572" s="561"/>
      <c r="D572" s="561"/>
      <c r="E572" s="569"/>
      <c r="F572" s="8" t="s">
        <v>86</v>
      </c>
      <c r="G572" s="33">
        <v>-11.266782314720119</v>
      </c>
      <c r="H572" s="11">
        <v>0.29599654848608692</v>
      </c>
      <c r="I572" s="80"/>
      <c r="J572" s="8" t="s">
        <v>86</v>
      </c>
      <c r="K572" s="11"/>
      <c r="L572" s="80"/>
      <c r="M572" s="80">
        <v>-0.34688266664523304</v>
      </c>
      <c r="N572" s="80">
        <v>-0.60412869791427837</v>
      </c>
      <c r="P572" s="185">
        <v>-0.4755056822797557</v>
      </c>
      <c r="Q572" s="71"/>
      <c r="R572" s="12" t="s">
        <v>236</v>
      </c>
      <c r="S572" s="349"/>
      <c r="T572" s="349"/>
      <c r="U572" s="349">
        <v>-11.057481148077795</v>
      </c>
      <c r="V572" s="349">
        <v>-11.476083481362444</v>
      </c>
      <c r="W572" s="226"/>
    </row>
    <row r="573" spans="1:23" s="5" customFormat="1" outlineLevel="1">
      <c r="A573" s="561"/>
      <c r="B573" s="561"/>
      <c r="C573" s="561"/>
      <c r="D573" s="561"/>
      <c r="E573" s="569"/>
      <c r="F573" s="12" t="s">
        <v>88</v>
      </c>
      <c r="G573" s="80">
        <v>-27.668344703698292</v>
      </c>
      <c r="H573" s="80"/>
      <c r="I573" s="80"/>
      <c r="J573" s="12" t="s">
        <v>88</v>
      </c>
      <c r="K573" s="80"/>
      <c r="L573" s="80"/>
      <c r="M573" s="80"/>
      <c r="N573" s="80">
        <v>-1.4565283606061945</v>
      </c>
      <c r="P573" s="85">
        <v>-1.4565283606061945</v>
      </c>
      <c r="Q573" s="71"/>
      <c r="R573" s="12" t="s">
        <v>237</v>
      </c>
      <c r="S573" s="349"/>
      <c r="T573" s="349"/>
      <c r="U573" s="349"/>
      <c r="V573" s="349">
        <v>-27.668344703698292</v>
      </c>
      <c r="W573" s="226"/>
    </row>
    <row r="574" spans="1:23" s="5" customFormat="1" outlineLevel="1">
      <c r="A574" s="561"/>
      <c r="B574" s="561"/>
      <c r="C574" s="561"/>
      <c r="D574" s="561"/>
      <c r="E574" s="569"/>
      <c r="F574" s="80"/>
      <c r="G574" s="80"/>
      <c r="H574" s="80"/>
      <c r="I574" s="80"/>
      <c r="J574" s="80"/>
      <c r="K574" s="80"/>
      <c r="L574" s="80"/>
      <c r="M574" s="80"/>
      <c r="N574" s="80"/>
      <c r="P574" s="85"/>
      <c r="Q574" s="69"/>
      <c r="R574" s="12"/>
      <c r="S574" s="303"/>
      <c r="T574" s="303"/>
      <c r="U574" s="303"/>
      <c r="V574" s="303"/>
      <c r="W574" s="226"/>
    </row>
    <row r="575" spans="1:23" s="5" customFormat="1" outlineLevel="1">
      <c r="A575" s="561"/>
      <c r="B575" s="561"/>
      <c r="C575" s="561"/>
      <c r="D575" s="561"/>
      <c r="E575" s="569"/>
      <c r="F575" s="80"/>
      <c r="G575" s="80"/>
      <c r="H575" s="80"/>
      <c r="I575" s="80"/>
      <c r="J575" s="80"/>
      <c r="K575" s="80"/>
      <c r="L575" s="80"/>
      <c r="M575" s="80"/>
      <c r="N575" s="80"/>
      <c r="P575" s="85"/>
      <c r="Q575" s="69"/>
      <c r="R575" s="12"/>
      <c r="S575" s="303"/>
      <c r="T575" s="303"/>
      <c r="U575" s="303"/>
      <c r="V575" s="303"/>
      <c r="W575" s="226"/>
    </row>
    <row r="576" spans="1:23" s="5" customFormat="1" outlineLevel="1">
      <c r="A576" s="561"/>
      <c r="B576" s="561"/>
      <c r="C576" s="561"/>
      <c r="D576" s="561"/>
      <c r="E576" s="569"/>
      <c r="F576" s="49"/>
      <c r="G576" s="80"/>
      <c r="H576" s="80"/>
      <c r="I576" s="80"/>
      <c r="J576" s="80"/>
      <c r="K576" s="80"/>
      <c r="L576" s="80"/>
      <c r="M576" s="80"/>
      <c r="N576" s="80"/>
      <c r="O576" s="69"/>
      <c r="P576" s="85"/>
      <c r="Q576" s="69"/>
      <c r="R576" s="12"/>
      <c r="S576" s="303"/>
      <c r="T576" s="303"/>
      <c r="U576" s="303"/>
      <c r="V576" s="303"/>
      <c r="W576" s="226"/>
    </row>
    <row r="577" spans="1:23" s="5" customFormat="1" ht="15.75" outlineLevel="1" thickBot="1">
      <c r="A577" s="561"/>
      <c r="B577" s="561"/>
      <c r="C577" s="561"/>
      <c r="D577" s="561"/>
      <c r="E577" s="569"/>
      <c r="F577" s="13"/>
      <c r="G577" s="8"/>
      <c r="H577" s="8"/>
      <c r="I577" s="80"/>
      <c r="J577" s="8"/>
      <c r="K577" s="11"/>
      <c r="L577" s="61"/>
      <c r="M577" s="61"/>
      <c r="N577" s="61"/>
      <c r="O577" s="69"/>
      <c r="P577" s="178"/>
      <c r="Q577" s="69"/>
      <c r="R577" s="12"/>
      <c r="S577" s="303"/>
      <c r="T577" s="303"/>
      <c r="U577" s="303"/>
      <c r="V577" s="303"/>
      <c r="W577" s="226"/>
    </row>
    <row r="578" spans="1:23" s="5" customFormat="1" ht="30">
      <c r="A578" s="35">
        <v>77</v>
      </c>
      <c r="B578" s="36" t="s">
        <v>175</v>
      </c>
      <c r="C578" s="122" t="s">
        <v>176</v>
      </c>
      <c r="D578" s="28" t="s">
        <v>257</v>
      </c>
      <c r="E578" s="28" t="s">
        <v>231</v>
      </c>
      <c r="F578" s="40" t="s">
        <v>79</v>
      </c>
      <c r="G578" s="7" t="s">
        <v>80</v>
      </c>
      <c r="H578" s="7" t="s">
        <v>81</v>
      </c>
      <c r="I578" s="80"/>
      <c r="J578" s="7" t="s">
        <v>79</v>
      </c>
      <c r="K578" s="53" t="s">
        <v>87</v>
      </c>
      <c r="L578" s="80"/>
      <c r="M578" s="80"/>
      <c r="N578" s="80"/>
      <c r="P578" s="178" t="s">
        <v>89</v>
      </c>
      <c r="Q578" s="69" t="s">
        <v>238</v>
      </c>
      <c r="R578" s="24">
        <v>77</v>
      </c>
      <c r="S578" s="349"/>
      <c r="T578" s="349"/>
      <c r="U578" s="349"/>
      <c r="V578" s="349"/>
      <c r="W578" s="226"/>
    </row>
    <row r="579" spans="1:23" s="5" customFormat="1" ht="13.9" customHeight="1" outlineLevel="1">
      <c r="A579" s="561"/>
      <c r="B579" s="561"/>
      <c r="C579" s="561"/>
      <c r="D579" s="561"/>
      <c r="E579" s="569" t="s">
        <v>76</v>
      </c>
      <c r="F579" s="8" t="s">
        <v>82</v>
      </c>
      <c r="G579" s="33">
        <v>2211.9637350176572</v>
      </c>
      <c r="H579" s="11">
        <v>643.33015989704484</v>
      </c>
      <c r="I579" s="80"/>
      <c r="J579" s="8" t="s">
        <v>82</v>
      </c>
      <c r="K579" s="11">
        <v>112.04039423211853</v>
      </c>
      <c r="L579" s="80">
        <v>82.229261763117279</v>
      </c>
      <c r="M579" s="80">
        <v>108.31764298375231</v>
      </c>
      <c r="N579" s="80">
        <v>163.1851130952308</v>
      </c>
      <c r="P579" s="85">
        <v>116.44310301855472</v>
      </c>
      <c r="Q579" s="74" t="s">
        <v>286</v>
      </c>
      <c r="R579" s="12" t="s">
        <v>232</v>
      </c>
      <c r="S579" s="349">
        <v>2128.3294800125441</v>
      </c>
      <c r="T579" s="349">
        <v>1562.0345066577829</v>
      </c>
      <c r="U579" s="349">
        <v>2057.6117600067</v>
      </c>
      <c r="V579" s="349">
        <v>3099.8791933936022</v>
      </c>
      <c r="W579" s="226"/>
    </row>
    <row r="580" spans="1:23" s="5" customFormat="1" outlineLevel="1">
      <c r="A580" s="561"/>
      <c r="B580" s="561"/>
      <c r="C580" s="561"/>
      <c r="D580" s="561"/>
      <c r="E580" s="569"/>
      <c r="F580" s="8" t="s">
        <v>83</v>
      </c>
      <c r="G580" s="33">
        <v>-10.945083481362442</v>
      </c>
      <c r="H580" s="11">
        <v>18.870031341776546</v>
      </c>
      <c r="I580" s="80"/>
      <c r="J580" s="8" t="s">
        <v>83</v>
      </c>
      <c r="K580" s="11">
        <v>-1.1462209335720202</v>
      </c>
      <c r="L580" s="80">
        <v>-1.550727305036677</v>
      </c>
      <c r="M580" s="80">
        <v>-0.69635525999064962</v>
      </c>
      <c r="N580" s="80">
        <v>0.83306534337395077</v>
      </c>
      <c r="P580" s="185">
        <v>-0.64005953880634903</v>
      </c>
      <c r="Q580" s="71"/>
      <c r="R580" s="12" t="s">
        <v>233</v>
      </c>
      <c r="S580" s="349">
        <v>-20.134026925595855</v>
      </c>
      <c r="T580" s="349">
        <v>-27.23941292588805</v>
      </c>
      <c r="U580" s="349">
        <v>-12.23187881479317</v>
      </c>
      <c r="V580" s="349">
        <v>15.824984740827313</v>
      </c>
      <c r="W580" s="226"/>
    </row>
    <row r="581" spans="1:23" s="5" customFormat="1" outlineLevel="1">
      <c r="A581" s="561"/>
      <c r="B581" s="561"/>
      <c r="C581" s="561"/>
      <c r="D581" s="561"/>
      <c r="E581" s="569"/>
      <c r="F581" s="8" t="s">
        <v>84</v>
      </c>
      <c r="G581" s="33">
        <v>-14.529727407299182</v>
      </c>
      <c r="H581" s="11">
        <v>2.9059022506542966</v>
      </c>
      <c r="I581" s="80"/>
      <c r="J581" s="8" t="s">
        <v>84</v>
      </c>
      <c r="K581" s="11"/>
      <c r="L581" s="80">
        <v>-0.55157503775149652</v>
      </c>
      <c r="M581" s="80">
        <v>-0.73191248488178895</v>
      </c>
      <c r="N581" s="80">
        <v>-0.90057186298796421</v>
      </c>
      <c r="P581" s="85">
        <v>-0.72801979520708338</v>
      </c>
      <c r="Q581" s="71"/>
      <c r="R581" s="12" t="s">
        <v>234</v>
      </c>
      <c r="S581" s="349"/>
      <c r="T581" s="349">
        <v>-11.380492814500965</v>
      </c>
      <c r="U581" s="349">
        <v>-15.101344703698286</v>
      </c>
      <c r="V581" s="349">
        <v>-17.107344703698296</v>
      </c>
      <c r="W581" s="226"/>
    </row>
    <row r="582" spans="1:23" s="5" customFormat="1" outlineLevel="1">
      <c r="A582" s="561"/>
      <c r="B582" s="561"/>
      <c r="C582" s="561"/>
      <c r="D582" s="561"/>
      <c r="E582" s="569"/>
      <c r="F582" s="8" t="s">
        <v>85</v>
      </c>
      <c r="G582" s="33">
        <v>-14.733572110997486</v>
      </c>
      <c r="H582" s="11">
        <v>7.0611934401756402</v>
      </c>
      <c r="I582" s="80"/>
      <c r="J582" s="8" t="s">
        <v>85</v>
      </c>
      <c r="K582" s="11"/>
      <c r="L582" s="80">
        <v>-0.36081287989204458</v>
      </c>
      <c r="M582" s="80">
        <v>-0.99951778991956475</v>
      </c>
      <c r="N582" s="80">
        <v>-1.0166238526938849</v>
      </c>
      <c r="P582" s="85">
        <v>-0.79231817416849815</v>
      </c>
      <c r="Q582" s="71"/>
      <c r="R582" s="12" t="s">
        <v>235</v>
      </c>
      <c r="S582" s="349"/>
      <c r="T582" s="349">
        <v>-6.6014928145009852</v>
      </c>
      <c r="U582" s="349">
        <v>-18.287344703698299</v>
      </c>
      <c r="V582" s="349">
        <v>-19.311878814793172</v>
      </c>
      <c r="W582" s="226"/>
    </row>
    <row r="583" spans="1:23" s="5" customFormat="1" outlineLevel="1">
      <c r="A583" s="561"/>
      <c r="B583" s="561"/>
      <c r="C583" s="561"/>
      <c r="D583" s="561"/>
      <c r="E583" s="569"/>
      <c r="F583" s="8" t="s">
        <v>86</v>
      </c>
      <c r="G583" s="33">
        <v>-7.3241117592457403</v>
      </c>
      <c r="H583" s="11">
        <v>3.8229486922985574</v>
      </c>
      <c r="I583" s="80"/>
      <c r="J583" s="8" t="s">
        <v>86</v>
      </c>
      <c r="K583" s="11"/>
      <c r="L583" s="80"/>
      <c r="M583" s="80">
        <v>-0.14496093134181545</v>
      </c>
      <c r="N583" s="80">
        <v>-0.52786359642825664</v>
      </c>
      <c r="P583" s="185">
        <v>-0.33641226388503603</v>
      </c>
      <c r="Q583" s="71"/>
      <c r="R583" s="12" t="s">
        <v>236</v>
      </c>
      <c r="S583" s="349"/>
      <c r="T583" s="349"/>
      <c r="U583" s="349">
        <v>-4.6208788147931843</v>
      </c>
      <c r="V583" s="349">
        <v>-10.027344703698295</v>
      </c>
      <c r="W583" s="226"/>
    </row>
    <row r="584" spans="1:23" s="5" customFormat="1" outlineLevel="1">
      <c r="A584" s="561"/>
      <c r="B584" s="561"/>
      <c r="C584" s="561"/>
      <c r="D584" s="561"/>
      <c r="E584" s="569"/>
      <c r="F584" s="12" t="s">
        <v>88</v>
      </c>
      <c r="G584" s="80">
        <v>-30.30181059260341</v>
      </c>
      <c r="H584" s="80"/>
      <c r="I584" s="80"/>
      <c r="J584" s="12" t="s">
        <v>88</v>
      </c>
      <c r="K584" s="80"/>
      <c r="L584" s="80"/>
      <c r="M584" s="80"/>
      <c r="N584" s="80">
        <v>-1.5951603530494074</v>
      </c>
      <c r="P584" s="85">
        <v>-1.5951603530494074</v>
      </c>
      <c r="Q584" s="71"/>
      <c r="R584" s="12" t="s">
        <v>237</v>
      </c>
      <c r="S584" s="349"/>
      <c r="T584" s="349"/>
      <c r="U584" s="349"/>
      <c r="V584" s="349">
        <v>-30.30181059260341</v>
      </c>
      <c r="W584" s="226"/>
    </row>
    <row r="585" spans="1:23" s="5" customFormat="1" outlineLevel="1">
      <c r="A585" s="561"/>
      <c r="B585" s="561"/>
      <c r="C585" s="561"/>
      <c r="D585" s="561"/>
      <c r="E585" s="569"/>
      <c r="F585" s="80"/>
      <c r="G585" s="80"/>
      <c r="H585" s="80"/>
      <c r="I585" s="80"/>
      <c r="J585" s="80"/>
      <c r="K585" s="80"/>
      <c r="L585" s="80"/>
      <c r="M585" s="80"/>
      <c r="N585" s="80"/>
      <c r="P585" s="85"/>
      <c r="Q585" s="69"/>
      <c r="R585" s="12"/>
      <c r="S585" s="303"/>
      <c r="T585" s="303"/>
      <c r="U585" s="303"/>
      <c r="V585" s="303"/>
      <c r="W585" s="226"/>
    </row>
    <row r="586" spans="1:23" s="5" customFormat="1" outlineLevel="1">
      <c r="A586" s="561"/>
      <c r="B586" s="561"/>
      <c r="C586" s="561"/>
      <c r="D586" s="561"/>
      <c r="E586" s="569"/>
      <c r="F586" s="80"/>
      <c r="G586" s="80"/>
      <c r="H586" s="80"/>
      <c r="I586" s="80"/>
      <c r="J586" s="80"/>
      <c r="K586" s="80"/>
      <c r="L586" s="80"/>
      <c r="M586" s="80"/>
      <c r="N586" s="80"/>
      <c r="P586" s="85"/>
      <c r="Q586" s="69"/>
      <c r="R586" s="12"/>
      <c r="S586" s="303"/>
      <c r="T586" s="303"/>
      <c r="U586" s="303"/>
      <c r="V586" s="303"/>
      <c r="W586" s="226"/>
    </row>
    <row r="587" spans="1:23" s="5" customFormat="1" outlineLevel="1">
      <c r="A587" s="561"/>
      <c r="B587" s="561"/>
      <c r="C587" s="561"/>
      <c r="D587" s="561"/>
      <c r="E587" s="569"/>
      <c r="F587" s="80"/>
      <c r="G587" s="80"/>
      <c r="H587" s="80"/>
      <c r="I587" s="80"/>
      <c r="J587" s="80"/>
      <c r="K587" s="80"/>
      <c r="L587" s="80"/>
      <c r="M587" s="80"/>
      <c r="N587" s="80"/>
      <c r="P587" s="85"/>
      <c r="Q587" s="69"/>
      <c r="R587" s="12"/>
      <c r="S587" s="303"/>
      <c r="T587" s="303"/>
      <c r="U587" s="303"/>
      <c r="V587" s="303"/>
      <c r="W587" s="226"/>
    </row>
    <row r="588" spans="1:23" s="5" customFormat="1" outlineLevel="1">
      <c r="A588" s="561"/>
      <c r="B588" s="561"/>
      <c r="C588" s="561"/>
      <c r="D588" s="561"/>
      <c r="E588" s="569"/>
      <c r="F588" s="49"/>
      <c r="G588" s="80"/>
      <c r="H588" s="80"/>
      <c r="I588" s="80"/>
      <c r="J588" s="80"/>
      <c r="K588" s="80"/>
      <c r="L588" s="80"/>
      <c r="M588" s="80"/>
      <c r="N588" s="80"/>
      <c r="P588" s="178"/>
      <c r="Q588" s="69"/>
      <c r="R588" s="12"/>
      <c r="S588" s="303"/>
      <c r="T588" s="303"/>
      <c r="U588" s="303"/>
      <c r="V588" s="303"/>
      <c r="W588" s="226"/>
    </row>
    <row r="589" spans="1:23" s="5" customFormat="1" outlineLevel="1">
      <c r="A589" s="563"/>
      <c r="B589" s="563"/>
      <c r="C589" s="563"/>
      <c r="D589" s="563"/>
      <c r="E589" s="28"/>
      <c r="F589" s="80"/>
      <c r="G589" s="80"/>
      <c r="H589" s="80"/>
      <c r="I589" s="80"/>
      <c r="J589" s="80"/>
      <c r="K589" s="80"/>
      <c r="L589" s="80"/>
      <c r="M589" s="80"/>
      <c r="N589" s="80"/>
      <c r="P589" s="85"/>
      <c r="Q589" s="69"/>
      <c r="R589" s="12"/>
      <c r="S589" s="303"/>
      <c r="T589" s="303"/>
      <c r="U589" s="303"/>
      <c r="V589" s="303"/>
      <c r="W589" s="226"/>
    </row>
    <row r="590" spans="1:23" s="5" customFormat="1" outlineLevel="1">
      <c r="A590" s="25"/>
      <c r="B590" s="25"/>
      <c r="C590" s="76"/>
      <c r="D590" s="27"/>
      <c r="E590" s="28"/>
      <c r="F590" s="8"/>
      <c r="G590" s="33"/>
      <c r="H590" s="11"/>
      <c r="I590" s="80"/>
      <c r="J590" s="8"/>
      <c r="K590" s="11"/>
      <c r="L590" s="80"/>
      <c r="M590" s="80"/>
      <c r="N590" s="80"/>
      <c r="P590" s="85"/>
      <c r="Q590" s="71"/>
      <c r="R590" s="12"/>
      <c r="S590" s="303"/>
      <c r="T590" s="303"/>
      <c r="U590" s="303"/>
      <c r="V590" s="303"/>
      <c r="W590" s="226"/>
    </row>
    <row r="591" spans="1:23" s="5" customFormat="1" outlineLevel="1">
      <c r="A591" s="25"/>
      <c r="B591" s="25"/>
      <c r="C591" s="76"/>
      <c r="D591" s="27"/>
      <c r="E591" s="28"/>
      <c r="F591" s="8"/>
      <c r="G591" s="33"/>
      <c r="H591" s="11"/>
      <c r="I591" s="80"/>
      <c r="J591" s="8"/>
      <c r="K591" s="11"/>
      <c r="L591" s="80"/>
      <c r="M591" s="80"/>
      <c r="N591" s="80"/>
      <c r="P591" s="85"/>
      <c r="Q591" s="71"/>
      <c r="R591" s="12"/>
      <c r="S591" s="303"/>
      <c r="T591" s="303"/>
      <c r="U591" s="303"/>
      <c r="V591" s="303"/>
      <c r="W591" s="226"/>
    </row>
    <row r="592" spans="1:23" s="5" customFormat="1" outlineLevel="1">
      <c r="A592" s="25"/>
      <c r="B592" s="25"/>
      <c r="C592" s="76"/>
      <c r="D592" s="27"/>
      <c r="E592" s="28"/>
      <c r="F592" s="8"/>
      <c r="G592" s="33"/>
      <c r="H592" s="11"/>
      <c r="I592" s="80"/>
      <c r="J592" s="8"/>
      <c r="K592" s="11"/>
      <c r="L592" s="80"/>
      <c r="M592" s="80"/>
      <c r="N592" s="80"/>
      <c r="P592" s="85"/>
      <c r="Q592" s="71"/>
      <c r="R592" s="12"/>
      <c r="S592" s="303"/>
      <c r="T592" s="303"/>
      <c r="U592" s="303"/>
      <c r="V592" s="303"/>
      <c r="W592" s="226"/>
    </row>
    <row r="593" spans="1:23" s="5" customFormat="1" outlineLevel="1">
      <c r="A593" s="25"/>
      <c r="B593" s="25"/>
      <c r="C593" s="76"/>
      <c r="D593" s="27"/>
      <c r="E593" s="28"/>
      <c r="F593" s="12"/>
      <c r="G593" s="80"/>
      <c r="H593" s="80"/>
      <c r="I593" s="80"/>
      <c r="J593" s="12"/>
      <c r="K593" s="80"/>
      <c r="L593" s="80"/>
      <c r="M593" s="80"/>
      <c r="N593" s="80"/>
      <c r="P593" s="85"/>
      <c r="Q593" s="71"/>
      <c r="R593" s="12"/>
      <c r="S593" s="303"/>
      <c r="T593" s="303"/>
      <c r="U593" s="303"/>
      <c r="V593" s="303"/>
      <c r="W593" s="226"/>
    </row>
    <row r="594" spans="1:23" s="5" customFormat="1" outlineLevel="1">
      <c r="A594" s="25"/>
      <c r="B594" s="25"/>
      <c r="C594" s="76"/>
      <c r="D594" s="27"/>
      <c r="E594" s="28"/>
      <c r="F594" s="80"/>
      <c r="G594" s="80"/>
      <c r="H594" s="80"/>
      <c r="I594" s="80"/>
      <c r="J594" s="80"/>
      <c r="K594" s="80"/>
      <c r="L594" s="80"/>
      <c r="M594" s="80"/>
      <c r="N594" s="80"/>
      <c r="P594" s="85"/>
      <c r="Q594" s="69"/>
      <c r="R594" s="12"/>
      <c r="S594" s="303"/>
      <c r="T594" s="303"/>
      <c r="U594" s="303"/>
      <c r="V594" s="303"/>
      <c r="W594" s="226"/>
    </row>
    <row r="595" spans="1:23" s="5" customFormat="1" outlineLevel="1">
      <c r="A595" s="25"/>
      <c r="B595" s="25"/>
      <c r="C595" s="76"/>
      <c r="D595" s="27"/>
      <c r="E595" s="28"/>
      <c r="F595" s="80"/>
      <c r="G595" s="80"/>
      <c r="H595" s="80"/>
      <c r="I595" s="80"/>
      <c r="J595" s="80"/>
      <c r="K595" s="80"/>
      <c r="L595" s="80"/>
      <c r="M595" s="80"/>
      <c r="N595" s="80"/>
      <c r="P595" s="85"/>
      <c r="Q595" s="69"/>
      <c r="R595" s="12"/>
      <c r="S595" s="303"/>
      <c r="T595" s="303"/>
      <c r="U595" s="303"/>
      <c r="V595" s="303"/>
      <c r="W595" s="226"/>
    </row>
    <row r="596" spans="1:23" s="5" customFormat="1" outlineLevel="1">
      <c r="A596" s="25"/>
      <c r="B596" s="25"/>
      <c r="C596" s="76"/>
      <c r="D596" s="27"/>
      <c r="E596" s="28"/>
      <c r="F596" s="80"/>
      <c r="G596" s="80"/>
      <c r="H596" s="80"/>
      <c r="I596" s="80"/>
      <c r="J596" s="80"/>
      <c r="K596" s="80"/>
      <c r="L596" s="80"/>
      <c r="M596" s="80"/>
      <c r="N596" s="80"/>
      <c r="P596" s="85"/>
      <c r="Q596" s="69"/>
      <c r="R596" s="12"/>
      <c r="S596" s="303"/>
      <c r="T596" s="303"/>
      <c r="U596" s="303"/>
      <c r="V596" s="303"/>
      <c r="W596" s="226"/>
    </row>
    <row r="597" spans="1:23" ht="12.6" customHeight="1"/>
  </sheetData>
  <mergeCells count="127">
    <mergeCell ref="R1:W2"/>
    <mergeCell ref="A38:D47"/>
    <mergeCell ref="E38:E47"/>
    <mergeCell ref="A48:D56"/>
    <mergeCell ref="E48:E56"/>
    <mergeCell ref="A7:D16"/>
    <mergeCell ref="E7:E16"/>
    <mergeCell ref="A87:D96"/>
    <mergeCell ref="E87:E96"/>
    <mergeCell ref="Q1:Q2"/>
    <mergeCell ref="A1:A2"/>
    <mergeCell ref="B1:B2"/>
    <mergeCell ref="C1:C2"/>
    <mergeCell ref="D1:D2"/>
    <mergeCell ref="E1:E2"/>
    <mergeCell ref="F1:P2"/>
    <mergeCell ref="A57:D65"/>
    <mergeCell ref="E57:E65"/>
    <mergeCell ref="A17:D26"/>
    <mergeCell ref="E17:E26"/>
    <mergeCell ref="A27:D36"/>
    <mergeCell ref="E27:E36"/>
    <mergeCell ref="A97:D105"/>
    <mergeCell ref="E97:E105"/>
    <mergeCell ref="A67:D76"/>
    <mergeCell ref="E67:E76"/>
    <mergeCell ref="A77:D85"/>
    <mergeCell ref="E77:E85"/>
    <mergeCell ref="A125:D134"/>
    <mergeCell ref="E125:E134"/>
    <mergeCell ref="A106:D114"/>
    <mergeCell ref="E106:E114"/>
    <mergeCell ref="A216:D225"/>
    <mergeCell ref="E216:E225"/>
    <mergeCell ref="A186:D195"/>
    <mergeCell ref="E186:E195"/>
    <mergeCell ref="A206:D214"/>
    <mergeCell ref="E206:E214"/>
    <mergeCell ref="A248:D257"/>
    <mergeCell ref="E248:E257"/>
    <mergeCell ref="A155:D164"/>
    <mergeCell ref="E155:E164"/>
    <mergeCell ref="A226:D235"/>
    <mergeCell ref="E226:E235"/>
    <mergeCell ref="A236:D245"/>
    <mergeCell ref="E236:E245"/>
    <mergeCell ref="A196:D205"/>
    <mergeCell ref="E196:E205"/>
    <mergeCell ref="A165:D174"/>
    <mergeCell ref="E165:E174"/>
    <mergeCell ref="A175:D183"/>
    <mergeCell ref="E175:E183"/>
    <mergeCell ref="A258:D266"/>
    <mergeCell ref="E258:E266"/>
    <mergeCell ref="A306:D315"/>
    <mergeCell ref="E306:E315"/>
    <mergeCell ref="A277:D286"/>
    <mergeCell ref="E277:E286"/>
    <mergeCell ref="A287:D295"/>
    <mergeCell ref="E287:E295"/>
    <mergeCell ref="A296:D304"/>
    <mergeCell ref="E296:E304"/>
    <mergeCell ref="A267:D275"/>
    <mergeCell ref="E267:E275"/>
    <mergeCell ref="A337:D345"/>
    <mergeCell ref="A318:D327"/>
    <mergeCell ref="E318:E327"/>
    <mergeCell ref="A328:D336"/>
    <mergeCell ref="E328:E336"/>
    <mergeCell ref="E337:E345"/>
    <mergeCell ref="A557:D566"/>
    <mergeCell ref="E557:E566"/>
    <mergeCell ref="A387:D396"/>
    <mergeCell ref="E387:E396"/>
    <mergeCell ref="A397:D405"/>
    <mergeCell ref="E397:E405"/>
    <mergeCell ref="E517:E525"/>
    <mergeCell ref="A427:D436"/>
    <mergeCell ref="E427:E436"/>
    <mergeCell ref="A589:D589"/>
    <mergeCell ref="A579:D588"/>
    <mergeCell ref="E579:E588"/>
    <mergeCell ref="A568:D577"/>
    <mergeCell ref="E568:E577"/>
    <mergeCell ref="A438:D447"/>
    <mergeCell ref="E438:E447"/>
    <mergeCell ref="A448:D456"/>
    <mergeCell ref="E448:E456"/>
    <mergeCell ref="A536:D545"/>
    <mergeCell ref="E536:E545"/>
    <mergeCell ref="A546:D554"/>
    <mergeCell ref="E546:E554"/>
    <mergeCell ref="A478:D487"/>
    <mergeCell ref="E478:E487"/>
    <mergeCell ref="A488:D496"/>
    <mergeCell ref="E488:E496"/>
    <mergeCell ref="A507:D516"/>
    <mergeCell ref="E507:E516"/>
    <mergeCell ref="A517:D525"/>
    <mergeCell ref="A497:D505"/>
    <mergeCell ref="E497:E505"/>
    <mergeCell ref="A526:D534"/>
    <mergeCell ref="E526:E534"/>
    <mergeCell ref="Y1:Y2"/>
    <mergeCell ref="X1:X2"/>
    <mergeCell ref="A135:D144"/>
    <mergeCell ref="E135:E144"/>
    <mergeCell ref="A145:D153"/>
    <mergeCell ref="E145:E153"/>
    <mergeCell ref="A115:D123"/>
    <mergeCell ref="E115:E123"/>
    <mergeCell ref="A467:D475"/>
    <mergeCell ref="E467:E475"/>
    <mergeCell ref="A457:D465"/>
    <mergeCell ref="E457:E465"/>
    <mergeCell ref="A347:D356"/>
    <mergeCell ref="E347:E356"/>
    <mergeCell ref="A357:D365"/>
    <mergeCell ref="E357:E365"/>
    <mergeCell ref="A407:D416"/>
    <mergeCell ref="E407:E416"/>
    <mergeCell ref="A377:D386"/>
    <mergeCell ref="E377:E386"/>
    <mergeCell ref="A417:D426"/>
    <mergeCell ref="E417:E426"/>
    <mergeCell ref="A366:D374"/>
    <mergeCell ref="E366:E374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6"/>
  <sheetViews>
    <sheetView topLeftCell="A72" zoomScale="85" workbookViewId="0">
      <selection activeCell="B89" sqref="B89"/>
    </sheetView>
  </sheetViews>
  <sheetFormatPr baseColWidth="10" defaultRowHeight="15"/>
  <cols>
    <col min="1" max="1" width="13.28515625" customWidth="1"/>
    <col min="2" max="2" width="6.7109375" style="83" customWidth="1"/>
    <col min="3" max="3" width="38.28515625" style="83" customWidth="1"/>
    <col min="4" max="4" width="8.7109375" customWidth="1"/>
    <col min="5" max="5" width="9.140625" style="312" customWidth="1"/>
    <col min="6" max="6" width="8.7109375" style="312" customWidth="1"/>
    <col min="7" max="7" width="8.5703125" style="312" customWidth="1"/>
    <col min="8" max="9" width="8.28515625" style="312" customWidth="1"/>
    <col min="10" max="10" width="7.42578125" style="312" customWidth="1"/>
    <col min="11" max="11" width="8.7109375" style="312" customWidth="1"/>
    <col min="12" max="13" width="8.7109375" customWidth="1"/>
    <col min="14" max="15" width="9" customWidth="1"/>
    <col min="16" max="16" width="8.140625" customWidth="1"/>
    <col min="17" max="17" width="21.140625" customWidth="1"/>
  </cols>
  <sheetData>
    <row r="1" spans="1:18" s="186" customFormat="1" ht="27" customHeight="1">
      <c r="A1" s="600" t="s">
        <v>391</v>
      </c>
      <c r="B1" s="600"/>
      <c r="C1" s="600"/>
      <c r="D1" s="600"/>
      <c r="E1" s="300"/>
      <c r="G1" s="358" t="s">
        <v>310</v>
      </c>
      <c r="H1" s="316"/>
      <c r="I1" s="308" t="s">
        <v>409</v>
      </c>
      <c r="J1" s="308"/>
      <c r="K1" s="461" t="s">
        <v>475</v>
      </c>
    </row>
    <row r="2" spans="1:18" s="186" customFormat="1" ht="15.75" thickBot="1">
      <c r="A2" s="286" t="s">
        <v>381</v>
      </c>
      <c r="B2" s="287" t="s">
        <v>385</v>
      </c>
      <c r="C2" s="288" t="s">
        <v>390</v>
      </c>
      <c r="D2" s="289" t="s">
        <v>386</v>
      </c>
      <c r="E2" s="289" t="s">
        <v>310</v>
      </c>
      <c r="F2" s="309" t="s">
        <v>403</v>
      </c>
      <c r="G2" s="359" t="s">
        <v>416</v>
      </c>
      <c r="H2" s="333" t="s">
        <v>322</v>
      </c>
      <c r="I2" s="289" t="s">
        <v>406</v>
      </c>
      <c r="J2" s="332" t="s">
        <v>386</v>
      </c>
      <c r="K2" s="363" t="s">
        <v>416</v>
      </c>
    </row>
    <row r="3" spans="1:18" s="186" customFormat="1">
      <c r="A3" s="196"/>
      <c r="B3" s="290" t="s">
        <v>382</v>
      </c>
      <c r="C3" s="291" t="s">
        <v>388</v>
      </c>
      <c r="D3" s="292">
        <v>34</v>
      </c>
      <c r="E3" s="308" t="s">
        <v>405</v>
      </c>
      <c r="F3" s="310">
        <v>19</v>
      </c>
      <c r="G3" s="360">
        <v>55.8</v>
      </c>
      <c r="H3" s="337" t="s">
        <v>410</v>
      </c>
      <c r="I3" s="292" t="s">
        <v>415</v>
      </c>
      <c r="J3" s="308">
        <v>15</v>
      </c>
      <c r="K3" s="362">
        <v>44.1</v>
      </c>
      <c r="L3" s="186" t="s">
        <v>412</v>
      </c>
      <c r="Q3" s="186" t="s">
        <v>413</v>
      </c>
    </row>
    <row r="4" spans="1:18" s="186" customFormat="1">
      <c r="A4" s="196"/>
      <c r="B4" s="290"/>
      <c r="C4" s="291"/>
      <c r="D4" s="292"/>
      <c r="E4" s="292"/>
      <c r="F4" s="308"/>
      <c r="G4" s="360"/>
      <c r="H4" s="308"/>
      <c r="I4" s="316"/>
      <c r="J4" s="316"/>
      <c r="K4" s="362"/>
    </row>
    <row r="5" spans="1:18" s="186" customFormat="1">
      <c r="A5" s="196"/>
      <c r="B5" s="290"/>
      <c r="C5" s="291"/>
      <c r="D5" s="292"/>
      <c r="E5" s="292"/>
      <c r="F5" s="308"/>
      <c r="G5" s="360"/>
      <c r="H5" s="337"/>
      <c r="I5" s="292"/>
      <c r="J5" s="308"/>
      <c r="K5" s="362"/>
    </row>
    <row r="6" spans="1:18" s="186" customFormat="1">
      <c r="A6" s="196"/>
      <c r="B6" s="290" t="s">
        <v>383</v>
      </c>
      <c r="C6" s="293" t="s">
        <v>387</v>
      </c>
      <c r="D6" s="292">
        <v>23</v>
      </c>
      <c r="E6" s="292" t="s">
        <v>404</v>
      </c>
      <c r="F6" s="308">
        <v>18</v>
      </c>
      <c r="G6" s="360">
        <v>78.3</v>
      </c>
      <c r="H6" s="337" t="s">
        <v>414</v>
      </c>
      <c r="I6" s="292" t="s">
        <v>410</v>
      </c>
      <c r="J6" s="308">
        <v>5</v>
      </c>
      <c r="K6" s="362">
        <v>21.7</v>
      </c>
    </row>
    <row r="7" spans="1:18" s="186" customFormat="1">
      <c r="A7" s="196"/>
      <c r="B7" s="290"/>
      <c r="C7" s="291"/>
      <c r="D7" s="292"/>
      <c r="E7" s="292"/>
      <c r="F7" s="308"/>
      <c r="G7" s="360"/>
      <c r="H7" s="337"/>
      <c r="I7" s="292"/>
      <c r="J7" s="308"/>
      <c r="K7" s="362"/>
    </row>
    <row r="8" spans="1:18" s="186" customFormat="1">
      <c r="A8" s="196"/>
      <c r="B8" s="290"/>
      <c r="C8" s="291"/>
      <c r="D8" s="292"/>
      <c r="E8" s="292"/>
      <c r="F8" s="308"/>
      <c r="G8" s="360"/>
      <c r="H8" s="337"/>
      <c r="I8" s="292"/>
      <c r="J8" s="308"/>
      <c r="K8" s="362"/>
    </row>
    <row r="9" spans="1:18" s="186" customFormat="1">
      <c r="A9" s="294"/>
      <c r="B9" s="295" t="s">
        <v>384</v>
      </c>
      <c r="C9" s="296" t="s">
        <v>389</v>
      </c>
      <c r="D9" s="297">
        <v>22</v>
      </c>
      <c r="E9" s="297" t="s">
        <v>402</v>
      </c>
      <c r="F9" s="351">
        <v>8</v>
      </c>
      <c r="G9" s="361">
        <v>36.4</v>
      </c>
      <c r="H9" s="352" t="s">
        <v>407</v>
      </c>
      <c r="I9" s="297" t="s">
        <v>408</v>
      </c>
      <c r="J9" s="351">
        <v>14</v>
      </c>
      <c r="K9" s="362">
        <v>63.6</v>
      </c>
    </row>
    <row r="10" spans="1:18" s="186" customFormat="1">
      <c r="A10" s="196"/>
      <c r="B10" s="290"/>
      <c r="C10" s="298"/>
      <c r="D10" s="301">
        <f>SUM(D3,D6,D9)</f>
        <v>79</v>
      </c>
      <c r="E10" s="292"/>
      <c r="F10" s="308"/>
      <c r="G10" s="360"/>
      <c r="H10" s="337"/>
      <c r="I10" s="292"/>
      <c r="J10" s="353">
        <v>34</v>
      </c>
      <c r="K10" s="362"/>
    </row>
    <row r="11" spans="1:18" s="186" customFormat="1">
      <c r="A11" s="195"/>
      <c r="B11" s="87"/>
      <c r="C11" s="87"/>
      <c r="D11" s="300"/>
      <c r="E11" s="308"/>
      <c r="F11" s="308"/>
      <c r="G11" s="308"/>
      <c r="H11" s="308"/>
      <c r="I11" s="308"/>
      <c r="J11" s="308"/>
      <c r="K11" s="308"/>
    </row>
    <row r="12" spans="1:18" s="186" customFormat="1">
      <c r="B12" s="299"/>
      <c r="C12" s="299"/>
      <c r="E12" s="308"/>
      <c r="F12" s="308"/>
      <c r="G12" s="308"/>
      <c r="H12" s="308"/>
      <c r="I12" s="308"/>
      <c r="J12" s="308"/>
      <c r="K12" s="308"/>
    </row>
    <row r="13" spans="1:18">
      <c r="D13" s="180" t="s">
        <v>310</v>
      </c>
      <c r="E13" s="311" t="s">
        <v>311</v>
      </c>
      <c r="F13" s="308"/>
    </row>
    <row r="14" spans="1:18" ht="15.75" thickBot="1">
      <c r="A14" s="590" t="s">
        <v>306</v>
      </c>
      <c r="B14" s="590"/>
    </row>
    <row r="15" spans="1:18" ht="15.75" thickBot="1">
      <c r="B15" s="573" t="s">
        <v>307</v>
      </c>
      <c r="C15" s="573" t="s">
        <v>1</v>
      </c>
      <c r="D15" s="592"/>
      <c r="E15" s="593" t="s">
        <v>4</v>
      </c>
      <c r="F15" s="594"/>
      <c r="G15" s="594"/>
      <c r="H15" s="594"/>
      <c r="I15" s="594"/>
      <c r="J15" s="594"/>
      <c r="K15" s="594"/>
      <c r="L15" s="594"/>
      <c r="M15" s="594"/>
      <c r="N15" s="594"/>
      <c r="O15" s="594"/>
      <c r="P15" s="595"/>
      <c r="Q15" s="186" t="s">
        <v>326</v>
      </c>
      <c r="R15" s="186"/>
    </row>
    <row r="16" spans="1:18">
      <c r="B16" s="573"/>
      <c r="C16" s="573"/>
      <c r="D16" s="592"/>
      <c r="E16" s="313" t="s">
        <v>308</v>
      </c>
      <c r="F16" s="312" t="s">
        <v>236</v>
      </c>
      <c r="G16" s="307" t="s">
        <v>237</v>
      </c>
      <c r="H16" s="313" t="s">
        <v>308</v>
      </c>
      <c r="I16" s="312" t="s">
        <v>236</v>
      </c>
      <c r="J16" s="307" t="s">
        <v>237</v>
      </c>
      <c r="K16" s="313" t="s">
        <v>308</v>
      </c>
      <c r="L16" t="s">
        <v>236</v>
      </c>
      <c r="M16" s="176" t="s">
        <v>237</v>
      </c>
      <c r="N16" s="177" t="s">
        <v>308</v>
      </c>
      <c r="O16" t="s">
        <v>236</v>
      </c>
      <c r="P16" s="176" t="s">
        <v>237</v>
      </c>
      <c r="Q16" t="s">
        <v>309</v>
      </c>
    </row>
    <row r="17" spans="1:16" s="83" customFormat="1" ht="15.75" thickBot="1">
      <c r="A17" s="206" t="s">
        <v>327</v>
      </c>
      <c r="B17" s="591"/>
      <c r="C17" s="591"/>
      <c r="D17" s="61" t="s">
        <v>312</v>
      </c>
      <c r="E17" s="596" t="s">
        <v>91</v>
      </c>
      <c r="F17" s="591"/>
      <c r="G17" s="597"/>
      <c r="H17" s="585" t="s">
        <v>92</v>
      </c>
      <c r="I17" s="585"/>
      <c r="J17" s="599"/>
      <c r="K17" s="591" t="s">
        <v>271</v>
      </c>
      <c r="L17" s="591"/>
      <c r="M17" s="597"/>
      <c r="N17" s="591" t="s">
        <v>266</v>
      </c>
      <c r="O17" s="591"/>
      <c r="P17" s="597"/>
    </row>
    <row r="18" spans="1:16" ht="15.75" thickBot="1">
      <c r="A18" s="186"/>
      <c r="B18" s="35">
        <v>167</v>
      </c>
      <c r="C18" s="36" t="s">
        <v>6</v>
      </c>
      <c r="D18" s="177">
        <v>1</v>
      </c>
      <c r="E18" s="314"/>
      <c r="F18" s="315"/>
      <c r="G18" s="315"/>
      <c r="H18" s="325"/>
      <c r="I18" s="325"/>
      <c r="J18" s="325"/>
      <c r="K18" s="344"/>
      <c r="L18" s="191"/>
      <c r="M18" s="190"/>
      <c r="N18" s="188"/>
      <c r="O18" s="182"/>
      <c r="P18" s="182"/>
    </row>
    <row r="19" spans="1:16" ht="15.75" thickBot="1">
      <c r="A19" s="186"/>
      <c r="B19" s="35"/>
      <c r="C19" s="36"/>
      <c r="D19" s="177">
        <v>2</v>
      </c>
      <c r="E19" s="314"/>
      <c r="F19" s="315"/>
      <c r="G19" s="315"/>
      <c r="H19" s="317"/>
      <c r="I19" s="317"/>
      <c r="J19" s="317"/>
      <c r="K19" s="313"/>
      <c r="L19" s="10"/>
      <c r="M19" s="176"/>
      <c r="N19" s="183"/>
      <c r="O19" s="183"/>
      <c r="P19" s="183"/>
    </row>
    <row r="20" spans="1:16" ht="15.75" thickBot="1">
      <c r="A20" s="186"/>
      <c r="B20" s="35"/>
      <c r="C20" s="36"/>
      <c r="D20" s="177"/>
      <c r="E20" s="316"/>
      <c r="F20" s="300"/>
      <c r="G20" s="337"/>
      <c r="H20" s="324"/>
      <c r="I20" s="324"/>
      <c r="J20" s="307"/>
      <c r="K20" s="324"/>
      <c r="L20" s="10"/>
      <c r="M20" s="176"/>
      <c r="N20" s="195"/>
      <c r="O20" s="195"/>
      <c r="P20" s="196"/>
    </row>
    <row r="21" spans="1:16" ht="14.45" customHeight="1" thickBot="1">
      <c r="A21" s="186" t="s">
        <v>16</v>
      </c>
      <c r="B21" s="14">
        <v>169</v>
      </c>
      <c r="C21" s="15" t="s">
        <v>96</v>
      </c>
      <c r="D21" s="177">
        <v>1</v>
      </c>
      <c r="E21" s="313"/>
      <c r="F21" s="308"/>
      <c r="G21" s="337"/>
      <c r="J21" s="307"/>
      <c r="M21" s="176"/>
      <c r="N21" s="182"/>
      <c r="O21" s="182"/>
      <c r="P21" s="182"/>
    </row>
    <row r="22" spans="1:16" ht="14.45" customHeight="1" thickBot="1">
      <c r="A22" s="186"/>
      <c r="B22" s="14"/>
      <c r="C22" s="15"/>
      <c r="D22" s="177"/>
      <c r="E22" s="313"/>
      <c r="G22" s="307"/>
      <c r="J22" s="307"/>
      <c r="M22" s="176"/>
      <c r="P22" s="176"/>
    </row>
    <row r="23" spans="1:16" ht="15.75" thickBot="1">
      <c r="A23" s="186"/>
      <c r="B23" s="35">
        <v>170</v>
      </c>
      <c r="C23" s="36" t="s">
        <v>10</v>
      </c>
      <c r="D23" s="177">
        <v>1</v>
      </c>
      <c r="E23" s="317"/>
      <c r="F23" s="315"/>
      <c r="G23" s="315"/>
      <c r="H23" s="325"/>
      <c r="I23" s="325"/>
      <c r="J23" s="325"/>
      <c r="M23" s="176"/>
      <c r="N23" s="183"/>
      <c r="O23" s="183"/>
      <c r="P23" s="183"/>
    </row>
    <row r="24" spans="1:16" ht="15.75" thickBot="1">
      <c r="A24" s="186"/>
      <c r="B24" s="35"/>
      <c r="C24" s="36"/>
      <c r="D24" s="177">
        <v>2</v>
      </c>
      <c r="E24" s="317"/>
      <c r="F24" s="315"/>
      <c r="G24" s="315"/>
      <c r="J24" s="307"/>
      <c r="M24" s="176"/>
      <c r="P24" s="176"/>
    </row>
    <row r="25" spans="1:16" ht="13.9" customHeight="1" thickBot="1">
      <c r="A25" s="186"/>
      <c r="B25" s="35"/>
      <c r="C25" s="36"/>
      <c r="D25" s="177"/>
      <c r="E25" s="313"/>
      <c r="G25" s="307"/>
      <c r="J25" s="307"/>
      <c r="M25" s="176"/>
      <c r="P25" s="176"/>
    </row>
    <row r="26" spans="1:16" ht="15.75" thickBot="1">
      <c r="A26" s="186" t="s">
        <v>16</v>
      </c>
      <c r="B26" s="14">
        <v>173</v>
      </c>
      <c r="C26" s="15" t="s">
        <v>94</v>
      </c>
      <c r="D26" s="177">
        <v>1</v>
      </c>
      <c r="E26" s="314"/>
      <c r="F26" s="315"/>
      <c r="G26" s="315"/>
      <c r="J26" s="307"/>
      <c r="K26" s="317" t="s">
        <v>316</v>
      </c>
      <c r="L26" s="182"/>
      <c r="M26" s="182"/>
      <c r="N26" s="183"/>
      <c r="O26" s="183"/>
      <c r="P26" s="183"/>
    </row>
    <row r="27" spans="1:16" ht="15.75" thickBot="1">
      <c r="A27" s="186"/>
      <c r="B27" s="14"/>
      <c r="C27" s="15"/>
      <c r="D27" s="177"/>
      <c r="E27" s="313"/>
      <c r="G27" s="307"/>
      <c r="J27" s="307"/>
      <c r="M27" s="176"/>
      <c r="P27" s="176"/>
    </row>
    <row r="28" spans="1:16" ht="15.75" thickBot="1">
      <c r="A28" s="186"/>
      <c r="B28" s="35">
        <v>180</v>
      </c>
      <c r="C28" s="36" t="s">
        <v>14</v>
      </c>
      <c r="D28" s="177">
        <v>1</v>
      </c>
      <c r="E28" s="313"/>
      <c r="G28" s="307"/>
      <c r="J28" s="307"/>
      <c r="K28" s="325"/>
      <c r="L28" s="183"/>
      <c r="M28" s="182" t="s">
        <v>318</v>
      </c>
      <c r="N28" s="182" t="s">
        <v>360</v>
      </c>
      <c r="O28" s="183"/>
      <c r="P28" s="183"/>
    </row>
    <row r="29" spans="1:16" ht="15.75" thickBot="1">
      <c r="A29" s="186"/>
      <c r="B29" s="35"/>
      <c r="C29" s="36"/>
      <c r="D29" s="177"/>
      <c r="E29" s="313"/>
      <c r="G29" s="307"/>
      <c r="J29" s="307"/>
      <c r="M29" s="176"/>
      <c r="P29" s="176"/>
    </row>
    <row r="30" spans="1:16" ht="15.75" thickBot="1">
      <c r="A30" s="186"/>
      <c r="B30" s="35">
        <v>183</v>
      </c>
      <c r="C30" s="36" t="s">
        <v>17</v>
      </c>
      <c r="D30" s="177">
        <v>1</v>
      </c>
      <c r="E30" s="313"/>
      <c r="G30" s="307"/>
      <c r="J30" s="307"/>
      <c r="M30" s="176"/>
      <c r="N30" s="182" t="s">
        <v>360</v>
      </c>
      <c r="O30" s="182" t="s">
        <v>318</v>
      </c>
      <c r="P30" s="182"/>
    </row>
    <row r="31" spans="1:16" ht="15.75" thickBot="1">
      <c r="A31" s="186"/>
      <c r="B31" s="35"/>
      <c r="C31" s="36"/>
      <c r="D31" s="177"/>
      <c r="E31" s="313"/>
      <c r="G31" s="307"/>
      <c r="J31" s="307"/>
      <c r="M31" s="176"/>
      <c r="P31" s="176"/>
    </row>
    <row r="32" spans="1:16" ht="15.75" thickBot="1">
      <c r="A32" s="186"/>
      <c r="B32" s="35">
        <v>186</v>
      </c>
      <c r="C32" s="36" t="s">
        <v>21</v>
      </c>
      <c r="D32" s="177">
        <v>1</v>
      </c>
      <c r="E32" s="315" t="s">
        <v>322</v>
      </c>
      <c r="F32" s="315" t="s">
        <v>322</v>
      </c>
      <c r="G32" s="315" t="s">
        <v>322</v>
      </c>
      <c r="J32" s="307"/>
      <c r="M32" s="176"/>
      <c r="P32" s="176"/>
    </row>
    <row r="33" spans="1:16" ht="15.75" thickBot="1">
      <c r="A33" s="186"/>
      <c r="B33" s="35"/>
      <c r="C33" s="36"/>
      <c r="D33" s="177">
        <v>2</v>
      </c>
      <c r="E33" s="315" t="s">
        <v>322</v>
      </c>
      <c r="F33" s="315" t="s">
        <v>322</v>
      </c>
      <c r="G33" s="315" t="s">
        <v>322</v>
      </c>
      <c r="J33" s="307"/>
      <c r="M33" s="176"/>
      <c r="P33" s="176"/>
    </row>
    <row r="34" spans="1:16" ht="15.75" thickBot="1">
      <c r="A34" s="186"/>
      <c r="B34" s="35"/>
      <c r="C34" s="36"/>
      <c r="D34" s="177"/>
      <c r="E34" s="318"/>
      <c r="F34" s="319"/>
      <c r="G34" s="354"/>
      <c r="J34" s="307"/>
      <c r="M34" s="176"/>
      <c r="P34" s="176"/>
    </row>
    <row r="35" spans="1:16" ht="15.75" thickBot="1">
      <c r="A35" s="186"/>
      <c r="B35" s="35">
        <v>187</v>
      </c>
      <c r="C35" s="36" t="s">
        <v>23</v>
      </c>
      <c r="D35" s="177">
        <v>1</v>
      </c>
      <c r="E35" s="315" t="s">
        <v>322</v>
      </c>
      <c r="F35" s="315" t="s">
        <v>322</v>
      </c>
      <c r="G35" s="315" t="s">
        <v>322</v>
      </c>
      <c r="J35" s="307"/>
      <c r="M35" s="176"/>
      <c r="P35" s="176"/>
    </row>
    <row r="36" spans="1:16" ht="15.75" thickBot="1">
      <c r="A36" s="186"/>
      <c r="B36" s="35"/>
      <c r="C36" s="36"/>
      <c r="D36" s="177"/>
      <c r="E36" s="318"/>
      <c r="F36" s="319"/>
      <c r="G36" s="354"/>
      <c r="J36" s="338"/>
      <c r="M36" s="176"/>
      <c r="P36" s="176"/>
    </row>
    <row r="37" spans="1:16" ht="15.75" thickBot="1">
      <c r="A37" s="186"/>
      <c r="B37" s="35">
        <v>200</v>
      </c>
      <c r="C37" s="36" t="s">
        <v>29</v>
      </c>
      <c r="D37" s="177">
        <v>1</v>
      </c>
      <c r="E37" s="314"/>
      <c r="F37" s="315"/>
      <c r="G37" s="315"/>
      <c r="H37" s="317"/>
      <c r="I37" s="315"/>
      <c r="J37" s="339"/>
      <c r="K37" s="316"/>
      <c r="L37" s="195"/>
      <c r="M37" s="196"/>
      <c r="P37" s="176"/>
    </row>
    <row r="38" spans="1:16" ht="15.75" thickBot="1">
      <c r="A38" s="186"/>
      <c r="B38" s="35"/>
      <c r="C38" s="36"/>
      <c r="D38" s="177">
        <v>2</v>
      </c>
      <c r="E38" s="317"/>
      <c r="F38" s="315"/>
      <c r="G38" s="315"/>
      <c r="J38" s="307"/>
      <c r="M38" s="176"/>
      <c r="P38" s="176"/>
    </row>
    <row r="39" spans="1:16" ht="15.75" thickBot="1">
      <c r="A39" s="186"/>
      <c r="B39" s="35"/>
      <c r="C39" s="36"/>
      <c r="D39" s="177"/>
      <c r="E39" s="313"/>
      <c r="G39" s="307"/>
      <c r="J39" s="307"/>
      <c r="M39" s="176"/>
      <c r="P39" s="176"/>
    </row>
    <row r="40" spans="1:16" ht="15.75" thickBot="1">
      <c r="A40" s="186" t="s">
        <v>16</v>
      </c>
      <c r="B40" s="35">
        <v>202</v>
      </c>
      <c r="C40" s="36" t="s">
        <v>31</v>
      </c>
      <c r="D40" s="177">
        <v>1</v>
      </c>
      <c r="E40" s="314"/>
      <c r="F40" s="315"/>
      <c r="G40" s="315"/>
      <c r="J40" s="307"/>
      <c r="K40" s="325"/>
      <c r="L40" s="200">
        <v>0.4</v>
      </c>
      <c r="M40" s="182" t="s">
        <v>325</v>
      </c>
      <c r="N40" s="181" t="s">
        <v>316</v>
      </c>
      <c r="O40" s="184"/>
      <c r="P40" s="182"/>
    </row>
    <row r="41" spans="1:16" ht="15.75" thickBot="1">
      <c r="A41" s="186"/>
      <c r="B41" s="35"/>
      <c r="C41" s="217"/>
      <c r="D41" s="10"/>
      <c r="E41" s="313"/>
      <c r="G41" s="307"/>
      <c r="J41" s="307"/>
      <c r="K41" s="300"/>
      <c r="L41" s="195"/>
      <c r="M41" s="196"/>
      <c r="P41" s="176"/>
    </row>
    <row r="42" spans="1:16" ht="15.75" thickBot="1">
      <c r="A42" s="205" t="s">
        <v>59</v>
      </c>
      <c r="B42" s="14">
        <v>218</v>
      </c>
      <c r="C42" s="15" t="s">
        <v>45</v>
      </c>
      <c r="D42" s="177">
        <v>1</v>
      </c>
      <c r="E42" s="314"/>
      <c r="F42" s="315"/>
      <c r="G42" s="315"/>
      <c r="J42" s="307"/>
      <c r="K42" s="325"/>
      <c r="L42" s="183"/>
      <c r="M42" s="183"/>
      <c r="N42" s="182" t="s">
        <v>360</v>
      </c>
      <c r="O42" s="183"/>
      <c r="P42" s="183"/>
    </row>
    <row r="43" spans="1:16" ht="15" customHeight="1" thickBot="1">
      <c r="B43" s="14"/>
      <c r="C43" s="15"/>
      <c r="D43" s="177"/>
      <c r="E43" s="313"/>
      <c r="G43" s="307"/>
      <c r="J43" s="307"/>
      <c r="M43" s="176"/>
      <c r="P43" s="176"/>
    </row>
    <row r="44" spans="1:16" ht="15.75" thickBot="1">
      <c r="A44" s="205" t="s">
        <v>59</v>
      </c>
      <c r="B44" s="14">
        <v>222</v>
      </c>
      <c r="C44" s="15" t="s">
        <v>51</v>
      </c>
      <c r="D44" s="177">
        <v>1</v>
      </c>
      <c r="E44" s="314"/>
      <c r="F44" s="315"/>
      <c r="G44" s="315"/>
      <c r="J44" s="307"/>
      <c r="K44" s="325"/>
      <c r="L44" s="183"/>
      <c r="M44" s="183"/>
      <c r="N44" s="181" t="s">
        <v>316</v>
      </c>
      <c r="O44" s="184"/>
      <c r="P44" s="182"/>
    </row>
    <row r="45" spans="1:16" ht="15.75" thickBot="1">
      <c r="B45" s="14"/>
      <c r="C45" s="15"/>
      <c r="D45" s="177"/>
      <c r="E45" s="310"/>
      <c r="F45" s="320"/>
      <c r="G45" s="341"/>
      <c r="J45" s="307"/>
      <c r="M45" s="176"/>
      <c r="P45" s="176"/>
    </row>
    <row r="46" spans="1:16" s="186" customFormat="1" ht="13.9" customHeight="1" thickBot="1">
      <c r="A46" s="186" t="s">
        <v>59</v>
      </c>
      <c r="B46" s="14">
        <v>223</v>
      </c>
      <c r="C46" s="15" t="s">
        <v>53</v>
      </c>
      <c r="D46" s="194">
        <v>1</v>
      </c>
      <c r="E46" s="315" t="s">
        <v>322</v>
      </c>
      <c r="F46" s="315" t="s">
        <v>322</v>
      </c>
      <c r="G46" s="315" t="s">
        <v>318</v>
      </c>
      <c r="H46" s="308"/>
      <c r="I46" s="308"/>
      <c r="J46" s="337"/>
      <c r="K46" s="315" t="s">
        <v>322</v>
      </c>
      <c r="L46" s="183"/>
      <c r="M46" s="183"/>
      <c r="P46" s="196"/>
    </row>
    <row r="47" spans="1:16" s="186" customFormat="1" ht="13.9" customHeight="1">
      <c r="B47" s="14"/>
      <c r="C47" s="15"/>
      <c r="D47" s="194"/>
      <c r="E47" s="310"/>
      <c r="F47" s="320"/>
      <c r="G47" s="341"/>
      <c r="H47" s="308"/>
      <c r="I47" s="308"/>
      <c r="J47" s="337"/>
      <c r="K47" s="308"/>
      <c r="M47" s="196"/>
      <c r="P47" s="196"/>
    </row>
    <row r="48" spans="1:16" s="201" customFormat="1">
      <c r="A48" s="201" t="s">
        <v>90</v>
      </c>
      <c r="B48" s="214">
        <v>224</v>
      </c>
      <c r="C48" s="215" t="s">
        <v>55</v>
      </c>
      <c r="D48" s="202"/>
      <c r="E48" s="321"/>
      <c r="F48" s="322"/>
      <c r="G48" s="340"/>
      <c r="H48" s="322"/>
      <c r="I48" s="322"/>
      <c r="J48" s="340"/>
      <c r="K48" s="322"/>
      <c r="M48" s="203"/>
      <c r="P48" s="203"/>
    </row>
    <row r="49" spans="1:18" s="201" customFormat="1">
      <c r="A49" s="201" t="s">
        <v>305</v>
      </c>
      <c r="B49" s="214">
        <v>227</v>
      </c>
      <c r="C49" s="215" t="s">
        <v>57</v>
      </c>
      <c r="D49" s="202"/>
      <c r="E49" s="321"/>
      <c r="F49" s="322"/>
      <c r="G49" s="340"/>
      <c r="H49" s="322"/>
      <c r="I49" s="322"/>
      <c r="J49" s="340"/>
      <c r="K49" s="322"/>
      <c r="M49" s="203"/>
      <c r="P49" s="203"/>
    </row>
    <row r="50" spans="1:18" s="201" customFormat="1">
      <c r="A50" s="201" t="s">
        <v>305</v>
      </c>
      <c r="B50" s="214">
        <v>234</v>
      </c>
      <c r="C50" s="215" t="s">
        <v>62</v>
      </c>
      <c r="D50" s="202"/>
      <c r="E50" s="321"/>
      <c r="F50" s="322"/>
      <c r="G50" s="340"/>
      <c r="H50" s="322"/>
      <c r="I50" s="322"/>
      <c r="J50" s="340"/>
      <c r="K50" s="322"/>
      <c r="M50" s="203"/>
      <c r="P50" s="203"/>
    </row>
    <row r="51" spans="1:18" s="201" customFormat="1" ht="30">
      <c r="A51" s="201" t="s">
        <v>305</v>
      </c>
      <c r="B51" s="214">
        <v>235</v>
      </c>
      <c r="C51" s="215" t="s">
        <v>64</v>
      </c>
      <c r="D51" s="202"/>
      <c r="E51" s="321"/>
      <c r="F51" s="322"/>
      <c r="G51" s="340"/>
      <c r="H51" s="322"/>
      <c r="I51" s="322"/>
      <c r="J51" s="340"/>
      <c r="K51" s="322"/>
      <c r="M51" s="203"/>
      <c r="P51" s="203"/>
    </row>
    <row r="52" spans="1:18" s="201" customFormat="1">
      <c r="A52" s="201" t="s">
        <v>305</v>
      </c>
      <c r="B52" s="214">
        <v>168</v>
      </c>
      <c r="C52" s="215" t="s">
        <v>8</v>
      </c>
      <c r="D52" s="202"/>
      <c r="E52" s="321"/>
      <c r="F52" s="322"/>
      <c r="G52" s="340"/>
      <c r="H52" s="322"/>
      <c r="I52" s="322"/>
      <c r="J52" s="340"/>
      <c r="K52" s="322"/>
      <c r="M52" s="203"/>
      <c r="P52" s="203"/>
    </row>
    <row r="53" spans="1:18" s="201" customFormat="1">
      <c r="A53" s="201" t="s">
        <v>305</v>
      </c>
      <c r="B53" s="214">
        <v>177</v>
      </c>
      <c r="C53" s="218" t="s">
        <v>12</v>
      </c>
      <c r="D53" s="204"/>
      <c r="E53" s="322"/>
      <c r="F53" s="322"/>
      <c r="G53" s="340"/>
      <c r="H53" s="322"/>
      <c r="I53" s="322"/>
      <c r="J53" s="340"/>
      <c r="K53" s="322"/>
      <c r="M53" s="203"/>
      <c r="P53" s="203"/>
    </row>
    <row r="54" spans="1:18" s="201" customFormat="1">
      <c r="A54" s="201" t="s">
        <v>305</v>
      </c>
      <c r="B54" s="214">
        <v>185</v>
      </c>
      <c r="C54" s="218" t="s">
        <v>19</v>
      </c>
      <c r="D54" s="204"/>
      <c r="E54" s="322"/>
      <c r="F54" s="322"/>
      <c r="G54" s="340"/>
      <c r="H54" s="322"/>
      <c r="I54" s="322"/>
      <c r="J54" s="340"/>
      <c r="K54" s="322"/>
      <c r="M54" s="203"/>
      <c r="P54" s="203"/>
    </row>
    <row r="55" spans="1:18" s="201" customFormat="1">
      <c r="A55" s="201" t="s">
        <v>305</v>
      </c>
      <c r="B55" s="214">
        <v>203</v>
      </c>
      <c r="C55" s="218" t="s">
        <v>33</v>
      </c>
      <c r="D55" s="204"/>
      <c r="E55" s="322"/>
      <c r="F55" s="322"/>
      <c r="G55" s="340"/>
      <c r="H55" s="322"/>
      <c r="I55" s="322"/>
      <c r="J55" s="340"/>
      <c r="K55" s="322"/>
      <c r="M55" s="203"/>
      <c r="P55" s="203"/>
    </row>
    <row r="56" spans="1:18" s="201" customFormat="1">
      <c r="A56" s="201" t="s">
        <v>305</v>
      </c>
      <c r="B56" s="214">
        <v>204</v>
      </c>
      <c r="C56" s="218" t="s">
        <v>35</v>
      </c>
      <c r="D56" s="204"/>
      <c r="E56" s="322"/>
      <c r="F56" s="322"/>
      <c r="G56" s="340"/>
      <c r="H56" s="322"/>
      <c r="I56" s="322"/>
      <c r="J56" s="340"/>
      <c r="K56" s="322"/>
      <c r="M56" s="203"/>
      <c r="P56" s="203"/>
    </row>
    <row r="57" spans="1:18" s="201" customFormat="1">
      <c r="A57" s="201" t="s">
        <v>305</v>
      </c>
      <c r="B57" s="214">
        <v>219</v>
      </c>
      <c r="C57" s="218" t="s">
        <v>47</v>
      </c>
      <c r="D57" s="204"/>
      <c r="E57" s="322"/>
      <c r="F57" s="322"/>
      <c r="G57" s="340"/>
      <c r="H57" s="322"/>
      <c r="I57" s="322"/>
      <c r="J57" s="340"/>
      <c r="K57" s="322"/>
      <c r="M57" s="203"/>
      <c r="P57" s="203"/>
    </row>
    <row r="58" spans="1:18" s="201" customFormat="1">
      <c r="A58" s="201" t="s">
        <v>305</v>
      </c>
      <c r="B58" s="214">
        <v>221</v>
      </c>
      <c r="C58" s="218" t="s">
        <v>49</v>
      </c>
      <c r="D58" s="204"/>
      <c r="E58" s="322"/>
      <c r="F58" s="322"/>
      <c r="G58" s="340"/>
      <c r="H58" s="322"/>
      <c r="I58" s="322"/>
      <c r="J58" s="340"/>
      <c r="K58" s="322"/>
      <c r="M58" s="203"/>
      <c r="P58" s="203"/>
    </row>
    <row r="60" spans="1:18">
      <c r="A60" s="201" t="s">
        <v>372</v>
      </c>
      <c r="B60" s="83" t="s">
        <v>373</v>
      </c>
    </row>
    <row r="63" spans="1:18" ht="15.75" thickBot="1">
      <c r="A63" s="590" t="s">
        <v>331</v>
      </c>
      <c r="B63" s="590"/>
    </row>
    <row r="64" spans="1:18" ht="15.75" thickBot="1">
      <c r="B64" s="573" t="s">
        <v>307</v>
      </c>
      <c r="C64" s="573" t="s">
        <v>1</v>
      </c>
      <c r="D64" s="592"/>
      <c r="E64" s="593" t="s">
        <v>4</v>
      </c>
      <c r="F64" s="594"/>
      <c r="G64" s="594"/>
      <c r="H64" s="594"/>
      <c r="I64" s="594"/>
      <c r="J64" s="594"/>
      <c r="K64" s="594"/>
      <c r="L64" s="594"/>
      <c r="M64" s="594"/>
      <c r="N64" s="594"/>
      <c r="O64" s="594"/>
      <c r="P64" s="595"/>
      <c r="Q64" s="186" t="s">
        <v>326</v>
      </c>
      <c r="R64" s="186"/>
    </row>
    <row r="65" spans="1:17">
      <c r="B65" s="573"/>
      <c r="C65" s="573"/>
      <c r="D65" s="592"/>
      <c r="E65" s="313" t="s">
        <v>308</v>
      </c>
      <c r="F65" s="312" t="s">
        <v>236</v>
      </c>
      <c r="G65" s="307" t="s">
        <v>237</v>
      </c>
      <c r="H65" s="313" t="s">
        <v>308</v>
      </c>
      <c r="I65" s="312" t="s">
        <v>236</v>
      </c>
      <c r="J65" s="307" t="s">
        <v>237</v>
      </c>
      <c r="K65" s="313" t="s">
        <v>308</v>
      </c>
      <c r="L65" t="s">
        <v>236</v>
      </c>
      <c r="M65" s="176" t="s">
        <v>237</v>
      </c>
      <c r="N65" s="177" t="s">
        <v>308</v>
      </c>
      <c r="O65" t="s">
        <v>236</v>
      </c>
      <c r="P65" s="176" t="s">
        <v>237</v>
      </c>
      <c r="Q65" t="s">
        <v>309</v>
      </c>
    </row>
    <row r="66" spans="1:17" s="83" customFormat="1" ht="15.75" thickBot="1">
      <c r="A66" s="206" t="s">
        <v>327</v>
      </c>
      <c r="B66" s="591"/>
      <c r="C66" s="591"/>
      <c r="D66" s="61" t="s">
        <v>312</v>
      </c>
      <c r="E66" s="596" t="s">
        <v>76</v>
      </c>
      <c r="F66" s="591"/>
      <c r="G66" s="597"/>
      <c r="H66" s="598" t="s">
        <v>217</v>
      </c>
      <c r="I66" s="585"/>
      <c r="J66" s="599"/>
      <c r="K66" s="591" t="s">
        <v>78</v>
      </c>
      <c r="L66" s="591"/>
      <c r="M66" s="597"/>
      <c r="N66" s="596" t="s">
        <v>77</v>
      </c>
      <c r="O66" s="591"/>
      <c r="P66" s="597"/>
    </row>
    <row r="67" spans="1:17" ht="18.600000000000001" customHeight="1" thickBot="1">
      <c r="A67" s="186"/>
      <c r="B67" s="35">
        <v>185</v>
      </c>
      <c r="C67" s="36" t="s">
        <v>175</v>
      </c>
      <c r="D67" s="177">
        <v>1</v>
      </c>
      <c r="E67" s="314"/>
      <c r="F67" s="315"/>
      <c r="G67" s="315"/>
      <c r="H67" s="300"/>
      <c r="I67" s="300"/>
      <c r="J67" s="341"/>
      <c r="K67" s="355"/>
      <c r="L67" s="191"/>
      <c r="M67" s="190"/>
      <c r="N67" s="195"/>
      <c r="O67" s="195"/>
      <c r="P67" s="207"/>
      <c r="Q67" s="195"/>
    </row>
    <row r="68" spans="1:17" ht="15.75" thickBot="1">
      <c r="A68" s="186"/>
      <c r="B68" s="35"/>
      <c r="C68" s="36"/>
      <c r="D68" s="189"/>
      <c r="E68" s="300"/>
      <c r="F68" s="300"/>
      <c r="G68" s="337"/>
      <c r="H68" s="300"/>
      <c r="I68" s="300"/>
      <c r="J68" s="337"/>
      <c r="K68" s="324"/>
      <c r="L68" s="10"/>
      <c r="M68" s="176"/>
      <c r="N68" s="195"/>
      <c r="O68" s="195"/>
      <c r="P68" s="196"/>
      <c r="Q68" s="195"/>
    </row>
    <row r="69" spans="1:17" ht="19.899999999999999" customHeight="1" thickBot="1">
      <c r="A69" s="186"/>
      <c r="B69" s="35">
        <v>186</v>
      </c>
      <c r="C69" s="36" t="s">
        <v>175</v>
      </c>
      <c r="D69" s="189">
        <v>1</v>
      </c>
      <c r="E69" s="323"/>
      <c r="F69" s="315"/>
      <c r="G69" s="315"/>
      <c r="H69" s="300"/>
      <c r="I69" s="300"/>
      <c r="J69" s="337"/>
      <c r="K69" s="324"/>
      <c r="L69" s="10"/>
      <c r="M69" s="176"/>
      <c r="N69" s="195"/>
      <c r="O69" s="195"/>
      <c r="P69" s="196"/>
      <c r="Q69" s="195"/>
    </row>
    <row r="70" spans="1:17" ht="14.45" customHeight="1" thickBot="1">
      <c r="A70" s="186"/>
      <c r="B70" s="14"/>
      <c r="C70" s="15"/>
      <c r="D70" s="189"/>
      <c r="E70" s="324"/>
      <c r="F70" s="308"/>
      <c r="G70" s="337"/>
      <c r="H70" s="300"/>
      <c r="I70" s="300"/>
      <c r="J70" s="337"/>
      <c r="M70" s="176"/>
      <c r="N70" s="195"/>
      <c r="O70" s="195"/>
      <c r="P70" s="196"/>
      <c r="Q70" s="195"/>
    </row>
    <row r="71" spans="1:17" ht="14.45" customHeight="1" thickBot="1">
      <c r="A71" s="186"/>
      <c r="B71" s="35">
        <v>187</v>
      </c>
      <c r="C71" s="36" t="s">
        <v>175</v>
      </c>
      <c r="D71" s="189">
        <v>1</v>
      </c>
      <c r="E71" s="317"/>
      <c r="F71" s="315"/>
      <c r="G71" s="315"/>
      <c r="H71" s="300"/>
      <c r="I71" s="300"/>
      <c r="J71" s="337"/>
      <c r="M71" s="176"/>
      <c r="N71" s="195"/>
      <c r="O71" s="195"/>
      <c r="P71" s="196"/>
      <c r="Q71" s="195"/>
    </row>
    <row r="72" spans="1:17" ht="15.75" thickBot="1">
      <c r="A72" s="186"/>
      <c r="B72" s="35"/>
      <c r="C72" s="36"/>
      <c r="D72" s="189"/>
      <c r="E72" s="300"/>
      <c r="F72" s="300"/>
      <c r="G72" s="337"/>
      <c r="H72" s="300"/>
      <c r="I72" s="300"/>
      <c r="J72" s="337"/>
      <c r="M72" s="176"/>
      <c r="N72" s="195"/>
      <c r="O72" s="195"/>
      <c r="P72" s="196"/>
      <c r="Q72" s="195"/>
    </row>
    <row r="73" spans="1:17" ht="15.75" thickBot="1">
      <c r="A73" s="186"/>
      <c r="B73" s="120">
        <v>191</v>
      </c>
      <c r="C73" s="124" t="s">
        <v>25</v>
      </c>
      <c r="D73" s="189">
        <v>1</v>
      </c>
      <c r="E73" s="315" t="s">
        <v>341</v>
      </c>
      <c r="F73" s="325"/>
      <c r="G73" s="325"/>
      <c r="H73" s="300"/>
      <c r="I73" s="300"/>
      <c r="J73" s="337"/>
      <c r="M73" s="176"/>
      <c r="P73" s="176"/>
    </row>
    <row r="74" spans="1:17" ht="13.9" customHeight="1" thickBot="1">
      <c r="A74" s="186"/>
      <c r="B74" s="35"/>
      <c r="C74" s="36"/>
      <c r="D74" s="189"/>
      <c r="E74" s="324"/>
      <c r="G74" s="307"/>
      <c r="J74" s="307"/>
      <c r="M74" s="176"/>
      <c r="P74" s="176"/>
    </row>
    <row r="75" spans="1:17" ht="15.75" thickBot="1">
      <c r="A75" s="205" t="s">
        <v>16</v>
      </c>
      <c r="B75" s="126">
        <v>213</v>
      </c>
      <c r="C75" s="125" t="s">
        <v>37</v>
      </c>
      <c r="D75" s="189">
        <v>1</v>
      </c>
      <c r="E75" s="300"/>
      <c r="F75" s="300"/>
      <c r="G75" s="337"/>
      <c r="J75" s="307"/>
      <c r="K75" s="315" t="s">
        <v>341</v>
      </c>
      <c r="L75" s="183"/>
      <c r="M75" s="183"/>
      <c r="N75" s="182" t="s">
        <v>341</v>
      </c>
      <c r="O75" s="183"/>
      <c r="P75" s="183"/>
    </row>
    <row r="76" spans="1:17" ht="15.75" thickBot="1">
      <c r="A76" s="186"/>
      <c r="B76" s="14"/>
      <c r="C76" s="15"/>
      <c r="D76" s="189"/>
      <c r="E76" s="324"/>
      <c r="G76" s="307"/>
      <c r="J76" s="307"/>
      <c r="M76" s="176"/>
      <c r="P76" s="176"/>
    </row>
    <row r="77" spans="1:17" ht="15.75" thickBot="1">
      <c r="A77" s="186"/>
      <c r="B77" s="35">
        <v>215</v>
      </c>
      <c r="C77" s="36" t="s">
        <v>41</v>
      </c>
      <c r="D77" s="189">
        <v>1</v>
      </c>
      <c r="E77" s="326"/>
      <c r="F77" s="327"/>
      <c r="G77" s="327"/>
      <c r="H77" s="328"/>
      <c r="I77" s="325"/>
      <c r="J77" s="325"/>
      <c r="K77" s="300"/>
      <c r="L77" s="195"/>
      <c r="M77" s="195"/>
      <c r="N77" s="183"/>
      <c r="O77" s="183"/>
      <c r="P77" s="183"/>
    </row>
    <row r="78" spans="1:17" ht="15.75" thickBot="1">
      <c r="A78" s="186"/>
      <c r="B78" s="35"/>
      <c r="C78" s="36"/>
      <c r="D78" s="189">
        <v>2</v>
      </c>
      <c r="E78" s="323"/>
      <c r="F78" s="315"/>
      <c r="G78" s="315"/>
      <c r="J78" s="326"/>
      <c r="K78" s="300"/>
      <c r="L78" s="195"/>
      <c r="M78" s="196"/>
      <c r="N78" s="195"/>
      <c r="O78" s="195"/>
      <c r="P78" s="196"/>
    </row>
    <row r="79" spans="1:17" ht="15.75" thickBot="1">
      <c r="A79" s="186"/>
      <c r="B79" s="35"/>
      <c r="C79" s="36"/>
      <c r="D79" s="189"/>
      <c r="E79" s="324"/>
      <c r="G79" s="307"/>
      <c r="J79" s="307"/>
      <c r="K79" s="300"/>
      <c r="L79" s="195"/>
      <c r="M79" s="196"/>
      <c r="N79" s="195"/>
      <c r="O79" s="195"/>
      <c r="P79" s="196"/>
    </row>
    <row r="80" spans="1:17" ht="15.75" thickBot="1">
      <c r="A80" s="205" t="s">
        <v>16</v>
      </c>
      <c r="B80" s="14">
        <v>216</v>
      </c>
      <c r="C80" s="15" t="s">
        <v>43</v>
      </c>
      <c r="D80" s="189">
        <v>1</v>
      </c>
      <c r="E80" s="328"/>
      <c r="F80" s="325"/>
      <c r="G80" s="325"/>
      <c r="J80" s="307"/>
      <c r="K80" s="325"/>
      <c r="L80" s="183"/>
      <c r="M80" s="197" t="s">
        <v>336</v>
      </c>
      <c r="N80" s="183"/>
      <c r="O80" s="183"/>
      <c r="P80" s="183"/>
    </row>
    <row r="81" spans="1:18" ht="15.75" thickBot="1">
      <c r="A81" s="186"/>
      <c r="B81" s="35"/>
      <c r="C81" s="36"/>
      <c r="D81" s="189"/>
      <c r="E81" s="300"/>
      <c r="F81" s="300"/>
      <c r="G81" s="337"/>
      <c r="J81" s="307"/>
      <c r="M81" s="176"/>
      <c r="P81" s="176"/>
    </row>
    <row r="82" spans="1:18" ht="15.75" thickBot="1">
      <c r="A82" s="205" t="s">
        <v>59</v>
      </c>
      <c r="B82" s="14">
        <v>238</v>
      </c>
      <c r="C82" s="15" t="s">
        <v>66</v>
      </c>
      <c r="D82" s="189">
        <v>1</v>
      </c>
      <c r="E82" s="300"/>
      <c r="F82" s="300"/>
      <c r="G82" s="337"/>
      <c r="J82" s="307"/>
      <c r="K82" s="315" t="s">
        <v>341</v>
      </c>
      <c r="L82" s="183"/>
      <c r="M82" s="182" t="s">
        <v>340</v>
      </c>
      <c r="N82" s="182" t="s">
        <v>341</v>
      </c>
      <c r="O82" s="183"/>
      <c r="P82" s="183"/>
    </row>
    <row r="83" spans="1:18" ht="15.75" thickBot="1">
      <c r="A83" s="186"/>
      <c r="B83" s="35"/>
      <c r="C83" s="36"/>
      <c r="D83" s="189"/>
      <c r="E83" s="300"/>
      <c r="F83" s="300"/>
      <c r="G83" s="337"/>
      <c r="H83" s="300"/>
      <c r="I83" s="300"/>
      <c r="J83" s="337"/>
      <c r="M83" s="176"/>
      <c r="P83" s="176"/>
    </row>
    <row r="84" spans="1:18" ht="15.75" thickBot="1">
      <c r="A84" s="205" t="s">
        <v>59</v>
      </c>
      <c r="B84" s="126">
        <v>240</v>
      </c>
      <c r="C84" s="125" t="s">
        <v>70</v>
      </c>
      <c r="D84" s="189">
        <v>1</v>
      </c>
      <c r="E84" s="300"/>
      <c r="F84" s="300"/>
      <c r="G84" s="337"/>
      <c r="H84" s="300"/>
      <c r="I84" s="300"/>
      <c r="J84" s="337"/>
      <c r="K84" s="315" t="s">
        <v>341</v>
      </c>
      <c r="L84" s="183"/>
      <c r="M84" s="182" t="s">
        <v>340</v>
      </c>
      <c r="N84" s="182" t="s">
        <v>341</v>
      </c>
      <c r="O84" s="183"/>
      <c r="P84" s="183"/>
    </row>
    <row r="85" spans="1:18" s="201" customFormat="1">
      <c r="A85" s="201" t="s">
        <v>90</v>
      </c>
      <c r="B85" s="211">
        <v>192</v>
      </c>
      <c r="C85" s="212" t="s">
        <v>27</v>
      </c>
      <c r="D85" s="204"/>
      <c r="E85" s="329"/>
      <c r="F85" s="329"/>
      <c r="G85" s="340"/>
      <c r="H85" s="322"/>
      <c r="I85" s="322"/>
      <c r="J85" s="340"/>
      <c r="K85" s="322"/>
      <c r="M85" s="203"/>
      <c r="O85" s="208"/>
      <c r="P85" s="203"/>
    </row>
    <row r="86" spans="1:18" s="201" customFormat="1">
      <c r="B86" s="211">
        <v>214</v>
      </c>
      <c r="C86" s="212" t="s">
        <v>39</v>
      </c>
      <c r="D86" s="202"/>
      <c r="E86" s="321"/>
      <c r="F86" s="329"/>
      <c r="G86" s="340"/>
      <c r="H86" s="322"/>
      <c r="I86" s="322"/>
      <c r="J86" s="340"/>
      <c r="K86" s="321"/>
      <c r="L86" s="213"/>
      <c r="M86" s="203"/>
      <c r="N86" s="208"/>
      <c r="O86" s="208"/>
      <c r="P86" s="203"/>
    </row>
    <row r="87" spans="1:18" s="201" customFormat="1" ht="30">
      <c r="B87" s="214">
        <v>229</v>
      </c>
      <c r="C87" s="215" t="s">
        <v>60</v>
      </c>
      <c r="D87" s="204"/>
      <c r="E87" s="321"/>
      <c r="F87" s="329"/>
      <c r="G87" s="340"/>
      <c r="H87" s="322"/>
      <c r="I87" s="322"/>
      <c r="J87" s="340"/>
      <c r="K87" s="321"/>
      <c r="L87" s="208"/>
      <c r="M87" s="203"/>
      <c r="N87" s="208"/>
      <c r="O87" s="208"/>
      <c r="P87" s="203"/>
    </row>
    <row r="88" spans="1:18" s="201" customFormat="1">
      <c r="B88" s="214">
        <v>239</v>
      </c>
      <c r="C88" s="215" t="s">
        <v>68</v>
      </c>
      <c r="D88" s="202"/>
      <c r="E88" s="321"/>
      <c r="F88" s="329"/>
      <c r="G88" s="340"/>
      <c r="H88" s="322"/>
      <c r="I88" s="322"/>
      <c r="J88" s="340"/>
      <c r="K88" s="321"/>
      <c r="L88" s="208"/>
      <c r="M88" s="203"/>
      <c r="N88" s="208"/>
      <c r="O88" s="208"/>
      <c r="P88" s="203"/>
    </row>
    <row r="89" spans="1:18" s="201" customFormat="1" ht="15" customHeight="1">
      <c r="B89" s="211">
        <v>241</v>
      </c>
      <c r="C89" s="212" t="s">
        <v>72</v>
      </c>
      <c r="D89" s="202"/>
      <c r="E89" s="321"/>
      <c r="F89" s="329"/>
      <c r="G89" s="340"/>
      <c r="H89" s="322"/>
      <c r="I89" s="322"/>
      <c r="J89" s="340"/>
      <c r="K89" s="321"/>
      <c r="L89" s="208"/>
      <c r="M89" s="203"/>
      <c r="N89" s="208"/>
      <c r="O89" s="208"/>
      <c r="P89" s="203"/>
    </row>
    <row r="90" spans="1:18" s="201" customFormat="1">
      <c r="B90" s="211">
        <v>243</v>
      </c>
      <c r="C90" s="212" t="s">
        <v>74</v>
      </c>
      <c r="D90" s="202"/>
      <c r="E90" s="321"/>
      <c r="F90" s="329"/>
      <c r="G90" s="340"/>
      <c r="H90" s="322"/>
      <c r="I90" s="322"/>
      <c r="J90" s="340"/>
      <c r="K90" s="321"/>
      <c r="L90" s="208"/>
      <c r="M90" s="203"/>
      <c r="N90" s="208"/>
      <c r="O90" s="208"/>
      <c r="P90" s="208"/>
      <c r="Q90" s="202"/>
    </row>
    <row r="91" spans="1:18">
      <c r="C91" s="8"/>
      <c r="D91" s="10"/>
      <c r="E91" s="300"/>
      <c r="F91" s="300"/>
      <c r="G91" s="300"/>
      <c r="H91" s="324"/>
      <c r="I91" s="324"/>
      <c r="J91" s="300"/>
      <c r="K91" s="300"/>
      <c r="L91" s="195"/>
      <c r="M91" s="195"/>
      <c r="N91" s="195"/>
      <c r="O91" s="195"/>
      <c r="P91" s="195"/>
      <c r="Q91" s="195"/>
    </row>
    <row r="92" spans="1:18" s="186" customFormat="1" ht="13.9" customHeight="1">
      <c r="A92" s="186" t="s">
        <v>374</v>
      </c>
      <c r="B92" s="14" t="s">
        <v>375</v>
      </c>
      <c r="C92" s="15"/>
      <c r="D92" s="195"/>
      <c r="E92" s="300"/>
      <c r="F92" s="300"/>
      <c r="G92" s="300"/>
      <c r="H92" s="300"/>
      <c r="I92" s="300"/>
      <c r="J92" s="300"/>
      <c r="K92" s="300"/>
      <c r="L92" s="195"/>
      <c r="M92" s="195"/>
      <c r="N92" s="195"/>
      <c r="O92" s="195"/>
      <c r="P92" s="195"/>
      <c r="Q92" s="195"/>
    </row>
    <row r="93" spans="1:18" s="186" customFormat="1" ht="13.9" customHeight="1">
      <c r="B93" s="14"/>
      <c r="C93" s="15"/>
      <c r="D93" s="195"/>
      <c r="E93" s="300"/>
      <c r="F93" s="300"/>
      <c r="G93" s="300"/>
      <c r="H93" s="300"/>
      <c r="I93" s="300"/>
      <c r="J93" s="300"/>
      <c r="K93" s="300"/>
      <c r="L93" s="195"/>
      <c r="M93" s="195"/>
      <c r="N93" s="195"/>
      <c r="O93" s="195"/>
      <c r="P93" s="195"/>
      <c r="Q93" s="195"/>
    </row>
    <row r="94" spans="1:18">
      <c r="D94" s="180" t="s">
        <v>310</v>
      </c>
      <c r="E94" s="311" t="s">
        <v>311</v>
      </c>
      <c r="F94" s="308"/>
    </row>
    <row r="95" spans="1:18" ht="15.75" thickBot="1">
      <c r="A95" s="590" t="s">
        <v>342</v>
      </c>
      <c r="B95" s="590"/>
    </row>
    <row r="96" spans="1:18" ht="15.75" thickBot="1">
      <c r="B96" s="573" t="s">
        <v>307</v>
      </c>
      <c r="C96" s="573" t="s">
        <v>1</v>
      </c>
      <c r="D96" s="592"/>
      <c r="E96" s="593" t="s">
        <v>4</v>
      </c>
      <c r="F96" s="594"/>
      <c r="G96" s="594"/>
      <c r="H96" s="594"/>
      <c r="I96" s="594"/>
      <c r="J96" s="594"/>
      <c r="K96" s="594"/>
      <c r="L96" s="594"/>
      <c r="M96" s="594"/>
      <c r="N96" s="594"/>
      <c r="O96" s="594"/>
      <c r="P96" s="595"/>
      <c r="Q96" s="186" t="s">
        <v>326</v>
      </c>
      <c r="R96" s="186"/>
    </row>
    <row r="97" spans="1:17">
      <c r="B97" s="573"/>
      <c r="C97" s="573"/>
      <c r="D97" s="592"/>
      <c r="E97" s="313" t="s">
        <v>308</v>
      </c>
      <c r="F97" s="312" t="s">
        <v>236</v>
      </c>
      <c r="G97" s="307" t="s">
        <v>237</v>
      </c>
      <c r="H97" s="313" t="s">
        <v>308</v>
      </c>
      <c r="I97" s="312" t="s">
        <v>236</v>
      </c>
      <c r="J97" s="307" t="s">
        <v>237</v>
      </c>
      <c r="K97" s="313" t="s">
        <v>308</v>
      </c>
      <c r="L97" t="s">
        <v>236</v>
      </c>
      <c r="M97" s="176" t="s">
        <v>237</v>
      </c>
      <c r="N97" s="177" t="s">
        <v>308</v>
      </c>
      <c r="O97" t="s">
        <v>236</v>
      </c>
      <c r="P97" s="176" t="s">
        <v>237</v>
      </c>
      <c r="Q97" t="s">
        <v>309</v>
      </c>
    </row>
    <row r="98" spans="1:17" s="83" customFormat="1" ht="15.75" thickBot="1">
      <c r="A98" s="206" t="s">
        <v>327</v>
      </c>
      <c r="B98" s="591"/>
      <c r="C98" s="591"/>
      <c r="D98" s="61" t="s">
        <v>312</v>
      </c>
      <c r="E98" s="596" t="s">
        <v>91</v>
      </c>
      <c r="F98" s="591"/>
      <c r="G98" s="597"/>
      <c r="H98" s="585" t="s">
        <v>98</v>
      </c>
      <c r="I98" s="585"/>
      <c r="J98" s="599"/>
      <c r="K98" s="591" t="s">
        <v>266</v>
      </c>
      <c r="L98" s="591"/>
      <c r="M98" s="597"/>
      <c r="N98" s="591" t="s">
        <v>273</v>
      </c>
      <c r="O98" s="591"/>
      <c r="P98" s="597"/>
    </row>
    <row r="99" spans="1:17" ht="15.75" thickBot="1">
      <c r="A99" s="186"/>
      <c r="B99" s="35">
        <v>10</v>
      </c>
      <c r="C99" s="46" t="s">
        <v>163</v>
      </c>
      <c r="D99" s="177">
        <v>1</v>
      </c>
      <c r="E99" s="315" t="s">
        <v>330</v>
      </c>
      <c r="F99" s="325"/>
      <c r="G99" s="325"/>
      <c r="H99" s="325"/>
      <c r="I99" s="325"/>
      <c r="J99" s="314"/>
      <c r="K99" s="344"/>
      <c r="L99" s="191"/>
      <c r="M99" s="190"/>
      <c r="N99" s="183"/>
      <c r="O99" s="183"/>
      <c r="P99" s="187"/>
    </row>
    <row r="100" spans="1:17" ht="15.75" thickBot="1">
      <c r="A100" s="186"/>
      <c r="B100" s="35"/>
      <c r="C100" s="46"/>
      <c r="D100" s="177"/>
      <c r="E100" s="316"/>
      <c r="F100" s="300"/>
      <c r="G100" s="337"/>
      <c r="H100" s="300"/>
      <c r="I100" s="300"/>
      <c r="J100" s="337"/>
      <c r="K100" s="300"/>
      <c r="L100" s="195"/>
      <c r="M100" s="196"/>
      <c r="N100" s="195"/>
      <c r="O100" s="195"/>
      <c r="P100" s="196"/>
    </row>
    <row r="101" spans="1:17" ht="16.899999999999999" customHeight="1" thickBot="1">
      <c r="A101" s="186"/>
      <c r="B101" s="35">
        <v>14</v>
      </c>
      <c r="C101" s="46" t="s">
        <v>165</v>
      </c>
      <c r="D101" s="177">
        <v>1</v>
      </c>
      <c r="E101" s="325"/>
      <c r="F101" s="315" t="s">
        <v>330</v>
      </c>
      <c r="G101" s="315" t="s">
        <v>330</v>
      </c>
      <c r="H101" s="325" t="s">
        <v>77</v>
      </c>
      <c r="I101" s="325" t="s">
        <v>77</v>
      </c>
      <c r="J101" s="325" t="s">
        <v>77</v>
      </c>
      <c r="K101" s="325"/>
      <c r="L101" s="183"/>
      <c r="M101" s="183"/>
      <c r="N101" s="195"/>
      <c r="O101" s="195"/>
      <c r="P101" s="196"/>
      <c r="Q101" t="s">
        <v>348</v>
      </c>
    </row>
    <row r="102" spans="1:17" ht="14.45" customHeight="1" thickBot="1">
      <c r="A102" s="186"/>
      <c r="B102" s="14"/>
      <c r="C102" s="15"/>
      <c r="D102" s="177"/>
      <c r="E102" s="313"/>
      <c r="F102" s="308"/>
      <c r="G102" s="337"/>
      <c r="J102" s="307"/>
      <c r="M102" s="10"/>
      <c r="N102" s="209"/>
      <c r="O102" s="195"/>
      <c r="P102" s="196"/>
    </row>
    <row r="103" spans="1:17" ht="14.45" customHeight="1" thickBot="1">
      <c r="A103" s="186"/>
      <c r="B103" s="37">
        <v>16</v>
      </c>
      <c r="C103" s="47" t="s">
        <v>167</v>
      </c>
      <c r="D103" s="189">
        <v>1</v>
      </c>
      <c r="E103" s="324"/>
      <c r="G103" s="307"/>
      <c r="H103" s="328"/>
      <c r="I103" s="325"/>
      <c r="J103" s="325"/>
      <c r="M103" s="176"/>
      <c r="N103" s="183"/>
      <c r="O103" s="183"/>
      <c r="P103" s="181"/>
    </row>
    <row r="104" spans="1:17" ht="14.45" customHeight="1" thickBot="1">
      <c r="A104" s="186"/>
      <c r="B104" s="37"/>
      <c r="C104" s="47"/>
      <c r="D104" s="189"/>
      <c r="E104" s="324"/>
      <c r="G104" s="307"/>
      <c r="J104" s="307"/>
      <c r="M104" s="176"/>
      <c r="N104" s="195"/>
      <c r="O104" s="195"/>
      <c r="P104" s="176"/>
    </row>
    <row r="105" spans="1:17" ht="15.75" thickBot="1">
      <c r="A105" s="186"/>
      <c r="B105" s="35">
        <v>17</v>
      </c>
      <c r="C105" s="46" t="s">
        <v>169</v>
      </c>
      <c r="D105" s="189">
        <v>1</v>
      </c>
      <c r="E105" s="330" t="s">
        <v>352</v>
      </c>
      <c r="F105" s="315"/>
      <c r="G105" s="315" t="s">
        <v>330</v>
      </c>
      <c r="H105" s="342" t="s">
        <v>353</v>
      </c>
      <c r="I105" s="343"/>
      <c r="J105" s="343"/>
      <c r="K105" s="325" t="s">
        <v>351</v>
      </c>
      <c r="L105" s="183"/>
      <c r="M105" s="187"/>
      <c r="N105" s="183" t="s">
        <v>351</v>
      </c>
      <c r="O105" s="183"/>
      <c r="P105" s="187"/>
    </row>
    <row r="106" spans="1:17" ht="13.9" customHeight="1" thickBot="1">
      <c r="A106" s="186"/>
      <c r="B106" s="35"/>
      <c r="C106" s="36"/>
      <c r="D106" s="189"/>
      <c r="E106" s="300"/>
      <c r="F106" s="300"/>
      <c r="G106" s="337"/>
      <c r="J106" s="307"/>
      <c r="M106" s="176"/>
      <c r="P106" s="176"/>
    </row>
    <row r="107" spans="1:17" ht="15.75" thickBot="1">
      <c r="A107" s="186"/>
      <c r="B107" s="35">
        <v>48</v>
      </c>
      <c r="C107" s="36" t="s">
        <v>171</v>
      </c>
      <c r="D107" s="189">
        <v>1</v>
      </c>
      <c r="E107" s="328"/>
      <c r="F107" s="325"/>
      <c r="G107" s="325"/>
      <c r="H107" s="328"/>
      <c r="I107" s="325"/>
      <c r="J107" s="314"/>
      <c r="K107" s="300"/>
      <c r="L107" s="195"/>
      <c r="M107" s="196"/>
      <c r="N107" s="210"/>
      <c r="O107" s="183"/>
      <c r="P107" s="187"/>
      <c r="Q107" t="s">
        <v>354</v>
      </c>
    </row>
    <row r="108" spans="1:17" ht="15.75" thickBot="1">
      <c r="A108" s="186"/>
      <c r="B108" s="14"/>
      <c r="C108" s="15"/>
      <c r="D108" s="189"/>
      <c r="E108" s="324"/>
      <c r="G108" s="307"/>
      <c r="J108" s="307"/>
      <c r="M108" s="176"/>
      <c r="P108" s="176"/>
    </row>
    <row r="109" spans="1:17" ht="30.75" thickBot="1">
      <c r="A109" s="186"/>
      <c r="B109" s="35">
        <v>77</v>
      </c>
      <c r="C109" s="36" t="s">
        <v>175</v>
      </c>
      <c r="D109" s="189">
        <v>1</v>
      </c>
      <c r="E109" s="330" t="s">
        <v>352</v>
      </c>
      <c r="F109" s="315"/>
      <c r="G109" s="315" t="s">
        <v>330</v>
      </c>
      <c r="H109" s="328" t="s">
        <v>358</v>
      </c>
      <c r="I109" s="325"/>
      <c r="J109" s="314"/>
      <c r="K109" s="300"/>
      <c r="L109" s="195"/>
      <c r="M109" s="196"/>
      <c r="N109" s="210" t="s">
        <v>358</v>
      </c>
      <c r="O109" s="183"/>
      <c r="P109" s="187"/>
    </row>
    <row r="110" spans="1:17" ht="15.75" thickBot="1">
      <c r="A110" s="186"/>
      <c r="B110" s="35"/>
      <c r="C110" s="36"/>
      <c r="D110" s="189"/>
      <c r="E110" s="300"/>
      <c r="F110" s="300"/>
      <c r="G110" s="337"/>
      <c r="H110" s="300"/>
      <c r="I110" s="300"/>
      <c r="J110" s="337"/>
      <c r="K110" s="300"/>
      <c r="L110" s="195"/>
      <c r="M110" s="196"/>
      <c r="N110" s="195"/>
      <c r="O110" s="195"/>
      <c r="P110" s="196"/>
    </row>
    <row r="111" spans="1:17" ht="15.75" thickBot="1">
      <c r="A111" s="205"/>
      <c r="B111" s="162">
        <v>126</v>
      </c>
      <c r="C111" s="163" t="s">
        <v>179</v>
      </c>
      <c r="D111" s="189">
        <v>1</v>
      </c>
      <c r="E111" s="328"/>
      <c r="F111" s="325"/>
      <c r="G111" s="325"/>
      <c r="H111" s="328"/>
      <c r="I111" s="325"/>
      <c r="J111" s="314"/>
      <c r="K111" s="300"/>
      <c r="L111" s="195"/>
      <c r="M111" s="196"/>
      <c r="N111" s="210"/>
      <c r="O111" s="183"/>
      <c r="P111" s="187"/>
    </row>
    <row r="112" spans="1:17" ht="15.75" thickBot="1">
      <c r="A112" s="186"/>
      <c r="B112" s="35"/>
      <c r="C112" s="36"/>
      <c r="D112" s="189"/>
      <c r="E112" s="300"/>
      <c r="F112" s="300"/>
      <c r="G112" s="337"/>
      <c r="H112" s="300"/>
      <c r="I112" s="300"/>
      <c r="J112" s="337"/>
      <c r="K112" s="300"/>
      <c r="L112" s="195"/>
      <c r="M112" s="196"/>
      <c r="N112" s="195"/>
      <c r="O112" s="195"/>
      <c r="P112" s="196"/>
    </row>
    <row r="113" spans="1:18" ht="15.75" thickBot="1">
      <c r="A113" s="186"/>
      <c r="B113" s="35">
        <v>129</v>
      </c>
      <c r="C113" s="36" t="s">
        <v>181</v>
      </c>
      <c r="D113" s="189">
        <v>1</v>
      </c>
      <c r="E113" s="328"/>
      <c r="F113" s="325"/>
      <c r="G113" s="325"/>
      <c r="H113" s="328"/>
      <c r="I113" s="325"/>
      <c r="J113" s="314"/>
      <c r="K113" s="300"/>
      <c r="L113" s="195"/>
      <c r="M113" s="196"/>
      <c r="N113" s="210"/>
      <c r="O113" s="183"/>
      <c r="P113" s="187"/>
    </row>
    <row r="114" spans="1:18" s="186" customFormat="1" ht="13.9" customHeight="1">
      <c r="B114" s="14"/>
      <c r="C114" s="15"/>
      <c r="D114" s="223"/>
      <c r="E114" s="300"/>
      <c r="F114" s="300"/>
      <c r="G114" s="337"/>
      <c r="H114" s="300"/>
      <c r="I114" s="300"/>
      <c r="J114" s="337"/>
      <c r="K114" s="300"/>
      <c r="L114" s="195"/>
      <c r="M114" s="196"/>
      <c r="N114" s="195"/>
      <c r="O114" s="195"/>
      <c r="P114" s="196"/>
    </row>
    <row r="115" spans="1:18" s="201" customFormat="1">
      <c r="A115" s="201" t="s">
        <v>90</v>
      </c>
      <c r="B115" s="214">
        <v>3</v>
      </c>
      <c r="C115" s="224" t="s">
        <v>157</v>
      </c>
      <c r="D115" s="203"/>
      <c r="E115" s="329"/>
      <c r="F115" s="329"/>
      <c r="G115" s="340"/>
      <c r="H115" s="329"/>
      <c r="I115" s="329"/>
      <c r="J115" s="340"/>
      <c r="K115" s="329"/>
      <c r="L115" s="208"/>
      <c r="M115" s="203"/>
      <c r="N115" s="208"/>
      <c r="O115" s="208"/>
      <c r="P115" s="203"/>
      <c r="Q115" s="208"/>
    </row>
    <row r="116" spans="1:18" s="201" customFormat="1" ht="30">
      <c r="B116" s="214">
        <v>4</v>
      </c>
      <c r="C116" s="224" t="s">
        <v>159</v>
      </c>
      <c r="D116" s="203"/>
      <c r="E116" s="329"/>
      <c r="F116" s="329"/>
      <c r="G116" s="340"/>
      <c r="H116" s="329"/>
      <c r="I116" s="329"/>
      <c r="J116" s="340"/>
      <c r="K116" s="329"/>
      <c r="L116" s="208"/>
      <c r="M116" s="203"/>
      <c r="N116" s="208"/>
      <c r="O116" s="208"/>
      <c r="P116" s="203"/>
      <c r="Q116" s="208"/>
    </row>
    <row r="117" spans="1:18" s="201" customFormat="1">
      <c r="B117" s="214">
        <v>7</v>
      </c>
      <c r="C117" s="224" t="s">
        <v>161</v>
      </c>
      <c r="D117" s="203"/>
      <c r="E117" s="329"/>
      <c r="F117" s="329"/>
      <c r="G117" s="340"/>
      <c r="H117" s="329"/>
      <c r="I117" s="329"/>
      <c r="J117" s="340"/>
      <c r="K117" s="329"/>
      <c r="L117" s="208"/>
      <c r="M117" s="203"/>
      <c r="N117" s="208"/>
      <c r="O117" s="208"/>
      <c r="P117" s="203"/>
      <c r="Q117" s="208"/>
    </row>
    <row r="118" spans="1:18" s="201" customFormat="1">
      <c r="B118" s="214">
        <v>124</v>
      </c>
      <c r="C118" s="218" t="s">
        <v>177</v>
      </c>
      <c r="D118" s="203"/>
      <c r="E118" s="329"/>
      <c r="F118" s="329"/>
      <c r="G118" s="340"/>
      <c r="H118" s="329"/>
      <c r="I118" s="329"/>
      <c r="J118" s="340"/>
      <c r="K118" s="329"/>
      <c r="L118" s="208"/>
      <c r="M118" s="203"/>
      <c r="N118" s="208"/>
      <c r="O118" s="208"/>
      <c r="P118" s="203"/>
      <c r="Q118" s="208"/>
    </row>
    <row r="119" spans="1:18" s="201" customFormat="1">
      <c r="B119" s="214">
        <v>134</v>
      </c>
      <c r="C119" s="218" t="s">
        <v>183</v>
      </c>
      <c r="D119" s="203"/>
      <c r="E119" s="322"/>
      <c r="F119" s="322"/>
      <c r="G119" s="340"/>
      <c r="H119" s="322"/>
      <c r="I119" s="322"/>
      <c r="J119" s="340"/>
      <c r="K119" s="322"/>
      <c r="M119" s="203"/>
      <c r="P119" s="203"/>
    </row>
    <row r="121" spans="1:18">
      <c r="A121" t="s">
        <v>374</v>
      </c>
      <c r="B121" s="83" t="s">
        <v>376</v>
      </c>
    </row>
    <row r="123" spans="1:18" ht="15.75" thickBot="1">
      <c r="A123" s="590" t="s">
        <v>362</v>
      </c>
      <c r="B123" s="590"/>
    </row>
    <row r="124" spans="1:18" ht="15.75" thickBot="1">
      <c r="B124" s="573" t="s">
        <v>307</v>
      </c>
      <c r="C124" s="573" t="s">
        <v>1</v>
      </c>
      <c r="D124" s="592"/>
      <c r="E124" s="593" t="s">
        <v>4</v>
      </c>
      <c r="F124" s="594"/>
      <c r="G124" s="594"/>
      <c r="H124" s="594"/>
      <c r="I124" s="594"/>
      <c r="J124" s="594"/>
      <c r="K124" s="594"/>
      <c r="L124" s="594"/>
      <c r="M124" s="594"/>
      <c r="N124" s="594"/>
      <c r="O124" s="594"/>
      <c r="P124" s="595"/>
      <c r="Q124" s="186" t="s">
        <v>326</v>
      </c>
      <c r="R124" s="186"/>
    </row>
    <row r="125" spans="1:18">
      <c r="B125" s="573"/>
      <c r="C125" s="573"/>
      <c r="D125" s="592"/>
      <c r="E125" s="313" t="s">
        <v>308</v>
      </c>
      <c r="F125" s="312" t="s">
        <v>236</v>
      </c>
      <c r="G125" s="307" t="s">
        <v>237</v>
      </c>
      <c r="H125" s="313" t="s">
        <v>308</v>
      </c>
      <c r="I125" s="312" t="s">
        <v>236</v>
      </c>
      <c r="J125" s="307" t="s">
        <v>237</v>
      </c>
      <c r="K125" s="313" t="s">
        <v>308</v>
      </c>
      <c r="L125" t="s">
        <v>236</v>
      </c>
      <c r="M125" s="176" t="s">
        <v>237</v>
      </c>
      <c r="N125" s="177" t="s">
        <v>308</v>
      </c>
      <c r="O125" t="s">
        <v>236</v>
      </c>
      <c r="P125" s="176" t="s">
        <v>237</v>
      </c>
      <c r="Q125" t="s">
        <v>309</v>
      </c>
    </row>
    <row r="126" spans="1:18" s="83" customFormat="1" ht="15.75" thickBot="1">
      <c r="A126" s="206" t="s">
        <v>327</v>
      </c>
      <c r="B126" s="591"/>
      <c r="C126" s="591"/>
      <c r="D126" s="61" t="s">
        <v>312</v>
      </c>
      <c r="E126" s="596" t="s">
        <v>76</v>
      </c>
      <c r="F126" s="591"/>
      <c r="G126" s="597"/>
      <c r="H126" s="598" t="s">
        <v>77</v>
      </c>
      <c r="I126" s="585"/>
      <c r="J126" s="599"/>
      <c r="K126" s="591" t="s">
        <v>93</v>
      </c>
      <c r="L126" s="591"/>
      <c r="M126" s="597"/>
      <c r="N126" s="596" t="s">
        <v>295</v>
      </c>
      <c r="O126" s="591"/>
      <c r="P126" s="597"/>
    </row>
    <row r="127" spans="1:18" ht="18.600000000000001" customHeight="1" thickBot="1">
      <c r="A127" s="186"/>
      <c r="B127" s="14">
        <v>19</v>
      </c>
      <c r="C127" s="242" t="s">
        <v>185</v>
      </c>
      <c r="D127" s="177">
        <v>1</v>
      </c>
      <c r="E127" s="328"/>
      <c r="F127" s="325"/>
      <c r="G127" s="325"/>
      <c r="H127" s="328"/>
      <c r="I127" s="325"/>
      <c r="J127" s="325"/>
      <c r="K127" s="328"/>
      <c r="L127" s="183"/>
      <c r="M127" s="183"/>
      <c r="P127" s="176"/>
      <c r="Q127" s="195"/>
    </row>
    <row r="128" spans="1:18" ht="15.75" thickBot="1">
      <c r="A128" s="186"/>
      <c r="B128" s="35"/>
      <c r="C128" s="36"/>
      <c r="D128" s="189"/>
      <c r="E128" s="300"/>
      <c r="F128" s="300"/>
      <c r="G128" s="337"/>
      <c r="H128" s="300"/>
      <c r="I128" s="300"/>
      <c r="J128" s="337"/>
      <c r="K128" s="324"/>
      <c r="L128" s="10"/>
      <c r="M128" s="176"/>
      <c r="N128" s="195"/>
      <c r="O128" s="195"/>
      <c r="P128" s="196"/>
      <c r="Q128" s="195"/>
    </row>
    <row r="129" spans="1:17" ht="19.899999999999999" customHeight="1" thickBot="1">
      <c r="A129" s="186"/>
      <c r="B129" s="35">
        <v>20</v>
      </c>
      <c r="C129" s="46" t="s">
        <v>187</v>
      </c>
      <c r="D129" s="189">
        <v>1</v>
      </c>
      <c r="E129" s="328"/>
      <c r="F129" s="325"/>
      <c r="G129" s="325"/>
      <c r="H129" s="328"/>
      <c r="I129" s="325"/>
      <c r="J129" s="325"/>
      <c r="K129" s="328"/>
      <c r="L129" s="183"/>
      <c r="M129" s="183"/>
      <c r="N129" s="195"/>
      <c r="O129" s="195"/>
      <c r="P129" s="196"/>
      <c r="Q129" s="195"/>
    </row>
    <row r="130" spans="1:17" ht="14.45" customHeight="1" thickBot="1">
      <c r="A130" s="186"/>
      <c r="B130" s="14"/>
      <c r="C130" s="15"/>
      <c r="D130" s="189"/>
      <c r="E130" s="324"/>
      <c r="F130" s="308"/>
      <c r="G130" s="337"/>
      <c r="H130" s="300"/>
      <c r="I130" s="300"/>
      <c r="J130" s="337"/>
      <c r="M130" s="176"/>
      <c r="N130" s="195"/>
      <c r="O130" s="195"/>
      <c r="P130" s="196"/>
      <c r="Q130" s="195"/>
    </row>
    <row r="131" spans="1:17" ht="14.45" customHeight="1" thickBot="1">
      <c r="A131" s="186"/>
      <c r="B131" s="35">
        <v>21</v>
      </c>
      <c r="C131" s="46" t="s">
        <v>189</v>
      </c>
      <c r="D131" s="189">
        <v>1</v>
      </c>
      <c r="E131" s="315"/>
      <c r="F131" s="315"/>
      <c r="G131" s="315"/>
      <c r="H131" s="300"/>
      <c r="I131" s="300"/>
      <c r="J131" s="337"/>
      <c r="M131" s="176"/>
      <c r="N131" s="195"/>
      <c r="O131" s="195"/>
      <c r="P131" s="196"/>
      <c r="Q131" s="195"/>
    </row>
    <row r="132" spans="1:17" ht="15.75" thickBot="1">
      <c r="A132" s="186"/>
      <c r="B132" s="35"/>
      <c r="C132" s="36"/>
      <c r="D132" s="189"/>
      <c r="E132" s="300"/>
      <c r="F132" s="300"/>
      <c r="G132" s="337"/>
      <c r="H132" s="300"/>
      <c r="I132" s="300"/>
      <c r="J132" s="337"/>
      <c r="M132" s="176"/>
      <c r="N132" s="195"/>
      <c r="O132" s="195"/>
      <c r="P132" s="196"/>
      <c r="Q132" s="195"/>
    </row>
    <row r="133" spans="1:17" ht="15.75" thickBot="1">
      <c r="A133" s="186"/>
      <c r="B133" s="35">
        <v>24</v>
      </c>
      <c r="C133" s="46" t="s">
        <v>193</v>
      </c>
      <c r="D133" s="189">
        <v>1</v>
      </c>
      <c r="E133" s="328"/>
      <c r="F133" s="325"/>
      <c r="G133" s="325"/>
      <c r="H133" s="328"/>
      <c r="I133" s="325"/>
      <c r="J133" s="325"/>
      <c r="K133" s="328"/>
      <c r="L133" s="183"/>
      <c r="M133" s="183"/>
      <c r="P133" s="176"/>
    </row>
    <row r="134" spans="1:17" ht="13.9" customHeight="1" thickBot="1">
      <c r="A134" s="186"/>
      <c r="B134" s="35"/>
      <c r="C134" s="36"/>
      <c r="D134" s="189"/>
      <c r="E134" s="324"/>
      <c r="G134" s="307"/>
      <c r="J134" s="307"/>
      <c r="M134" s="176"/>
      <c r="P134" s="176"/>
    </row>
    <row r="135" spans="1:17" ht="21.6" customHeight="1" thickBot="1">
      <c r="A135" s="186"/>
      <c r="B135" s="35">
        <v>28</v>
      </c>
      <c r="C135" s="36" t="s">
        <v>195</v>
      </c>
      <c r="D135" s="189">
        <v>1</v>
      </c>
      <c r="E135" s="327"/>
      <c r="F135" s="325"/>
      <c r="G135" s="325"/>
      <c r="H135" s="325"/>
      <c r="I135" s="325"/>
      <c r="J135" s="307"/>
      <c r="K135" s="325"/>
      <c r="L135" s="183"/>
      <c r="M135" s="176"/>
      <c r="P135" s="176"/>
    </row>
    <row r="136" spans="1:17" ht="15.75" thickBot="1">
      <c r="A136" s="186"/>
      <c r="B136" s="14"/>
      <c r="C136" s="15"/>
      <c r="D136" s="189"/>
      <c r="E136" s="331"/>
      <c r="G136" s="307"/>
      <c r="H136" s="344"/>
      <c r="J136" s="307"/>
      <c r="K136" s="331"/>
      <c r="M136" s="176"/>
      <c r="P136" s="176"/>
    </row>
    <row r="137" spans="1:17" ht="15.75" thickBot="1">
      <c r="A137" s="186"/>
      <c r="B137" s="35">
        <v>90</v>
      </c>
      <c r="C137" s="36" t="s">
        <v>199</v>
      </c>
      <c r="D137" s="189">
        <v>1</v>
      </c>
      <c r="E137" s="328"/>
      <c r="F137" s="325"/>
      <c r="G137" s="325"/>
      <c r="K137" s="315"/>
      <c r="L137" s="183"/>
      <c r="M137" s="195"/>
      <c r="N137" s="182"/>
      <c r="O137" s="182"/>
      <c r="P137" s="176"/>
    </row>
    <row r="138" spans="1:17" ht="15.75" thickBot="1">
      <c r="A138" s="186"/>
      <c r="B138" s="35"/>
      <c r="C138" s="36"/>
      <c r="D138" s="189"/>
      <c r="G138" s="326"/>
      <c r="K138" s="316"/>
      <c r="L138" s="195"/>
      <c r="M138" s="196"/>
      <c r="N138" s="195"/>
      <c r="O138" s="195"/>
      <c r="P138" s="196"/>
    </row>
    <row r="139" spans="1:17" ht="15.75" thickBot="1">
      <c r="A139" s="186"/>
      <c r="B139" s="35" t="s">
        <v>203</v>
      </c>
      <c r="C139" s="36" t="s">
        <v>201</v>
      </c>
      <c r="D139" s="189">
        <v>1</v>
      </c>
      <c r="E139" s="328"/>
      <c r="F139" s="325"/>
      <c r="G139" s="325"/>
      <c r="H139" s="328"/>
      <c r="I139" s="325"/>
      <c r="J139" s="307"/>
      <c r="K139" s="356"/>
      <c r="L139" s="183"/>
      <c r="M139" s="176"/>
      <c r="P139" s="176"/>
    </row>
    <row r="140" spans="1:17" ht="15.75" thickBot="1">
      <c r="A140" s="186"/>
      <c r="B140" s="14"/>
      <c r="C140" s="15"/>
      <c r="D140" s="189"/>
      <c r="E140" s="300"/>
      <c r="F140" s="300"/>
      <c r="G140" s="337"/>
      <c r="J140" s="307"/>
      <c r="M140" s="176"/>
      <c r="P140" s="176"/>
    </row>
    <row r="141" spans="1:17" ht="15.75" thickBot="1">
      <c r="A141" s="186"/>
      <c r="B141" s="35">
        <v>100</v>
      </c>
      <c r="C141" s="36" t="s">
        <v>204</v>
      </c>
      <c r="D141" s="189">
        <v>1</v>
      </c>
      <c r="E141" s="328"/>
      <c r="F141" s="197" t="s">
        <v>476</v>
      </c>
      <c r="G141" s="357"/>
      <c r="H141" s="315"/>
      <c r="I141" s="315"/>
      <c r="J141" s="337"/>
      <c r="K141" s="330"/>
      <c r="L141" s="182"/>
      <c r="M141" s="176"/>
      <c r="P141" s="176"/>
    </row>
    <row r="142" spans="1:17" ht="15.75" thickBot="1">
      <c r="A142" s="186"/>
      <c r="B142" s="35"/>
      <c r="C142" s="36"/>
      <c r="D142" s="189"/>
      <c r="G142" s="326"/>
      <c r="J142" s="307"/>
      <c r="M142" s="176"/>
      <c r="P142" s="176"/>
    </row>
    <row r="143" spans="1:17" ht="15.75" thickBot="1">
      <c r="A143" s="205"/>
      <c r="B143" s="162">
        <v>114</v>
      </c>
      <c r="C143" s="163" t="s">
        <v>298</v>
      </c>
      <c r="D143" s="189">
        <v>1</v>
      </c>
      <c r="G143" s="307"/>
      <c r="H143" s="330"/>
      <c r="I143" s="315"/>
      <c r="J143" s="307"/>
      <c r="M143" s="176"/>
      <c r="P143" s="176"/>
      <c r="Q143" t="s">
        <v>5</v>
      </c>
    </row>
    <row r="144" spans="1:17" ht="15.75" thickBot="1">
      <c r="A144" s="186"/>
      <c r="B144" s="162"/>
      <c r="C144" s="163"/>
      <c r="D144" s="189"/>
      <c r="G144" s="307"/>
      <c r="J144" s="307"/>
      <c r="M144" s="176"/>
      <c r="P144" s="176"/>
    </row>
    <row r="145" spans="1:17" ht="15.75" thickBot="1">
      <c r="A145" s="186"/>
      <c r="B145" s="35">
        <v>120</v>
      </c>
      <c r="C145" s="36" t="s">
        <v>208</v>
      </c>
      <c r="D145" s="189">
        <v>1</v>
      </c>
      <c r="E145" s="328"/>
      <c r="F145" s="325"/>
      <c r="G145" s="325"/>
      <c r="H145" s="345"/>
      <c r="I145" s="325"/>
      <c r="J145" s="307"/>
      <c r="K145" s="330"/>
      <c r="L145" s="182"/>
      <c r="M145" s="176"/>
      <c r="P145" s="176"/>
    </row>
    <row r="146" spans="1:17" ht="15.75" thickBot="1">
      <c r="A146" s="186"/>
      <c r="B146" s="162"/>
      <c r="C146" s="163"/>
      <c r="D146" s="189"/>
      <c r="G146" s="307"/>
      <c r="H146" s="331"/>
      <c r="J146" s="307"/>
      <c r="M146" s="176"/>
      <c r="P146" s="176"/>
    </row>
    <row r="147" spans="1:17" ht="20.45" customHeight="1" thickBot="1">
      <c r="A147" s="205"/>
      <c r="B147" s="162">
        <v>121</v>
      </c>
      <c r="C147" s="163" t="s">
        <v>223</v>
      </c>
      <c r="D147" s="189"/>
      <c r="E147" s="315"/>
      <c r="F147" s="325"/>
      <c r="G147" s="325"/>
      <c r="H147" s="315"/>
      <c r="I147" s="325"/>
      <c r="J147" s="307"/>
      <c r="K147" s="330"/>
      <c r="L147" s="182"/>
      <c r="M147" s="176"/>
      <c r="P147" s="176"/>
      <c r="Q147" t="s">
        <v>5</v>
      </c>
    </row>
    <row r="148" spans="1:17" ht="15.75" thickBot="1">
      <c r="A148" s="186"/>
      <c r="B148" s="126"/>
      <c r="C148" s="125"/>
      <c r="D148" s="189"/>
      <c r="G148" s="307"/>
      <c r="J148" s="307"/>
      <c r="M148" s="176"/>
      <c r="P148" s="176"/>
    </row>
    <row r="149" spans="1:17" ht="15.75" thickBot="1">
      <c r="A149" s="186"/>
      <c r="B149" s="14">
        <v>139</v>
      </c>
      <c r="C149" s="249" t="s">
        <v>210</v>
      </c>
      <c r="D149" s="189"/>
      <c r="G149" s="307"/>
      <c r="H149" s="330"/>
      <c r="I149" s="315"/>
      <c r="J149" s="307" t="s">
        <v>582</v>
      </c>
      <c r="M149" s="176"/>
      <c r="P149" s="176"/>
    </row>
    <row r="150" spans="1:17" ht="15.75" thickBot="1">
      <c r="A150" s="186"/>
      <c r="B150" s="126"/>
      <c r="C150" s="250"/>
      <c r="D150" s="189"/>
      <c r="G150" s="307"/>
      <c r="J150" s="307"/>
      <c r="M150" s="176"/>
      <c r="P150" s="176"/>
    </row>
    <row r="151" spans="1:17" ht="15.75" thickBot="1">
      <c r="A151" s="186"/>
      <c r="B151" s="35">
        <v>17</v>
      </c>
      <c r="C151" s="251" t="s">
        <v>169</v>
      </c>
      <c r="D151" s="189"/>
      <c r="E151" s="328"/>
      <c r="F151" s="325"/>
      <c r="G151" s="325"/>
      <c r="J151" s="307"/>
      <c r="M151" s="176"/>
      <c r="P151" s="176"/>
    </row>
    <row r="152" spans="1:17" ht="15.75" thickBot="1">
      <c r="A152" s="186"/>
      <c r="B152" s="35"/>
      <c r="C152" s="251"/>
      <c r="D152" s="189"/>
      <c r="G152" s="307"/>
      <c r="J152" s="307"/>
      <c r="M152" s="176"/>
      <c r="P152" s="176"/>
    </row>
    <row r="153" spans="1:17" ht="18.600000000000001" customHeight="1" thickBot="1">
      <c r="A153" s="186"/>
      <c r="B153" s="35">
        <v>69</v>
      </c>
      <c r="C153" s="217" t="s">
        <v>173</v>
      </c>
      <c r="D153" s="189"/>
      <c r="E153" s="328"/>
      <c r="F153" s="325"/>
      <c r="G153" s="325"/>
      <c r="J153" s="307"/>
      <c r="M153" s="176"/>
      <c r="P153" s="176"/>
    </row>
    <row r="154" spans="1:17" ht="15.75" thickBot="1">
      <c r="A154" s="186"/>
      <c r="B154" s="35"/>
      <c r="C154" s="251"/>
      <c r="D154" s="189"/>
      <c r="G154" s="307"/>
      <c r="J154" s="307"/>
      <c r="M154" s="176"/>
      <c r="P154" s="176"/>
    </row>
    <row r="155" spans="1:17" ht="30.75" thickBot="1">
      <c r="A155" s="186"/>
      <c r="B155" s="35">
        <v>77</v>
      </c>
      <c r="C155" s="217" t="s">
        <v>175</v>
      </c>
      <c r="D155" s="189"/>
      <c r="E155" s="328"/>
      <c r="F155" s="325"/>
      <c r="G155" s="325"/>
      <c r="J155" s="307"/>
      <c r="M155" s="176"/>
      <c r="P155" s="176"/>
    </row>
    <row r="156" spans="1:17">
      <c r="A156" s="186"/>
      <c r="B156" s="35"/>
      <c r="C156" s="251"/>
      <c r="D156" s="189"/>
      <c r="G156" s="307"/>
      <c r="J156" s="307"/>
      <c r="M156" s="176"/>
      <c r="P156" s="176"/>
    </row>
    <row r="157" spans="1:17" s="201" customFormat="1">
      <c r="A157" s="201" t="s">
        <v>90</v>
      </c>
      <c r="B157" s="214">
        <v>23</v>
      </c>
      <c r="C157" s="224" t="s">
        <v>191</v>
      </c>
      <c r="D157" s="204"/>
      <c r="E157" s="322"/>
      <c r="F157" s="322"/>
      <c r="G157" s="340"/>
      <c r="H157" s="322"/>
      <c r="I157" s="322"/>
      <c r="J157" s="340"/>
      <c r="K157" s="322"/>
      <c r="M157" s="203"/>
      <c r="P157" s="203"/>
    </row>
    <row r="158" spans="1:17" s="201" customFormat="1">
      <c r="B158" s="214">
        <v>30</v>
      </c>
      <c r="C158" s="218" t="s">
        <v>197</v>
      </c>
      <c r="D158" s="204"/>
      <c r="E158" s="322"/>
      <c r="F158" s="322"/>
      <c r="G158" s="340"/>
      <c r="H158" s="322"/>
      <c r="I158" s="322"/>
      <c r="J158" s="340"/>
      <c r="K158" s="322"/>
      <c r="M158" s="203"/>
      <c r="P158" s="203"/>
    </row>
    <row r="159" spans="1:17" s="201" customFormat="1">
      <c r="B159" s="214">
        <v>116</v>
      </c>
      <c r="C159" s="218" t="s">
        <v>206</v>
      </c>
      <c r="D159" s="204"/>
      <c r="E159" s="322"/>
      <c r="F159" s="322"/>
      <c r="G159" s="340"/>
      <c r="H159" s="322"/>
      <c r="I159" s="322"/>
      <c r="J159" s="340"/>
      <c r="K159" s="322"/>
      <c r="M159" s="203"/>
      <c r="P159" s="203"/>
    </row>
    <row r="160" spans="1:17" s="201" customFormat="1" ht="45">
      <c r="B160" s="214">
        <v>150</v>
      </c>
      <c r="C160" s="218" t="s">
        <v>212</v>
      </c>
      <c r="D160" s="204"/>
      <c r="E160" s="322"/>
      <c r="F160" s="322"/>
      <c r="G160" s="340"/>
      <c r="H160" s="322"/>
      <c r="I160" s="322"/>
      <c r="J160" s="340"/>
      <c r="K160" s="322"/>
      <c r="M160" s="203"/>
      <c r="P160" s="203"/>
    </row>
    <row r="161" spans="1:18">
      <c r="C161" s="8"/>
      <c r="D161" s="10"/>
      <c r="E161" s="324"/>
      <c r="F161" s="324"/>
      <c r="G161" s="324"/>
      <c r="H161" s="324"/>
      <c r="I161" s="324"/>
      <c r="J161" s="324"/>
      <c r="K161" s="324"/>
      <c r="L161" s="10"/>
      <c r="M161" s="10"/>
      <c r="N161" s="10"/>
      <c r="O161" s="10"/>
      <c r="P161" s="10"/>
      <c r="Q161" s="10"/>
    </row>
    <row r="162" spans="1:18">
      <c r="A162" t="s">
        <v>377</v>
      </c>
      <c r="B162" s="35" t="s">
        <v>378</v>
      </c>
      <c r="C162" s="36"/>
      <c r="D162" s="10"/>
      <c r="E162" s="324"/>
      <c r="F162" s="324"/>
      <c r="G162" s="324"/>
      <c r="H162" s="324"/>
      <c r="I162" s="324"/>
      <c r="J162" s="324"/>
      <c r="K162" s="324"/>
      <c r="L162" s="10"/>
      <c r="M162" s="10"/>
      <c r="N162" s="10"/>
      <c r="O162" s="10"/>
      <c r="P162" s="10"/>
      <c r="Q162" s="10"/>
    </row>
    <row r="163" spans="1:18">
      <c r="C163" s="8"/>
      <c r="D163" s="10"/>
      <c r="E163" s="324"/>
      <c r="F163" s="324"/>
      <c r="G163" s="324"/>
      <c r="H163" s="324"/>
      <c r="I163" s="324"/>
      <c r="J163" s="324"/>
      <c r="K163" s="324"/>
      <c r="L163" s="10"/>
      <c r="M163" s="10"/>
      <c r="N163" s="10"/>
      <c r="O163" s="10"/>
      <c r="P163" s="10"/>
      <c r="Q163" s="10"/>
    </row>
    <row r="164" spans="1:18" ht="15.75" thickBot="1">
      <c r="A164" s="590" t="s">
        <v>363</v>
      </c>
      <c r="B164" s="590"/>
    </row>
    <row r="165" spans="1:18" ht="15.75" thickBot="1">
      <c r="B165" s="573" t="s">
        <v>307</v>
      </c>
      <c r="C165" s="573" t="s">
        <v>1</v>
      </c>
      <c r="D165" s="592"/>
      <c r="E165" s="593" t="s">
        <v>4</v>
      </c>
      <c r="F165" s="594"/>
      <c r="G165" s="594"/>
      <c r="H165" s="594"/>
      <c r="I165" s="594"/>
      <c r="J165" s="594"/>
      <c r="K165" s="594"/>
      <c r="L165" s="594"/>
      <c r="M165" s="594"/>
      <c r="N165" s="594"/>
      <c r="O165" s="594"/>
      <c r="P165" s="595"/>
      <c r="Q165" s="186" t="s">
        <v>326</v>
      </c>
      <c r="R165" s="186"/>
    </row>
    <row r="166" spans="1:18">
      <c r="B166" s="573"/>
      <c r="C166" s="573"/>
      <c r="D166" s="592"/>
      <c r="E166" s="313" t="s">
        <v>308</v>
      </c>
      <c r="F166" s="312" t="s">
        <v>236</v>
      </c>
      <c r="G166" s="307" t="s">
        <v>237</v>
      </c>
      <c r="H166" s="313" t="s">
        <v>308</v>
      </c>
      <c r="I166" s="312" t="s">
        <v>236</v>
      </c>
      <c r="J166" s="307" t="s">
        <v>237</v>
      </c>
      <c r="K166" s="313" t="s">
        <v>308</v>
      </c>
      <c r="L166" t="s">
        <v>236</v>
      </c>
      <c r="M166" s="176" t="s">
        <v>237</v>
      </c>
      <c r="N166" s="177" t="s">
        <v>308</v>
      </c>
      <c r="O166" t="s">
        <v>236</v>
      </c>
      <c r="P166" s="176" t="s">
        <v>237</v>
      </c>
      <c r="Q166" t="s">
        <v>309</v>
      </c>
    </row>
    <row r="167" spans="1:18" s="83" customFormat="1" ht="15.75" thickBot="1">
      <c r="A167" s="206" t="s">
        <v>327</v>
      </c>
      <c r="B167" s="591"/>
      <c r="C167" s="591"/>
      <c r="D167" s="61" t="s">
        <v>312</v>
      </c>
      <c r="E167" s="596" t="s">
        <v>91</v>
      </c>
      <c r="F167" s="591"/>
      <c r="G167" s="597"/>
      <c r="H167" s="585" t="s">
        <v>92</v>
      </c>
      <c r="I167" s="585"/>
      <c r="J167" s="599"/>
      <c r="K167" s="591" t="s">
        <v>271</v>
      </c>
      <c r="L167" s="591"/>
      <c r="M167" s="597"/>
      <c r="N167" s="591" t="s">
        <v>266</v>
      </c>
      <c r="O167" s="591"/>
      <c r="P167" s="597"/>
    </row>
    <row r="168" spans="1:18" ht="19.899999999999999" customHeight="1" thickBot="1">
      <c r="A168" s="205"/>
      <c r="B168" s="14">
        <v>247</v>
      </c>
      <c r="C168" s="15" t="s">
        <v>228</v>
      </c>
      <c r="D168" s="177">
        <v>1</v>
      </c>
      <c r="E168" s="325"/>
      <c r="F168" s="315"/>
      <c r="G168" s="315"/>
      <c r="H168" s="315"/>
      <c r="I168" s="315"/>
      <c r="J168" s="315"/>
      <c r="K168" s="344"/>
      <c r="L168" s="191"/>
      <c r="M168" s="190"/>
      <c r="N168" s="183"/>
      <c r="O168" s="182"/>
      <c r="P168" s="182"/>
    </row>
    <row r="169" spans="1:18" ht="17.45" customHeight="1" thickBot="1">
      <c r="A169" s="186"/>
      <c r="B169" s="14"/>
      <c r="C169" s="15"/>
      <c r="D169" s="177"/>
      <c r="E169" s="315"/>
      <c r="F169" s="315"/>
      <c r="G169" s="315"/>
      <c r="H169" s="300"/>
      <c r="J169" s="341"/>
      <c r="K169" s="324"/>
      <c r="L169" s="10"/>
      <c r="M169" s="176"/>
      <c r="N169" s="10"/>
      <c r="O169" s="10"/>
      <c r="P169" s="196"/>
    </row>
    <row r="170" spans="1:18" ht="15.75" thickBot="1">
      <c r="A170" s="186"/>
      <c r="B170" s="35"/>
      <c r="C170" s="46"/>
      <c r="D170" s="177"/>
      <c r="E170" s="316"/>
      <c r="F170" s="300"/>
      <c r="G170" s="337"/>
      <c r="J170" s="307"/>
      <c r="K170" s="300"/>
      <c r="L170" s="195"/>
      <c r="M170" s="196"/>
      <c r="N170" s="195"/>
      <c r="O170" s="195"/>
      <c r="P170" s="196"/>
    </row>
    <row r="171" spans="1:18" ht="16.899999999999999" customHeight="1" thickBot="1">
      <c r="A171" s="186"/>
      <c r="B171" s="35">
        <v>250</v>
      </c>
      <c r="C171" s="36" t="s">
        <v>99</v>
      </c>
      <c r="D171" s="177">
        <v>1</v>
      </c>
      <c r="E171" s="325"/>
      <c r="F171" s="315"/>
      <c r="G171" s="315"/>
      <c r="J171" s="307"/>
      <c r="K171" s="330"/>
      <c r="L171" s="182"/>
      <c r="M171" s="182"/>
      <c r="N171" s="195"/>
      <c r="O171" s="195"/>
      <c r="P171" s="196"/>
    </row>
    <row r="172" spans="1:18" ht="14.45" customHeight="1" thickBot="1">
      <c r="A172" s="186"/>
      <c r="B172" s="14"/>
      <c r="C172" s="15"/>
      <c r="D172" s="177"/>
      <c r="E172" s="313"/>
      <c r="F172" s="308"/>
      <c r="G172" s="337"/>
      <c r="J172" s="307"/>
      <c r="M172" s="10"/>
      <c r="N172" s="209"/>
      <c r="O172" s="195"/>
      <c r="P172" s="196"/>
    </row>
    <row r="173" spans="1:18" ht="14.45" customHeight="1" thickBot="1">
      <c r="A173" s="205"/>
      <c r="B173" s="14">
        <v>252</v>
      </c>
      <c r="C173" s="15" t="s">
        <v>260</v>
      </c>
      <c r="D173" s="189">
        <v>1</v>
      </c>
      <c r="E173" s="324"/>
      <c r="G173" s="307"/>
      <c r="J173" s="307"/>
      <c r="M173" s="176"/>
      <c r="N173" s="182"/>
      <c r="O173" s="182"/>
      <c r="P173" s="182"/>
    </row>
    <row r="174" spans="1:18" ht="14.45" customHeight="1" thickBot="1">
      <c r="A174" s="186"/>
      <c r="B174" s="37"/>
      <c r="C174" s="47"/>
      <c r="D174" s="189"/>
      <c r="E174" s="324"/>
      <c r="G174" s="307"/>
      <c r="J174" s="307"/>
      <c r="M174" s="176"/>
      <c r="N174" s="195"/>
      <c r="O174" s="195"/>
      <c r="P174" s="176"/>
    </row>
    <row r="175" spans="1:18" ht="15.75" thickBot="1">
      <c r="A175" s="186"/>
      <c r="B175" s="35">
        <v>253</v>
      </c>
      <c r="C175" s="36" t="s">
        <v>101</v>
      </c>
      <c r="D175" s="189">
        <v>1</v>
      </c>
      <c r="E175" s="328"/>
      <c r="F175" s="325"/>
      <c r="G175" s="325"/>
      <c r="H175" s="328"/>
      <c r="I175" s="325"/>
      <c r="J175" s="325"/>
      <c r="M175" s="176"/>
      <c r="P175" s="176"/>
    </row>
    <row r="176" spans="1:18" ht="13.9" customHeight="1" thickBot="1">
      <c r="A176" s="186"/>
      <c r="B176" s="35"/>
      <c r="C176" s="36"/>
      <c r="D176" s="189">
        <v>2</v>
      </c>
      <c r="E176" s="328"/>
      <c r="F176" s="315"/>
      <c r="G176" s="315"/>
      <c r="J176" s="307"/>
      <c r="M176" s="176"/>
      <c r="P176" s="176"/>
    </row>
    <row r="177" spans="1:16" ht="15.75" thickBot="1">
      <c r="A177" s="186"/>
      <c r="B177" s="35"/>
      <c r="C177" s="36"/>
      <c r="D177" s="189"/>
      <c r="G177" s="307"/>
      <c r="J177" s="307"/>
      <c r="K177" s="300"/>
      <c r="L177" s="195"/>
      <c r="M177" s="196"/>
      <c r="P177" s="176"/>
    </row>
    <row r="178" spans="1:16" ht="15.75" thickBot="1">
      <c r="A178" s="186"/>
      <c r="B178" s="35">
        <v>257</v>
      </c>
      <c r="C178" s="36" t="s">
        <v>103</v>
      </c>
      <c r="D178" s="189">
        <v>1</v>
      </c>
      <c r="E178" s="325"/>
      <c r="F178" s="315"/>
      <c r="G178" s="315"/>
      <c r="J178" s="307"/>
      <c r="K178" s="330"/>
      <c r="L178" s="182"/>
      <c r="M178" s="182"/>
      <c r="P178" s="176"/>
    </row>
    <row r="179" spans="1:16" ht="15.75" thickBot="1">
      <c r="A179" s="186"/>
      <c r="B179" s="14"/>
      <c r="C179" s="15"/>
      <c r="D179" s="189">
        <v>2</v>
      </c>
      <c r="E179" s="315"/>
      <c r="F179" s="315"/>
      <c r="G179" s="315"/>
      <c r="J179" s="307"/>
      <c r="M179" s="176"/>
      <c r="P179" s="176"/>
    </row>
    <row r="180" spans="1:16" ht="15.75" thickBot="1">
      <c r="A180" s="186"/>
      <c r="B180" s="35"/>
      <c r="C180" s="36"/>
      <c r="D180" s="189"/>
      <c r="H180" s="313"/>
      <c r="J180" s="307"/>
      <c r="K180" s="300"/>
      <c r="L180" s="195"/>
      <c r="M180" s="196"/>
      <c r="N180" s="195"/>
      <c r="O180" s="195"/>
      <c r="P180" s="196"/>
    </row>
    <row r="181" spans="1:16" ht="15.75" thickBot="1">
      <c r="A181" s="186"/>
      <c r="B181" s="35">
        <v>279</v>
      </c>
      <c r="C181" s="36" t="s">
        <v>105</v>
      </c>
      <c r="D181" s="189">
        <v>1</v>
      </c>
      <c r="E181" s="315"/>
      <c r="F181" s="325"/>
      <c r="G181" s="325"/>
      <c r="H181" s="300"/>
      <c r="I181" s="300"/>
      <c r="J181" s="337"/>
      <c r="K181" s="330"/>
      <c r="L181" s="183"/>
      <c r="M181" s="183"/>
      <c r="N181" s="210"/>
      <c r="O181" s="183"/>
      <c r="P181" s="187"/>
    </row>
    <row r="182" spans="1:16" ht="15.75" thickBot="1">
      <c r="A182" s="186"/>
      <c r="B182" s="162"/>
      <c r="C182" s="163"/>
      <c r="D182" s="189">
        <v>2</v>
      </c>
      <c r="E182" s="315"/>
      <c r="F182" s="315"/>
      <c r="G182" s="315"/>
      <c r="H182" s="328"/>
      <c r="I182" s="325"/>
      <c r="J182" s="314"/>
      <c r="K182" s="300"/>
      <c r="L182" s="195"/>
      <c r="M182" s="196"/>
    </row>
    <row r="183" spans="1:16" ht="15.75" thickBot="1">
      <c r="A183" s="186"/>
      <c r="B183" s="35"/>
      <c r="C183" s="36"/>
      <c r="D183" s="189"/>
      <c r="E183" s="300"/>
      <c r="F183" s="300"/>
      <c r="G183" s="337"/>
      <c r="H183" s="300"/>
      <c r="I183" s="300"/>
      <c r="J183" s="337"/>
      <c r="K183" s="300"/>
      <c r="L183" s="195"/>
      <c r="M183" s="196"/>
      <c r="N183" s="195"/>
      <c r="O183" s="195"/>
      <c r="P183" s="196"/>
    </row>
    <row r="184" spans="1:16" ht="15.75" thickBot="1">
      <c r="A184" s="186"/>
      <c r="B184" s="35">
        <v>283</v>
      </c>
      <c r="C184" s="36" t="s">
        <v>107</v>
      </c>
      <c r="D184" s="189">
        <v>1</v>
      </c>
      <c r="E184" s="328"/>
      <c r="F184" s="325"/>
      <c r="G184" s="325"/>
      <c r="H184" s="328"/>
      <c r="I184" s="325"/>
      <c r="J184" s="314"/>
      <c r="K184" s="300"/>
      <c r="L184" s="195"/>
      <c r="M184" s="196"/>
      <c r="N184" s="210"/>
      <c r="O184" s="183"/>
      <c r="P184" s="187"/>
    </row>
    <row r="185" spans="1:16" s="186" customFormat="1" ht="13.9" customHeight="1" thickBot="1">
      <c r="B185" s="14"/>
      <c r="C185" s="15"/>
      <c r="D185" s="223"/>
      <c r="E185" s="300"/>
      <c r="F185" s="300"/>
      <c r="G185" s="337"/>
      <c r="H185" s="300"/>
      <c r="I185" s="300"/>
      <c r="J185" s="337"/>
      <c r="K185" s="300"/>
      <c r="L185" s="195"/>
      <c r="M185" s="196"/>
      <c r="N185" s="195"/>
      <c r="O185" s="195"/>
      <c r="P185" s="196"/>
    </row>
    <row r="186" spans="1:16" ht="15.75" thickBot="1">
      <c r="B186" s="35">
        <v>292</v>
      </c>
      <c r="C186" s="217" t="s">
        <v>110</v>
      </c>
      <c r="D186" s="223">
        <v>1</v>
      </c>
      <c r="E186" s="328"/>
      <c r="F186" s="315"/>
      <c r="G186" s="315"/>
      <c r="J186" s="307"/>
      <c r="K186" s="330"/>
      <c r="L186" s="182"/>
      <c r="M186" s="182"/>
      <c r="P186" s="176"/>
    </row>
    <row r="187" spans="1:16" ht="15.75" thickBot="1">
      <c r="C187" s="252"/>
      <c r="D187" s="189"/>
      <c r="G187" s="307"/>
      <c r="J187" s="307"/>
      <c r="M187" s="190"/>
      <c r="P187" s="176"/>
    </row>
    <row r="188" spans="1:16" ht="15.75" thickBot="1">
      <c r="A188" s="205"/>
      <c r="B188" s="14">
        <v>320</v>
      </c>
      <c r="C188" s="249" t="s">
        <v>112</v>
      </c>
      <c r="D188" s="189">
        <v>1</v>
      </c>
      <c r="E188" s="328"/>
      <c r="F188" s="325"/>
      <c r="G188" s="325"/>
      <c r="J188" s="307"/>
      <c r="M188" s="176"/>
      <c r="N188" s="210"/>
      <c r="O188" s="183"/>
      <c r="P188" s="183"/>
    </row>
    <row r="189" spans="1:16" ht="15.75" thickBot="1">
      <c r="C189" s="252"/>
      <c r="D189" s="189"/>
      <c r="G189" s="307"/>
      <c r="J189" s="307"/>
      <c r="M189" s="176"/>
    </row>
    <row r="190" spans="1:16" ht="15.75" thickBot="1">
      <c r="B190" s="35">
        <v>330</v>
      </c>
      <c r="C190" s="217" t="s">
        <v>116</v>
      </c>
      <c r="D190" s="189">
        <v>1</v>
      </c>
      <c r="E190" s="328"/>
      <c r="F190" s="315"/>
      <c r="G190" s="315"/>
      <c r="J190" s="307"/>
      <c r="M190" s="176"/>
      <c r="P190" s="176"/>
    </row>
    <row r="191" spans="1:16" ht="15.75" thickBot="1">
      <c r="C191" s="252"/>
      <c r="D191" s="189"/>
      <c r="E191" s="330"/>
      <c r="F191" s="315"/>
      <c r="G191" s="315"/>
      <c r="J191" s="307"/>
      <c r="M191" s="176"/>
      <c r="P191" s="176"/>
    </row>
    <row r="192" spans="1:16" ht="15.75" thickBot="1">
      <c r="C192" s="252"/>
      <c r="D192" s="189"/>
      <c r="G192" s="307"/>
      <c r="J192" s="307"/>
      <c r="M192" s="176"/>
      <c r="P192" s="176"/>
    </row>
    <row r="193" spans="1:16" ht="15.75" thickBot="1">
      <c r="B193" s="35">
        <v>335</v>
      </c>
      <c r="C193" s="217" t="s">
        <v>118</v>
      </c>
      <c r="D193" s="189">
        <v>1</v>
      </c>
      <c r="E193" s="328"/>
      <c r="F193" s="315"/>
      <c r="G193" s="315"/>
      <c r="J193" s="307"/>
      <c r="K193" s="328"/>
      <c r="L193" s="182"/>
      <c r="M193" s="182"/>
      <c r="P193" s="176"/>
    </row>
    <row r="194" spans="1:16" ht="15.75" thickBot="1">
      <c r="B194" s="35"/>
      <c r="C194" s="217"/>
      <c r="D194" s="189"/>
      <c r="G194" s="307"/>
      <c r="J194" s="307"/>
      <c r="M194" s="176"/>
      <c r="P194" s="176"/>
    </row>
    <row r="195" spans="1:16" ht="21.6" customHeight="1" thickBot="1">
      <c r="A195" s="205"/>
      <c r="B195" s="14">
        <v>339</v>
      </c>
      <c r="C195" s="249" t="s">
        <v>120</v>
      </c>
      <c r="D195" s="189">
        <v>1</v>
      </c>
      <c r="E195" s="328"/>
      <c r="F195" s="315"/>
      <c r="G195" s="315"/>
      <c r="J195" s="307"/>
      <c r="K195" s="328"/>
      <c r="L195" s="182"/>
      <c r="M195" s="182"/>
      <c r="N195" s="210"/>
      <c r="O195" s="183"/>
      <c r="P195" s="183"/>
    </row>
    <row r="196" spans="1:16" ht="15.75" thickBot="1">
      <c r="B196" s="35"/>
      <c r="C196" s="217"/>
      <c r="D196" s="189"/>
      <c r="G196" s="307"/>
      <c r="J196" s="307"/>
      <c r="M196" s="176"/>
      <c r="P196" s="176"/>
    </row>
    <row r="197" spans="1:16" ht="15.75" thickBot="1">
      <c r="B197" s="35">
        <v>340</v>
      </c>
      <c r="C197" s="217" t="s">
        <v>122</v>
      </c>
      <c r="D197" s="189">
        <v>1</v>
      </c>
      <c r="E197" s="328"/>
      <c r="F197" s="325"/>
      <c r="G197" s="315"/>
      <c r="H197" s="328"/>
      <c r="I197" s="315"/>
      <c r="J197" s="315"/>
      <c r="M197" s="176"/>
      <c r="P197" s="176"/>
    </row>
    <row r="198" spans="1:16" ht="15.75" thickBot="1">
      <c r="B198" s="35"/>
      <c r="C198" s="217"/>
      <c r="D198" s="189">
        <v>2</v>
      </c>
      <c r="E198" s="328"/>
      <c r="F198" s="315"/>
      <c r="G198" s="315"/>
      <c r="J198" s="307"/>
      <c r="M198" s="176"/>
      <c r="P198" s="176"/>
    </row>
    <row r="199" spans="1:16" ht="15.75" thickBot="1">
      <c r="B199" s="35"/>
      <c r="C199" s="217"/>
      <c r="D199" s="189"/>
      <c r="G199" s="307"/>
      <c r="J199" s="307"/>
      <c r="M199" s="176"/>
      <c r="P199" s="176"/>
    </row>
    <row r="200" spans="1:16" ht="15.75" thickBot="1">
      <c r="A200" s="205"/>
      <c r="B200" s="14">
        <v>347</v>
      </c>
      <c r="C200" s="249" t="s">
        <v>241</v>
      </c>
      <c r="D200" s="189">
        <v>1</v>
      </c>
      <c r="E200" s="328"/>
      <c r="F200" s="315"/>
      <c r="G200" s="315"/>
      <c r="J200" s="307"/>
      <c r="M200" s="176"/>
      <c r="N200" s="210"/>
      <c r="O200" s="182"/>
      <c r="P200" s="182"/>
    </row>
    <row r="201" spans="1:16" ht="15.75" thickBot="1">
      <c r="B201" s="35"/>
      <c r="C201" s="217"/>
      <c r="D201" s="189"/>
      <c r="G201" s="307"/>
      <c r="J201" s="307"/>
      <c r="M201" s="176"/>
      <c r="P201" s="176"/>
    </row>
    <row r="202" spans="1:16" ht="15.75" thickBot="1">
      <c r="B202" s="35">
        <v>358</v>
      </c>
      <c r="C202" s="217" t="s">
        <v>124</v>
      </c>
      <c r="D202" s="189">
        <v>1</v>
      </c>
      <c r="E202" s="328"/>
      <c r="F202" s="315"/>
      <c r="G202" s="315"/>
      <c r="J202" s="307"/>
      <c r="M202" s="176"/>
      <c r="P202" s="176"/>
    </row>
    <row r="203" spans="1:16" ht="15.75" thickBot="1">
      <c r="B203" s="35"/>
      <c r="C203" s="217"/>
      <c r="D203" s="189"/>
      <c r="G203" s="307"/>
      <c r="J203" s="307"/>
      <c r="M203" s="176"/>
      <c r="P203" s="176"/>
    </row>
    <row r="204" spans="1:16" ht="15.75" thickBot="1">
      <c r="B204" s="35">
        <v>364</v>
      </c>
      <c r="C204" s="217" t="s">
        <v>126</v>
      </c>
      <c r="D204" s="189">
        <v>1</v>
      </c>
      <c r="E204" s="328"/>
      <c r="F204" s="315"/>
      <c r="G204" s="315"/>
      <c r="J204" s="307"/>
      <c r="K204" s="328"/>
      <c r="L204" s="182"/>
      <c r="M204" s="182"/>
      <c r="P204" s="176"/>
    </row>
    <row r="205" spans="1:16" ht="15.75" thickBot="1">
      <c r="B205" s="35"/>
      <c r="C205" s="217"/>
      <c r="D205" s="189"/>
      <c r="G205" s="307"/>
      <c r="J205" s="307"/>
      <c r="M205" s="176"/>
      <c r="P205" s="176"/>
    </row>
    <row r="206" spans="1:16" ht="15.75" thickBot="1">
      <c r="B206" s="35">
        <v>368</v>
      </c>
      <c r="C206" s="217" t="s">
        <v>128</v>
      </c>
      <c r="D206" s="189">
        <v>1</v>
      </c>
      <c r="E206" s="328"/>
      <c r="F206" s="325"/>
      <c r="G206" s="325"/>
      <c r="J206" s="307"/>
      <c r="M206" s="176"/>
      <c r="P206" s="176"/>
    </row>
    <row r="207" spans="1:16" ht="15.75" thickBot="1">
      <c r="B207" s="35"/>
      <c r="C207" s="217"/>
      <c r="D207" s="189"/>
      <c r="G207" s="307"/>
      <c r="J207" s="307"/>
      <c r="M207" s="176"/>
      <c r="P207" s="176"/>
    </row>
    <row r="208" spans="1:16" ht="15.75" thickBot="1">
      <c r="B208" s="35">
        <v>371</v>
      </c>
      <c r="C208" s="217" t="s">
        <v>130</v>
      </c>
      <c r="D208" s="189"/>
      <c r="E208" s="328"/>
      <c r="F208" s="325"/>
      <c r="G208" s="315"/>
      <c r="J208" s="307"/>
      <c r="K208" s="328"/>
      <c r="L208" s="182"/>
      <c r="M208" s="182"/>
      <c r="P208" s="176"/>
    </row>
    <row r="209" spans="1:16" ht="15.75" thickBot="1">
      <c r="B209" s="35"/>
      <c r="C209" s="217"/>
      <c r="D209" s="189"/>
      <c r="G209" s="307"/>
      <c r="J209" s="307"/>
      <c r="M209" s="176"/>
      <c r="P209" s="176"/>
    </row>
    <row r="210" spans="1:16" ht="15.75" thickBot="1">
      <c r="B210" s="35">
        <v>378</v>
      </c>
      <c r="C210" s="217" t="s">
        <v>132</v>
      </c>
      <c r="D210" s="189"/>
      <c r="E210" s="328"/>
      <c r="F210" s="315"/>
      <c r="G210" s="315"/>
      <c r="J210" s="307"/>
      <c r="M210" s="176"/>
      <c r="P210" s="176"/>
    </row>
    <row r="211" spans="1:16" ht="15.75" thickBot="1">
      <c r="B211" s="35"/>
      <c r="C211" s="217"/>
      <c r="D211" s="189"/>
      <c r="G211" s="307"/>
      <c r="J211" s="307"/>
      <c r="M211" s="176"/>
      <c r="N211" s="210"/>
      <c r="O211" s="182"/>
      <c r="P211" s="182"/>
    </row>
    <row r="212" spans="1:16" ht="15.75" thickBot="1">
      <c r="A212" s="205"/>
      <c r="B212" s="14">
        <v>379</v>
      </c>
      <c r="C212" s="249" t="s">
        <v>264</v>
      </c>
      <c r="D212" s="189"/>
      <c r="G212" s="307"/>
      <c r="J212" s="307"/>
      <c r="M212" s="176"/>
      <c r="P212" s="176"/>
    </row>
    <row r="213" spans="1:16" ht="15.75" thickBot="1">
      <c r="B213" s="14"/>
      <c r="C213" s="249"/>
      <c r="D213" s="189"/>
      <c r="G213" s="307"/>
      <c r="J213" s="307"/>
      <c r="M213" s="176"/>
      <c r="N213" s="210"/>
      <c r="O213" s="182"/>
      <c r="P213" s="182"/>
    </row>
    <row r="214" spans="1:16">
      <c r="A214" s="205"/>
      <c r="B214" s="14">
        <v>458</v>
      </c>
      <c r="C214" s="249" t="s">
        <v>262</v>
      </c>
      <c r="D214" s="189"/>
      <c r="G214" s="307"/>
      <c r="J214" s="307"/>
      <c r="M214" s="176"/>
      <c r="P214" s="176"/>
    </row>
    <row r="215" spans="1:16">
      <c r="B215" s="14"/>
      <c r="C215" s="249"/>
      <c r="D215" s="189"/>
      <c r="G215" s="307"/>
      <c r="J215" s="307"/>
      <c r="M215" s="176"/>
      <c r="P215" s="176"/>
    </row>
    <row r="216" spans="1:16" s="201" customFormat="1">
      <c r="A216" s="201" t="s">
        <v>90</v>
      </c>
      <c r="B216" s="214">
        <v>284</v>
      </c>
      <c r="C216" s="218" t="s">
        <v>109</v>
      </c>
      <c r="D216" s="204"/>
      <c r="E216" s="322"/>
      <c r="F216" s="322"/>
      <c r="G216" s="340"/>
      <c r="H216" s="322"/>
      <c r="I216" s="322"/>
      <c r="J216" s="340"/>
      <c r="K216" s="322"/>
      <c r="M216" s="203"/>
      <c r="P216" s="203"/>
    </row>
    <row r="217" spans="1:16" s="201" customFormat="1">
      <c r="B217" s="254">
        <v>329</v>
      </c>
      <c r="C217" s="255" t="s">
        <v>114</v>
      </c>
      <c r="D217" s="204"/>
      <c r="E217" s="322"/>
      <c r="F217" s="322"/>
      <c r="G217" s="340"/>
      <c r="H217" s="322"/>
      <c r="I217" s="322"/>
      <c r="J217" s="340"/>
      <c r="K217" s="322"/>
      <c r="M217" s="203"/>
      <c r="P217" s="203"/>
    </row>
    <row r="218" spans="1:16" s="201" customFormat="1">
      <c r="B218" s="214">
        <v>468</v>
      </c>
      <c r="C218" s="218" t="s">
        <v>134</v>
      </c>
      <c r="D218" s="204"/>
      <c r="E218" s="321"/>
      <c r="F218" s="322"/>
      <c r="G218" s="340"/>
      <c r="H218" s="322"/>
      <c r="I218" s="322"/>
      <c r="J218" s="340"/>
      <c r="K218" s="322"/>
      <c r="M218" s="203"/>
      <c r="P218" s="203"/>
    </row>
    <row r="220" spans="1:16">
      <c r="A220" t="s">
        <v>372</v>
      </c>
      <c r="B220" s="83" t="s">
        <v>379</v>
      </c>
    </row>
    <row r="222" spans="1:16" ht="15.75" thickBot="1">
      <c r="A222" s="590" t="s">
        <v>368</v>
      </c>
      <c r="B222" s="590"/>
    </row>
    <row r="223" spans="1:16" ht="15.75" thickBot="1">
      <c r="B223" s="573" t="s">
        <v>307</v>
      </c>
      <c r="C223" s="573" t="s">
        <v>1</v>
      </c>
      <c r="D223" s="592"/>
      <c r="E223" s="593" t="s">
        <v>4</v>
      </c>
      <c r="F223" s="594"/>
      <c r="G223" s="594"/>
      <c r="H223" s="594"/>
      <c r="I223" s="594"/>
      <c r="J223" s="594"/>
      <c r="K223" s="594"/>
      <c r="L223" s="594"/>
      <c r="M223" s="594"/>
      <c r="N223" s="594"/>
      <c r="O223" s="594"/>
      <c r="P223" s="595"/>
    </row>
    <row r="224" spans="1:16">
      <c r="B224" s="573"/>
      <c r="C224" s="573"/>
      <c r="D224" s="592"/>
      <c r="E224" s="313" t="s">
        <v>308</v>
      </c>
      <c r="F224" s="312" t="s">
        <v>236</v>
      </c>
      <c r="G224" s="307" t="s">
        <v>237</v>
      </c>
      <c r="H224" s="313" t="s">
        <v>308</v>
      </c>
      <c r="I224" s="312" t="s">
        <v>236</v>
      </c>
      <c r="J224" s="307" t="s">
        <v>237</v>
      </c>
      <c r="K224" s="313" t="s">
        <v>308</v>
      </c>
      <c r="L224" t="s">
        <v>236</v>
      </c>
      <c r="M224" s="176" t="s">
        <v>237</v>
      </c>
      <c r="N224" s="177" t="s">
        <v>308</v>
      </c>
      <c r="O224" t="s">
        <v>236</v>
      </c>
      <c r="P224" s="176" t="s">
        <v>237</v>
      </c>
    </row>
    <row r="225" spans="1:17" ht="15.75" thickBot="1">
      <c r="A225" s="206" t="s">
        <v>327</v>
      </c>
      <c r="B225" s="591"/>
      <c r="C225" s="591"/>
      <c r="D225" s="61" t="s">
        <v>312</v>
      </c>
      <c r="E225" s="596" t="s">
        <v>76</v>
      </c>
      <c r="F225" s="591"/>
      <c r="G225" s="597"/>
      <c r="H225" s="598" t="s">
        <v>217</v>
      </c>
      <c r="I225" s="585"/>
      <c r="J225" s="599"/>
      <c r="K225" s="591" t="s">
        <v>78</v>
      </c>
      <c r="L225" s="591"/>
      <c r="M225" s="597"/>
      <c r="N225" s="596" t="s">
        <v>77</v>
      </c>
      <c r="O225" s="591"/>
      <c r="P225" s="597"/>
    </row>
    <row r="226" spans="1:17" ht="15.75" thickBot="1">
      <c r="A226" s="186"/>
      <c r="B226" s="35">
        <v>271</v>
      </c>
      <c r="C226" s="36" t="s">
        <v>137</v>
      </c>
      <c r="D226" s="177">
        <v>1</v>
      </c>
      <c r="E226" s="315"/>
      <c r="F226" s="315"/>
      <c r="G226" s="315"/>
      <c r="H226" s="300"/>
      <c r="I226" s="300"/>
      <c r="J226" s="341"/>
      <c r="K226" s="355"/>
      <c r="L226" s="191"/>
      <c r="M226" s="190"/>
      <c r="N226" s="210"/>
      <c r="O226" s="183"/>
      <c r="P226" s="183"/>
    </row>
    <row r="227" spans="1:17" ht="15.75" thickBot="1">
      <c r="A227" s="186"/>
      <c r="B227" s="35"/>
      <c r="C227" s="36"/>
      <c r="D227" s="189"/>
      <c r="E227" s="300"/>
      <c r="F227" s="300"/>
      <c r="G227" s="337"/>
      <c r="H227" s="300"/>
      <c r="I227" s="300"/>
      <c r="J227" s="337"/>
      <c r="K227" s="324"/>
      <c r="L227" s="10"/>
      <c r="M227" s="176"/>
      <c r="N227" s="195"/>
      <c r="O227" s="195"/>
      <c r="P227" s="196"/>
    </row>
    <row r="228" spans="1:17" ht="15.75" thickBot="1">
      <c r="A228" s="186"/>
      <c r="B228" s="35">
        <v>301</v>
      </c>
      <c r="C228" s="36" t="s">
        <v>139</v>
      </c>
      <c r="D228" s="189">
        <v>1</v>
      </c>
      <c r="E228" s="315"/>
      <c r="F228" s="315"/>
      <c r="G228" s="315"/>
      <c r="H228" s="315"/>
      <c r="I228" s="327"/>
      <c r="J228" s="327"/>
      <c r="K228" s="324"/>
      <c r="L228" s="10"/>
      <c r="M228" s="176"/>
      <c r="N228" s="210"/>
      <c r="O228" s="183"/>
      <c r="P228" s="183"/>
    </row>
    <row r="229" spans="1:17" ht="15.75" thickBot="1">
      <c r="A229" s="186"/>
      <c r="B229" s="14"/>
      <c r="C229" s="15"/>
      <c r="D229" s="189">
        <v>2</v>
      </c>
      <c r="E229" s="315"/>
      <c r="F229" s="325"/>
      <c r="G229" s="325"/>
      <c r="H229" s="300"/>
      <c r="I229" s="320"/>
      <c r="J229" s="341"/>
      <c r="M229" s="176"/>
      <c r="N229" s="195"/>
      <c r="O229" s="195"/>
      <c r="P229" s="196"/>
    </row>
    <row r="230" spans="1:17" ht="15.75" thickBot="1">
      <c r="A230" s="186"/>
      <c r="B230" s="35"/>
      <c r="C230" s="36"/>
      <c r="D230" s="189"/>
      <c r="E230" s="300"/>
      <c r="F230" s="300"/>
      <c r="G230" s="337"/>
      <c r="H230" s="300"/>
      <c r="I230" s="300"/>
      <c r="J230" s="337"/>
      <c r="M230" s="176"/>
      <c r="N230" s="195"/>
      <c r="O230" s="195"/>
      <c r="P230" s="196"/>
    </row>
    <row r="231" spans="1:17" ht="15.75" thickBot="1">
      <c r="A231" s="186"/>
      <c r="B231" s="35">
        <v>302</v>
      </c>
      <c r="C231" s="36" t="s">
        <v>141</v>
      </c>
      <c r="D231" s="189">
        <v>1</v>
      </c>
      <c r="E231" s="328"/>
      <c r="F231" s="325"/>
      <c r="G231" s="325"/>
      <c r="H231" s="300"/>
      <c r="I231" s="300"/>
      <c r="J231" s="337"/>
      <c r="M231" s="176"/>
      <c r="N231" s="195"/>
      <c r="O231" s="195"/>
      <c r="P231" s="196"/>
    </row>
    <row r="232" spans="1:17" ht="15.75" thickBot="1">
      <c r="A232" s="186"/>
      <c r="B232" s="120"/>
      <c r="C232" s="124"/>
      <c r="D232" s="189"/>
      <c r="E232" s="300"/>
      <c r="F232" s="300"/>
      <c r="G232" s="337"/>
      <c r="H232" s="300"/>
      <c r="I232" s="300"/>
      <c r="J232" s="337"/>
      <c r="M232" s="176"/>
      <c r="P232" s="176"/>
    </row>
    <row r="233" spans="1:17" ht="15.75" thickBot="1">
      <c r="A233" s="186"/>
      <c r="B233" s="35">
        <v>309</v>
      </c>
      <c r="C233" s="36" t="s">
        <v>143</v>
      </c>
      <c r="D233" s="189">
        <v>1</v>
      </c>
      <c r="E233" s="315"/>
      <c r="F233" s="315"/>
      <c r="G233" s="315"/>
      <c r="J233" s="307"/>
      <c r="M233" s="176"/>
      <c r="N233" s="182" t="s">
        <v>360</v>
      </c>
      <c r="O233" s="183"/>
      <c r="P233" s="183"/>
    </row>
    <row r="234" spans="1:17" ht="15.75" thickBot="1">
      <c r="A234" s="186"/>
      <c r="B234" s="126"/>
      <c r="C234" s="125"/>
      <c r="D234" s="189">
        <v>2</v>
      </c>
      <c r="E234" s="300"/>
      <c r="F234" s="300"/>
      <c r="G234" s="337"/>
      <c r="J234" s="307"/>
      <c r="K234" s="300"/>
      <c r="L234" s="195"/>
      <c r="M234" s="196"/>
      <c r="N234" s="210"/>
      <c r="O234" s="183"/>
      <c r="P234" s="183"/>
    </row>
    <row r="235" spans="1:17" ht="15.75" thickBot="1">
      <c r="A235" s="186"/>
      <c r="B235" s="126"/>
      <c r="C235" s="125"/>
      <c r="D235" s="189"/>
      <c r="E235" s="300"/>
      <c r="F235" s="300"/>
      <c r="G235" s="337"/>
      <c r="J235" s="307"/>
      <c r="K235" s="300"/>
      <c r="L235" s="195"/>
      <c r="M235" s="196"/>
      <c r="P235" s="176"/>
    </row>
    <row r="236" spans="1:17" ht="15.75" thickBot="1">
      <c r="A236" s="186"/>
      <c r="B236" s="35">
        <v>312</v>
      </c>
      <c r="C236" s="36" t="s">
        <v>145</v>
      </c>
      <c r="D236" s="189">
        <v>1</v>
      </c>
      <c r="E236" s="315" t="s">
        <v>369</v>
      </c>
      <c r="F236" s="325"/>
      <c r="G236" s="325"/>
      <c r="J236" s="307"/>
      <c r="M236" s="176"/>
      <c r="N236" s="210"/>
      <c r="O236" s="183"/>
      <c r="P236" s="183"/>
    </row>
    <row r="237" spans="1:17" ht="15.75" thickBot="1">
      <c r="A237" s="186"/>
      <c r="B237" s="35"/>
      <c r="C237" s="36"/>
      <c r="D237" s="189">
        <v>2</v>
      </c>
      <c r="E237" s="315"/>
      <c r="F237" s="325"/>
      <c r="G237" s="325"/>
      <c r="H237" s="300"/>
      <c r="I237" s="300"/>
      <c r="J237" s="337"/>
      <c r="K237" s="300"/>
      <c r="L237" s="195"/>
      <c r="M237" s="196"/>
      <c r="N237" s="195"/>
      <c r="O237" s="195"/>
      <c r="P237" s="195"/>
      <c r="Q237" s="177"/>
    </row>
    <row r="238" spans="1:17" ht="15.75" thickBot="1">
      <c r="A238" s="186"/>
      <c r="B238" s="35"/>
      <c r="C238" s="36"/>
      <c r="D238" s="189"/>
      <c r="E238" s="300"/>
      <c r="F238" s="300"/>
      <c r="G238" s="337"/>
      <c r="H238" s="300"/>
      <c r="I238" s="300"/>
      <c r="J238" s="337"/>
      <c r="K238" s="300"/>
      <c r="L238" s="195"/>
      <c r="M238" s="196"/>
      <c r="N238" s="195"/>
      <c r="O238" s="195"/>
      <c r="P238" s="196"/>
    </row>
    <row r="239" spans="1:17" ht="15.75" thickBot="1">
      <c r="A239" s="186"/>
      <c r="B239" s="35">
        <v>315</v>
      </c>
      <c r="C239" s="36" t="s">
        <v>147</v>
      </c>
      <c r="D239" s="189">
        <v>1</v>
      </c>
      <c r="E239" s="328"/>
      <c r="F239" s="325"/>
      <c r="G239" s="325"/>
      <c r="J239" s="307"/>
      <c r="K239" s="300"/>
      <c r="L239" s="195"/>
      <c r="M239" s="196"/>
      <c r="N239" s="195"/>
      <c r="O239" s="195"/>
      <c r="P239" s="196"/>
    </row>
    <row r="240" spans="1:17" ht="15.75" thickBot="1">
      <c r="A240" s="186"/>
      <c r="B240" s="14"/>
      <c r="C240" s="15"/>
      <c r="D240" s="189"/>
      <c r="E240" s="300"/>
      <c r="F240" s="300"/>
      <c r="G240" s="337"/>
      <c r="J240" s="307"/>
      <c r="K240" s="300"/>
      <c r="L240" s="195"/>
      <c r="M240" s="196"/>
      <c r="N240" s="195"/>
      <c r="O240" s="195"/>
      <c r="P240" s="196"/>
    </row>
    <row r="241" spans="1:16" ht="20.45" customHeight="1" thickBot="1">
      <c r="A241" s="186"/>
      <c r="B241" s="14">
        <v>501</v>
      </c>
      <c r="C241" s="15" t="s">
        <v>149</v>
      </c>
      <c r="D241" s="189">
        <v>1</v>
      </c>
      <c r="E241" s="315"/>
      <c r="F241" s="315"/>
      <c r="G241" s="315"/>
      <c r="H241" s="328"/>
      <c r="I241" s="315"/>
      <c r="J241" s="315"/>
      <c r="K241" s="300"/>
      <c r="L241" s="195"/>
      <c r="M241" s="196"/>
      <c r="N241" s="210"/>
      <c r="O241" s="183"/>
      <c r="P241" s="183"/>
    </row>
    <row r="242" spans="1:16" ht="15.75" thickBot="1">
      <c r="A242" s="186"/>
      <c r="B242" s="14"/>
      <c r="C242" s="15"/>
      <c r="D242" s="189">
        <v>2</v>
      </c>
      <c r="E242" s="328"/>
      <c r="F242" s="315"/>
      <c r="G242" s="315"/>
      <c r="J242" s="307"/>
      <c r="K242" s="300"/>
      <c r="L242" s="195"/>
      <c r="M242" s="196"/>
      <c r="N242" s="195"/>
      <c r="O242" s="195"/>
      <c r="P242" s="196"/>
    </row>
    <row r="243" spans="1:16" ht="15.75" thickBot="1">
      <c r="A243" s="186"/>
      <c r="B243" s="35"/>
      <c r="C243" s="36"/>
      <c r="D243" s="189"/>
      <c r="E243" s="300"/>
      <c r="F243" s="300"/>
      <c r="G243" s="337"/>
      <c r="H243" s="300"/>
      <c r="I243" s="300"/>
      <c r="J243" s="337"/>
      <c r="K243" s="300"/>
      <c r="L243" s="195"/>
      <c r="M243" s="196"/>
      <c r="N243" s="195"/>
      <c r="O243" s="195"/>
      <c r="P243" s="196"/>
    </row>
    <row r="244" spans="1:16" ht="30.75" thickBot="1">
      <c r="A244" s="186"/>
      <c r="B244" s="14">
        <v>507</v>
      </c>
      <c r="C244" s="15" t="s">
        <v>215</v>
      </c>
      <c r="D244" s="189">
        <v>1</v>
      </c>
      <c r="E244" s="328"/>
      <c r="F244" s="325"/>
      <c r="G244" s="325"/>
      <c r="H244" s="300"/>
      <c r="I244" s="300"/>
      <c r="J244" s="337"/>
      <c r="K244" s="300"/>
      <c r="L244" s="195"/>
      <c r="M244" s="196"/>
      <c r="N244" s="210"/>
      <c r="O244" s="183"/>
      <c r="P244" s="183"/>
    </row>
    <row r="245" spans="1:16" ht="15.75" thickBot="1">
      <c r="A245" s="186"/>
      <c r="C245" s="252"/>
      <c r="D245" s="176"/>
      <c r="G245" s="326"/>
      <c r="K245" s="316"/>
      <c r="L245" s="195"/>
      <c r="M245" s="196"/>
      <c r="N245" s="195"/>
      <c r="O245" s="195"/>
      <c r="P245" s="196"/>
    </row>
    <row r="246" spans="1:16" ht="30.75" thickBot="1">
      <c r="B246" s="14">
        <v>514</v>
      </c>
      <c r="C246" s="249" t="s">
        <v>151</v>
      </c>
      <c r="D246" s="176">
        <v>1</v>
      </c>
      <c r="E246" s="328"/>
      <c r="F246" s="325"/>
      <c r="G246" s="325"/>
      <c r="H246" s="300"/>
      <c r="I246" s="300"/>
      <c r="J246" s="337"/>
      <c r="K246" s="300"/>
      <c r="L246" s="195"/>
      <c r="M246" s="196"/>
      <c r="N246" s="210"/>
      <c r="O246" s="183"/>
      <c r="P246" s="183"/>
    </row>
    <row r="247" spans="1:16" ht="15.75" thickBot="1">
      <c r="C247" s="252"/>
      <c r="D247" s="176"/>
      <c r="G247" s="307"/>
      <c r="J247" s="307"/>
      <c r="M247" s="176"/>
      <c r="P247" s="190"/>
    </row>
    <row r="248" spans="1:16" ht="30.75" thickBot="1">
      <c r="B248" s="14">
        <v>532</v>
      </c>
      <c r="C248" s="249" t="s">
        <v>153</v>
      </c>
      <c r="D248" s="176">
        <v>1</v>
      </c>
      <c r="E248" s="328"/>
      <c r="F248" s="325"/>
      <c r="G248" s="325"/>
      <c r="J248" s="307"/>
      <c r="M248" s="176"/>
      <c r="P248" s="176"/>
    </row>
    <row r="249" spans="1:16" ht="15.75" thickBot="1">
      <c r="C249" s="252"/>
      <c r="D249" s="176"/>
      <c r="G249" s="307"/>
      <c r="J249" s="307"/>
      <c r="M249" s="176"/>
      <c r="P249" s="176"/>
    </row>
    <row r="250" spans="1:16" ht="45.75" thickBot="1">
      <c r="B250" s="14">
        <v>546</v>
      </c>
      <c r="C250" s="249" t="s">
        <v>219</v>
      </c>
      <c r="D250" s="176">
        <v>1</v>
      </c>
      <c r="E250" s="328"/>
      <c r="F250" s="325"/>
      <c r="G250" s="325"/>
      <c r="H250" s="300"/>
      <c r="I250" s="300"/>
      <c r="J250" s="337"/>
      <c r="K250" s="300"/>
      <c r="L250" s="195"/>
      <c r="M250" s="196"/>
      <c r="N250" s="210"/>
      <c r="O250" s="183"/>
      <c r="P250" s="183"/>
    </row>
    <row r="251" spans="1:16" ht="15.75" thickBot="1">
      <c r="C251" s="252"/>
      <c r="D251" s="176"/>
      <c r="G251" s="307"/>
      <c r="J251" s="307"/>
      <c r="M251" s="176"/>
      <c r="P251" s="176"/>
    </row>
    <row r="252" spans="1:16" ht="15.75" thickBot="1">
      <c r="B252" s="14">
        <v>570</v>
      </c>
      <c r="C252" s="249" t="s">
        <v>221</v>
      </c>
      <c r="D252" s="176">
        <v>1</v>
      </c>
      <c r="G252" s="307"/>
      <c r="J252" s="307"/>
      <c r="M252" s="176"/>
      <c r="N252" s="210"/>
      <c r="O252" s="183"/>
      <c r="P252" s="183"/>
    </row>
    <row r="253" spans="1:16" ht="15.75" thickBot="1">
      <c r="C253" s="252"/>
      <c r="D253" s="176"/>
      <c r="G253" s="307"/>
      <c r="J253" s="307"/>
      <c r="M253" s="176"/>
      <c r="P253" s="176"/>
    </row>
    <row r="254" spans="1:16" ht="45.75" thickBot="1">
      <c r="B254" s="14">
        <v>580</v>
      </c>
      <c r="C254" s="249" t="s">
        <v>155</v>
      </c>
      <c r="D254" s="176">
        <v>1</v>
      </c>
      <c r="E254" s="328"/>
      <c r="F254" s="325"/>
      <c r="G254" s="325"/>
      <c r="H254" s="300"/>
      <c r="I254" s="300"/>
      <c r="J254" s="337"/>
      <c r="K254" s="300"/>
      <c r="L254" s="195"/>
      <c r="M254" s="196"/>
      <c r="N254" s="210"/>
      <c r="O254" s="183"/>
      <c r="P254" s="183"/>
    </row>
    <row r="256" spans="1:16">
      <c r="A256" t="s">
        <v>380</v>
      </c>
      <c r="B256" s="83" t="s">
        <v>373</v>
      </c>
    </row>
  </sheetData>
  <mergeCells count="55">
    <mergeCell ref="A1:D1"/>
    <mergeCell ref="B165:B167"/>
    <mergeCell ref="C165:C167"/>
    <mergeCell ref="D165:D166"/>
    <mergeCell ref="E165:P165"/>
    <mergeCell ref="E167:G167"/>
    <mergeCell ref="H167:J167"/>
    <mergeCell ref="K167:M167"/>
    <mergeCell ref="N167:P167"/>
    <mergeCell ref="A164:B164"/>
    <mergeCell ref="K98:M98"/>
    <mergeCell ref="N98:P98"/>
    <mergeCell ref="K66:M66"/>
    <mergeCell ref="N66:P66"/>
    <mergeCell ref="E96:P96"/>
    <mergeCell ref="E98:G98"/>
    <mergeCell ref="A123:B123"/>
    <mergeCell ref="B124:B126"/>
    <mergeCell ref="C124:C126"/>
    <mergeCell ref="D124:D125"/>
    <mergeCell ref="N17:P17"/>
    <mergeCell ref="E124:P124"/>
    <mergeCell ref="E126:G126"/>
    <mergeCell ref="H126:J126"/>
    <mergeCell ref="K126:M126"/>
    <mergeCell ref="N126:P126"/>
    <mergeCell ref="A95:B95"/>
    <mergeCell ref="B96:B98"/>
    <mergeCell ref="C96:C98"/>
    <mergeCell ref="D96:D97"/>
    <mergeCell ref="H98:J98"/>
    <mergeCell ref="E15:P15"/>
    <mergeCell ref="A14:B14"/>
    <mergeCell ref="A63:B63"/>
    <mergeCell ref="B64:B66"/>
    <mergeCell ref="C64:C66"/>
    <mergeCell ref="E64:P64"/>
    <mergeCell ref="E66:G66"/>
    <mergeCell ref="H66:J66"/>
    <mergeCell ref="B15:B17"/>
    <mergeCell ref="C15:C17"/>
    <mergeCell ref="E17:G17"/>
    <mergeCell ref="H17:J17"/>
    <mergeCell ref="K17:M17"/>
    <mergeCell ref="D15:D16"/>
    <mergeCell ref="D64:D65"/>
    <mergeCell ref="A222:B222"/>
    <mergeCell ref="B223:B225"/>
    <mergeCell ref="C223:C225"/>
    <mergeCell ref="D223:D224"/>
    <mergeCell ref="E223:P223"/>
    <mergeCell ref="E225:G225"/>
    <mergeCell ref="H225:J225"/>
    <mergeCell ref="K225:M225"/>
    <mergeCell ref="N225:P225"/>
  </mergeCells>
  <dataValidations count="22">
    <dataValidation allowBlank="1" showInputMessage="1" showErrorMessage="1" prompt="0d nach Test = 70,05 %" sqref="N28" xr:uid="{00000000-0002-0000-0600-000000000000}"/>
    <dataValidation allowBlank="1" showInputMessage="1" showErrorMessage="1" prompt="Reizung = 65,1 %" sqref="N30" xr:uid="{00000000-0002-0000-0600-000001000000}"/>
    <dataValidation allowBlank="1" showInputMessage="1" showErrorMessage="1" prompt="Reizung = 65,73 %" sqref="N42" xr:uid="{00000000-0002-0000-0600-000002000000}"/>
    <dataValidation allowBlank="1" showInputMessage="1" showErrorMessage="1" prompt="Reizung = 40,25 %" sqref="L40" xr:uid="{00000000-0002-0000-0600-000003000000}"/>
    <dataValidation allowBlank="1" showInputMessage="1" showErrorMessage="1" prompt="Reizung = 47,56 %" sqref="M40" xr:uid="{00000000-0002-0000-0600-000004000000}"/>
    <dataValidation allowBlank="1" showInputMessage="1" showErrorMessage="1" prompt="TEER = 85 %" sqref="K46" xr:uid="{00000000-0002-0000-0600-000005000000}"/>
    <dataValidation allowBlank="1" showInputMessage="1" showErrorMessage="1" prompt="TEER = 101 %" sqref="K75" xr:uid="{00000000-0002-0000-0600-000006000000}"/>
    <dataValidation allowBlank="1" showInputMessage="1" showErrorMessage="1" prompt="TEER = 78 %" sqref="N75" xr:uid="{00000000-0002-0000-0600-000007000000}"/>
    <dataValidation allowBlank="1" showInputMessage="1" showErrorMessage="1" prompt="TEER = 120 %" sqref="K82" xr:uid="{00000000-0002-0000-0600-000008000000}"/>
    <dataValidation allowBlank="1" showInputMessage="1" showErrorMessage="1" prompt="TEER = 75,7 %" sqref="N82" xr:uid="{00000000-0002-0000-0600-000009000000}"/>
    <dataValidation allowBlank="1" showInputMessage="1" showErrorMessage="1" prompt="TEER = 109 %" sqref="K84" xr:uid="{00000000-0002-0000-0600-00000A000000}"/>
    <dataValidation allowBlank="1" showInputMessage="1" showErrorMessage="1" prompt="TEER = 123,7 %" sqref="N84" xr:uid="{00000000-0002-0000-0600-00000B000000}"/>
    <dataValidation allowBlank="1" showInputMessage="1" showErrorMessage="1" prompt="Modell vor Test geschädigt?" sqref="K139" xr:uid="{00000000-0002-0000-0600-00000C000000}"/>
    <dataValidation allowBlank="1" showInputMessage="1" showErrorMessage="1" prompt="11d Modell regeneriert sich TEER = 130" sqref="G141" xr:uid="{00000000-0002-0000-0600-00000D000000}"/>
    <dataValidation allowBlank="1" showInputMessage="1" showErrorMessage="1" prompt="TEER 50 %" sqref="H143" xr:uid="{00000000-0002-0000-0600-00000E000000}"/>
    <dataValidation allowBlank="1" showInputMessage="1" showErrorMessage="1" prompt="TS unverdünnt getestet" sqref="E151 E153 E155" xr:uid="{00000000-0002-0000-0600-00000F000000}"/>
    <dataValidation allowBlank="1" showInputMessage="1" showErrorMessage="1" prompt="TEER = 46 %" sqref="K181" xr:uid="{00000000-0002-0000-0600-000010000000}"/>
    <dataValidation allowBlank="1" showInputMessage="1" showErrorMessage="1" prompt="TEER = 45 %" sqref="F195" xr:uid="{00000000-0002-0000-0600-000011000000}"/>
    <dataValidation allowBlank="1" showInputMessage="1" showErrorMessage="1" prompt="DRD: gekennzeichnet als nicht geeignete Substanz " sqref="Q147 Q143" xr:uid="{00000000-0002-0000-0600-000012000000}"/>
    <dataValidation allowBlank="1" showInputMessage="1" showErrorMessage="1" prompt="TEER = 55 %" sqref="N233" xr:uid="{00000000-0002-0000-0600-000013000000}"/>
    <dataValidation allowBlank="1" showInputMessage="1" showErrorMessage="1" prompt="TEER = 27 %" sqref="E236 F240" xr:uid="{00000000-0002-0000-0600-000014000000}"/>
    <dataValidation allowBlank="1" showInputMessage="1" showErrorMessage="1" prompt="TEER 53 %" sqref="F141" xr:uid="{00000000-0002-0000-0600-000015000000}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 erkannt_nicht erkannt</vt:lpstr>
      <vt:lpstr>Kategorie 0</vt:lpstr>
      <vt:lpstr>Kategorie 2-Liquids</vt:lpstr>
      <vt:lpstr>Kategorie 2-Solids</vt:lpstr>
      <vt:lpstr>Substanzen</vt:lpstr>
      <vt:lpstr>Kategorie 1</vt:lpstr>
      <vt:lpstr>Übersicht 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2022-07-04T20:19:07Z</dcterms:modified>
</cp:coreProperties>
</file>