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F48" i="1"/>
  <c r="H48" i="1" s="1"/>
  <c r="J48" i="1" s="1"/>
  <c r="E54" i="1"/>
  <c r="D54" i="1"/>
  <c r="C54" i="1"/>
  <c r="B54" i="1"/>
  <c r="P53" i="1"/>
  <c r="F53" i="1"/>
  <c r="H53" i="1" s="1"/>
  <c r="F51" i="1"/>
  <c r="H51" i="1" s="1"/>
  <c r="H59" i="1" s="1"/>
  <c r="E50" i="1"/>
  <c r="D50" i="1"/>
  <c r="D52" i="1" s="1"/>
  <c r="F52" i="1" s="1"/>
  <c r="C50" i="1"/>
  <c r="B50" i="1"/>
  <c r="P49" i="1"/>
  <c r="F49" i="1"/>
  <c r="H49" i="1" s="1"/>
  <c r="P48" i="1"/>
  <c r="F47" i="1"/>
  <c r="H47" i="1" s="1"/>
  <c r="J47" i="1" s="1"/>
  <c r="F46" i="1"/>
  <c r="G46" i="1" s="1"/>
  <c r="F45" i="1"/>
  <c r="G45" i="1" s="1"/>
  <c r="P29" i="1"/>
  <c r="C30" i="1"/>
  <c r="D30" i="1"/>
  <c r="E30" i="1"/>
  <c r="B30" i="1"/>
  <c r="D28" i="1"/>
  <c r="C26" i="1"/>
  <c r="D26" i="1"/>
  <c r="E26" i="1"/>
  <c r="F26" i="1"/>
  <c r="G26" i="1"/>
  <c r="H26" i="1"/>
  <c r="I26" i="1"/>
  <c r="J26" i="1"/>
  <c r="K26" i="1"/>
  <c r="L26" i="1"/>
  <c r="M26" i="1"/>
  <c r="B26" i="1"/>
  <c r="H16" i="1"/>
  <c r="P25" i="1"/>
  <c r="H15" i="1"/>
  <c r="P24" i="1"/>
  <c r="H4" i="1"/>
  <c r="F29" i="1"/>
  <c r="H29" i="1" s="1"/>
  <c r="F28" i="1"/>
  <c r="H28" i="1" s="1"/>
  <c r="J28" i="1" s="1"/>
  <c r="F27" i="1"/>
  <c r="H27" i="1" s="1"/>
  <c r="J27" i="1" s="1"/>
  <c r="F25" i="1"/>
  <c r="H25" i="1" s="1"/>
  <c r="J25" i="1" s="1"/>
  <c r="F24" i="1"/>
  <c r="H24" i="1" s="1"/>
  <c r="J24" i="1" s="1"/>
  <c r="F23" i="1"/>
  <c r="H23" i="1" s="1"/>
  <c r="F22" i="1"/>
  <c r="H22" i="1" s="1"/>
  <c r="J22" i="1" s="1"/>
  <c r="F21" i="1"/>
  <c r="H21" i="1" s="1"/>
  <c r="J21" i="1" s="1"/>
  <c r="M13" i="1"/>
  <c r="M3" i="1"/>
  <c r="M4" i="1"/>
  <c r="M5" i="1"/>
  <c r="M6" i="1"/>
  <c r="M7" i="1"/>
  <c r="M8" i="1"/>
  <c r="M9" i="1"/>
  <c r="M10" i="1"/>
  <c r="M11" i="1"/>
  <c r="M2" i="1"/>
  <c r="F11" i="1"/>
  <c r="G11" i="1" s="1"/>
  <c r="I11" i="1" s="1"/>
  <c r="F10" i="1"/>
  <c r="H10" i="1" s="1"/>
  <c r="G10" i="1"/>
  <c r="I10" i="1"/>
  <c r="I9" i="1"/>
  <c r="H9" i="1"/>
  <c r="F9" i="1"/>
  <c r="G9" i="1"/>
  <c r="F8" i="1"/>
  <c r="H8" i="1" s="1"/>
  <c r="F7" i="1"/>
  <c r="H7" i="1" s="1"/>
  <c r="G7" i="1"/>
  <c r="I7" i="1" s="1"/>
  <c r="I6" i="1"/>
  <c r="H6" i="1"/>
  <c r="F6" i="1"/>
  <c r="G6" i="1" s="1"/>
  <c r="F5" i="1"/>
  <c r="G5" i="1" s="1"/>
  <c r="I5" i="1" s="1"/>
  <c r="F4" i="1"/>
  <c r="G4" i="1"/>
  <c r="I4" i="1" s="1"/>
  <c r="F3" i="1"/>
  <c r="G3" i="1"/>
  <c r="I3" i="1" s="1"/>
  <c r="H3" i="1"/>
  <c r="I2" i="1"/>
  <c r="H2" i="1"/>
  <c r="R18" i="1"/>
  <c r="S18" i="1" s="1"/>
  <c r="J2" i="1" s="1"/>
  <c r="G2" i="1"/>
  <c r="F2" i="1"/>
  <c r="F50" i="1" l="1"/>
  <c r="G53" i="1"/>
  <c r="I53" i="1" s="1"/>
  <c r="G54" i="1"/>
  <c r="M53" i="1"/>
  <c r="M54" i="1" s="1"/>
  <c r="F54" i="1"/>
  <c r="G52" i="1"/>
  <c r="H52" i="1"/>
  <c r="J52" i="1" s="1"/>
  <c r="K53" i="1"/>
  <c r="K54" i="1" s="1"/>
  <c r="I54" i="1"/>
  <c r="I45" i="1"/>
  <c r="K45" i="1" s="1"/>
  <c r="M45" i="1"/>
  <c r="I46" i="1"/>
  <c r="K46" i="1" s="1"/>
  <c r="M46" i="1"/>
  <c r="H58" i="1"/>
  <c r="J51" i="1"/>
  <c r="H50" i="1"/>
  <c r="J49" i="1"/>
  <c r="J53" i="1"/>
  <c r="H54" i="1"/>
  <c r="G51" i="1"/>
  <c r="G47" i="1"/>
  <c r="G48" i="1"/>
  <c r="M48" i="1" s="1"/>
  <c r="H45" i="1"/>
  <c r="J45" i="1" s="1"/>
  <c r="H46" i="1"/>
  <c r="J46" i="1" s="1"/>
  <c r="G49" i="1"/>
  <c r="F30" i="1"/>
  <c r="J29" i="1"/>
  <c r="J30" i="1" s="1"/>
  <c r="H30" i="1"/>
  <c r="G29" i="1"/>
  <c r="G28" i="1"/>
  <c r="M28" i="1" s="1"/>
  <c r="H35" i="1"/>
  <c r="G27" i="1"/>
  <c r="M27" i="1" s="1"/>
  <c r="G25" i="1"/>
  <c r="M25" i="1" s="1"/>
  <c r="H34" i="1"/>
  <c r="J23" i="1"/>
  <c r="G23" i="1"/>
  <c r="M23" i="1" s="1"/>
  <c r="G24" i="1"/>
  <c r="M24" i="1" s="1"/>
  <c r="G22" i="1"/>
  <c r="M22" i="1" s="1"/>
  <c r="G21" i="1"/>
  <c r="M21" i="1" s="1"/>
  <c r="I22" i="1"/>
  <c r="K22" i="1" s="1"/>
  <c r="L22" i="1" s="1"/>
  <c r="I23" i="1"/>
  <c r="K23" i="1" s="1"/>
  <c r="L23" i="1" s="1"/>
  <c r="I25" i="1"/>
  <c r="K25" i="1" s="1"/>
  <c r="L25" i="1" s="1"/>
  <c r="I28" i="1"/>
  <c r="K28" i="1" s="1"/>
  <c r="L28" i="1" s="1"/>
  <c r="I29" i="1"/>
  <c r="J7" i="1"/>
  <c r="J10" i="1"/>
  <c r="J3" i="1"/>
  <c r="J6" i="1"/>
  <c r="J9" i="1"/>
  <c r="J4" i="1"/>
  <c r="K5" i="1"/>
  <c r="K7" i="1"/>
  <c r="L7" i="1" s="1"/>
  <c r="J8" i="1"/>
  <c r="H11" i="1"/>
  <c r="J11" i="1" s="1"/>
  <c r="G8" i="1"/>
  <c r="I8" i="1" s="1"/>
  <c r="H5" i="1"/>
  <c r="J5" i="1" s="1"/>
  <c r="T18" i="1"/>
  <c r="K2" i="1" s="1"/>
  <c r="L2" i="1" s="1"/>
  <c r="I48" i="1" l="1"/>
  <c r="K48" i="1" s="1"/>
  <c r="L48" i="1" s="1"/>
  <c r="L46" i="1"/>
  <c r="I47" i="1"/>
  <c r="K47" i="1" s="1"/>
  <c r="L47" i="1" s="1"/>
  <c r="M47" i="1"/>
  <c r="J54" i="1"/>
  <c r="L53" i="1"/>
  <c r="L54" i="1" s="1"/>
  <c r="J50" i="1"/>
  <c r="L45" i="1"/>
  <c r="M51" i="1"/>
  <c r="I51" i="1"/>
  <c r="K51" i="1" s="1"/>
  <c r="L51" i="1" s="1"/>
  <c r="M49" i="1"/>
  <c r="M50" i="1" s="1"/>
  <c r="I49" i="1"/>
  <c r="G50" i="1"/>
  <c r="M52" i="1"/>
  <c r="I52" i="1"/>
  <c r="K52" i="1" s="1"/>
  <c r="L52" i="1" s="1"/>
  <c r="K29" i="1"/>
  <c r="I30" i="1"/>
  <c r="M29" i="1"/>
  <c r="M30" i="1" s="1"/>
  <c r="G30" i="1"/>
  <c r="I27" i="1"/>
  <c r="K27" i="1" s="1"/>
  <c r="L27" i="1" s="1"/>
  <c r="M32" i="1"/>
  <c r="M33" i="1" s="1"/>
  <c r="I24" i="1"/>
  <c r="K24" i="1" s="1"/>
  <c r="L24" i="1" s="1"/>
  <c r="I21" i="1"/>
  <c r="K21" i="1" s="1"/>
  <c r="L21" i="1" s="1"/>
  <c r="K8" i="1"/>
  <c r="L8" i="1" s="1"/>
  <c r="K4" i="1"/>
  <c r="L4" i="1" s="1"/>
  <c r="L5" i="1"/>
  <c r="K10" i="1"/>
  <c r="L10" i="1" s="1"/>
  <c r="K6" i="1"/>
  <c r="L6" i="1" s="1"/>
  <c r="K11" i="1"/>
  <c r="K9" i="1"/>
  <c r="L9" i="1" s="1"/>
  <c r="L11" i="1"/>
  <c r="K3" i="1"/>
  <c r="L3" i="1" s="1"/>
  <c r="M56" i="1" l="1"/>
  <c r="M57" i="1" s="1"/>
  <c r="K49" i="1"/>
  <c r="I50" i="1"/>
  <c r="L29" i="1"/>
  <c r="L30" i="1" s="1"/>
  <c r="K30" i="1"/>
  <c r="L32" i="1"/>
  <c r="L13" i="1"/>
  <c r="N13" i="1" s="1"/>
  <c r="N32" i="1" l="1"/>
  <c r="N33" i="1" s="1"/>
  <c r="L33" i="1"/>
  <c r="K50" i="1"/>
  <c r="L49" i="1"/>
  <c r="L50" i="1" l="1"/>
  <c r="L56" i="1" s="1"/>
  <c r="L57" i="1" s="1"/>
  <c r="N56" i="1" l="1"/>
  <c r="N57" i="1" s="1"/>
</calcChain>
</file>

<file path=xl/sharedStrings.xml><?xml version="1.0" encoding="utf-8"?>
<sst xmlns="http://schemas.openxmlformats.org/spreadsheetml/2006/main" count="76" uniqueCount="29">
  <si>
    <t>Ведомый вал</t>
  </si>
  <si>
    <t>Объем, м3</t>
  </si>
  <si>
    <t>Масса, кг</t>
  </si>
  <si>
    <t>Диаметр заготовки, мм</t>
  </si>
  <si>
    <t>Длина заготовки, мм</t>
  </si>
  <si>
    <t>подача, мм/об</t>
  </si>
  <si>
    <t>частота, об/мин</t>
  </si>
  <si>
    <t>глубина рез, мм</t>
  </si>
  <si>
    <t>лин. Пер. мм/мин</t>
  </si>
  <si>
    <t>объем/мин</t>
  </si>
  <si>
    <t>масса/мин</t>
  </si>
  <si>
    <t>объем стружки</t>
  </si>
  <si>
    <t>масса стружки</t>
  </si>
  <si>
    <t>Время по объему, час</t>
  </si>
  <si>
    <t>Время по массе, час</t>
  </si>
  <si>
    <t>нормочас</t>
  </si>
  <si>
    <t>Ведущий вал</t>
  </si>
  <si>
    <t>Статор</t>
  </si>
  <si>
    <t>Корпус</t>
  </si>
  <si>
    <t>Крышка торца 1</t>
  </si>
  <si>
    <t>Крышка торца 2</t>
  </si>
  <si>
    <t>Крышка задняя</t>
  </si>
  <si>
    <t>Крышка передняя</t>
  </si>
  <si>
    <t>Шестерня 1</t>
  </si>
  <si>
    <t>Шестерня 2</t>
  </si>
  <si>
    <t>Стоимость работ</t>
  </si>
  <si>
    <t>Стоимость материала</t>
  </si>
  <si>
    <t>металл/кг</t>
  </si>
  <si>
    <t>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</si>
</sst>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A20" workbookViewId="0">
      <selection activeCell="G39" sqref="G39"/>
    </sheetView>
  </sheetViews>
  <sheetFormatPr defaultRowHeight="14.4" x14ac:dyDescent="0.3"/>
  <cols>
    <col min="1" max="1" width="16.6640625" customWidth="1"/>
    <col min="2" max="2" width="12.44140625" customWidth="1"/>
    <col min="4" max="4" width="22.77734375" customWidth="1"/>
    <col min="5" max="5" width="20.88671875" customWidth="1"/>
    <col min="6" max="6" width="11.44140625" customWidth="1"/>
    <col min="7" max="7" width="11.109375" customWidth="1"/>
    <col min="8" max="8" width="15.33203125" customWidth="1"/>
    <col min="9" max="9" width="14.5546875" customWidth="1"/>
    <col min="10" max="10" width="19.33203125" customWidth="1"/>
    <col min="11" max="11" width="18" customWidth="1"/>
    <col min="12" max="12" width="16" customWidth="1"/>
    <col min="13" max="13" width="17" customWidth="1"/>
    <col min="14" max="14" width="16.21875" customWidth="1"/>
    <col min="15" max="15" width="18.109375" customWidth="1"/>
    <col min="16" max="16" width="11.6640625" customWidth="1"/>
    <col min="17" max="17" width="11" bestFit="1" customWidth="1"/>
    <col min="18" max="18" width="11.77734375" customWidth="1"/>
    <col min="19" max="19" width="12.21875" customWidth="1"/>
    <col min="21" max="21" width="12.6640625" customWidth="1"/>
    <col min="22" max="22" width="12.109375" customWidth="1"/>
  </cols>
  <sheetData>
    <row r="1" spans="1:14" x14ac:dyDescent="0.3"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11</v>
      </c>
      <c r="I1" t="s">
        <v>12</v>
      </c>
      <c r="J1" t="s">
        <v>13</v>
      </c>
      <c r="K1" t="s">
        <v>14</v>
      </c>
      <c r="L1" t="s">
        <v>25</v>
      </c>
      <c r="M1" t="s">
        <v>26</v>
      </c>
    </row>
    <row r="2" spans="1:14" x14ac:dyDescent="0.3">
      <c r="A2" t="s">
        <v>0</v>
      </c>
      <c r="B2">
        <v>0.243587</v>
      </c>
      <c r="C2">
        <v>1913.6179999999999</v>
      </c>
      <c r="D2">
        <v>600</v>
      </c>
      <c r="E2">
        <v>2400</v>
      </c>
      <c r="F2">
        <f>PI()*D2^2/4*E2*10^-9</f>
        <v>0.67858401317539541</v>
      </c>
      <c r="G2">
        <f>F2*7850</f>
        <v>5326.8845034268543</v>
      </c>
      <c r="H2">
        <f>F2-B2</f>
        <v>0.43499701317539541</v>
      </c>
      <c r="I2">
        <f>G2-C2</f>
        <v>3413.2665034268543</v>
      </c>
      <c r="J2">
        <f>H2/$S$18/60</f>
        <v>4531.2188872437018</v>
      </c>
      <c r="K2">
        <f>I2/$T$18/60</f>
        <v>4529.2814535918978</v>
      </c>
      <c r="L2" s="1">
        <f>AVERAGE(J2:K2)*$U$18</f>
        <v>11325625.426044498</v>
      </c>
      <c r="M2" s="1">
        <f>G2*$V$18</f>
        <v>3728819.1523987981</v>
      </c>
    </row>
    <row r="3" spans="1:14" x14ac:dyDescent="0.3">
      <c r="A3" t="s">
        <v>16</v>
      </c>
      <c r="B3">
        <v>0.26754099999999997</v>
      </c>
      <c r="C3">
        <v>2101.8049999999998</v>
      </c>
      <c r="D3">
        <v>600</v>
      </c>
      <c r="E3">
        <v>2800</v>
      </c>
      <c r="F3">
        <f>PI()*D3^2/4*E3*10^-9</f>
        <v>0.79168134870462792</v>
      </c>
      <c r="G3">
        <f>F3*7850</f>
        <v>6214.6985873313288</v>
      </c>
      <c r="H3">
        <f>F3-B3</f>
        <v>0.52414034870462789</v>
      </c>
      <c r="I3">
        <f>G3-C3</f>
        <v>4112.8935873313294</v>
      </c>
      <c r="J3">
        <f>H3/$S$18/60</f>
        <v>5459.7952990065396</v>
      </c>
      <c r="K3">
        <f>I3/$T$18/60</f>
        <v>5457.6613420001704</v>
      </c>
      <c r="L3" s="1">
        <f>AVERAGE(J3:K3)*$U$18</f>
        <v>13646820.801258387</v>
      </c>
      <c r="M3" s="1">
        <f t="shared" ref="M3:M11" si="0">G3*$V$18</f>
        <v>4350289.0111319302</v>
      </c>
    </row>
    <row r="4" spans="1:14" x14ac:dyDescent="0.3">
      <c r="A4" t="s">
        <v>17</v>
      </c>
      <c r="B4">
        <v>0.64721300000000004</v>
      </c>
      <c r="C4">
        <v>5084.5060000000003</v>
      </c>
      <c r="D4">
        <v>1450</v>
      </c>
      <c r="E4">
        <v>1750</v>
      </c>
      <c r="F4">
        <f>PI()*D4^2/4*E4*10^-9</f>
        <v>2.8897743674504865</v>
      </c>
      <c r="G4">
        <f>F4*7850</f>
        <v>22684.72878448632</v>
      </c>
      <c r="H4">
        <f>F4-B4</f>
        <v>2.2425613674504863</v>
      </c>
      <c r="I4">
        <f>G4-C4</f>
        <v>17600.222784486319</v>
      </c>
      <c r="J4">
        <f>H4/$S$18/60</f>
        <v>23360.014244275899</v>
      </c>
      <c r="K4">
        <f>I4/$T$18/60</f>
        <v>23354.86038281093</v>
      </c>
      <c r="L4" s="1">
        <f>AVERAGE(J4:K4)*$U$18</f>
        <v>58393593.283858538</v>
      </c>
      <c r="M4" s="1">
        <f t="shared" si="0"/>
        <v>15879310.149140425</v>
      </c>
    </row>
    <row r="5" spans="1:14" x14ac:dyDescent="0.3">
      <c r="A5" t="s">
        <v>18</v>
      </c>
      <c r="B5">
        <v>3.3002090000000002</v>
      </c>
      <c r="C5">
        <v>25926.437999999998</v>
      </c>
      <c r="D5" s="2">
        <v>1500</v>
      </c>
      <c r="E5">
        <v>2100</v>
      </c>
      <c r="F5">
        <f>PI()*D5^2/4*E5*10^-9</f>
        <v>3.7110063220529428</v>
      </c>
      <c r="G5">
        <f>F5*7850</f>
        <v>29131.3996281156</v>
      </c>
      <c r="H5">
        <f>F5-B5</f>
        <v>0.41079732205294262</v>
      </c>
      <c r="I5">
        <f>G5-C5</f>
        <v>3204.9616281156013</v>
      </c>
      <c r="J5">
        <f>H5/$S$18/60</f>
        <v>4279.1387713848189</v>
      </c>
      <c r="K5">
        <f>I5/$T$18/60</f>
        <v>4252.8684024888544</v>
      </c>
      <c r="L5" s="1">
        <f>AVERAGE(J5:K5)*$U$18</f>
        <v>10665008.967342092</v>
      </c>
      <c r="M5" s="1">
        <f t="shared" si="0"/>
        <v>20391979.73968092</v>
      </c>
    </row>
    <row r="6" spans="1:14" x14ac:dyDescent="0.3">
      <c r="A6" t="s">
        <v>19</v>
      </c>
      <c r="B6">
        <v>1.0573250000000001</v>
      </c>
      <c r="C6">
        <v>8306.3420000000006</v>
      </c>
      <c r="D6">
        <v>2100</v>
      </c>
      <c r="E6">
        <v>450</v>
      </c>
      <c r="F6">
        <f>PI()*D6^2/4*E6*10^-9</f>
        <v>1.5586226552622362</v>
      </c>
      <c r="G6">
        <f>F6*7850</f>
        <v>12235.187843808555</v>
      </c>
      <c r="H6">
        <f>F6-B6</f>
        <v>0.50129765526223613</v>
      </c>
      <c r="I6">
        <f>G6-C6</f>
        <v>3928.8458438085545</v>
      </c>
      <c r="J6">
        <f>H6/$S$18/60</f>
        <v>5221.8505756482928</v>
      </c>
      <c r="K6">
        <f>I6/$T$18/60</f>
        <v>5213.4366292576351</v>
      </c>
      <c r="L6" s="1">
        <f>AVERAGE(J6:K6)*$U$18</f>
        <v>13044109.006132409</v>
      </c>
      <c r="M6" s="1">
        <f t="shared" si="0"/>
        <v>8564631.490665989</v>
      </c>
    </row>
    <row r="7" spans="1:14" x14ac:dyDescent="0.3">
      <c r="A7" t="s">
        <v>20</v>
      </c>
      <c r="B7">
        <v>1.0573250000000001</v>
      </c>
      <c r="C7">
        <v>8306.3420000000006</v>
      </c>
      <c r="D7">
        <v>2100</v>
      </c>
      <c r="E7">
        <v>450</v>
      </c>
      <c r="F7">
        <f>PI()*D7^2/4*E7*10^-9</f>
        <v>1.5586226552622362</v>
      </c>
      <c r="G7">
        <f>F7*7850</f>
        <v>12235.187843808555</v>
      </c>
      <c r="H7">
        <f>F7-B7</f>
        <v>0.50129765526223613</v>
      </c>
      <c r="I7">
        <f>G7-C7</f>
        <v>3928.8458438085545</v>
      </c>
      <c r="J7">
        <f>H7/$S$18/60</f>
        <v>5221.8505756482928</v>
      </c>
      <c r="K7">
        <f>I7/$T$18/60</f>
        <v>5213.4366292576351</v>
      </c>
      <c r="L7" s="1">
        <f>AVERAGE(J7:K7)*$U$18</f>
        <v>13044109.006132409</v>
      </c>
      <c r="M7" s="1">
        <f t="shared" si="0"/>
        <v>8564631.490665989</v>
      </c>
    </row>
    <row r="8" spans="1:14" x14ac:dyDescent="0.3">
      <c r="A8" t="s">
        <v>21</v>
      </c>
      <c r="B8">
        <v>0.33791900000000002</v>
      </c>
      <c r="C8">
        <v>2654.6909999999998</v>
      </c>
      <c r="D8" s="2">
        <v>800</v>
      </c>
      <c r="E8">
        <v>900</v>
      </c>
      <c r="F8">
        <f>PI()*D8^2/4*E8*10^-9</f>
        <v>0.45238934211693027</v>
      </c>
      <c r="G8">
        <f>F8*7850</f>
        <v>3551.2563356179026</v>
      </c>
      <c r="H8">
        <f>F8-B8</f>
        <v>0.11447034211693025</v>
      </c>
      <c r="I8">
        <f>G8-C8</f>
        <v>896.56533561790275</v>
      </c>
      <c r="J8">
        <f>H8/$S$18/60</f>
        <v>1192.3993970513568</v>
      </c>
      <c r="K8">
        <f>I8/$T$18/60</f>
        <v>1189.7098402573019</v>
      </c>
      <c r="L8" s="1">
        <f>AVERAGE(J8:K8)*$U$18</f>
        <v>2977636.5466358233</v>
      </c>
      <c r="M8" s="1">
        <f t="shared" si="0"/>
        <v>2485879.4349325318</v>
      </c>
    </row>
    <row r="9" spans="1:14" x14ac:dyDescent="0.3">
      <c r="A9" t="s">
        <v>22</v>
      </c>
      <c r="B9">
        <v>0.39105699999999999</v>
      </c>
      <c r="C9">
        <v>3072.1410000000001</v>
      </c>
      <c r="D9">
        <v>2100</v>
      </c>
      <c r="E9">
        <v>250</v>
      </c>
      <c r="F9">
        <f>PI()*D9^2/4*E9*10^-9</f>
        <v>0.86590147514568683</v>
      </c>
      <c r="G9">
        <f>F9*7850</f>
        <v>6797.3265798936418</v>
      </c>
      <c r="H9">
        <f>F9-B9</f>
        <v>0.47484447514568684</v>
      </c>
      <c r="I9">
        <f>G9-C9</f>
        <v>3725.1855798936417</v>
      </c>
      <c r="J9">
        <f>H9/$S$18/60</f>
        <v>4946.2966161009044</v>
      </c>
      <c r="K9">
        <f>I9/$T$18/60</f>
        <v>4943.1868098376335</v>
      </c>
      <c r="L9" s="1">
        <f>AVERAGE(J9:K9)*$U$18</f>
        <v>12361854.282423174</v>
      </c>
      <c r="M9" s="1">
        <f t="shared" si="0"/>
        <v>4758128.6059255488</v>
      </c>
    </row>
    <row r="10" spans="1:14" x14ac:dyDescent="0.3">
      <c r="A10" t="s">
        <v>23</v>
      </c>
      <c r="B10">
        <v>6.2950000000000002E-3</v>
      </c>
      <c r="C10">
        <v>49.451000000000001</v>
      </c>
      <c r="D10">
        <v>420</v>
      </c>
      <c r="E10">
        <v>150</v>
      </c>
      <c r="F10">
        <f>PI()*D10^2/4*E10*10^-9</f>
        <v>2.0781635403496482E-2</v>
      </c>
      <c r="G10">
        <f>F10*7850</f>
        <v>163.13583791744739</v>
      </c>
      <c r="H10">
        <f>F10-B10</f>
        <v>1.4486635403496482E-2</v>
      </c>
      <c r="I10">
        <f>G10-C10</f>
        <v>113.6848379174474</v>
      </c>
      <c r="J10">
        <f>H10/$S$18/60</f>
        <v>150.902452119755</v>
      </c>
      <c r="K10">
        <f>I10/$T$18/60</f>
        <v>150.855676642048</v>
      </c>
      <c r="L10" s="1">
        <f>AVERAGE(J10:K10)*$U$18</f>
        <v>377197.66095225373</v>
      </c>
      <c r="M10" s="1">
        <f t="shared" si="0"/>
        <v>114195.08654221318</v>
      </c>
    </row>
    <row r="11" spans="1:14" x14ac:dyDescent="0.3">
      <c r="A11" t="s">
        <v>24</v>
      </c>
      <c r="B11">
        <v>6.2950000000000002E-3</v>
      </c>
      <c r="C11">
        <v>49.451000000000001</v>
      </c>
      <c r="D11">
        <v>420</v>
      </c>
      <c r="E11">
        <v>150</v>
      </c>
      <c r="F11">
        <f>PI()*D11^2/4*E11*10^-9</f>
        <v>2.0781635403496482E-2</v>
      </c>
      <c r="G11">
        <f>F11*7850</f>
        <v>163.13583791744739</v>
      </c>
      <c r="H11">
        <f>F11-B11</f>
        <v>1.4486635403496482E-2</v>
      </c>
      <c r="I11">
        <f>G11-C11</f>
        <v>113.6848379174474</v>
      </c>
      <c r="J11">
        <f>H11/$S$18/60</f>
        <v>150.902452119755</v>
      </c>
      <c r="K11">
        <f>I11/$T$18/60</f>
        <v>150.855676642048</v>
      </c>
      <c r="L11" s="1">
        <f>AVERAGE(J11:K11)*$U$18</f>
        <v>377197.66095225373</v>
      </c>
      <c r="M11" s="1">
        <f t="shared" si="0"/>
        <v>114195.08654221318</v>
      </c>
    </row>
    <row r="13" spans="1:14" x14ac:dyDescent="0.3">
      <c r="L13" s="1">
        <f>SUM(L2:L11)</f>
        <v>136213152.6417318</v>
      </c>
      <c r="M13" s="1">
        <f>SUM(M2:M11)</f>
        <v>68952059.247626558</v>
      </c>
      <c r="N13" s="1">
        <f>SUM(L13:M13)</f>
        <v>205165211.88935834</v>
      </c>
    </row>
    <row r="15" spans="1:14" x14ac:dyDescent="0.3">
      <c r="H15">
        <f>H5/F5</f>
        <v>0.11069701488023549</v>
      </c>
    </row>
    <row r="16" spans="1:14" x14ac:dyDescent="0.3">
      <c r="H16">
        <f>H8/F8</f>
        <v>0.25303501090735864</v>
      </c>
    </row>
    <row r="17" spans="1:22" x14ac:dyDescent="0.3">
      <c r="O17" t="s">
        <v>5</v>
      </c>
      <c r="P17" t="s">
        <v>6</v>
      </c>
      <c r="Q17" t="s">
        <v>7</v>
      </c>
      <c r="R17" t="s">
        <v>8</v>
      </c>
      <c r="S17" t="s">
        <v>9</v>
      </c>
      <c r="T17" t="s">
        <v>10</v>
      </c>
      <c r="U17" t="s">
        <v>15</v>
      </c>
      <c r="V17" t="s">
        <v>27</v>
      </c>
    </row>
    <row r="18" spans="1:22" x14ac:dyDescent="0.3">
      <c r="O18">
        <v>1</v>
      </c>
      <c r="P18">
        <v>160</v>
      </c>
      <c r="Q18">
        <v>10</v>
      </c>
      <c r="R18">
        <f>P18*O18</f>
        <v>160</v>
      </c>
      <c r="S18">
        <f>R18*Q18*10^-9</f>
        <v>1.6000000000000001E-6</v>
      </c>
      <c r="T18">
        <f>S18*7850</f>
        <v>1.2560000000000002E-2</v>
      </c>
      <c r="U18" s="3">
        <v>2500</v>
      </c>
      <c r="V18" s="3">
        <v>700</v>
      </c>
    </row>
    <row r="20" spans="1:22" x14ac:dyDescent="0.3">
      <c r="B20" t="s">
        <v>1</v>
      </c>
      <c r="C20" t="s">
        <v>2</v>
      </c>
      <c r="D20" t="s">
        <v>3</v>
      </c>
      <c r="E20" t="s">
        <v>4</v>
      </c>
      <c r="F20" t="s">
        <v>1</v>
      </c>
      <c r="G20" t="s">
        <v>2</v>
      </c>
      <c r="H20" t="s">
        <v>11</v>
      </c>
      <c r="I20" t="s">
        <v>12</v>
      </c>
      <c r="J20" t="s">
        <v>13</v>
      </c>
      <c r="K20" t="s">
        <v>14</v>
      </c>
      <c r="L20" t="s">
        <v>25</v>
      </c>
      <c r="M20" t="s">
        <v>26</v>
      </c>
    </row>
    <row r="21" spans="1:22" x14ac:dyDescent="0.3">
      <c r="A21" t="s">
        <v>0</v>
      </c>
      <c r="B21">
        <v>4.1148999999999998E-2</v>
      </c>
      <c r="C21">
        <v>323.26900000000001</v>
      </c>
      <c r="D21">
        <v>330</v>
      </c>
      <c r="E21">
        <v>1280</v>
      </c>
      <c r="F21">
        <f>PI()*D21^2/4*E21*10^-9</f>
        <v>0.10947822079229712</v>
      </c>
      <c r="G21">
        <f>F21*7850</f>
        <v>859.40403321953238</v>
      </c>
      <c r="H21">
        <f>F21-B21</f>
        <v>6.8329220792297113E-2</v>
      </c>
      <c r="I21">
        <f>G21-C21</f>
        <v>536.13503321953237</v>
      </c>
      <c r="J21">
        <f>H21/$S$18/60</f>
        <v>711.76271658642827</v>
      </c>
      <c r="K21">
        <f>I21/$T$18/60</f>
        <v>711.43183813632209</v>
      </c>
      <c r="L21" s="1">
        <f>AVERAGE(J21:K21)*$U$18</f>
        <v>1778993.193403438</v>
      </c>
      <c r="M21" s="1">
        <f>G21*$V$18</f>
        <v>601582.82325367269</v>
      </c>
    </row>
    <row r="22" spans="1:22" x14ac:dyDescent="0.3">
      <c r="A22" t="s">
        <v>16</v>
      </c>
      <c r="B22">
        <v>4.5275000000000003E-2</v>
      </c>
      <c r="C22">
        <v>355.68</v>
      </c>
      <c r="D22">
        <v>330</v>
      </c>
      <c r="E22">
        <v>1550</v>
      </c>
      <c r="F22">
        <f>PI()*D22^2/4*E22*10^-9</f>
        <v>0.13257128299067228</v>
      </c>
      <c r="G22">
        <f>F22*7850</f>
        <v>1040.6845714767774</v>
      </c>
      <c r="H22">
        <f>F22-B22</f>
        <v>8.7296282990672269E-2</v>
      </c>
      <c r="I22">
        <f>G22-C22</f>
        <v>685.0045714767773</v>
      </c>
      <c r="J22">
        <f>H22/$S$18/60</f>
        <v>909.33628115283614</v>
      </c>
      <c r="K22">
        <f>I22/$T$18/60</f>
        <v>908.97634219317581</v>
      </c>
      <c r="L22" s="1">
        <f>AVERAGE(J22:K22)*$U$18</f>
        <v>2272890.7791825151</v>
      </c>
      <c r="M22" s="1">
        <f t="shared" ref="M22:M30" si="1">G22*$V$18</f>
        <v>728479.2000337441</v>
      </c>
    </row>
    <row r="23" spans="1:22" x14ac:dyDescent="0.3">
      <c r="A23" t="s">
        <v>17</v>
      </c>
      <c r="B23">
        <v>0.109822</v>
      </c>
      <c r="C23">
        <v>862.76300000000003</v>
      </c>
      <c r="D23">
        <v>800</v>
      </c>
      <c r="E23">
        <v>960</v>
      </c>
      <c r="F23">
        <f>PI()*D23^2/4*E23*10^-9</f>
        <v>0.48254863159139227</v>
      </c>
      <c r="G23">
        <f>F23*7850</f>
        <v>3788.0067579924294</v>
      </c>
      <c r="H23">
        <f>F23-B23</f>
        <v>0.3727266315913923</v>
      </c>
      <c r="I23">
        <f>G23-C23</f>
        <v>2925.2437579924294</v>
      </c>
      <c r="J23">
        <f>H23/$S$18/60</f>
        <v>3882.5690790770027</v>
      </c>
      <c r="K23">
        <f>I23/$T$18/60</f>
        <v>3881.6928848094863</v>
      </c>
      <c r="L23" s="1">
        <f>AVERAGE(J23:K23)*$U$18</f>
        <v>9705327.4548581112</v>
      </c>
      <c r="M23" s="1">
        <f t="shared" si="1"/>
        <v>2651604.7305947007</v>
      </c>
    </row>
    <row r="24" spans="1:22" x14ac:dyDescent="0.3">
      <c r="A24" t="s">
        <v>18</v>
      </c>
      <c r="B24">
        <v>0.57598000000000005</v>
      </c>
      <c r="C24">
        <v>4524.8999999999996</v>
      </c>
      <c r="D24" s="2">
        <v>845</v>
      </c>
      <c r="E24">
        <v>1160</v>
      </c>
      <c r="F24">
        <f>PI()*D24^2/4*E24*10^-9</f>
        <v>0.65052095139904109</v>
      </c>
      <c r="G24">
        <f>F24*7850</f>
        <v>5106.5894684824725</v>
      </c>
      <c r="H24">
        <f>F24-B24</f>
        <v>7.4540951399041044E-2</v>
      </c>
      <c r="I24">
        <f>G24-C24</f>
        <v>581.68946848247288</v>
      </c>
      <c r="J24">
        <f>H24/$S$18/60</f>
        <v>776.46824374001085</v>
      </c>
      <c r="K24">
        <f>I24/$T$18/60</f>
        <v>771.88092951495855</v>
      </c>
      <c r="L24" s="1">
        <f>AVERAGE(J24:K24)*$U$18</f>
        <v>1935436.4665687117</v>
      </c>
      <c r="M24" s="1">
        <f t="shared" si="1"/>
        <v>3574612.6279377309</v>
      </c>
      <c r="N24">
        <v>455</v>
      </c>
      <c r="O24">
        <v>785</v>
      </c>
      <c r="P24">
        <f>O24/N24</f>
        <v>1.7252747252747254</v>
      </c>
    </row>
    <row r="25" spans="1:22" x14ac:dyDescent="0.3">
      <c r="A25" t="s">
        <v>19</v>
      </c>
      <c r="B25">
        <v>0.185888</v>
      </c>
      <c r="C25">
        <v>1460.3340000000001</v>
      </c>
      <c r="D25">
        <v>1160</v>
      </c>
      <c r="E25">
        <v>240</v>
      </c>
      <c r="F25">
        <f>PI()*D25^2/4*E25*10^-9</f>
        <v>0.25363962448022553</v>
      </c>
      <c r="G25">
        <f>F25*7850</f>
        <v>1991.0710521697704</v>
      </c>
      <c r="H25">
        <f>F25-B25</f>
        <v>6.7751624480225536E-2</v>
      </c>
      <c r="I25">
        <f>G25-C25</f>
        <v>530.73705216977032</v>
      </c>
      <c r="J25">
        <f>H25/$S$18/60</f>
        <v>705.74608833568266</v>
      </c>
      <c r="K25">
        <f>I25/$T$18/60</f>
        <v>704.26891211487566</v>
      </c>
      <c r="L25" s="1">
        <f>AVERAGE(J25:K25)*$U$18</f>
        <v>1762518.750563198</v>
      </c>
      <c r="M25" s="1">
        <f t="shared" si="1"/>
        <v>1393749.7365188394</v>
      </c>
      <c r="N25">
        <v>666</v>
      </c>
      <c r="O25">
        <v>1145</v>
      </c>
      <c r="P25">
        <f>O25/N25</f>
        <v>1.7192192192192193</v>
      </c>
    </row>
    <row r="26" spans="1:22" x14ac:dyDescent="0.3">
      <c r="A26" t="s">
        <v>20</v>
      </c>
      <c r="B26">
        <f>B25</f>
        <v>0.185888</v>
      </c>
      <c r="C26">
        <f t="shared" ref="C26:M26" si="2">C25</f>
        <v>1460.3340000000001</v>
      </c>
      <c r="D26">
        <f t="shared" si="2"/>
        <v>1160</v>
      </c>
      <c r="E26">
        <f t="shared" si="2"/>
        <v>240</v>
      </c>
      <c r="F26">
        <f t="shared" si="2"/>
        <v>0.25363962448022553</v>
      </c>
      <c r="G26">
        <f t="shared" si="2"/>
        <v>1991.0710521697704</v>
      </c>
      <c r="H26">
        <f t="shared" si="2"/>
        <v>6.7751624480225536E-2</v>
      </c>
      <c r="I26">
        <f t="shared" si="2"/>
        <v>530.73705216977032</v>
      </c>
      <c r="J26">
        <f t="shared" si="2"/>
        <v>705.74608833568266</v>
      </c>
      <c r="K26">
        <f t="shared" si="2"/>
        <v>704.26891211487566</v>
      </c>
      <c r="L26" s="1">
        <f t="shared" si="2"/>
        <v>1762518.750563198</v>
      </c>
      <c r="M26" s="1">
        <f t="shared" si="2"/>
        <v>1393749.7365188394</v>
      </c>
    </row>
    <row r="27" spans="1:22" x14ac:dyDescent="0.3">
      <c r="A27" t="s">
        <v>21</v>
      </c>
      <c r="B27">
        <v>5.8880000000000002E-2</v>
      </c>
      <c r="C27">
        <v>462.56099999999998</v>
      </c>
      <c r="D27" s="2">
        <v>455</v>
      </c>
      <c r="E27">
        <v>490</v>
      </c>
      <c r="F27">
        <f>PI()*D27^2/4*E27*10^-9</f>
        <v>7.967255684090481E-2</v>
      </c>
      <c r="G27">
        <f>F27*7850</f>
        <v>625.4295712011027</v>
      </c>
      <c r="H27">
        <f>F27-B27</f>
        <v>2.0792556840904808E-2</v>
      </c>
      <c r="I27">
        <f>G27-C27</f>
        <v>162.86857120110272</v>
      </c>
      <c r="J27">
        <f>H27/$S$18/60</f>
        <v>216.58913375942504</v>
      </c>
      <c r="K27">
        <f>I27/$T$18/60</f>
        <v>216.12071550040167</v>
      </c>
      <c r="L27" s="1">
        <f>AVERAGE(J27:K27)*$U$18</f>
        <v>540887.31157478341</v>
      </c>
      <c r="M27" s="1">
        <f t="shared" si="1"/>
        <v>437800.69984077191</v>
      </c>
    </row>
    <row r="28" spans="1:22" x14ac:dyDescent="0.3">
      <c r="A28" t="s">
        <v>22</v>
      </c>
      <c r="B28">
        <v>6.5971000000000002E-2</v>
      </c>
      <c r="C28">
        <v>535.298</v>
      </c>
      <c r="D28">
        <f>D26</f>
        <v>1160</v>
      </c>
      <c r="E28">
        <v>140</v>
      </c>
      <c r="F28">
        <f>PI()*D28^2/4*E28*10^-9</f>
        <v>0.14795644761346491</v>
      </c>
      <c r="G28">
        <f>F28*7850</f>
        <v>1161.4581137656996</v>
      </c>
      <c r="H28">
        <f>F28-B28</f>
        <v>8.1985447613464907E-2</v>
      </c>
      <c r="I28">
        <f>G28-C28</f>
        <v>626.16011376569963</v>
      </c>
      <c r="J28">
        <f>H28/$S$18/60</f>
        <v>854.01507930692605</v>
      </c>
      <c r="K28">
        <f>I28/$T$18/60</f>
        <v>830.89187070820003</v>
      </c>
      <c r="L28" s="1">
        <f>AVERAGE(J28:K28)*$U$18</f>
        <v>2106133.6875189077</v>
      </c>
      <c r="M28" s="1">
        <f t="shared" si="1"/>
        <v>813020.67963598971</v>
      </c>
    </row>
    <row r="29" spans="1:22" x14ac:dyDescent="0.3">
      <c r="A29" t="s">
        <v>23</v>
      </c>
      <c r="B29">
        <v>7.8700000000000005E-4</v>
      </c>
      <c r="C29">
        <v>6.1859999999999999</v>
      </c>
      <c r="D29">
        <v>220</v>
      </c>
      <c r="E29">
        <v>70</v>
      </c>
      <c r="F29">
        <f>PI()*D29^2/4*E29*10^-9</f>
        <v>2.6609289775905549E-3</v>
      </c>
      <c r="G29">
        <f>F29*7850</f>
        <v>20.888292474085855</v>
      </c>
      <c r="H29">
        <f>F29-B29</f>
        <v>1.8739289775905549E-3</v>
      </c>
      <c r="I29">
        <f>G29-C29</f>
        <v>14.702292474085855</v>
      </c>
      <c r="J29">
        <f>H29/$S$18/60</f>
        <v>19.520093516568281</v>
      </c>
      <c r="K29">
        <f>I29/$T$18/60</f>
        <v>19.509411457120294</v>
      </c>
      <c r="L29" s="1">
        <f>AVERAGE(J29:K29)*$U$18</f>
        <v>48786.88121711072</v>
      </c>
      <c r="M29" s="1">
        <f t="shared" si="1"/>
        <v>14621.804731860098</v>
      </c>
      <c r="N29">
        <v>105</v>
      </c>
      <c r="O29">
        <v>125</v>
      </c>
      <c r="P29">
        <f>O29/N29</f>
        <v>1.1904761904761905</v>
      </c>
    </row>
    <row r="30" spans="1:22" x14ac:dyDescent="0.3">
      <c r="A30" t="s">
        <v>24</v>
      </c>
      <c r="B30">
        <f>B29</f>
        <v>7.8700000000000005E-4</v>
      </c>
      <c r="C30">
        <f t="shared" ref="C30:M30" si="3">C29</f>
        <v>6.1859999999999999</v>
      </c>
      <c r="D30">
        <f t="shared" si="3"/>
        <v>220</v>
      </c>
      <c r="E30">
        <f t="shared" si="3"/>
        <v>70</v>
      </c>
      <c r="F30">
        <f t="shared" si="3"/>
        <v>2.6609289775905549E-3</v>
      </c>
      <c r="G30">
        <f t="shared" si="3"/>
        <v>20.888292474085855</v>
      </c>
      <c r="H30">
        <f t="shared" si="3"/>
        <v>1.8739289775905549E-3</v>
      </c>
      <c r="I30">
        <f t="shared" si="3"/>
        <v>14.702292474085855</v>
      </c>
      <c r="J30">
        <f t="shared" si="3"/>
        <v>19.520093516568281</v>
      </c>
      <c r="K30">
        <f t="shared" si="3"/>
        <v>19.509411457120294</v>
      </c>
      <c r="L30" s="1">
        <f t="shared" si="3"/>
        <v>48786.88121711072</v>
      </c>
      <c r="M30" s="1">
        <f t="shared" si="3"/>
        <v>14621.804731860098</v>
      </c>
    </row>
    <row r="31" spans="1:22" ht="15" thickBot="1" x14ac:dyDescent="0.35"/>
    <row r="32" spans="1:22" x14ac:dyDescent="0.3">
      <c r="J32" t="s">
        <v>28</v>
      </c>
      <c r="K32">
        <v>6</v>
      </c>
      <c r="L32" s="4">
        <f>SUM(L21:L30)</f>
        <v>21962280.156667084</v>
      </c>
      <c r="M32" s="5">
        <f>SUM(M21:M30)</f>
        <v>11623843.84379801</v>
      </c>
      <c r="N32" s="6">
        <f>SUM(L32:M32)</f>
        <v>33586124.000465095</v>
      </c>
    </row>
    <row r="33" spans="1:16" ht="15" thickBot="1" x14ac:dyDescent="0.35">
      <c r="L33" s="7">
        <f>L32*$K$32</f>
        <v>131773680.9400025</v>
      </c>
      <c r="M33" s="8">
        <f t="shared" ref="M33:N33" si="4">M32*$K$32</f>
        <v>69743063.062788054</v>
      </c>
      <c r="N33" s="9">
        <f t="shared" si="4"/>
        <v>201516744.00279057</v>
      </c>
    </row>
    <row r="34" spans="1:16" x14ac:dyDescent="0.3">
      <c r="H34">
        <f>H24/F24</f>
        <v>0.11458654980862608</v>
      </c>
    </row>
    <row r="35" spans="1:16" x14ac:dyDescent="0.3">
      <c r="H35">
        <f>H27/F27</f>
        <v>0.2609751420733829</v>
      </c>
    </row>
    <row r="44" spans="1:16" x14ac:dyDescent="0.3">
      <c r="B44" t="s">
        <v>1</v>
      </c>
      <c r="C44" t="s">
        <v>2</v>
      </c>
      <c r="D44" t="s">
        <v>3</v>
      </c>
      <c r="E44" t="s">
        <v>4</v>
      </c>
      <c r="F44" t="s">
        <v>1</v>
      </c>
      <c r="G44" t="s">
        <v>2</v>
      </c>
      <c r="H44" t="s">
        <v>11</v>
      </c>
      <c r="I44" t="s">
        <v>12</v>
      </c>
      <c r="J44" t="s">
        <v>13</v>
      </c>
      <c r="K44" t="s">
        <v>14</v>
      </c>
      <c r="L44" t="s">
        <v>25</v>
      </c>
      <c r="M44" t="s">
        <v>26</v>
      </c>
    </row>
    <row r="45" spans="1:16" x14ac:dyDescent="0.3">
      <c r="A45" t="s">
        <v>0</v>
      </c>
      <c r="B45">
        <v>5.5772000000000002E-2</v>
      </c>
      <c r="C45">
        <v>438.14100000000002</v>
      </c>
      <c r="D45">
        <v>350</v>
      </c>
      <c r="E45">
        <v>1520</v>
      </c>
      <c r="F45">
        <f>PI()*D45^2/4*E45*10^-9</f>
        <v>0.14624113802460487</v>
      </c>
      <c r="G45">
        <f>F45*7850</f>
        <v>1147.9929334931483</v>
      </c>
      <c r="H45">
        <f>F45-B45</f>
        <v>9.0469138024604864E-2</v>
      </c>
      <c r="I45">
        <f>G45-C45</f>
        <v>709.85193349314818</v>
      </c>
      <c r="J45">
        <f>H45/$S$18/60</f>
        <v>942.3868544229673</v>
      </c>
      <c r="K45">
        <f>I45/$T$18/60</f>
        <v>941.94789476266999</v>
      </c>
      <c r="L45" s="1">
        <f>AVERAGE(J45:K45)*$U$18</f>
        <v>2355418.4364820467</v>
      </c>
      <c r="M45" s="1">
        <f>G45*$V$18</f>
        <v>803595.05344520381</v>
      </c>
    </row>
    <row r="46" spans="1:16" x14ac:dyDescent="0.3">
      <c r="A46" t="s">
        <v>16</v>
      </c>
      <c r="B46">
        <v>6.1391000000000001E-2</v>
      </c>
      <c r="C46">
        <v>482.28899999999999</v>
      </c>
      <c r="D46">
        <f>D45</f>
        <v>350</v>
      </c>
      <c r="E46">
        <v>1835</v>
      </c>
      <c r="F46">
        <f>PI()*D46^2/4*E46*10^-9</f>
        <v>0.17654768965470394</v>
      </c>
      <c r="G46">
        <f>F46*7850</f>
        <v>1385.8993637894259</v>
      </c>
      <c r="H46">
        <f>F46-B46</f>
        <v>0.11515668965470394</v>
      </c>
      <c r="I46">
        <f>G46-C46</f>
        <v>903.61036378942595</v>
      </c>
      <c r="J46">
        <f>H46/$S$18/60</f>
        <v>1199.5488505698327</v>
      </c>
      <c r="K46">
        <f>I46/$T$18/60</f>
        <v>1199.0583383617645</v>
      </c>
      <c r="L46" s="1">
        <f>AVERAGE(J46:K46)*$U$18</f>
        <v>2998258.9861644963</v>
      </c>
      <c r="M46" s="1">
        <f t="shared" ref="M46:M54" si="5">G46*$V$18</f>
        <v>970129.5546525981</v>
      </c>
    </row>
    <row r="47" spans="1:16" ht="15.6" customHeight="1" x14ac:dyDescent="0.3">
      <c r="A47" t="s">
        <v>17</v>
      </c>
      <c r="B47">
        <v>0.13697799999999999</v>
      </c>
      <c r="C47">
        <v>1076.0999999999999</v>
      </c>
      <c r="D47">
        <v>860</v>
      </c>
      <c r="E47">
        <v>1030</v>
      </c>
      <c r="F47">
        <f>PI()*D47^2/4*E47*10^-9</f>
        <v>0.5983068960982153</v>
      </c>
      <c r="G47">
        <f>F47*7850</f>
        <v>4696.7091343709899</v>
      </c>
      <c r="H47">
        <f>F47-B47</f>
        <v>0.46132889609821531</v>
      </c>
      <c r="I47">
        <f>G47-C47</f>
        <v>3620.60913437099</v>
      </c>
      <c r="J47">
        <f>H47/$S$18/60</f>
        <v>4805.5093343564095</v>
      </c>
      <c r="K47">
        <f>I47/$T$18/60</f>
        <v>4804.4176411504632</v>
      </c>
      <c r="L47" s="1">
        <f>AVERAGE(J47:K47)*$U$18</f>
        <v>12012408.71938359</v>
      </c>
      <c r="M47" s="1">
        <f t="shared" si="5"/>
        <v>3287696.394059693</v>
      </c>
    </row>
    <row r="48" spans="1:16" x14ac:dyDescent="0.3">
      <c r="A48" t="s">
        <v>18</v>
      </c>
      <c r="B48">
        <v>0.71840400000000004</v>
      </c>
      <c r="C48">
        <v>5463.7809999999999</v>
      </c>
      <c r="D48" s="2">
        <v>910</v>
      </c>
      <c r="E48">
        <v>1250</v>
      </c>
      <c r="F48">
        <f>PI()*D48^2/4*E48*10^-9</f>
        <v>0.81298527388678377</v>
      </c>
      <c r="G48">
        <f>F48*7850</f>
        <v>6381.9344000112524</v>
      </c>
      <c r="H48">
        <f>F48-B48</f>
        <v>9.4581273886783723E-2</v>
      </c>
      <c r="I48">
        <f>G48-C48</f>
        <v>918.15340001125242</v>
      </c>
      <c r="J48">
        <f>H48/$S$18/60</f>
        <v>985.22160298733036</v>
      </c>
      <c r="K48">
        <f>I48/$T$18/60</f>
        <v>1218.3564225202392</v>
      </c>
      <c r="L48" s="1">
        <f>AVERAGE(J48:K48)*$U$18</f>
        <v>2754472.5318844621</v>
      </c>
      <c r="M48" s="1">
        <f>G48*$V$18</f>
        <v>4467354.0800078763</v>
      </c>
      <c r="N48">
        <v>455</v>
      </c>
      <c r="O48">
        <v>845</v>
      </c>
      <c r="P48">
        <f>O48/N48</f>
        <v>1.8571428571428572</v>
      </c>
    </row>
    <row r="49" spans="1:16" x14ac:dyDescent="0.3">
      <c r="A49" t="s">
        <v>19</v>
      </c>
      <c r="B49">
        <v>0.231714</v>
      </c>
      <c r="C49">
        <v>1820.3430000000001</v>
      </c>
      <c r="D49">
        <v>1250</v>
      </c>
      <c r="E49">
        <v>250</v>
      </c>
      <c r="F49">
        <f>PI()*D49^2/4*E49*10^-9</f>
        <v>0.30679615757712825</v>
      </c>
      <c r="G49">
        <f>F49*7850</f>
        <v>2408.3498369804565</v>
      </c>
      <c r="H49">
        <f>F49-B49</f>
        <v>7.5082157577128245E-2</v>
      </c>
      <c r="I49">
        <f>G49-C49</f>
        <v>588.00683698045646</v>
      </c>
      <c r="J49">
        <f>H49/$S$18/60</f>
        <v>782.10580809508588</v>
      </c>
      <c r="K49">
        <f>I49/$T$18/60</f>
        <v>780.26384949635928</v>
      </c>
      <c r="L49" s="1">
        <f>AVERAGE(J49:K49)*$U$18</f>
        <v>1952962.0719893062</v>
      </c>
      <c r="M49" s="1">
        <f t="shared" si="5"/>
        <v>1685844.8858863197</v>
      </c>
      <c r="N49">
        <v>666</v>
      </c>
      <c r="O49">
        <v>1233</v>
      </c>
      <c r="P49">
        <f>O49/N49</f>
        <v>1.8513513513513513</v>
      </c>
    </row>
    <row r="50" spans="1:16" x14ac:dyDescent="0.3">
      <c r="A50" t="s">
        <v>20</v>
      </c>
      <c r="B50">
        <f>B49</f>
        <v>0.231714</v>
      </c>
      <c r="C50">
        <f t="shared" ref="C50" si="6">C49</f>
        <v>1820.3430000000001</v>
      </c>
      <c r="D50">
        <f t="shared" ref="D50" si="7">D49</f>
        <v>1250</v>
      </c>
      <c r="E50">
        <f t="shared" ref="E50" si="8">E49</f>
        <v>250</v>
      </c>
      <c r="F50">
        <f t="shared" ref="F50" si="9">F49</f>
        <v>0.30679615757712825</v>
      </c>
      <c r="G50">
        <f t="shared" ref="G50" si="10">G49</f>
        <v>2408.3498369804565</v>
      </c>
      <c r="H50">
        <f t="shared" ref="H50" si="11">H49</f>
        <v>7.5082157577128245E-2</v>
      </c>
      <c r="I50">
        <f t="shared" ref="I50" si="12">I49</f>
        <v>588.00683698045646</v>
      </c>
      <c r="J50">
        <f t="shared" ref="J50" si="13">J49</f>
        <v>782.10580809508588</v>
      </c>
      <c r="K50">
        <f t="shared" ref="K50" si="14">K49</f>
        <v>780.26384949635928</v>
      </c>
      <c r="L50" s="1">
        <f t="shared" ref="L50" si="15">L49</f>
        <v>1952962.0719893062</v>
      </c>
      <c r="M50" s="1">
        <f t="shared" ref="M50" si="16">M49</f>
        <v>1685844.8858863197</v>
      </c>
    </row>
    <row r="51" spans="1:16" x14ac:dyDescent="0.3">
      <c r="A51" t="s">
        <v>21</v>
      </c>
      <c r="B51">
        <v>7.3525999999999994E-2</v>
      </c>
      <c r="C51">
        <v>577.61900000000003</v>
      </c>
      <c r="D51" s="2">
        <v>490</v>
      </c>
      <c r="E51">
        <v>520</v>
      </c>
      <c r="F51">
        <f>PI()*D51^2/4*E51*10^-9</f>
        <v>9.8058531496498222E-2</v>
      </c>
      <c r="G51">
        <f>F51*7850</f>
        <v>769.7594722475111</v>
      </c>
      <c r="H51">
        <f>F51-B51</f>
        <v>2.4532531496498228E-2</v>
      </c>
      <c r="I51">
        <f>G51-C51</f>
        <v>192.14047224751107</v>
      </c>
      <c r="J51">
        <f>H51/$S$18/60</f>
        <v>255.54720308852316</v>
      </c>
      <c r="K51">
        <f>I51/$T$18/60</f>
        <v>254.96347166601785</v>
      </c>
      <c r="L51" s="1">
        <f>AVERAGE(J51:K51)*$U$18</f>
        <v>638138.34344317624</v>
      </c>
      <c r="M51" s="1">
        <f t="shared" ref="M51:M59" si="17">G51*$V$18</f>
        <v>538831.6305732578</v>
      </c>
    </row>
    <row r="52" spans="1:16" x14ac:dyDescent="0.3">
      <c r="A52" t="s">
        <v>22</v>
      </c>
      <c r="B52">
        <v>8.5087999999999997E-2</v>
      </c>
      <c r="C52">
        <v>668.45</v>
      </c>
      <c r="D52">
        <f>D50</f>
        <v>1250</v>
      </c>
      <c r="E52">
        <v>150</v>
      </c>
      <c r="F52">
        <f>PI()*D52^2/4*E52*10^-9</f>
        <v>0.18407769454627693</v>
      </c>
      <c r="G52">
        <f>F52*7850</f>
        <v>1445.0099021882738</v>
      </c>
      <c r="H52">
        <f>F52-B52</f>
        <v>9.898969454627693E-2</v>
      </c>
      <c r="I52">
        <f>G52-C52</f>
        <v>776.55990218827378</v>
      </c>
      <c r="J52">
        <f>H52/$S$18/60</f>
        <v>1031.1426515237179</v>
      </c>
      <c r="K52">
        <f>I52/$T$18/60</f>
        <v>1030.4669615024864</v>
      </c>
      <c r="L52" s="1">
        <f>AVERAGE(J52:K52)*$U$18</f>
        <v>2577012.016282755</v>
      </c>
      <c r="M52" s="1">
        <f t="shared" si="17"/>
        <v>1011506.9315317917</v>
      </c>
    </row>
    <row r="53" spans="1:16" x14ac:dyDescent="0.3">
      <c r="A53" t="s">
        <v>23</v>
      </c>
      <c r="B53">
        <v>7.8700000000000005E-4</v>
      </c>
      <c r="C53">
        <v>6.1859999999999999</v>
      </c>
      <c r="D53">
        <v>230</v>
      </c>
      <c r="E53">
        <v>75</v>
      </c>
      <c r="F53">
        <f>PI()*D53^2/4*E53*10^-9</f>
        <v>3.1160672132793761E-3</v>
      </c>
      <c r="G53">
        <f>F53*7850</f>
        <v>24.461127624243101</v>
      </c>
      <c r="H53">
        <f>F53-B53</f>
        <v>2.3290672132793761E-3</v>
      </c>
      <c r="I53">
        <f>G53-C53</f>
        <v>18.275127624243101</v>
      </c>
      <c r="J53">
        <f>H53/$S$18/60</f>
        <v>24.261116804993499</v>
      </c>
      <c r="K53">
        <f>I53/$T$18/60</f>
        <v>24.250434745545515</v>
      </c>
      <c r="L53" s="1">
        <f>AVERAGE(J53:K53)*$U$18</f>
        <v>60639.439438173766</v>
      </c>
      <c r="M53" s="1">
        <f t="shared" si="17"/>
        <v>17122.789336970171</v>
      </c>
      <c r="N53">
        <v>105</v>
      </c>
      <c r="O53">
        <v>130</v>
      </c>
      <c r="P53">
        <f>O53/N53</f>
        <v>1.2380952380952381</v>
      </c>
    </row>
    <row r="54" spans="1:16" x14ac:dyDescent="0.3">
      <c r="A54" t="s">
        <v>24</v>
      </c>
      <c r="B54">
        <f>B53</f>
        <v>7.8700000000000005E-4</v>
      </c>
      <c r="C54">
        <f t="shared" ref="C54" si="18">C53</f>
        <v>6.1859999999999999</v>
      </c>
      <c r="D54">
        <f t="shared" ref="D54" si="19">D53</f>
        <v>230</v>
      </c>
      <c r="E54">
        <f t="shared" ref="E54" si="20">E53</f>
        <v>75</v>
      </c>
      <c r="F54">
        <f t="shared" ref="F54" si="21">F53</f>
        <v>3.1160672132793761E-3</v>
      </c>
      <c r="G54">
        <f t="shared" ref="G54" si="22">G53</f>
        <v>24.461127624243101</v>
      </c>
      <c r="H54">
        <f t="shared" ref="H54" si="23">H53</f>
        <v>2.3290672132793761E-3</v>
      </c>
      <c r="I54">
        <f t="shared" ref="I54" si="24">I53</f>
        <v>18.275127624243101</v>
      </c>
      <c r="J54">
        <f t="shared" ref="J54" si="25">J53</f>
        <v>24.261116804993499</v>
      </c>
      <c r="K54">
        <f t="shared" ref="K54" si="26">K53</f>
        <v>24.250434745545515</v>
      </c>
      <c r="L54" s="1">
        <f t="shared" ref="L54" si="27">L53</f>
        <v>60639.439438173766</v>
      </c>
      <c r="M54" s="1">
        <f t="shared" ref="M54" si="28">M53</f>
        <v>17122.789336970171</v>
      </c>
    </row>
    <row r="55" spans="1:16" ht="15" thickBot="1" x14ac:dyDescent="0.35"/>
    <row r="56" spans="1:16" x14ac:dyDescent="0.3">
      <c r="J56" t="s">
        <v>28</v>
      </c>
      <c r="K56">
        <v>4</v>
      </c>
      <c r="L56" s="4">
        <f>SUM(L45:L54)</f>
        <v>27362912.056495491</v>
      </c>
      <c r="M56" s="5">
        <f>SUM(M45:M54)</f>
        <v>14485048.994717</v>
      </c>
      <c r="N56" s="6">
        <f>SUM(L56:M56)</f>
        <v>41847961.05121249</v>
      </c>
    </row>
    <row r="57" spans="1:16" ht="15" thickBot="1" x14ac:dyDescent="0.35">
      <c r="L57" s="7">
        <f>L56*$K$56</f>
        <v>109451648.22598197</v>
      </c>
      <c r="M57" s="8">
        <f t="shared" ref="M57:N57" si="29">M56*$K$56</f>
        <v>57940195.978868</v>
      </c>
      <c r="N57" s="9">
        <f t="shared" si="29"/>
        <v>167391844.20484996</v>
      </c>
    </row>
    <row r="58" spans="1:16" x14ac:dyDescent="0.3">
      <c r="H58">
        <f>H48/F48</f>
        <v>0.11633823751148917</v>
      </c>
    </row>
    <row r="59" spans="1:16" x14ac:dyDescent="0.3">
      <c r="H59">
        <f>H51/F51</f>
        <v>0.25018252998592289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2025-08-01T11:57:16Z</dcterms:modified>
</cp:coreProperties>
</file>