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RemoteTempMonitor\"/>
    </mc:Choice>
  </mc:AlternateContent>
  <xr:revisionPtr revIDLastSave="0" documentId="13_ncr:1_{025941F7-B8D9-4A46-9AEC-91252ED9DC98}" xr6:coauthVersionLast="47" xr6:coauthVersionMax="47" xr10:uidLastSave="{00000000-0000-0000-0000-000000000000}"/>
  <bookViews>
    <workbookView xWindow="-120" yWindow="-120" windowWidth="20730" windowHeight="11310" xr2:uid="{06313240-559F-D04A-8DD7-FFF8CB69C591}"/>
  </bookViews>
  <sheets>
    <sheet name="Hoja1" sheetId="1" r:id="rId1"/>
  </sheets>
  <definedNames>
    <definedName name="PCB_Design" localSheetId="0">Hoja1!$A$1:$D$31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2" i="1"/>
  <c r="L3" i="1"/>
  <c r="L4" i="1"/>
  <c r="L5" i="1"/>
  <c r="L6" i="1"/>
  <c r="L7" i="1"/>
  <c r="L8" i="1"/>
  <c r="L9" i="1"/>
  <c r="L10" i="1"/>
  <c r="M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L32" i="1"/>
  <c r="L2" i="1"/>
  <c r="G32" i="1"/>
  <c r="E39" i="1"/>
  <c r="J32" i="1"/>
  <c r="G29" i="1"/>
  <c r="J29" i="1" s="1"/>
  <c r="G26" i="1"/>
  <c r="J26" i="1" s="1"/>
  <c r="G18" i="1"/>
  <c r="J18" i="1" s="1"/>
  <c r="G8" i="1"/>
  <c r="J8" i="1" s="1"/>
  <c r="G14" i="1"/>
  <c r="J14" i="1" s="1"/>
  <c r="G7" i="1"/>
  <c r="J2" i="1"/>
  <c r="J4" i="1"/>
  <c r="H40" i="1" s="1"/>
  <c r="J5" i="1"/>
  <c r="H41" i="1" s="1"/>
  <c r="J6" i="1"/>
  <c r="J7" i="1"/>
  <c r="J9" i="1"/>
  <c r="J10" i="1"/>
  <c r="J11" i="1"/>
  <c r="J12" i="1"/>
  <c r="J13" i="1"/>
  <c r="J15" i="1"/>
  <c r="J16" i="1"/>
  <c r="J17" i="1"/>
  <c r="J19" i="1"/>
  <c r="J20" i="1"/>
  <c r="J21" i="1"/>
  <c r="J22" i="1"/>
  <c r="J23" i="1"/>
  <c r="J24" i="1"/>
  <c r="J25" i="1"/>
  <c r="J27" i="1"/>
  <c r="J28" i="1"/>
  <c r="J30" i="1"/>
  <c r="J31" i="1"/>
  <c r="J3" i="1"/>
  <c r="E38" i="1" s="1"/>
  <c r="H39" i="1" l="1"/>
  <c r="E40" i="1"/>
  <c r="E41" i="1" s="1"/>
  <c r="M33" i="1"/>
  <c r="H38" i="1"/>
  <c r="J33" i="1"/>
  <c r="H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<sst xmlns="http://schemas.openxmlformats.org/spreadsheetml/2006/main" count="141" uniqueCount="77">
  <si>
    <t>Item</t>
  </si>
  <si>
    <t>Qty</t>
  </si>
  <si>
    <t>Reference(s)</t>
  </si>
  <si>
    <t>Value</t>
  </si>
  <si>
    <t>4.7k1</t>
  </si>
  <si>
    <t>Battery_Cell</t>
  </si>
  <si>
    <t>SW_Push</t>
  </si>
  <si>
    <t>Buzzer1</t>
  </si>
  <si>
    <t>Buzzer</t>
  </si>
  <si>
    <t>10u</t>
  </si>
  <si>
    <t>Conn_I2C1</t>
  </si>
  <si>
    <t>Conn_OLED1</t>
  </si>
  <si>
    <t>Conn_01x04_Female</t>
  </si>
  <si>
    <t>Conn_prog1</t>
  </si>
  <si>
    <t>Conn_01x05_Female</t>
  </si>
  <si>
    <t>D1</t>
  </si>
  <si>
    <t>LED_RGBC</t>
  </si>
  <si>
    <t>LED</t>
  </si>
  <si>
    <t>IC1</t>
  </si>
  <si>
    <t>MIC37303YME</t>
  </si>
  <si>
    <t>J1</t>
  </si>
  <si>
    <t>TP4056</t>
  </si>
  <si>
    <t>J2</t>
  </si>
  <si>
    <t>NMOS_Buzzer1</t>
  </si>
  <si>
    <t>R1</t>
  </si>
  <si>
    <t>R2</t>
  </si>
  <si>
    <t>1k</t>
  </si>
  <si>
    <t>R_rLed1</t>
  </si>
  <si>
    <t>10k</t>
  </si>
  <si>
    <t>47u</t>
  </si>
  <si>
    <t>Sens_Temp1</t>
  </si>
  <si>
    <t>DS18B20</t>
  </si>
  <si>
    <t>SW_ONOFF1</t>
  </si>
  <si>
    <t>U1</t>
  </si>
  <si>
    <t>ESP32-WROOM-32</t>
  </si>
  <si>
    <t>Battery1, Battery2</t>
  </si>
  <si>
    <t>BT1, BT2, BT3, BT4</t>
  </si>
  <si>
    <t>C1, C2</t>
  </si>
  <si>
    <t>Cd1, Cd2, Cd3, Cd4</t>
  </si>
  <si>
    <t>FlagLED_R1, gLED1, LED_Piloto_G1, LED_Prog_B1, rLED1</t>
  </si>
  <si>
    <t>R_gLED1, R_rLED1, Rd1, Rd2, Rd3, Rd4</t>
  </si>
  <si>
    <t>R_Piloto1, R_RGB_R1</t>
  </si>
  <si>
    <t>R_Prog_B1, R_RGB_B1, R_RGB_G1</t>
  </si>
  <si>
    <t>Ren1, Rpd1, Rpd2, Rpd3, Rpd4</t>
  </si>
  <si>
    <t>Rogers1, Steve1</t>
  </si>
  <si>
    <t>SW1, SW2</t>
  </si>
  <si>
    <t>Compañia</t>
  </si>
  <si>
    <t>Sigma</t>
  </si>
  <si>
    <t>Mactrónica</t>
  </si>
  <si>
    <t>Battery holder, Battery holder</t>
  </si>
  <si>
    <t>Mercado Libre</t>
  </si>
  <si>
    <t>NMOS</t>
  </si>
  <si>
    <t>-----</t>
  </si>
  <si>
    <t>Pantalla OLED</t>
  </si>
  <si>
    <t>oled 1.3"</t>
  </si>
  <si>
    <t>estado compra</t>
  </si>
  <si>
    <t>precio unidad</t>
  </si>
  <si>
    <t>conn Sens_Temp1</t>
  </si>
  <si>
    <t>JST</t>
  </si>
  <si>
    <t>Total</t>
  </si>
  <si>
    <t>quien compró</t>
  </si>
  <si>
    <t>Diego</t>
  </si>
  <si>
    <t>Omar</t>
  </si>
  <si>
    <t>Danny</t>
  </si>
  <si>
    <t>USB-b micro</t>
  </si>
  <si>
    <t>cantidad compra</t>
  </si>
  <si>
    <t>Centro</t>
  </si>
  <si>
    <t>0.1u</t>
  </si>
  <si>
    <t>centro</t>
  </si>
  <si>
    <t>6.98k</t>
  </si>
  <si>
    <t>4.02k</t>
  </si>
  <si>
    <t>R_OneWire R_PROG1</t>
  </si>
  <si>
    <t>Compras  por persona</t>
  </si>
  <si>
    <t>Compras por tienda</t>
  </si>
  <si>
    <t>Envio Sigma</t>
  </si>
  <si>
    <t>Elementos de sobra</t>
  </si>
  <si>
    <t>Precio de elementos sobrantes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</si>
</sst>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quotePrefix="1" applyBorder="1"/>
    <xf numFmtId="0" fontId="2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M42"/>
  <sheetViews>
    <sheetView tabSelected="1" topLeftCell="A29" zoomScale="80" zoomScaleNormal="80" workbookViewId="0">
      <selection activeCell="J4" sqref="J4"/>
    </sheetView>
  </sheetViews>
  <sheetFormatPr defaultColWidth="11" defaultRowHeight="15.75" x14ac:dyDescent="0.25"/>
  <cols>
    <col min="1" max="1" width="6.375" customWidth="1"/>
    <col min="2" max="2" width="6" customWidth="1"/>
    <col min="3" max="3" width="48.5" bestFit="1" customWidth="1"/>
    <col min="4" max="4" width="18.375" bestFit="1" customWidth="1"/>
    <col min="5" max="5" width="14" customWidth="1"/>
    <col min="6" max="6" width="13.125" customWidth="1"/>
    <col min="7" max="7" width="12.625" customWidth="1"/>
    <col min="8" max="8" width="15.875" customWidth="1"/>
    <col min="9" max="9" width="12.625" customWidth="1"/>
    <col min="12" max="12" width="16.375" customWidth="1"/>
    <col min="13" max="13" width="25.125" customWidth="1"/>
    <col min="14" max="14" width="13.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55</v>
      </c>
      <c r="G1" s="1" t="s">
        <v>56</v>
      </c>
      <c r="H1" s="1" t="s">
        <v>65</v>
      </c>
      <c r="I1" s="1" t="s">
        <v>60</v>
      </c>
      <c r="J1" s="1" t="s">
        <v>59</v>
      </c>
      <c r="L1" s="1" t="s">
        <v>75</v>
      </c>
      <c r="M1" s="1" t="s">
        <v>76</v>
      </c>
    </row>
    <row r="2" spans="1:13" x14ac:dyDescent="0.25">
      <c r="A2" s="1">
        <v>1</v>
      </c>
      <c r="B2" s="1">
        <v>2</v>
      </c>
      <c r="C2" s="1" t="s">
        <v>71</v>
      </c>
      <c r="D2" s="1" t="s">
        <v>4</v>
      </c>
      <c r="E2" s="1" t="s">
        <v>47</v>
      </c>
      <c r="F2" s="2"/>
      <c r="G2" s="1">
        <v>47.6</v>
      </c>
      <c r="H2" s="1">
        <v>10</v>
      </c>
      <c r="I2" s="1" t="s">
        <v>61</v>
      </c>
      <c r="J2" s="1">
        <f>G2*H2</f>
        <v>476</v>
      </c>
      <c r="L2" s="1">
        <f>H2-B2</f>
        <v>8</v>
      </c>
      <c r="M2" s="1">
        <f>L2*G2</f>
        <v>380.8</v>
      </c>
    </row>
    <row r="3" spans="1:13" x14ac:dyDescent="0.25">
      <c r="A3" s="1">
        <v>2</v>
      </c>
      <c r="B3" s="1">
        <v>2</v>
      </c>
      <c r="C3" s="1" t="s">
        <v>49</v>
      </c>
      <c r="D3" s="1" t="s">
        <v>5</v>
      </c>
      <c r="E3" s="3" t="s">
        <v>48</v>
      </c>
      <c r="F3" s="2"/>
      <c r="G3" s="1">
        <v>5000</v>
      </c>
      <c r="H3" s="1">
        <v>2</v>
      </c>
      <c r="I3" s="1" t="s">
        <v>61</v>
      </c>
      <c r="J3" s="1">
        <f>G3*H3</f>
        <v>10000</v>
      </c>
      <c r="L3" s="1">
        <f t="shared" ref="L3:L32" si="0">H3-B3</f>
        <v>0</v>
      </c>
      <c r="M3" s="1">
        <f t="shared" ref="M3:M32" si="1">L3*G3</f>
        <v>0</v>
      </c>
    </row>
    <row r="4" spans="1:13" x14ac:dyDescent="0.25">
      <c r="A4" s="1">
        <v>3</v>
      </c>
      <c r="B4" s="1">
        <v>2</v>
      </c>
      <c r="C4" s="1" t="s">
        <v>35</v>
      </c>
      <c r="D4" s="1" t="s">
        <v>5</v>
      </c>
      <c r="E4" s="1" t="s">
        <v>50</v>
      </c>
      <c r="F4" s="5"/>
      <c r="G4" s="6">
        <v>35800</v>
      </c>
      <c r="H4" s="6">
        <v>1</v>
      </c>
      <c r="I4" s="6" t="s">
        <v>62</v>
      </c>
      <c r="J4" s="6">
        <f t="shared" ref="J4:J32" si="2">G4*H4</f>
        <v>35800</v>
      </c>
      <c r="L4" s="1">
        <f t="shared" si="0"/>
        <v>-1</v>
      </c>
      <c r="M4" s="1">
        <f t="shared" si="1"/>
        <v>-35800</v>
      </c>
    </row>
    <row r="5" spans="1:13" x14ac:dyDescent="0.25">
      <c r="A5" s="1">
        <v>4</v>
      </c>
      <c r="B5" s="1">
        <v>4</v>
      </c>
      <c r="C5" s="1" t="s">
        <v>36</v>
      </c>
      <c r="D5" s="1" t="s">
        <v>6</v>
      </c>
      <c r="E5" s="6" t="s">
        <v>48</v>
      </c>
      <c r="F5" s="2"/>
      <c r="G5" s="1">
        <v>1500</v>
      </c>
      <c r="H5" s="1">
        <v>1</v>
      </c>
      <c r="I5" s="1" t="s">
        <v>63</v>
      </c>
      <c r="J5" s="1">
        <f t="shared" si="2"/>
        <v>1500</v>
      </c>
      <c r="L5" s="1">
        <f t="shared" si="0"/>
        <v>-3</v>
      </c>
      <c r="M5" s="1">
        <f t="shared" si="1"/>
        <v>-4500</v>
      </c>
    </row>
    <row r="6" spans="1:13" x14ac:dyDescent="0.25">
      <c r="A6" s="1">
        <v>5</v>
      </c>
      <c r="B6" s="1">
        <v>1</v>
      </c>
      <c r="C6" s="1" t="s">
        <v>7</v>
      </c>
      <c r="D6" s="1" t="s">
        <v>8</v>
      </c>
      <c r="E6" s="7" t="s">
        <v>48</v>
      </c>
      <c r="F6" s="2"/>
      <c r="G6" s="1">
        <v>2000</v>
      </c>
      <c r="H6" s="1">
        <v>1</v>
      </c>
      <c r="I6" s="6" t="s">
        <v>63</v>
      </c>
      <c r="J6" s="1">
        <f t="shared" si="2"/>
        <v>2000</v>
      </c>
      <c r="L6" s="1">
        <f t="shared" si="0"/>
        <v>0</v>
      </c>
      <c r="M6" s="1">
        <f t="shared" si="1"/>
        <v>0</v>
      </c>
    </row>
    <row r="7" spans="1:13" x14ac:dyDescent="0.25">
      <c r="A7" s="1">
        <v>6</v>
      </c>
      <c r="B7" s="1">
        <v>2</v>
      </c>
      <c r="C7" s="1" t="s">
        <v>37</v>
      </c>
      <c r="D7" s="1" t="s">
        <v>9</v>
      </c>
      <c r="E7" s="1" t="s">
        <v>47</v>
      </c>
      <c r="F7" s="2"/>
      <c r="G7" s="1">
        <f>952/4</f>
        <v>238</v>
      </c>
      <c r="H7" s="1">
        <v>4</v>
      </c>
      <c r="I7" s="1" t="s">
        <v>61</v>
      </c>
      <c r="J7" s="1">
        <f t="shared" si="2"/>
        <v>952</v>
      </c>
      <c r="L7" s="1">
        <f t="shared" si="0"/>
        <v>2</v>
      </c>
      <c r="M7" s="1">
        <f t="shared" si="1"/>
        <v>476</v>
      </c>
    </row>
    <row r="8" spans="1:13" x14ac:dyDescent="0.25">
      <c r="A8" s="1">
        <v>7</v>
      </c>
      <c r="B8" s="1">
        <v>4</v>
      </c>
      <c r="C8" s="1" t="s">
        <v>38</v>
      </c>
      <c r="D8" s="6" t="s">
        <v>67</v>
      </c>
      <c r="E8" s="1" t="s">
        <v>47</v>
      </c>
      <c r="F8" s="2"/>
      <c r="G8" s="1">
        <f>714/6</f>
        <v>119</v>
      </c>
      <c r="H8" s="1">
        <v>6</v>
      </c>
      <c r="I8" s="1" t="s">
        <v>61</v>
      </c>
      <c r="J8" s="1">
        <f t="shared" si="2"/>
        <v>714</v>
      </c>
      <c r="L8" s="1">
        <f t="shared" si="0"/>
        <v>2</v>
      </c>
      <c r="M8" s="1">
        <f t="shared" si="1"/>
        <v>238</v>
      </c>
    </row>
    <row r="9" spans="1:13" x14ac:dyDescent="0.25">
      <c r="A9" s="1">
        <v>8</v>
      </c>
      <c r="B9" s="1">
        <v>1</v>
      </c>
      <c r="C9" s="1" t="s">
        <v>10</v>
      </c>
      <c r="D9" s="1" t="s">
        <v>12</v>
      </c>
      <c r="E9" s="4" t="s">
        <v>52</v>
      </c>
      <c r="F9" s="5"/>
      <c r="G9" s="1">
        <v>0</v>
      </c>
      <c r="H9" s="1">
        <v>1</v>
      </c>
      <c r="I9" s="1" t="s">
        <v>61</v>
      </c>
      <c r="J9" s="1">
        <f t="shared" si="2"/>
        <v>0</v>
      </c>
      <c r="L9" s="1">
        <f t="shared" si="0"/>
        <v>0</v>
      </c>
      <c r="M9" s="1">
        <f t="shared" si="1"/>
        <v>0</v>
      </c>
    </row>
    <row r="10" spans="1:13" x14ac:dyDescent="0.25">
      <c r="A10" s="1">
        <v>9</v>
      </c>
      <c r="B10" s="1">
        <v>1</v>
      </c>
      <c r="C10" s="1" t="s">
        <v>53</v>
      </c>
      <c r="D10" s="1" t="s">
        <v>54</v>
      </c>
      <c r="E10" s="7" t="s">
        <v>48</v>
      </c>
      <c r="F10" s="2"/>
      <c r="G10" s="1">
        <v>25000</v>
      </c>
      <c r="H10" s="1">
        <v>1</v>
      </c>
      <c r="I10" s="1" t="s">
        <v>63</v>
      </c>
      <c r="J10" s="1">
        <f t="shared" si="2"/>
        <v>25000</v>
      </c>
      <c r="L10" s="1">
        <f t="shared" si="0"/>
        <v>0</v>
      </c>
      <c r="M10" s="1">
        <f t="shared" si="1"/>
        <v>0</v>
      </c>
    </row>
    <row r="11" spans="1:13" x14ac:dyDescent="0.25">
      <c r="A11" s="1">
        <v>10</v>
      </c>
      <c r="B11" s="1">
        <v>1</v>
      </c>
      <c r="C11" s="1" t="s">
        <v>11</v>
      </c>
      <c r="D11" s="1" t="s">
        <v>12</v>
      </c>
      <c r="E11" s="4" t="s">
        <v>52</v>
      </c>
      <c r="F11" s="2"/>
      <c r="G11" s="1">
        <v>0</v>
      </c>
      <c r="H11" s="1">
        <v>1</v>
      </c>
      <c r="I11" s="1" t="s">
        <v>61</v>
      </c>
      <c r="J11" s="1">
        <f t="shared" si="2"/>
        <v>0</v>
      </c>
      <c r="L11" s="1">
        <f t="shared" si="0"/>
        <v>0</v>
      </c>
      <c r="M11" s="1">
        <f t="shared" si="1"/>
        <v>0</v>
      </c>
    </row>
    <row r="12" spans="1:13" x14ac:dyDescent="0.25">
      <c r="A12" s="1">
        <v>11</v>
      </c>
      <c r="B12" s="1">
        <v>1</v>
      </c>
      <c r="C12" s="1" t="s">
        <v>13</v>
      </c>
      <c r="D12" s="1" t="s">
        <v>14</v>
      </c>
      <c r="E12" s="4" t="s">
        <v>52</v>
      </c>
      <c r="F12" s="2"/>
      <c r="G12" s="1">
        <v>0</v>
      </c>
      <c r="H12" s="1">
        <v>1</v>
      </c>
      <c r="I12" s="1" t="s">
        <v>61</v>
      </c>
      <c r="J12" s="1">
        <f t="shared" si="2"/>
        <v>0</v>
      </c>
      <c r="L12" s="1">
        <f t="shared" si="0"/>
        <v>0</v>
      </c>
      <c r="M12" s="1">
        <f t="shared" si="1"/>
        <v>0</v>
      </c>
    </row>
    <row r="13" spans="1:13" x14ac:dyDescent="0.25">
      <c r="A13" s="1">
        <v>12</v>
      </c>
      <c r="B13" s="1">
        <v>1</v>
      </c>
      <c r="C13" s="1" t="s">
        <v>15</v>
      </c>
      <c r="D13" s="1" t="s">
        <v>16</v>
      </c>
      <c r="E13" s="3" t="s">
        <v>48</v>
      </c>
      <c r="F13" s="2"/>
      <c r="G13" s="1">
        <v>1000</v>
      </c>
      <c r="H13" s="1">
        <v>1</v>
      </c>
      <c r="I13" s="1" t="s">
        <v>61</v>
      </c>
      <c r="J13" s="1">
        <f t="shared" si="2"/>
        <v>1000</v>
      </c>
      <c r="L13" s="1">
        <f t="shared" si="0"/>
        <v>0</v>
      </c>
      <c r="M13" s="1">
        <f t="shared" si="1"/>
        <v>0</v>
      </c>
    </row>
    <row r="14" spans="1:13" x14ac:dyDescent="0.25">
      <c r="A14" s="1">
        <v>13</v>
      </c>
      <c r="B14" s="1">
        <v>5</v>
      </c>
      <c r="C14" s="1" t="s">
        <v>39</v>
      </c>
      <c r="D14" s="1" t="s">
        <v>17</v>
      </c>
      <c r="E14" s="1" t="s">
        <v>47</v>
      </c>
      <c r="F14" s="2"/>
      <c r="G14" s="1">
        <f>714/3</f>
        <v>238</v>
      </c>
      <c r="H14" s="1">
        <v>8</v>
      </c>
      <c r="I14" s="1" t="s">
        <v>61</v>
      </c>
      <c r="J14" s="1">
        <f t="shared" si="2"/>
        <v>1904</v>
      </c>
      <c r="L14" s="1">
        <f t="shared" si="0"/>
        <v>3</v>
      </c>
      <c r="M14" s="1">
        <f t="shared" si="1"/>
        <v>714</v>
      </c>
    </row>
    <row r="15" spans="1:13" x14ac:dyDescent="0.25">
      <c r="A15" s="1">
        <v>14</v>
      </c>
      <c r="B15" s="1">
        <v>1</v>
      </c>
      <c r="C15" s="1" t="s">
        <v>18</v>
      </c>
      <c r="D15" s="1" t="s">
        <v>19</v>
      </c>
      <c r="E15" s="1" t="s">
        <v>47</v>
      </c>
      <c r="F15" s="2"/>
      <c r="G15" s="1">
        <v>7735</v>
      </c>
      <c r="H15" s="1">
        <v>1</v>
      </c>
      <c r="I15" s="1" t="s">
        <v>61</v>
      </c>
      <c r="J15" s="1">
        <f t="shared" si="2"/>
        <v>7735</v>
      </c>
      <c r="L15" s="1">
        <f t="shared" si="0"/>
        <v>0</v>
      </c>
      <c r="M15" s="1">
        <f t="shared" si="1"/>
        <v>0</v>
      </c>
    </row>
    <row r="16" spans="1:13" x14ac:dyDescent="0.25">
      <c r="A16" s="1">
        <v>15</v>
      </c>
      <c r="B16" s="1">
        <v>1</v>
      </c>
      <c r="C16" s="1" t="s">
        <v>20</v>
      </c>
      <c r="D16" s="1" t="s">
        <v>21</v>
      </c>
      <c r="E16" s="1" t="s">
        <v>47</v>
      </c>
      <c r="F16" s="2"/>
      <c r="G16" s="1">
        <v>2142</v>
      </c>
      <c r="H16" s="1">
        <v>1</v>
      </c>
      <c r="I16" s="1" t="s">
        <v>61</v>
      </c>
      <c r="J16" s="1">
        <f t="shared" si="2"/>
        <v>2142</v>
      </c>
      <c r="L16" s="1">
        <f t="shared" si="0"/>
        <v>0</v>
      </c>
      <c r="M16" s="1">
        <f t="shared" si="1"/>
        <v>0</v>
      </c>
    </row>
    <row r="17" spans="1:13" x14ac:dyDescent="0.25">
      <c r="A17" s="1">
        <v>16</v>
      </c>
      <c r="B17" s="1">
        <v>1</v>
      </c>
      <c r="C17" s="1" t="s">
        <v>22</v>
      </c>
      <c r="D17" s="1" t="s">
        <v>64</v>
      </c>
      <c r="E17" s="1" t="s">
        <v>68</v>
      </c>
      <c r="F17" s="2"/>
      <c r="G17" s="1">
        <v>1000</v>
      </c>
      <c r="H17" s="1">
        <v>1</v>
      </c>
      <c r="I17" s="1" t="s">
        <v>62</v>
      </c>
      <c r="J17" s="1">
        <f t="shared" si="2"/>
        <v>1000</v>
      </c>
      <c r="L17" s="1">
        <f t="shared" si="0"/>
        <v>0</v>
      </c>
      <c r="M17" s="1">
        <f t="shared" si="1"/>
        <v>0</v>
      </c>
    </row>
    <row r="18" spans="1:13" x14ac:dyDescent="0.25">
      <c r="A18" s="1">
        <v>17</v>
      </c>
      <c r="B18" s="1">
        <v>1</v>
      </c>
      <c r="C18" s="1" t="s">
        <v>23</v>
      </c>
      <c r="D18" s="1" t="s">
        <v>51</v>
      </c>
      <c r="E18" s="3" t="s">
        <v>47</v>
      </c>
      <c r="F18" s="2"/>
      <c r="G18" s="1">
        <f>952/2</f>
        <v>476</v>
      </c>
      <c r="H18" s="1">
        <v>2</v>
      </c>
      <c r="I18" s="1" t="s">
        <v>61</v>
      </c>
      <c r="J18" s="1">
        <f t="shared" si="2"/>
        <v>952</v>
      </c>
      <c r="L18" s="1">
        <f t="shared" si="0"/>
        <v>1</v>
      </c>
      <c r="M18" s="1">
        <f t="shared" si="1"/>
        <v>476</v>
      </c>
    </row>
    <row r="19" spans="1:13" x14ac:dyDescent="0.25">
      <c r="A19" s="1">
        <v>18</v>
      </c>
      <c r="B19" s="1">
        <v>1</v>
      </c>
      <c r="C19" s="1" t="s">
        <v>24</v>
      </c>
      <c r="D19" s="6" t="s">
        <v>69</v>
      </c>
      <c r="E19" s="3" t="s">
        <v>47</v>
      </c>
      <c r="F19" s="2"/>
      <c r="G19" s="1">
        <v>59.5</v>
      </c>
      <c r="H19" s="1">
        <v>10</v>
      </c>
      <c r="I19" s="1" t="s">
        <v>61</v>
      </c>
      <c r="J19" s="1">
        <f t="shared" si="2"/>
        <v>595</v>
      </c>
      <c r="L19" s="1">
        <f t="shared" si="0"/>
        <v>9</v>
      </c>
      <c r="M19" s="1">
        <f t="shared" si="1"/>
        <v>535.5</v>
      </c>
    </row>
    <row r="20" spans="1:13" x14ac:dyDescent="0.25">
      <c r="A20" s="1">
        <v>19</v>
      </c>
      <c r="B20" s="1">
        <v>1</v>
      </c>
      <c r="C20" s="1" t="s">
        <v>25</v>
      </c>
      <c r="D20" s="6" t="s">
        <v>70</v>
      </c>
      <c r="E20" s="3" t="s">
        <v>47</v>
      </c>
      <c r="F20" s="2"/>
      <c r="G20" s="1">
        <v>59.5</v>
      </c>
      <c r="H20" s="1">
        <v>10</v>
      </c>
      <c r="I20" s="1" t="s">
        <v>61</v>
      </c>
      <c r="J20" s="1">
        <f t="shared" si="2"/>
        <v>595</v>
      </c>
      <c r="L20" s="1">
        <f t="shared" si="0"/>
        <v>9</v>
      </c>
      <c r="M20" s="1">
        <f t="shared" si="1"/>
        <v>535.5</v>
      </c>
    </row>
    <row r="21" spans="1:13" x14ac:dyDescent="0.25">
      <c r="A21" s="1">
        <v>20</v>
      </c>
      <c r="B21" s="1">
        <v>6</v>
      </c>
      <c r="C21" s="1" t="s">
        <v>40</v>
      </c>
      <c r="D21" s="1" t="s">
        <v>26</v>
      </c>
      <c r="E21" s="3" t="s">
        <v>47</v>
      </c>
      <c r="F21" s="2"/>
      <c r="G21" s="1">
        <v>47.6</v>
      </c>
      <c r="H21" s="1">
        <v>10</v>
      </c>
      <c r="I21" s="1" t="s">
        <v>61</v>
      </c>
      <c r="J21" s="1">
        <f t="shared" si="2"/>
        <v>476</v>
      </c>
      <c r="L21" s="1">
        <f t="shared" si="0"/>
        <v>4</v>
      </c>
      <c r="M21" s="1">
        <f t="shared" si="1"/>
        <v>190.4</v>
      </c>
    </row>
    <row r="22" spans="1:13" x14ac:dyDescent="0.25">
      <c r="A22" s="1">
        <v>21</v>
      </c>
      <c r="B22" s="1">
        <v>2</v>
      </c>
      <c r="C22" s="1" t="s">
        <v>41</v>
      </c>
      <c r="D22" s="1">
        <v>220</v>
      </c>
      <c r="E22" s="3" t="s">
        <v>47</v>
      </c>
      <c r="F22" s="2"/>
      <c r="G22" s="1">
        <v>47.6</v>
      </c>
      <c r="H22" s="1">
        <v>10</v>
      </c>
      <c r="I22" s="1" t="s">
        <v>61</v>
      </c>
      <c r="J22" s="1">
        <f t="shared" si="2"/>
        <v>476</v>
      </c>
      <c r="L22" s="1">
        <f t="shared" si="0"/>
        <v>8</v>
      </c>
      <c r="M22" s="1">
        <f t="shared" si="1"/>
        <v>380.8</v>
      </c>
    </row>
    <row r="23" spans="1:13" x14ac:dyDescent="0.25">
      <c r="A23" s="1">
        <v>22</v>
      </c>
      <c r="B23" s="1">
        <v>3</v>
      </c>
      <c r="C23" s="1" t="s">
        <v>42</v>
      </c>
      <c r="D23" s="1">
        <v>47</v>
      </c>
      <c r="E23" s="3" t="s">
        <v>47</v>
      </c>
      <c r="F23" s="2"/>
      <c r="G23" s="1">
        <v>47.6</v>
      </c>
      <c r="H23" s="1">
        <v>10</v>
      </c>
      <c r="I23" s="1" t="s">
        <v>61</v>
      </c>
      <c r="J23" s="1">
        <f t="shared" si="2"/>
        <v>476</v>
      </c>
      <c r="L23" s="1">
        <f t="shared" si="0"/>
        <v>7</v>
      </c>
      <c r="M23" s="1">
        <f t="shared" si="1"/>
        <v>333.2</v>
      </c>
    </row>
    <row r="24" spans="1:13" x14ac:dyDescent="0.25">
      <c r="A24" s="1">
        <v>23</v>
      </c>
      <c r="B24" s="1">
        <v>1</v>
      </c>
      <c r="C24" s="1" t="s">
        <v>27</v>
      </c>
      <c r="D24" s="1">
        <v>300</v>
      </c>
      <c r="E24" s="3" t="s">
        <v>47</v>
      </c>
      <c r="F24" s="2"/>
      <c r="G24" s="1">
        <v>47.6</v>
      </c>
      <c r="H24" s="1">
        <v>10</v>
      </c>
      <c r="I24" s="1" t="s">
        <v>61</v>
      </c>
      <c r="J24" s="1">
        <f t="shared" si="2"/>
        <v>476</v>
      </c>
      <c r="L24" s="1">
        <f t="shared" si="0"/>
        <v>9</v>
      </c>
      <c r="M24" s="1">
        <f t="shared" si="1"/>
        <v>428.40000000000003</v>
      </c>
    </row>
    <row r="25" spans="1:13" x14ac:dyDescent="0.25">
      <c r="A25" s="1">
        <v>24</v>
      </c>
      <c r="B25" s="1">
        <v>5</v>
      </c>
      <c r="C25" s="1" t="s">
        <v>43</v>
      </c>
      <c r="D25" s="1" t="s">
        <v>28</v>
      </c>
      <c r="E25" s="3" t="s">
        <v>47</v>
      </c>
      <c r="F25" s="2"/>
      <c r="G25" s="1">
        <v>47.6</v>
      </c>
      <c r="H25" s="1">
        <v>10</v>
      </c>
      <c r="I25" s="1" t="s">
        <v>61</v>
      </c>
      <c r="J25" s="1">
        <f t="shared" si="2"/>
        <v>476</v>
      </c>
      <c r="L25" s="1">
        <f t="shared" si="0"/>
        <v>5</v>
      </c>
      <c r="M25" s="1">
        <f t="shared" si="1"/>
        <v>238</v>
      </c>
    </row>
    <row r="26" spans="1:13" x14ac:dyDescent="0.25">
      <c r="A26" s="1">
        <v>25</v>
      </c>
      <c r="B26" s="1">
        <v>2</v>
      </c>
      <c r="C26" s="1" t="s">
        <v>44</v>
      </c>
      <c r="D26" s="1" t="s">
        <v>29</v>
      </c>
      <c r="E26" s="3" t="s">
        <v>47</v>
      </c>
      <c r="F26" s="2"/>
      <c r="G26" s="1">
        <f>1071/3</f>
        <v>357</v>
      </c>
      <c r="H26" s="1">
        <v>3</v>
      </c>
      <c r="I26" s="1" t="s">
        <v>61</v>
      </c>
      <c r="J26" s="1">
        <f t="shared" si="2"/>
        <v>1071</v>
      </c>
      <c r="L26" s="1">
        <f t="shared" si="0"/>
        <v>1</v>
      </c>
      <c r="M26" s="1">
        <f t="shared" si="1"/>
        <v>357</v>
      </c>
    </row>
    <row r="27" spans="1:13" x14ac:dyDescent="0.25">
      <c r="A27" s="1">
        <v>26</v>
      </c>
      <c r="B27" s="1">
        <v>1</v>
      </c>
      <c r="C27" s="1" t="s">
        <v>57</v>
      </c>
      <c r="D27" s="1" t="s">
        <v>58</v>
      </c>
      <c r="E27" s="3" t="s">
        <v>68</v>
      </c>
      <c r="F27" s="2"/>
      <c r="G27" s="1">
        <v>0</v>
      </c>
      <c r="H27" s="1">
        <v>1</v>
      </c>
      <c r="I27" s="1" t="s">
        <v>62</v>
      </c>
      <c r="J27" s="1">
        <f t="shared" si="2"/>
        <v>0</v>
      </c>
      <c r="L27" s="1">
        <f t="shared" si="0"/>
        <v>0</v>
      </c>
      <c r="M27" s="1">
        <f t="shared" si="1"/>
        <v>0</v>
      </c>
    </row>
    <row r="28" spans="1:13" x14ac:dyDescent="0.25">
      <c r="A28" s="1">
        <v>27</v>
      </c>
      <c r="B28" s="1">
        <v>1</v>
      </c>
      <c r="C28" s="1" t="s">
        <v>30</v>
      </c>
      <c r="D28" s="1" t="s">
        <v>31</v>
      </c>
      <c r="E28" s="3" t="s">
        <v>47</v>
      </c>
      <c r="F28" s="2"/>
      <c r="G28" s="1">
        <v>10948</v>
      </c>
      <c r="H28" s="1">
        <v>1</v>
      </c>
      <c r="I28" s="1" t="s">
        <v>61</v>
      </c>
      <c r="J28" s="1">
        <f t="shared" si="2"/>
        <v>10948</v>
      </c>
      <c r="L28" s="1">
        <f t="shared" si="0"/>
        <v>0</v>
      </c>
      <c r="M28" s="1">
        <f t="shared" si="1"/>
        <v>0</v>
      </c>
    </row>
    <row r="29" spans="1:13" x14ac:dyDescent="0.25">
      <c r="A29" s="1">
        <v>28</v>
      </c>
      <c r="B29" s="1">
        <v>2</v>
      </c>
      <c r="C29" s="1" t="s">
        <v>45</v>
      </c>
      <c r="D29" s="1" t="s">
        <v>6</v>
      </c>
      <c r="E29" s="3" t="s">
        <v>47</v>
      </c>
      <c r="F29" s="2"/>
      <c r="G29" s="1">
        <f>714/2</f>
        <v>357</v>
      </c>
      <c r="H29" s="1">
        <v>2</v>
      </c>
      <c r="I29" s="1" t="s">
        <v>61</v>
      </c>
      <c r="J29" s="1">
        <f t="shared" si="2"/>
        <v>714</v>
      </c>
      <c r="L29" s="1">
        <f t="shared" si="0"/>
        <v>0</v>
      </c>
      <c r="M29" s="1">
        <f t="shared" si="1"/>
        <v>0</v>
      </c>
    </row>
    <row r="30" spans="1:13" x14ac:dyDescent="0.25">
      <c r="A30" s="1">
        <v>29</v>
      </c>
      <c r="B30" s="1">
        <v>1</v>
      </c>
      <c r="C30" s="1" t="s">
        <v>32</v>
      </c>
      <c r="D30" s="1" t="s">
        <v>6</v>
      </c>
      <c r="E30" s="6" t="s">
        <v>48</v>
      </c>
      <c r="F30" s="2"/>
      <c r="G30" s="1">
        <v>1500</v>
      </c>
      <c r="H30" s="1">
        <v>1</v>
      </c>
      <c r="I30" s="1" t="s">
        <v>63</v>
      </c>
      <c r="J30" s="1">
        <f t="shared" si="2"/>
        <v>1500</v>
      </c>
      <c r="L30" s="1">
        <f t="shared" si="0"/>
        <v>0</v>
      </c>
      <c r="M30" s="1">
        <f t="shared" si="1"/>
        <v>0</v>
      </c>
    </row>
    <row r="31" spans="1:13" x14ac:dyDescent="0.25">
      <c r="A31" s="1">
        <v>30</v>
      </c>
      <c r="B31" s="1">
        <v>1</v>
      </c>
      <c r="C31" s="1" t="s">
        <v>33</v>
      </c>
      <c r="D31" s="1" t="s">
        <v>34</v>
      </c>
      <c r="E31" s="3" t="s">
        <v>48</v>
      </c>
      <c r="F31" s="2"/>
      <c r="G31" s="1">
        <v>19000</v>
      </c>
      <c r="H31" s="1">
        <v>1</v>
      </c>
      <c r="I31" s="1" t="s">
        <v>61</v>
      </c>
      <c r="J31" s="1">
        <f t="shared" si="2"/>
        <v>19000</v>
      </c>
      <c r="L31" s="1">
        <f t="shared" si="0"/>
        <v>0</v>
      </c>
      <c r="M31" s="1">
        <f t="shared" si="1"/>
        <v>0</v>
      </c>
    </row>
    <row r="32" spans="1:13" x14ac:dyDescent="0.25">
      <c r="A32" s="1">
        <v>31</v>
      </c>
      <c r="B32" s="1">
        <v>1</v>
      </c>
      <c r="C32" s="1" t="s">
        <v>74</v>
      </c>
      <c r="D32" s="1"/>
      <c r="E32" s="3" t="s">
        <v>47</v>
      </c>
      <c r="F32" s="2"/>
      <c r="G32" s="1">
        <f>7140+3570+476</f>
        <v>11186</v>
      </c>
      <c r="H32" s="1">
        <v>1</v>
      </c>
      <c r="I32" s="1" t="s">
        <v>61</v>
      </c>
      <c r="J32" s="1">
        <f t="shared" si="2"/>
        <v>11186</v>
      </c>
      <c r="L32" s="1">
        <f t="shared" si="0"/>
        <v>0</v>
      </c>
      <c r="M32" s="1">
        <f t="shared" si="1"/>
        <v>0</v>
      </c>
    </row>
    <row r="33" spans="4:13" x14ac:dyDescent="0.25">
      <c r="J33" s="1">
        <f>SUM(J2:J32)</f>
        <v>139164</v>
      </c>
      <c r="M33" s="1">
        <f>SUM(M2:M32)</f>
        <v>-35016.399999999994</v>
      </c>
    </row>
    <row r="37" spans="4:13" x14ac:dyDescent="0.25">
      <c r="D37" s="8" t="s">
        <v>72</v>
      </c>
      <c r="E37" s="9"/>
      <c r="G37" s="10" t="s">
        <v>73</v>
      </c>
      <c r="H37" s="10"/>
    </row>
    <row r="38" spans="4:13" x14ac:dyDescent="0.25">
      <c r="D38" s="1" t="s">
        <v>61</v>
      </c>
      <c r="E38" s="1">
        <f>SUMIF(I2:I32,"Diego",J2:J32)</f>
        <v>72364</v>
      </c>
      <c r="G38" s="1" t="s">
        <v>47</v>
      </c>
      <c r="H38" s="1">
        <f>SUMIF(E2:E32,"Sigma",J2:J32)</f>
        <v>42364</v>
      </c>
    </row>
    <row r="39" spans="4:13" x14ac:dyDescent="0.25">
      <c r="D39" s="1" t="s">
        <v>62</v>
      </c>
      <c r="E39" s="1">
        <f>SUMIF(I2:I32,"Omar",J2:J32)</f>
        <v>36800</v>
      </c>
      <c r="G39" s="1" t="s">
        <v>48</v>
      </c>
      <c r="H39" s="1">
        <f>SUMIF(E2:E31,"Mactrónica",J2:J31)</f>
        <v>60000</v>
      </c>
    </row>
    <row r="40" spans="4:13" x14ac:dyDescent="0.25">
      <c r="D40" s="1" t="s">
        <v>63</v>
      </c>
      <c r="E40" s="1">
        <f>SUMIF(I2:I32,"Danny",J2:J32)</f>
        <v>30000</v>
      </c>
      <c r="G40" s="1" t="s">
        <v>50</v>
      </c>
      <c r="H40" s="1">
        <f>SUMIF(E2:E32,"Mercado Libre",J2:J32)</f>
        <v>35800</v>
      </c>
    </row>
    <row r="41" spans="4:13" x14ac:dyDescent="0.25">
      <c r="E41" s="1">
        <f>SUM(E38:E40)</f>
        <v>139164</v>
      </c>
      <c r="G41" s="1" t="s">
        <v>66</v>
      </c>
      <c r="H41" s="1">
        <f>SUMIF(E2:E32,"Centro",J2:J32)</f>
        <v>1000</v>
      </c>
    </row>
    <row r="42" spans="4:13" x14ac:dyDescent="0.25">
      <c r="H42" s="1">
        <f>SUM(H38:H41)</f>
        <v>139164</v>
      </c>
    </row>
  </sheetData>
  <mergeCells count="2">
    <mergeCell ref="D37:E37"/>
    <mergeCell ref="G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Danny Esteban Portela</cp:lastModifiedBy>
  <dcterms:created xsi:type="dcterms:W3CDTF">2021-12-16T13:45:05Z</dcterms:created>
  <dcterms:modified xsi:type="dcterms:W3CDTF">2022-01-21T01:56:12Z</dcterms:modified>
</cp:coreProperties>
</file>