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firstSheet="1" activeTab="2"/>
  </bookViews>
  <sheets>
    <sheet name="Таблица" sheetId="1" r:id="rId1"/>
    <sheet name="Количественные" sheetId="2" r:id="rId2"/>
    <sheet name="Качественные" sheetId="3" r:id="rId3"/>
    <sheet name="Лаб 2" sheetId="4" r:id="rId4"/>
    <sheet name="Лаб 3" sheetId="5" r:id="rId5"/>
    <sheet name="Лаб 4" sheetId="6" r:id="rId6"/>
  </sheets>
  <definedNames>
    <definedName name="_xlnm._FilterDatabase" localSheetId="0" hidden="1">Таблица!$A$1:$K$102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'Лаб 2'!#REF!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62913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1" i="5" l="1"/>
  <c r="B77" i="5"/>
  <c r="C77" i="5"/>
  <c r="D77" i="5"/>
  <c r="A76" i="5"/>
  <c r="A80" i="5" s="1"/>
  <c r="E76" i="5"/>
  <c r="A77" i="5"/>
  <c r="E77" i="5"/>
  <c r="E75" i="5"/>
  <c r="A75" i="5"/>
  <c r="A79" i="5" s="1"/>
  <c r="E56" i="5"/>
  <c r="B54" i="5" s="1"/>
  <c r="D33" i="5"/>
  <c r="C32" i="5" s="1"/>
  <c r="B58" i="5"/>
  <c r="C76" i="5" l="1"/>
  <c r="B75" i="5"/>
  <c r="D76" i="5"/>
  <c r="B76" i="5"/>
  <c r="D75" i="5"/>
  <c r="C75" i="5"/>
  <c r="B55" i="5"/>
  <c r="C31" i="5"/>
  <c r="H101" i="6"/>
  <c r="F60" i="5"/>
  <c r="C54" i="5"/>
  <c r="C55" i="5"/>
  <c r="D55" i="5"/>
  <c r="D54" i="5"/>
  <c r="E37" i="5"/>
  <c r="B31" i="5"/>
  <c r="B32" i="5"/>
  <c r="A32" i="5"/>
  <c r="A37" i="5" s="1"/>
  <c r="A31" i="5"/>
  <c r="A36" i="5" s="1"/>
  <c r="T6" i="6"/>
  <c r="I6" i="6"/>
  <c r="D4" i="6"/>
  <c r="G6" i="6" s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E3" i="6"/>
  <c r="D3" i="6"/>
  <c r="D80" i="5"/>
  <c r="C80" i="5"/>
  <c r="B79" i="5"/>
  <c r="B80" i="5"/>
  <c r="D79" i="5"/>
  <c r="C79" i="5"/>
  <c r="C36" i="5"/>
  <c r="B59" i="5"/>
  <c r="D58" i="5"/>
  <c r="C58" i="5"/>
  <c r="C59" i="5"/>
  <c r="D59" i="5"/>
  <c r="B37" i="5"/>
  <c r="C37" i="5"/>
  <c r="B36" i="5"/>
  <c r="F79" i="5" l="1"/>
  <c r="G75" i="5"/>
  <c r="G51" i="5"/>
  <c r="F58" i="5"/>
  <c r="F31" i="5"/>
  <c r="E35" i="5"/>
  <c r="Q202" i="6" l="1"/>
  <c r="E202" i="6"/>
  <c r="F101" i="6"/>
  <c r="O3" i="6"/>
  <c r="P5" i="6"/>
  <c r="P4" i="6"/>
  <c r="P3" i="6"/>
  <c r="O4" i="6"/>
  <c r="O5" i="6"/>
  <c r="O6" i="6"/>
  <c r="P6" i="6"/>
  <c r="O7" i="6"/>
  <c r="P7" i="6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O26" i="6"/>
  <c r="P26" i="6"/>
  <c r="O27" i="6"/>
  <c r="P27" i="6"/>
  <c r="O28" i="6"/>
  <c r="P28" i="6"/>
  <c r="O29" i="6"/>
  <c r="P29" i="6"/>
  <c r="O30" i="6"/>
  <c r="P30" i="6"/>
  <c r="O31" i="6"/>
  <c r="P31" i="6"/>
  <c r="O32" i="6"/>
  <c r="P32" i="6"/>
  <c r="O33" i="6"/>
  <c r="P33" i="6"/>
  <c r="O34" i="6"/>
  <c r="P34" i="6"/>
  <c r="O35" i="6"/>
  <c r="P35" i="6"/>
  <c r="O36" i="6"/>
  <c r="P36" i="6"/>
  <c r="O37" i="6"/>
  <c r="P37" i="6"/>
  <c r="O38" i="6"/>
  <c r="P38" i="6"/>
  <c r="O39" i="6"/>
  <c r="P39" i="6"/>
  <c r="O40" i="6"/>
  <c r="P40" i="6"/>
  <c r="O41" i="6"/>
  <c r="P41" i="6"/>
  <c r="O42" i="6"/>
  <c r="P42" i="6"/>
  <c r="O43" i="6"/>
  <c r="P43" i="6"/>
  <c r="O44" i="6"/>
  <c r="P44" i="6"/>
  <c r="O45" i="6"/>
  <c r="P45" i="6"/>
  <c r="O46" i="6"/>
  <c r="P46" i="6"/>
  <c r="O47" i="6"/>
  <c r="P47" i="6"/>
  <c r="O48" i="6"/>
  <c r="P48" i="6"/>
  <c r="O49" i="6"/>
  <c r="P49" i="6"/>
  <c r="O50" i="6"/>
  <c r="P50" i="6"/>
  <c r="O51" i="6"/>
  <c r="P51" i="6"/>
  <c r="O52" i="6"/>
  <c r="P52" i="6"/>
  <c r="O53" i="6"/>
  <c r="P53" i="6"/>
  <c r="O54" i="6"/>
  <c r="P54" i="6"/>
  <c r="O55" i="6"/>
  <c r="P55" i="6"/>
  <c r="O56" i="6"/>
  <c r="P56" i="6"/>
  <c r="O57" i="6"/>
  <c r="P57" i="6"/>
  <c r="O58" i="6"/>
  <c r="P58" i="6"/>
  <c r="O59" i="6"/>
  <c r="P59" i="6"/>
  <c r="O60" i="6"/>
  <c r="P60" i="6"/>
  <c r="O61" i="6"/>
  <c r="P61" i="6"/>
  <c r="O62" i="6"/>
  <c r="P62" i="6"/>
  <c r="O63" i="6"/>
  <c r="P63" i="6"/>
  <c r="O64" i="6"/>
  <c r="P64" i="6"/>
  <c r="O65" i="6"/>
  <c r="P65" i="6"/>
  <c r="O66" i="6"/>
  <c r="P66" i="6"/>
  <c r="O67" i="6"/>
  <c r="P67" i="6"/>
  <c r="O68" i="6"/>
  <c r="P68" i="6"/>
  <c r="O69" i="6"/>
  <c r="P69" i="6"/>
  <c r="O70" i="6"/>
  <c r="P70" i="6"/>
  <c r="O71" i="6"/>
  <c r="P71" i="6"/>
  <c r="O72" i="6"/>
  <c r="P72" i="6"/>
  <c r="O73" i="6"/>
  <c r="P73" i="6"/>
  <c r="O74" i="6"/>
  <c r="P74" i="6"/>
  <c r="O75" i="6"/>
  <c r="P75" i="6"/>
  <c r="O76" i="6"/>
  <c r="P76" i="6"/>
  <c r="O77" i="6"/>
  <c r="P77" i="6"/>
  <c r="O78" i="6"/>
  <c r="P78" i="6"/>
  <c r="O79" i="6"/>
  <c r="P79" i="6"/>
  <c r="O80" i="6"/>
  <c r="P80" i="6"/>
  <c r="O81" i="6"/>
  <c r="P81" i="6"/>
  <c r="O82" i="6"/>
  <c r="P82" i="6"/>
  <c r="O83" i="6"/>
  <c r="P83" i="6"/>
  <c r="O84" i="6"/>
  <c r="P84" i="6"/>
  <c r="E16" i="6"/>
  <c r="E17" i="6"/>
  <c r="E18" i="6"/>
  <c r="E19" i="6"/>
  <c r="E20" i="6"/>
  <c r="E21" i="6"/>
  <c r="E22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5" i="6"/>
  <c r="E55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E63" i="6"/>
  <c r="D64" i="6"/>
  <c r="E64" i="6"/>
  <c r="D65" i="6"/>
  <c r="E65" i="6"/>
  <c r="D66" i="6"/>
  <c r="E66" i="6"/>
  <c r="D67" i="6"/>
  <c r="E67" i="6"/>
  <c r="D68" i="6"/>
  <c r="E68" i="6"/>
  <c r="D69" i="6"/>
  <c r="E69" i="6"/>
  <c r="D70" i="6"/>
  <c r="E70" i="6"/>
  <c r="D71" i="6"/>
  <c r="E71" i="6"/>
  <c r="D72" i="6"/>
  <c r="E72" i="6"/>
  <c r="D73" i="6"/>
  <c r="E73" i="6"/>
  <c r="D74" i="6"/>
  <c r="E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D83" i="6"/>
  <c r="E83" i="6"/>
  <c r="D84" i="6"/>
  <c r="E84" i="6"/>
  <c r="D85" i="6"/>
  <c r="E85" i="6"/>
  <c r="D86" i="6"/>
  <c r="E86" i="6"/>
  <c r="D87" i="6"/>
  <c r="E87" i="6"/>
  <c r="D88" i="6"/>
  <c r="E88" i="6"/>
  <c r="D89" i="6"/>
  <c r="E89" i="6"/>
  <c r="D90" i="6"/>
  <c r="E90" i="6"/>
  <c r="D91" i="6"/>
  <c r="E91" i="6"/>
  <c r="D92" i="6"/>
  <c r="E92" i="6"/>
  <c r="D93" i="6"/>
  <c r="E93" i="6"/>
  <c r="D94" i="6"/>
  <c r="E94" i="6"/>
  <c r="D95" i="6"/>
  <c r="E95" i="6"/>
  <c r="D96" i="6"/>
  <c r="E96" i="6"/>
  <c r="D97" i="6"/>
  <c r="E97" i="6"/>
  <c r="E4" i="6"/>
  <c r="E5" i="6"/>
  <c r="E6" i="6"/>
  <c r="E7" i="6"/>
  <c r="E8" i="6"/>
  <c r="E9" i="6"/>
  <c r="E10" i="6"/>
  <c r="E11" i="6"/>
  <c r="E12" i="6"/>
  <c r="E13" i="6"/>
  <c r="E14" i="6"/>
  <c r="E15" i="6"/>
  <c r="R6" i="6" l="1"/>
  <c r="F10" i="5" l="1"/>
  <c r="F9" i="5"/>
  <c r="A8" i="5"/>
  <c r="A14" i="5" s="1"/>
  <c r="B8" i="5"/>
  <c r="B14" i="5" s="1"/>
  <c r="C8" i="5"/>
  <c r="C14" i="5" s="1"/>
  <c r="A9" i="5"/>
  <c r="A15" i="5" s="1"/>
  <c r="A10" i="5"/>
  <c r="A16" i="5" s="1"/>
  <c r="A11" i="5"/>
  <c r="A17" i="5" s="1"/>
  <c r="A12" i="5"/>
  <c r="B12" i="5"/>
  <c r="C12" i="5"/>
  <c r="D12" i="5"/>
  <c r="D9" i="5"/>
  <c r="D10" i="5"/>
  <c r="D11" i="5"/>
  <c r="D8" i="5"/>
  <c r="L165" i="4"/>
  <c r="K165" i="4"/>
  <c r="L113" i="4"/>
  <c r="K113" i="4"/>
  <c r="C9" i="5" l="1"/>
  <c r="C10" i="5"/>
  <c r="C11" i="5"/>
  <c r="B9" i="5"/>
  <c r="B11" i="5"/>
  <c r="B10" i="5"/>
  <c r="K60" i="4"/>
  <c r="J60" i="4"/>
  <c r="K58" i="4"/>
  <c r="J58" i="4"/>
  <c r="C16" i="5"/>
  <c r="C17" i="5"/>
  <c r="B17" i="5"/>
  <c r="C15" i="5"/>
  <c r="B16" i="5"/>
  <c r="B15" i="5"/>
  <c r="E4" i="5" l="1"/>
  <c r="F8" i="5"/>
</calcChain>
</file>

<file path=xl/sharedStrings.xml><?xml version="1.0" encoding="utf-8"?>
<sst xmlns="http://schemas.openxmlformats.org/spreadsheetml/2006/main" count="1435" uniqueCount="146">
  <si>
    <t>Количественная</t>
  </si>
  <si>
    <t>Категориальная</t>
  </si>
  <si>
    <t>Относительная</t>
  </si>
  <si>
    <t>Номинальная</t>
  </si>
  <si>
    <t>Порядковая</t>
  </si>
  <si>
    <t>Интервальная</t>
  </si>
  <si>
    <t>№</t>
  </si>
  <si>
    <t>Возраст</t>
  </si>
  <si>
    <t>Пол</t>
  </si>
  <si>
    <t>Успеваемость</t>
  </si>
  <si>
    <t>Отлично</t>
  </si>
  <si>
    <t>Иногда</t>
  </si>
  <si>
    <t>Да</t>
  </si>
  <si>
    <t>Нет</t>
  </si>
  <si>
    <t>Хорошо</t>
  </si>
  <si>
    <t>Средняя</t>
  </si>
  <si>
    <t>Ниже среднего</t>
  </si>
  <si>
    <t>Мужчина</t>
  </si>
  <si>
    <t>Женщина</t>
  </si>
  <si>
    <t>Депрессия</t>
  </si>
  <si>
    <t>Любит презентации</t>
  </si>
  <si>
    <t>Часов сна в день</t>
  </si>
  <si>
    <t>Число друзей</t>
  </si>
  <si>
    <t>Любит новые вещи</t>
  </si>
  <si>
    <t>Трудности с академическими заданиями</t>
  </si>
  <si>
    <t>Названия строк</t>
  </si>
  <si>
    <t>Общий итог</t>
  </si>
  <si>
    <t>Количество по полю №</t>
  </si>
  <si>
    <t>Названия столбцов</t>
  </si>
  <si>
    <t>(пусто)</t>
  </si>
  <si>
    <t>0-9</t>
  </si>
  <si>
    <t>10-19</t>
  </si>
  <si>
    <t>20-29</t>
  </si>
  <si>
    <t>50-59</t>
  </si>
  <si>
    <t>60-69</t>
  </si>
  <si>
    <t>80-89</t>
  </si>
  <si>
    <t>90-100</t>
  </si>
  <si>
    <t>Чаще всего у людей обоих полов от 0 до 9 друзей</t>
  </si>
  <si>
    <t>Количество по полю Пол</t>
  </si>
  <si>
    <t>Количество по полю Часов сна в день</t>
  </si>
  <si>
    <t>4-5</t>
  </si>
  <si>
    <t>6-7</t>
  </si>
  <si>
    <t>8-9</t>
  </si>
  <si>
    <t>10-12</t>
  </si>
  <si>
    <t>Количество по полю Успеваемость</t>
  </si>
  <si>
    <t>Количество по полю Депрессия</t>
  </si>
  <si>
    <t>Количество по полю Трудности с академическими заданиями</t>
  </si>
  <si>
    <t>Количество по полю Любит новые вещи</t>
  </si>
  <si>
    <t>Мужчин в опросе участвовало больше</t>
  </si>
  <si>
    <t>Среднее по полю Часов сна в день</t>
  </si>
  <si>
    <t>Мужчины в среднем спят больше</t>
  </si>
  <si>
    <t>участие люди возрастом 21 год</t>
  </si>
  <si>
    <t>Делает заметки на занятиях</t>
  </si>
  <si>
    <t>хи квадрат</t>
  </si>
  <si>
    <t>Двухвыборочный t-тест с одинаковыми дисперсиями</t>
  </si>
  <si>
    <t>Переменная 1</t>
  </si>
  <si>
    <t>Переменная 2</t>
  </si>
  <si>
    <t>Среднее</t>
  </si>
  <si>
    <t>Дисперсия</t>
  </si>
  <si>
    <t>Наблюдения</t>
  </si>
  <si>
    <t>Объединенная дисперсия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</si>
  <si>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</si>
  <si>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</si>
  <si>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</si>
  <si>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</si>
  <si>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</si>
  <si>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</si>
  <si>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</si>
  <si>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диаграмма показывает количество мужчин и женщин, находящихся в некотором состоянии деперссии</t>
  </si>
  <si>
    <t>диаграмма показывает количество мужчин и женщин, учащихся на неудовлетворительно, удовлетворительно, хорошо и отлично</t>
  </si>
  <si>
    <t>диаграмма показывает количество мужчин и женщин и наличием у них трудностей с акад. заданиями</t>
  </si>
  <si>
    <t>диаграмма показывает успеваемость людей, находящихся в некотором состоянии деперссии</t>
  </si>
  <si>
    <t>диаграмма показывает количество мужчин и женщин, участвовавших в опросе</t>
  </si>
  <si>
    <t>диаграмма показывает количество сна среди мужчин и женщин</t>
  </si>
  <si>
    <t>диаграмма показывает количество сна среди людей, находящихся в некотором состоянии депрессии</t>
  </si>
  <si>
    <t>диаграмма показывает мужчин и женщин, имеющих некоторое количество друзей</t>
  </si>
  <si>
    <t>диаграмма показывает количество сна среди людей с некоторой успеваемостью</t>
  </si>
  <si>
    <t>H0: Мужчины спят столько же, сколько и женщины.</t>
  </si>
  <si>
    <t>Мужчины спят больше</t>
  </si>
  <si>
    <t>H0: У людей с хорошей успеваемостью друзей столько же, сколько у людей с плохой</t>
  </si>
  <si>
    <t>Гипотеза верна</t>
  </si>
  <si>
    <t>Время сна зависит от депрессии</t>
  </si>
  <si>
    <t>H0: Люди с проблемами с выполнением заданий спят столько же, сколько люди без</t>
  </si>
  <si>
    <t>Сумма</t>
  </si>
  <si>
    <t>DF</t>
  </si>
  <si>
    <t>хи 2</t>
  </si>
  <si>
    <t>Значение меньше критического, значит возникновение трудностей не зависит от пола</t>
  </si>
  <si>
    <t xml:space="preserve">H0: Те люди, у которых есть депрессия,  спят также, как и люди без депрессии. </t>
  </si>
  <si>
    <t xml:space="preserve">H1: Те люди, у которых есть депрессия,  спят по-другому, чем люди без депрессии. </t>
  </si>
  <si>
    <t>H1: Мужчины и женщины спят неодинаково.</t>
  </si>
  <si>
    <t>H1: Есть связь между успеваемостью и количеством друзей</t>
  </si>
  <si>
    <t>H1: Есть связь между успехом выполнения и сном</t>
  </si>
  <si>
    <t>Связь между сном и количество друзей</t>
  </si>
  <si>
    <t>Сон</t>
  </si>
  <si>
    <t>Друзья</t>
  </si>
  <si>
    <t>Ранг сна</t>
  </si>
  <si>
    <t>Ранг друзей</t>
  </si>
  <si>
    <t>Коэф кореляции</t>
  </si>
  <si>
    <t>Критическое значение</t>
  </si>
  <si>
    <t>Повтор, удаление выбросов</t>
  </si>
  <si>
    <t>0-4</t>
  </si>
  <si>
    <t>5-9</t>
  </si>
  <si>
    <t>10-14</t>
  </si>
  <si>
    <t>15-19</t>
  </si>
  <si>
    <t>20-24</t>
  </si>
  <si>
    <t>55-59</t>
  </si>
  <si>
    <t>60-64</t>
  </si>
  <si>
    <t>80-84</t>
  </si>
  <si>
    <t>95-100</t>
  </si>
  <si>
    <t>Кто мало спит, у того много друзей?</t>
  </si>
  <si>
    <t>Спирмен</t>
  </si>
  <si>
    <t>Зависимость возраста и сна</t>
  </si>
  <si>
    <t>Пирсона</t>
  </si>
  <si>
    <t>Зависимость возраста и друзей</t>
  </si>
  <si>
    <t>Пирсон</t>
  </si>
  <si>
    <t xml:space="preserve">корреляционной связью называют статистическую </t>
  </si>
  <si>
    <t xml:space="preserve">связь, состоящую в том, что различным значениям </t>
  </si>
  <si>
    <t xml:space="preserve">одной переменной соответствуют различные </t>
  </si>
  <si>
    <t xml:space="preserve">средние значения другой (с изменением значения </t>
  </si>
  <si>
    <t xml:space="preserve">Х среднее значение Y изменяется закономерным </t>
  </si>
  <si>
    <t>образом).</t>
  </si>
  <si>
    <t>Столбец 1</t>
  </si>
  <si>
    <t>Столбец 2</t>
  </si>
  <si>
    <t>Нет линейеной связи</t>
  </si>
  <si>
    <t>Нет линейной связи</t>
  </si>
  <si>
    <t>Корреляция является критически значимой</t>
  </si>
  <si>
    <t>H0: Успеваемость женщин таккая же, как и у мужчин</t>
  </si>
  <si>
    <t>H1: Есть связ между полом и успеваемостью</t>
  </si>
  <si>
    <t>хи 2 тест</t>
  </si>
  <si>
    <t>значение уровня значимости</t>
  </si>
  <si>
    <t>проверочная стаиистика</t>
  </si>
  <si>
    <t>степени свободы</t>
  </si>
  <si>
    <t>критическое значение статистики</t>
  </si>
  <si>
    <t>хи2тест</t>
  </si>
  <si>
    <t>критическое</t>
  </si>
  <si>
    <t>H0: Успеваемость среди людей с депрессией такая же, как и без депрессии</t>
  </si>
  <si>
    <t>H1: Есть связь между успеваемостью и депрессией</t>
  </si>
  <si>
    <t>Принимаем H0</t>
  </si>
  <si>
    <t>больше 0,05</t>
  </si>
  <si>
    <t>многобольше чем 0,05</t>
  </si>
  <si>
    <t>H0: Возникновение депрессии среди женщин такое же, какое и у мужчин</t>
  </si>
  <si>
    <t>H1: Есть связь между полом и депрессией</t>
  </si>
  <si>
    <t>многоменьше чем 0,05</t>
  </si>
  <si>
    <t>Принимаем H1</t>
  </si>
  <si>
    <t>Значит отвергаем H0</t>
  </si>
  <si>
    <t>|-6,2838| &gt; |2,0057|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</si>
</sst>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rgb="FF4B4F58"/>
      <name val="Arial"/>
      <family val="2"/>
      <charset val="204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0" fontId="0" fillId="0" borderId="0" xfId="1" applyNumberFormat="1" applyFont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2" fontId="0" fillId="0" borderId="0" xfId="0" applyNumberFormat="1"/>
    <xf numFmtId="0" fontId="0" fillId="0" borderId="3" xfId="0" applyBorder="1"/>
    <xf numFmtId="0" fontId="7" fillId="0" borderId="0" xfId="0" applyFont="1"/>
    <xf numFmtId="0" fontId="4" fillId="0" borderId="3" xfId="0" applyFont="1" applyFill="1" applyBorder="1" applyAlignment="1">
      <alignment horizontal="center"/>
    </xf>
    <xf numFmtId="0" fontId="0" fillId="0" borderId="3" xfId="0" applyFill="1" applyBorder="1" applyAlignment="1"/>
    <xf numFmtId="0" fontId="8" fillId="0" borderId="0" xfId="0" applyFont="1"/>
    <xf numFmtId="0" fontId="2" fillId="0" borderId="0" xfId="0" applyFont="1"/>
    <xf numFmtId="0" fontId="2" fillId="0" borderId="3" xfId="0" applyFont="1" applyBorder="1"/>
    <xf numFmtId="0" fontId="5" fillId="2" borderId="3" xfId="0" applyFont="1" applyFill="1" applyBorder="1"/>
    <xf numFmtId="0" fontId="2" fillId="0" borderId="3" xfId="0" applyNumberFormat="1" applyFont="1" applyBorder="1"/>
    <xf numFmtId="0" fontId="5" fillId="2" borderId="3" xfId="0" applyNumberFormat="1" applyFont="1" applyFill="1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6" fillId="2" borderId="3" xfId="0" applyFont="1" applyFill="1" applyBorder="1" applyAlignment="1">
      <alignment horizontal="left"/>
    </xf>
    <xf numFmtId="0" fontId="6" fillId="2" borderId="3" xfId="0" applyNumberFormat="1" applyFont="1" applyFill="1" applyBorder="1"/>
    <xf numFmtId="0" fontId="1" fillId="0" borderId="0" xfId="0" applyFont="1" applyFill="1" applyBorder="1"/>
    <xf numFmtId="0" fontId="1" fillId="0" borderId="0" xfId="0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[LB1.xlsx]Количественные!Сводная таблица15</c:name>
    <c:fmtId val="1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702943572215744"/>
          <c:y val="6.0185185185185182E-2"/>
          <c:w val="0.5832977165886718"/>
          <c:h val="0.76760061242344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Количественные!$B$18:$B$19</c:f>
              <c:strCache>
                <c:ptCount val="1"/>
                <c:pt idx="0">
                  <c:v>Женщина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Количественные!$A$20:$A$24</c:f>
              <c:strCache>
                <c:ptCount val="4"/>
                <c:pt idx="0">
                  <c:v>4-5</c:v>
                </c:pt>
                <c:pt idx="1">
                  <c:v>6-7</c:v>
                </c:pt>
                <c:pt idx="2">
                  <c:v>8-9</c:v>
                </c:pt>
                <c:pt idx="3">
                  <c:v>10-12</c:v>
                </c:pt>
              </c:strCache>
            </c:strRef>
          </c:cat>
          <c:val>
            <c:numRef>
              <c:f>Количественные!$B$20:$B$24</c:f>
              <c:numCache>
                <c:formatCode>General</c:formatCode>
                <c:ptCount val="4"/>
                <c:pt idx="0">
                  <c:v>22</c:v>
                </c:pt>
                <c:pt idx="1">
                  <c:v>11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0-4503-A788-F7BD7F0D8C2A}"/>
            </c:ext>
          </c:extLst>
        </c:ser>
        <c:ser>
          <c:idx val="1"/>
          <c:order val="1"/>
          <c:tx>
            <c:strRef>
              <c:f>Количественные!$C$18:$C$19</c:f>
              <c:strCache>
                <c:ptCount val="1"/>
                <c:pt idx="0">
                  <c:v>Мужчина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Количественные!$A$20:$A$24</c:f>
              <c:strCache>
                <c:ptCount val="4"/>
                <c:pt idx="0">
                  <c:v>4-5</c:v>
                </c:pt>
                <c:pt idx="1">
                  <c:v>6-7</c:v>
                </c:pt>
                <c:pt idx="2">
                  <c:v>8-9</c:v>
                </c:pt>
                <c:pt idx="3">
                  <c:v>10-12</c:v>
                </c:pt>
              </c:strCache>
            </c:strRef>
          </c:cat>
          <c:val>
            <c:numRef>
              <c:f>Количественные!$C$20:$C$24</c:f>
              <c:numCache>
                <c:formatCode>General</c:formatCode>
                <c:ptCount val="4"/>
                <c:pt idx="0">
                  <c:v>9</c:v>
                </c:pt>
                <c:pt idx="1">
                  <c:v>20</c:v>
                </c:pt>
                <c:pt idx="2">
                  <c:v>21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0-4503-A788-F7BD7F0D8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0984816"/>
        <c:axId val="300988144"/>
      </c:barChart>
      <c:catAx>
        <c:axId val="30098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часы</a:t>
                </a:r>
                <a:r>
                  <a:rPr lang="ru-RU" baseline="0"/>
                  <a:t> сна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5017914849893261"/>
              <c:y val="0.90284703995333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988144"/>
        <c:crosses val="autoZero"/>
        <c:auto val="1"/>
        <c:lblAlgn val="ctr"/>
        <c:lblOffset val="100"/>
        <c:noMultiLvlLbl val="0"/>
      </c:catAx>
      <c:valAx>
        <c:axId val="3009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Человек из группы</a:t>
                </a:r>
              </a:p>
            </c:rich>
          </c:tx>
          <c:layout>
            <c:manualLayout>
              <c:xMode val="edge"/>
              <c:yMode val="edge"/>
              <c:x val="3.5199352616419911E-2"/>
              <c:y val="0.32209864391951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9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24361727511332"/>
          <c:y val="0.35243000874890645"/>
          <c:w val="0.24630207587687902"/>
          <c:h val="0.30439924176144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[LB1.xlsx]Качественные!Сводная таблица22</c:name>
    <c:fmtId val="2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</c:pivotFmts>
    <c:plotArea>
      <c:layout>
        <c:manualLayout>
          <c:layoutTarget val="inner"/>
          <c:xMode val="edge"/>
          <c:yMode val="edge"/>
          <c:x val="0.14709492563429571"/>
          <c:y val="0.14249781277340332"/>
          <c:w val="0.59524803149606298"/>
          <c:h val="0.677118693496646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Качественные!$B$55:$B$56</c:f>
              <c:strCache>
                <c:ptCount val="1"/>
                <c:pt idx="0">
                  <c:v>Ниже среднего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Качественные!$A$57:$A$60</c:f>
              <c:strCache>
                <c:ptCount val="3"/>
                <c:pt idx="0">
                  <c:v>Да</c:v>
                </c:pt>
                <c:pt idx="1">
                  <c:v>Иногда</c:v>
                </c:pt>
                <c:pt idx="2">
                  <c:v>Нет</c:v>
                </c:pt>
              </c:strCache>
            </c:strRef>
          </c:cat>
          <c:val>
            <c:numRef>
              <c:f>Качественные!$B$57:$B$60</c:f>
              <c:numCache>
                <c:formatCode>General</c:formatCode>
                <c:ptCount val="3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B-4836-9277-D3ABA3A04059}"/>
            </c:ext>
          </c:extLst>
        </c:ser>
        <c:ser>
          <c:idx val="1"/>
          <c:order val="1"/>
          <c:tx>
            <c:strRef>
              <c:f>Качественные!$C$55:$C$56</c:f>
              <c:strCache>
                <c:ptCount val="1"/>
                <c:pt idx="0">
                  <c:v>Средняя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Качественные!$A$57:$A$60</c:f>
              <c:strCache>
                <c:ptCount val="3"/>
                <c:pt idx="0">
                  <c:v>Да</c:v>
                </c:pt>
                <c:pt idx="1">
                  <c:v>Иногда</c:v>
                </c:pt>
                <c:pt idx="2">
                  <c:v>Нет</c:v>
                </c:pt>
              </c:strCache>
            </c:strRef>
          </c:cat>
          <c:val>
            <c:numRef>
              <c:f>Качественные!$C$57:$C$60</c:f>
              <c:numCache>
                <c:formatCode>General</c:formatCode>
                <c:ptCount val="3"/>
                <c:pt idx="0">
                  <c:v>15</c:v>
                </c:pt>
                <c:pt idx="1">
                  <c:v>21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B-4836-9277-D3ABA3A04059}"/>
            </c:ext>
          </c:extLst>
        </c:ser>
        <c:ser>
          <c:idx val="2"/>
          <c:order val="2"/>
          <c:tx>
            <c:strRef>
              <c:f>Качественные!$D$55:$D$56</c:f>
              <c:strCache>
                <c:ptCount val="1"/>
                <c:pt idx="0">
                  <c:v>Хорошо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Качественные!$A$57:$A$60</c:f>
              <c:strCache>
                <c:ptCount val="3"/>
                <c:pt idx="0">
                  <c:v>Да</c:v>
                </c:pt>
                <c:pt idx="1">
                  <c:v>Иногда</c:v>
                </c:pt>
                <c:pt idx="2">
                  <c:v>Нет</c:v>
                </c:pt>
              </c:strCache>
            </c:strRef>
          </c:cat>
          <c:val>
            <c:numRef>
              <c:f>Качественные!$D$57:$D$60</c:f>
              <c:numCache>
                <c:formatCode>General</c:formatCode>
                <c:ptCount val="3"/>
                <c:pt idx="0">
                  <c:v>12</c:v>
                </c:pt>
                <c:pt idx="1">
                  <c:v>20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3B-4836-9277-D3ABA3A04059}"/>
            </c:ext>
          </c:extLst>
        </c:ser>
        <c:ser>
          <c:idx val="3"/>
          <c:order val="3"/>
          <c:tx>
            <c:strRef>
              <c:f>Качественные!$E$55:$E$56</c:f>
              <c:strCache>
                <c:ptCount val="1"/>
                <c:pt idx="0">
                  <c:v>Отлично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Качественные!$A$57:$A$60</c:f>
              <c:strCache>
                <c:ptCount val="3"/>
                <c:pt idx="0">
                  <c:v>Да</c:v>
                </c:pt>
                <c:pt idx="1">
                  <c:v>Иногда</c:v>
                </c:pt>
                <c:pt idx="2">
                  <c:v>Нет</c:v>
                </c:pt>
              </c:strCache>
            </c:strRef>
          </c:cat>
          <c:val>
            <c:numRef>
              <c:f>Качественные!$E$57:$E$60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3B-4836-9277-D3ABA3A04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5453951"/>
        <c:axId val="885409983"/>
      </c:barChart>
      <c:catAx>
        <c:axId val="67545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Статус депрессии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5409983"/>
        <c:crosses val="autoZero"/>
        <c:auto val="1"/>
        <c:lblAlgn val="ctr"/>
        <c:lblOffset val="100"/>
        <c:noMultiLvlLbl val="0"/>
      </c:catAx>
      <c:valAx>
        <c:axId val="88540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людей с некоторой успеваемостью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545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39851268591416"/>
          <c:y val="0.34374890638670164"/>
          <c:w val="0.24793482064741906"/>
          <c:h val="0.35879848352289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[LB1.xlsx]Качественные!Сводная таблица23</c:name>
    <c:fmtId val="2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Качественные!$B$73:$B$74</c:f>
              <c:strCache>
                <c:ptCount val="1"/>
                <c:pt idx="0">
                  <c:v>Нет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Качественные!$A$75:$A$81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Качественные!$B$75:$B$81</c:f>
              <c:numCache>
                <c:formatCode>General</c:formatCode>
                <c:ptCount val="6"/>
                <c:pt idx="3">
                  <c:v>4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9-44F9-9FBC-E3D9DDB42277}"/>
            </c:ext>
          </c:extLst>
        </c:ser>
        <c:ser>
          <c:idx val="1"/>
          <c:order val="1"/>
          <c:tx>
            <c:strRef>
              <c:f>Качественные!$C$73:$C$74</c:f>
              <c:strCache>
                <c:ptCount val="1"/>
                <c:pt idx="0">
                  <c:v>Да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Качественные!$A$75:$A$81</c:f>
              <c:strCach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strCache>
            </c:strRef>
          </c:cat>
          <c:val>
            <c:numRef>
              <c:f>Качественные!$C$75:$C$81</c:f>
              <c:numCache>
                <c:formatCode>General</c:formatCode>
                <c:ptCount val="6"/>
                <c:pt idx="0">
                  <c:v>7</c:v>
                </c:pt>
                <c:pt idx="1">
                  <c:v>30</c:v>
                </c:pt>
                <c:pt idx="2">
                  <c:v>11</c:v>
                </c:pt>
                <c:pt idx="3">
                  <c:v>15</c:v>
                </c:pt>
                <c:pt idx="4">
                  <c:v>20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9-44F9-9FBC-E3D9DDB42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413311"/>
        <c:axId val="885415807"/>
      </c:barChart>
      <c:catAx>
        <c:axId val="88541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5415807"/>
        <c:crosses val="autoZero"/>
        <c:auto val="1"/>
        <c:lblAlgn val="ctr"/>
        <c:lblOffset val="100"/>
        <c:noMultiLvlLbl val="0"/>
      </c:catAx>
      <c:valAx>
        <c:axId val="88541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541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возраста и сна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'Лаб 4'!$C$100</c:f>
              <c:strCache>
                <c:ptCount val="1"/>
                <c:pt idx="0">
                  <c:v>Часов сна в день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'Лаб 4'!$B$101:$B$199</c:f>
              <c:numCache>
                <c:formatCode>0</c:formatCode>
                <c:ptCount val="99"/>
                <c:pt idx="0">
                  <c:v>23</c:v>
                </c:pt>
                <c:pt idx="1">
                  <c:v>23</c:v>
                </c:pt>
                <c:pt idx="2">
                  <c:v>24</c:v>
                </c:pt>
                <c:pt idx="3">
                  <c:v>20</c:v>
                </c:pt>
                <c:pt idx="4">
                  <c:v>24</c:v>
                </c:pt>
                <c:pt idx="5">
                  <c:v>23</c:v>
                </c:pt>
                <c:pt idx="6">
                  <c:v>21</c:v>
                </c:pt>
                <c:pt idx="7">
                  <c:v>21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24</c:v>
                </c:pt>
                <c:pt idx="13">
                  <c:v>24</c:v>
                </c:pt>
                <c:pt idx="14">
                  <c:v>21</c:v>
                </c:pt>
                <c:pt idx="15">
                  <c:v>25</c:v>
                </c:pt>
                <c:pt idx="16">
                  <c:v>24</c:v>
                </c:pt>
                <c:pt idx="17">
                  <c:v>20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25</c:v>
                </c:pt>
                <c:pt idx="23">
                  <c:v>21</c:v>
                </c:pt>
                <c:pt idx="24">
                  <c:v>21</c:v>
                </c:pt>
                <c:pt idx="25">
                  <c:v>25</c:v>
                </c:pt>
                <c:pt idx="26">
                  <c:v>23</c:v>
                </c:pt>
                <c:pt idx="27">
                  <c:v>25</c:v>
                </c:pt>
                <c:pt idx="28">
                  <c:v>21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24</c:v>
                </c:pt>
                <c:pt idx="35">
                  <c:v>20</c:v>
                </c:pt>
                <c:pt idx="36">
                  <c:v>24</c:v>
                </c:pt>
                <c:pt idx="37">
                  <c:v>23</c:v>
                </c:pt>
                <c:pt idx="38">
                  <c:v>21</c:v>
                </c:pt>
                <c:pt idx="39">
                  <c:v>21</c:v>
                </c:pt>
                <c:pt idx="40">
                  <c:v>24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21</c:v>
                </c:pt>
                <c:pt idx="47">
                  <c:v>25</c:v>
                </c:pt>
                <c:pt idx="48">
                  <c:v>24</c:v>
                </c:pt>
                <c:pt idx="49">
                  <c:v>20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25</c:v>
                </c:pt>
                <c:pt idx="55">
                  <c:v>21</c:v>
                </c:pt>
                <c:pt idx="56">
                  <c:v>21</c:v>
                </c:pt>
                <c:pt idx="57">
                  <c:v>25</c:v>
                </c:pt>
                <c:pt idx="58">
                  <c:v>23</c:v>
                </c:pt>
                <c:pt idx="59">
                  <c:v>25</c:v>
                </c:pt>
                <c:pt idx="60">
                  <c:v>21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24</c:v>
                </c:pt>
                <c:pt idx="66">
                  <c:v>20</c:v>
                </c:pt>
                <c:pt idx="67">
                  <c:v>24</c:v>
                </c:pt>
                <c:pt idx="68">
                  <c:v>23</c:v>
                </c:pt>
                <c:pt idx="69">
                  <c:v>21</c:v>
                </c:pt>
                <c:pt idx="70">
                  <c:v>21</c:v>
                </c:pt>
                <c:pt idx="71">
                  <c:v>24</c:v>
                </c:pt>
                <c:pt idx="72">
                  <c:v>23</c:v>
                </c:pt>
                <c:pt idx="73">
                  <c:v>22</c:v>
                </c:pt>
                <c:pt idx="74">
                  <c:v>22</c:v>
                </c:pt>
                <c:pt idx="75">
                  <c:v>24</c:v>
                </c:pt>
                <c:pt idx="76">
                  <c:v>24</c:v>
                </c:pt>
                <c:pt idx="77">
                  <c:v>21</c:v>
                </c:pt>
                <c:pt idx="78">
                  <c:v>25</c:v>
                </c:pt>
                <c:pt idx="79">
                  <c:v>24</c:v>
                </c:pt>
                <c:pt idx="80">
                  <c:v>20</c:v>
                </c:pt>
                <c:pt idx="81">
                  <c:v>22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25</c:v>
                </c:pt>
                <c:pt idx="86">
                  <c:v>21</c:v>
                </c:pt>
                <c:pt idx="87">
                  <c:v>24</c:v>
                </c:pt>
                <c:pt idx="88">
                  <c:v>21</c:v>
                </c:pt>
                <c:pt idx="89">
                  <c:v>25</c:v>
                </c:pt>
                <c:pt idx="90">
                  <c:v>24</c:v>
                </c:pt>
                <c:pt idx="91">
                  <c:v>20</c:v>
                </c:pt>
                <c:pt idx="92">
                  <c:v>22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25</c:v>
                </c:pt>
                <c:pt idx="97">
                  <c:v>21</c:v>
                </c:pt>
                <c:pt idx="98">
                  <c:v>22</c:v>
                </c:pt>
              </c:numCache>
            </c:numRef>
          </c:xVal>
          <c:yVal>
            <c:numRef>
              <c:f>'Лаб 4'!$C$101:$C$199</c:f>
              <c:numCache>
                <c:formatCode>General</c:formatCode>
                <c:ptCount val="99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10</c:v>
                </c:pt>
                <c:pt idx="24">
                  <c:v>7</c:v>
                </c:pt>
                <c:pt idx="25">
                  <c:v>7</c:v>
                </c:pt>
                <c:pt idx="26">
                  <c:v>5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12</c:v>
                </c:pt>
                <c:pt idx="33">
                  <c:v>8</c:v>
                </c:pt>
                <c:pt idx="34">
                  <c:v>8</c:v>
                </c:pt>
                <c:pt idx="35">
                  <c:v>5</c:v>
                </c:pt>
                <c:pt idx="36">
                  <c:v>5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4</c:v>
                </c:pt>
                <c:pt idx="43">
                  <c:v>7</c:v>
                </c:pt>
                <c:pt idx="44">
                  <c:v>7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4</c:v>
                </c:pt>
                <c:pt idx="55">
                  <c:v>10</c:v>
                </c:pt>
                <c:pt idx="56">
                  <c:v>7</c:v>
                </c:pt>
                <c:pt idx="57">
                  <c:v>7</c:v>
                </c:pt>
                <c:pt idx="58">
                  <c:v>5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5</c:v>
                </c:pt>
                <c:pt idx="67">
                  <c:v>5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4</c:v>
                </c:pt>
                <c:pt idx="74">
                  <c:v>7</c:v>
                </c:pt>
                <c:pt idx="75">
                  <c:v>7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4</c:v>
                </c:pt>
                <c:pt idx="83">
                  <c:v>6</c:v>
                </c:pt>
                <c:pt idx="84">
                  <c:v>6</c:v>
                </c:pt>
                <c:pt idx="85">
                  <c:v>4</c:v>
                </c:pt>
                <c:pt idx="86">
                  <c:v>10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4</c:v>
                </c:pt>
                <c:pt idx="97">
                  <c:v>10</c:v>
                </c:pt>
                <c:pt idx="9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0-421A-8C57-D23FDA5ED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597855"/>
        <c:axId val="1128602847"/>
      </c:scatterChart>
      <c:valAx>
        <c:axId val="1128597855"/>
        <c:scaling>
          <c:orientation val="minMax"/>
          <c:max val="2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8602847"/>
        <c:crosses val="autoZero"/>
        <c:crossBetween val="midCat"/>
      </c:valAx>
      <c:valAx>
        <c:axId val="1128602847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859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'Лаб 4'!$B$202:$B$296</c:f>
              <c:numCache>
                <c:formatCode>0</c:formatCode>
                <c:ptCount val="95"/>
                <c:pt idx="0">
                  <c:v>23</c:v>
                </c:pt>
                <c:pt idx="1">
                  <c:v>24</c:v>
                </c:pt>
                <c:pt idx="2">
                  <c:v>20</c:v>
                </c:pt>
                <c:pt idx="3">
                  <c:v>24</c:v>
                </c:pt>
                <c:pt idx="4">
                  <c:v>23</c:v>
                </c:pt>
                <c:pt idx="5">
                  <c:v>21</c:v>
                </c:pt>
                <c:pt idx="6">
                  <c:v>21</c:v>
                </c:pt>
                <c:pt idx="7">
                  <c:v>24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24</c:v>
                </c:pt>
                <c:pt idx="12">
                  <c:v>24</c:v>
                </c:pt>
                <c:pt idx="13">
                  <c:v>21</c:v>
                </c:pt>
                <c:pt idx="14">
                  <c:v>25</c:v>
                </c:pt>
                <c:pt idx="15">
                  <c:v>24</c:v>
                </c:pt>
                <c:pt idx="16">
                  <c:v>20</c:v>
                </c:pt>
                <c:pt idx="17">
                  <c:v>22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25</c:v>
                </c:pt>
                <c:pt idx="22">
                  <c:v>21</c:v>
                </c:pt>
                <c:pt idx="23">
                  <c:v>25</c:v>
                </c:pt>
                <c:pt idx="24">
                  <c:v>23</c:v>
                </c:pt>
                <c:pt idx="25">
                  <c:v>25</c:v>
                </c:pt>
                <c:pt idx="26">
                  <c:v>21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24</c:v>
                </c:pt>
                <c:pt idx="32">
                  <c:v>20</c:v>
                </c:pt>
                <c:pt idx="33">
                  <c:v>24</c:v>
                </c:pt>
                <c:pt idx="34">
                  <c:v>23</c:v>
                </c:pt>
                <c:pt idx="35">
                  <c:v>21</c:v>
                </c:pt>
                <c:pt idx="36">
                  <c:v>21</c:v>
                </c:pt>
                <c:pt idx="37">
                  <c:v>24</c:v>
                </c:pt>
                <c:pt idx="38">
                  <c:v>23</c:v>
                </c:pt>
                <c:pt idx="39">
                  <c:v>22</c:v>
                </c:pt>
                <c:pt idx="40">
                  <c:v>22</c:v>
                </c:pt>
                <c:pt idx="41">
                  <c:v>24</c:v>
                </c:pt>
                <c:pt idx="42">
                  <c:v>24</c:v>
                </c:pt>
                <c:pt idx="43">
                  <c:v>21</c:v>
                </c:pt>
                <c:pt idx="44">
                  <c:v>25</c:v>
                </c:pt>
                <c:pt idx="45">
                  <c:v>24</c:v>
                </c:pt>
                <c:pt idx="46">
                  <c:v>20</c:v>
                </c:pt>
                <c:pt idx="47">
                  <c:v>22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25</c:v>
                </c:pt>
                <c:pt idx="52">
                  <c:v>21</c:v>
                </c:pt>
                <c:pt idx="53">
                  <c:v>25</c:v>
                </c:pt>
                <c:pt idx="54">
                  <c:v>23</c:v>
                </c:pt>
                <c:pt idx="55">
                  <c:v>25</c:v>
                </c:pt>
                <c:pt idx="56">
                  <c:v>21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24</c:v>
                </c:pt>
                <c:pt idx="62">
                  <c:v>20</c:v>
                </c:pt>
                <c:pt idx="63">
                  <c:v>24</c:v>
                </c:pt>
                <c:pt idx="64">
                  <c:v>23</c:v>
                </c:pt>
                <c:pt idx="65">
                  <c:v>21</c:v>
                </c:pt>
                <c:pt idx="66">
                  <c:v>21</c:v>
                </c:pt>
                <c:pt idx="67">
                  <c:v>24</c:v>
                </c:pt>
                <c:pt idx="68">
                  <c:v>23</c:v>
                </c:pt>
                <c:pt idx="69">
                  <c:v>22</c:v>
                </c:pt>
                <c:pt idx="70">
                  <c:v>22</c:v>
                </c:pt>
                <c:pt idx="71">
                  <c:v>24</c:v>
                </c:pt>
                <c:pt idx="72">
                  <c:v>24</c:v>
                </c:pt>
                <c:pt idx="73">
                  <c:v>21</c:v>
                </c:pt>
                <c:pt idx="74">
                  <c:v>25</c:v>
                </c:pt>
                <c:pt idx="75">
                  <c:v>24</c:v>
                </c:pt>
                <c:pt idx="76">
                  <c:v>20</c:v>
                </c:pt>
                <c:pt idx="77">
                  <c:v>22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25</c:v>
                </c:pt>
                <c:pt idx="82">
                  <c:v>21</c:v>
                </c:pt>
                <c:pt idx="83">
                  <c:v>24</c:v>
                </c:pt>
                <c:pt idx="84">
                  <c:v>21</c:v>
                </c:pt>
                <c:pt idx="85">
                  <c:v>25</c:v>
                </c:pt>
                <c:pt idx="86">
                  <c:v>24</c:v>
                </c:pt>
                <c:pt idx="87">
                  <c:v>20</c:v>
                </c:pt>
                <c:pt idx="88">
                  <c:v>22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25</c:v>
                </c:pt>
                <c:pt idx="93">
                  <c:v>21</c:v>
                </c:pt>
                <c:pt idx="94">
                  <c:v>22</c:v>
                </c:pt>
              </c:numCache>
            </c:numRef>
          </c:xVal>
          <c:yVal>
            <c:numRef>
              <c:f>'Лаб 4'!$C$202:$C$296</c:f>
              <c:numCache>
                <c:formatCode>General</c:formatCode>
                <c:ptCount val="95"/>
                <c:pt idx="0">
                  <c:v>80</c:v>
                </c:pt>
                <c:pt idx="1">
                  <c:v>10</c:v>
                </c:pt>
                <c:pt idx="2">
                  <c:v>15</c:v>
                </c:pt>
                <c:pt idx="3">
                  <c:v>2</c:v>
                </c:pt>
                <c:pt idx="4">
                  <c:v>12</c:v>
                </c:pt>
                <c:pt idx="5">
                  <c:v>7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  <c:pt idx="9">
                  <c:v>60</c:v>
                </c:pt>
                <c:pt idx="10">
                  <c:v>55</c:v>
                </c:pt>
                <c:pt idx="11">
                  <c:v>17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100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9</c:v>
                </c:pt>
                <c:pt idx="22">
                  <c:v>23</c:v>
                </c:pt>
                <c:pt idx="23">
                  <c:v>0</c:v>
                </c:pt>
                <c:pt idx="24">
                  <c:v>12</c:v>
                </c:pt>
                <c:pt idx="25">
                  <c:v>15</c:v>
                </c:pt>
                <c:pt idx="26">
                  <c:v>7</c:v>
                </c:pt>
                <c:pt idx="27">
                  <c:v>3</c:v>
                </c:pt>
                <c:pt idx="28">
                  <c:v>0</c:v>
                </c:pt>
                <c:pt idx="29">
                  <c:v>2</c:v>
                </c:pt>
                <c:pt idx="30">
                  <c:v>80</c:v>
                </c:pt>
                <c:pt idx="31">
                  <c:v>10</c:v>
                </c:pt>
                <c:pt idx="32">
                  <c:v>15</c:v>
                </c:pt>
                <c:pt idx="33">
                  <c:v>2</c:v>
                </c:pt>
                <c:pt idx="34">
                  <c:v>12</c:v>
                </c:pt>
                <c:pt idx="35">
                  <c:v>7</c:v>
                </c:pt>
                <c:pt idx="36">
                  <c:v>6</c:v>
                </c:pt>
                <c:pt idx="37">
                  <c:v>3</c:v>
                </c:pt>
                <c:pt idx="38">
                  <c:v>4</c:v>
                </c:pt>
                <c:pt idx="39">
                  <c:v>60</c:v>
                </c:pt>
                <c:pt idx="40">
                  <c:v>55</c:v>
                </c:pt>
                <c:pt idx="41">
                  <c:v>17</c:v>
                </c:pt>
                <c:pt idx="42">
                  <c:v>3</c:v>
                </c:pt>
                <c:pt idx="43">
                  <c:v>1</c:v>
                </c:pt>
                <c:pt idx="44">
                  <c:v>3</c:v>
                </c:pt>
                <c:pt idx="45">
                  <c:v>100</c:v>
                </c:pt>
                <c:pt idx="46">
                  <c:v>7</c:v>
                </c:pt>
                <c:pt idx="47">
                  <c:v>3</c:v>
                </c:pt>
                <c:pt idx="48">
                  <c:v>2</c:v>
                </c:pt>
                <c:pt idx="49">
                  <c:v>4</c:v>
                </c:pt>
                <c:pt idx="50">
                  <c:v>6</c:v>
                </c:pt>
                <c:pt idx="51">
                  <c:v>9</c:v>
                </c:pt>
                <c:pt idx="52">
                  <c:v>23</c:v>
                </c:pt>
                <c:pt idx="53">
                  <c:v>0</c:v>
                </c:pt>
                <c:pt idx="54">
                  <c:v>12</c:v>
                </c:pt>
                <c:pt idx="55">
                  <c:v>15</c:v>
                </c:pt>
                <c:pt idx="56">
                  <c:v>7</c:v>
                </c:pt>
                <c:pt idx="57">
                  <c:v>3</c:v>
                </c:pt>
                <c:pt idx="58">
                  <c:v>0</c:v>
                </c:pt>
                <c:pt idx="59">
                  <c:v>2</c:v>
                </c:pt>
                <c:pt idx="60">
                  <c:v>80</c:v>
                </c:pt>
                <c:pt idx="61">
                  <c:v>10</c:v>
                </c:pt>
                <c:pt idx="62">
                  <c:v>15</c:v>
                </c:pt>
                <c:pt idx="63">
                  <c:v>2</c:v>
                </c:pt>
                <c:pt idx="64">
                  <c:v>12</c:v>
                </c:pt>
                <c:pt idx="65">
                  <c:v>7</c:v>
                </c:pt>
                <c:pt idx="66">
                  <c:v>6</c:v>
                </c:pt>
                <c:pt idx="67">
                  <c:v>3</c:v>
                </c:pt>
                <c:pt idx="68">
                  <c:v>4</c:v>
                </c:pt>
                <c:pt idx="69">
                  <c:v>60</c:v>
                </c:pt>
                <c:pt idx="70">
                  <c:v>55</c:v>
                </c:pt>
                <c:pt idx="71">
                  <c:v>17</c:v>
                </c:pt>
                <c:pt idx="72">
                  <c:v>3</c:v>
                </c:pt>
                <c:pt idx="73">
                  <c:v>1</c:v>
                </c:pt>
                <c:pt idx="74">
                  <c:v>3</c:v>
                </c:pt>
                <c:pt idx="75">
                  <c:v>100</c:v>
                </c:pt>
                <c:pt idx="76">
                  <c:v>7</c:v>
                </c:pt>
                <c:pt idx="77">
                  <c:v>3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9</c:v>
                </c:pt>
                <c:pt idx="82">
                  <c:v>23</c:v>
                </c:pt>
                <c:pt idx="83">
                  <c:v>3</c:v>
                </c:pt>
                <c:pt idx="84">
                  <c:v>1</c:v>
                </c:pt>
                <c:pt idx="85">
                  <c:v>3</c:v>
                </c:pt>
                <c:pt idx="86">
                  <c:v>100</c:v>
                </c:pt>
                <c:pt idx="87">
                  <c:v>7</c:v>
                </c:pt>
                <c:pt idx="88">
                  <c:v>3</c:v>
                </c:pt>
                <c:pt idx="89">
                  <c:v>2</c:v>
                </c:pt>
                <c:pt idx="90">
                  <c:v>4</c:v>
                </c:pt>
                <c:pt idx="91">
                  <c:v>6</c:v>
                </c:pt>
                <c:pt idx="92">
                  <c:v>9</c:v>
                </c:pt>
                <c:pt idx="93">
                  <c:v>23</c:v>
                </c:pt>
                <c:pt idx="9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C-4F99-B786-4C69EF300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153903"/>
        <c:axId val="1021154319"/>
      </c:scatterChart>
      <c:valAx>
        <c:axId val="1021153903"/>
        <c:scaling>
          <c:orientation val="minMax"/>
          <c:max val="2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1154319"/>
        <c:crosses val="autoZero"/>
        <c:crossBetween val="midCat"/>
      </c:valAx>
      <c:valAx>
        <c:axId val="10211543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1153903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'Лаб 4'!$M$202:$M$283</c:f>
              <c:numCache>
                <c:formatCode>0</c:formatCode>
                <c:ptCount val="82"/>
                <c:pt idx="0">
                  <c:v>24</c:v>
                </c:pt>
                <c:pt idx="1">
                  <c:v>20</c:v>
                </c:pt>
                <c:pt idx="2">
                  <c:v>24</c:v>
                </c:pt>
                <c:pt idx="3">
                  <c:v>23</c:v>
                </c:pt>
                <c:pt idx="4">
                  <c:v>21</c:v>
                </c:pt>
                <c:pt idx="5">
                  <c:v>21</c:v>
                </c:pt>
                <c:pt idx="6">
                  <c:v>24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21</c:v>
                </c:pt>
                <c:pt idx="11">
                  <c:v>25</c:v>
                </c:pt>
                <c:pt idx="12">
                  <c:v>20</c:v>
                </c:pt>
                <c:pt idx="13">
                  <c:v>22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25</c:v>
                </c:pt>
                <c:pt idx="18">
                  <c:v>21</c:v>
                </c:pt>
                <c:pt idx="19">
                  <c:v>25</c:v>
                </c:pt>
                <c:pt idx="20">
                  <c:v>23</c:v>
                </c:pt>
                <c:pt idx="21">
                  <c:v>25</c:v>
                </c:pt>
                <c:pt idx="22">
                  <c:v>21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24</c:v>
                </c:pt>
                <c:pt idx="27">
                  <c:v>20</c:v>
                </c:pt>
                <c:pt idx="28">
                  <c:v>24</c:v>
                </c:pt>
                <c:pt idx="29">
                  <c:v>23</c:v>
                </c:pt>
                <c:pt idx="30">
                  <c:v>21</c:v>
                </c:pt>
                <c:pt idx="31">
                  <c:v>21</c:v>
                </c:pt>
                <c:pt idx="32">
                  <c:v>24</c:v>
                </c:pt>
                <c:pt idx="33">
                  <c:v>23</c:v>
                </c:pt>
                <c:pt idx="34">
                  <c:v>24</c:v>
                </c:pt>
                <c:pt idx="35">
                  <c:v>24</c:v>
                </c:pt>
                <c:pt idx="36">
                  <c:v>21</c:v>
                </c:pt>
                <c:pt idx="37">
                  <c:v>25</c:v>
                </c:pt>
                <c:pt idx="38">
                  <c:v>20</c:v>
                </c:pt>
                <c:pt idx="39">
                  <c:v>22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25</c:v>
                </c:pt>
                <c:pt idx="44">
                  <c:v>21</c:v>
                </c:pt>
                <c:pt idx="45">
                  <c:v>25</c:v>
                </c:pt>
                <c:pt idx="46">
                  <c:v>23</c:v>
                </c:pt>
                <c:pt idx="47">
                  <c:v>25</c:v>
                </c:pt>
                <c:pt idx="48">
                  <c:v>21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24</c:v>
                </c:pt>
                <c:pt idx="53">
                  <c:v>20</c:v>
                </c:pt>
                <c:pt idx="54">
                  <c:v>24</c:v>
                </c:pt>
                <c:pt idx="55">
                  <c:v>23</c:v>
                </c:pt>
                <c:pt idx="56">
                  <c:v>21</c:v>
                </c:pt>
                <c:pt idx="57">
                  <c:v>21</c:v>
                </c:pt>
                <c:pt idx="58">
                  <c:v>24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21</c:v>
                </c:pt>
                <c:pt idx="63">
                  <c:v>25</c:v>
                </c:pt>
                <c:pt idx="64">
                  <c:v>20</c:v>
                </c:pt>
                <c:pt idx="65">
                  <c:v>22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25</c:v>
                </c:pt>
                <c:pt idx="70">
                  <c:v>21</c:v>
                </c:pt>
                <c:pt idx="71">
                  <c:v>24</c:v>
                </c:pt>
                <c:pt idx="72">
                  <c:v>21</c:v>
                </c:pt>
                <c:pt idx="73">
                  <c:v>25</c:v>
                </c:pt>
                <c:pt idx="74">
                  <c:v>20</c:v>
                </c:pt>
                <c:pt idx="75">
                  <c:v>22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25</c:v>
                </c:pt>
                <c:pt idx="80">
                  <c:v>21</c:v>
                </c:pt>
                <c:pt idx="81">
                  <c:v>22</c:v>
                </c:pt>
              </c:numCache>
            </c:numRef>
          </c:xVal>
          <c:yVal>
            <c:numRef>
              <c:f>'Лаб 4'!$N$202:$N$283</c:f>
              <c:numCache>
                <c:formatCode>General</c:formatCode>
                <c:ptCount val="82"/>
                <c:pt idx="0">
                  <c:v>10</c:v>
                </c:pt>
                <c:pt idx="1">
                  <c:v>15</c:v>
                </c:pt>
                <c:pt idx="2">
                  <c:v>2</c:v>
                </c:pt>
                <c:pt idx="3">
                  <c:v>12</c:v>
                </c:pt>
                <c:pt idx="4">
                  <c:v>7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8">
                  <c:v>17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6</c:v>
                </c:pt>
                <c:pt idx="17">
                  <c:v>9</c:v>
                </c:pt>
                <c:pt idx="18">
                  <c:v>23</c:v>
                </c:pt>
                <c:pt idx="19">
                  <c:v>0</c:v>
                </c:pt>
                <c:pt idx="20">
                  <c:v>12</c:v>
                </c:pt>
                <c:pt idx="21">
                  <c:v>15</c:v>
                </c:pt>
                <c:pt idx="22">
                  <c:v>7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10</c:v>
                </c:pt>
                <c:pt idx="27">
                  <c:v>15</c:v>
                </c:pt>
                <c:pt idx="28">
                  <c:v>2</c:v>
                </c:pt>
                <c:pt idx="29">
                  <c:v>12</c:v>
                </c:pt>
                <c:pt idx="30">
                  <c:v>7</c:v>
                </c:pt>
                <c:pt idx="31">
                  <c:v>6</c:v>
                </c:pt>
                <c:pt idx="32">
                  <c:v>3</c:v>
                </c:pt>
                <c:pt idx="33">
                  <c:v>4</c:v>
                </c:pt>
                <c:pt idx="34">
                  <c:v>17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6</c:v>
                </c:pt>
                <c:pt idx="43">
                  <c:v>9</c:v>
                </c:pt>
                <c:pt idx="44">
                  <c:v>23</c:v>
                </c:pt>
                <c:pt idx="45">
                  <c:v>0</c:v>
                </c:pt>
                <c:pt idx="46">
                  <c:v>12</c:v>
                </c:pt>
                <c:pt idx="47">
                  <c:v>15</c:v>
                </c:pt>
                <c:pt idx="48">
                  <c:v>7</c:v>
                </c:pt>
                <c:pt idx="49">
                  <c:v>3</c:v>
                </c:pt>
                <c:pt idx="50">
                  <c:v>0</c:v>
                </c:pt>
                <c:pt idx="51">
                  <c:v>2</c:v>
                </c:pt>
                <c:pt idx="52">
                  <c:v>10</c:v>
                </c:pt>
                <c:pt idx="53">
                  <c:v>15</c:v>
                </c:pt>
                <c:pt idx="54">
                  <c:v>2</c:v>
                </c:pt>
                <c:pt idx="55">
                  <c:v>12</c:v>
                </c:pt>
                <c:pt idx="56">
                  <c:v>7</c:v>
                </c:pt>
                <c:pt idx="57">
                  <c:v>6</c:v>
                </c:pt>
                <c:pt idx="58">
                  <c:v>3</c:v>
                </c:pt>
                <c:pt idx="59">
                  <c:v>4</c:v>
                </c:pt>
                <c:pt idx="60">
                  <c:v>17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7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6</c:v>
                </c:pt>
                <c:pt idx="69">
                  <c:v>9</c:v>
                </c:pt>
                <c:pt idx="70">
                  <c:v>23</c:v>
                </c:pt>
                <c:pt idx="71">
                  <c:v>3</c:v>
                </c:pt>
                <c:pt idx="72">
                  <c:v>1</c:v>
                </c:pt>
                <c:pt idx="73">
                  <c:v>3</c:v>
                </c:pt>
                <c:pt idx="74">
                  <c:v>7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78">
                  <c:v>6</c:v>
                </c:pt>
                <c:pt idx="79">
                  <c:v>9</c:v>
                </c:pt>
                <c:pt idx="80">
                  <c:v>23</c:v>
                </c:pt>
                <c:pt idx="8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9-4BE3-B3D6-ED9F5F380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601599"/>
        <c:axId val="1128608671"/>
      </c:scatterChart>
      <c:valAx>
        <c:axId val="1128601599"/>
        <c:scaling>
          <c:orientation val="minMax"/>
          <c:max val="2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8608671"/>
        <c:crosses val="autoZero"/>
        <c:crossBetween val="midCat"/>
      </c:valAx>
      <c:valAx>
        <c:axId val="11286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860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[LB1.xlsx]Количественные!Сводная таблица14</c:name>
    <c:fmtId val="1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</c:pivotFmts>
    <c:plotArea>
      <c:layout>
        <c:manualLayout>
          <c:layoutTarget val="inner"/>
          <c:xMode val="edge"/>
          <c:yMode val="edge"/>
          <c:x val="0.15411769914302881"/>
          <c:y val="5.0925925925925923E-2"/>
          <c:w val="0.65098567498339821"/>
          <c:h val="0.790748760571595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Количественные!$B$38:$B$39</c:f>
              <c:strCache>
                <c:ptCount val="1"/>
                <c:pt idx="0">
                  <c:v>Нет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Количественные!$A$40:$A$44</c:f>
              <c:strCache>
                <c:ptCount val="4"/>
                <c:pt idx="0">
                  <c:v>4-5</c:v>
                </c:pt>
                <c:pt idx="1">
                  <c:v>6-7</c:v>
                </c:pt>
                <c:pt idx="2">
                  <c:v>8-9</c:v>
                </c:pt>
                <c:pt idx="3">
                  <c:v>10-12</c:v>
                </c:pt>
              </c:strCache>
            </c:strRef>
          </c:cat>
          <c:val>
            <c:numRef>
              <c:f>Количественные!$B$40:$B$44</c:f>
              <c:numCache>
                <c:formatCode>General</c:formatCode>
                <c:ptCount val="4"/>
                <c:pt idx="1">
                  <c:v>9</c:v>
                </c:pt>
                <c:pt idx="2">
                  <c:v>8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6-4B08-9634-7616514B4AD3}"/>
            </c:ext>
          </c:extLst>
        </c:ser>
        <c:ser>
          <c:idx val="1"/>
          <c:order val="1"/>
          <c:tx>
            <c:strRef>
              <c:f>Количественные!$C$38:$C$39</c:f>
              <c:strCache>
                <c:ptCount val="1"/>
                <c:pt idx="0">
                  <c:v>Иногда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Количественные!$A$40:$A$44</c:f>
              <c:strCache>
                <c:ptCount val="4"/>
                <c:pt idx="0">
                  <c:v>4-5</c:v>
                </c:pt>
                <c:pt idx="1">
                  <c:v>6-7</c:v>
                </c:pt>
                <c:pt idx="2">
                  <c:v>8-9</c:v>
                </c:pt>
                <c:pt idx="3">
                  <c:v>10-12</c:v>
                </c:pt>
              </c:strCache>
            </c:strRef>
          </c:cat>
          <c:val>
            <c:numRef>
              <c:f>Количественные!$C$40:$C$44</c:f>
              <c:numCache>
                <c:formatCode>General</c:formatCode>
                <c:ptCount val="4"/>
                <c:pt idx="0">
                  <c:v>9</c:v>
                </c:pt>
                <c:pt idx="1">
                  <c:v>18</c:v>
                </c:pt>
                <c:pt idx="2">
                  <c:v>15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6-4B08-9634-7616514B4AD3}"/>
            </c:ext>
          </c:extLst>
        </c:ser>
        <c:ser>
          <c:idx val="2"/>
          <c:order val="2"/>
          <c:tx>
            <c:strRef>
              <c:f>Количественные!$D$38:$D$39</c:f>
              <c:strCache>
                <c:ptCount val="1"/>
                <c:pt idx="0">
                  <c:v>Да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Количественные!$A$40:$A$44</c:f>
              <c:strCache>
                <c:ptCount val="4"/>
                <c:pt idx="0">
                  <c:v>4-5</c:v>
                </c:pt>
                <c:pt idx="1">
                  <c:v>6-7</c:v>
                </c:pt>
                <c:pt idx="2">
                  <c:v>8-9</c:v>
                </c:pt>
                <c:pt idx="3">
                  <c:v>10-12</c:v>
                </c:pt>
              </c:strCache>
            </c:strRef>
          </c:cat>
          <c:val>
            <c:numRef>
              <c:f>Количественные!$D$40:$D$44</c:f>
              <c:numCache>
                <c:formatCode>General</c:formatCode>
                <c:ptCount val="4"/>
                <c:pt idx="0">
                  <c:v>22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66-4B08-9634-7616514B4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91550479"/>
        <c:axId val="891543407"/>
      </c:barChart>
      <c:catAx>
        <c:axId val="89155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Часы сна</a:t>
                </a:r>
              </a:p>
            </c:rich>
          </c:tx>
          <c:layout>
            <c:manualLayout>
              <c:xMode val="edge"/>
              <c:yMode val="edge"/>
              <c:x val="0.40496802959870981"/>
              <c:y val="0.91666666666666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543407"/>
        <c:crosses val="autoZero"/>
        <c:auto val="1"/>
        <c:lblAlgn val="ctr"/>
        <c:lblOffset val="100"/>
        <c:noMultiLvlLbl val="0"/>
      </c:catAx>
      <c:valAx>
        <c:axId val="89154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человек  с некоторым статусом депрессии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55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[LB1.xlsx]Количественные!Сводная таблица16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Количественные!$B$76:$B$77</c:f>
              <c:strCache>
                <c:ptCount val="1"/>
                <c:pt idx="0">
                  <c:v>Ниже среднего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Количественные!$A$78:$A$86</c:f>
              <c:strCache>
                <c:ptCount val="8"/>
                <c:pt idx="0">
                  <c:v>(пусто)</c:v>
                </c:pt>
                <c:pt idx="1">
                  <c:v>0-9</c:v>
                </c:pt>
                <c:pt idx="2">
                  <c:v>10-19</c:v>
                </c:pt>
                <c:pt idx="3">
                  <c:v>20-29</c:v>
                </c:pt>
                <c:pt idx="4">
                  <c:v>50-59</c:v>
                </c:pt>
                <c:pt idx="5">
                  <c:v>60-69</c:v>
                </c:pt>
                <c:pt idx="6">
                  <c:v>80-89</c:v>
                </c:pt>
                <c:pt idx="7">
                  <c:v>90-100</c:v>
                </c:pt>
              </c:strCache>
            </c:strRef>
          </c:cat>
          <c:val>
            <c:numRef>
              <c:f>Количественные!$B$78:$B$86</c:f>
              <c:numCache>
                <c:formatCode>General</c:formatCode>
                <c:ptCount val="8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A-494A-B5FA-DC19E6B3ABFE}"/>
            </c:ext>
          </c:extLst>
        </c:ser>
        <c:ser>
          <c:idx val="1"/>
          <c:order val="1"/>
          <c:tx>
            <c:strRef>
              <c:f>Количественные!$C$76:$C$77</c:f>
              <c:strCache>
                <c:ptCount val="1"/>
                <c:pt idx="0">
                  <c:v>Отлично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Количественные!$A$78:$A$86</c:f>
              <c:strCache>
                <c:ptCount val="8"/>
                <c:pt idx="0">
                  <c:v>(пусто)</c:v>
                </c:pt>
                <c:pt idx="1">
                  <c:v>0-9</c:v>
                </c:pt>
                <c:pt idx="2">
                  <c:v>10-19</c:v>
                </c:pt>
                <c:pt idx="3">
                  <c:v>20-29</c:v>
                </c:pt>
                <c:pt idx="4">
                  <c:v>50-59</c:v>
                </c:pt>
                <c:pt idx="5">
                  <c:v>60-69</c:v>
                </c:pt>
                <c:pt idx="6">
                  <c:v>80-89</c:v>
                </c:pt>
                <c:pt idx="7">
                  <c:v>90-100</c:v>
                </c:pt>
              </c:strCache>
            </c:strRef>
          </c:cat>
          <c:val>
            <c:numRef>
              <c:f>Количественные!$C$78:$C$86</c:f>
              <c:numCache>
                <c:formatCode>General</c:formatCode>
                <c:ptCount val="8"/>
                <c:pt idx="1">
                  <c:v>3</c:v>
                </c:pt>
                <c:pt idx="4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A-494A-B5FA-DC19E6B3ABFE}"/>
            </c:ext>
          </c:extLst>
        </c:ser>
        <c:ser>
          <c:idx val="2"/>
          <c:order val="2"/>
          <c:tx>
            <c:strRef>
              <c:f>Количественные!$D$76:$D$77</c:f>
              <c:strCache>
                <c:ptCount val="1"/>
                <c:pt idx="0">
                  <c:v>Средняя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Количественные!$A$78:$A$86</c:f>
              <c:strCache>
                <c:ptCount val="8"/>
                <c:pt idx="0">
                  <c:v>(пусто)</c:v>
                </c:pt>
                <c:pt idx="1">
                  <c:v>0-9</c:v>
                </c:pt>
                <c:pt idx="2">
                  <c:v>10-19</c:v>
                </c:pt>
                <c:pt idx="3">
                  <c:v>20-29</c:v>
                </c:pt>
                <c:pt idx="4">
                  <c:v>50-59</c:v>
                </c:pt>
                <c:pt idx="5">
                  <c:v>60-69</c:v>
                </c:pt>
                <c:pt idx="6">
                  <c:v>80-89</c:v>
                </c:pt>
                <c:pt idx="7">
                  <c:v>90-100</c:v>
                </c:pt>
              </c:strCache>
            </c:strRef>
          </c:cat>
          <c:val>
            <c:numRef>
              <c:f>Количественные!$D$78:$D$86</c:f>
              <c:numCache>
                <c:formatCode>General</c:formatCode>
                <c:ptCount val="8"/>
                <c:pt idx="0">
                  <c:v>4</c:v>
                </c:pt>
                <c:pt idx="1">
                  <c:v>26</c:v>
                </c:pt>
                <c:pt idx="2">
                  <c:v>8</c:v>
                </c:pt>
                <c:pt idx="5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A-494A-B5FA-DC19E6B3ABFE}"/>
            </c:ext>
          </c:extLst>
        </c:ser>
        <c:ser>
          <c:idx val="3"/>
          <c:order val="3"/>
          <c:tx>
            <c:strRef>
              <c:f>Количественные!$E$76:$E$77</c:f>
              <c:strCache>
                <c:ptCount val="1"/>
                <c:pt idx="0">
                  <c:v>Хорошо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Количественные!$A$78:$A$86</c:f>
              <c:strCache>
                <c:ptCount val="8"/>
                <c:pt idx="0">
                  <c:v>(пусто)</c:v>
                </c:pt>
                <c:pt idx="1">
                  <c:v>0-9</c:v>
                </c:pt>
                <c:pt idx="2">
                  <c:v>10-19</c:v>
                </c:pt>
                <c:pt idx="3">
                  <c:v>20-29</c:v>
                </c:pt>
                <c:pt idx="4">
                  <c:v>50-59</c:v>
                </c:pt>
                <c:pt idx="5">
                  <c:v>60-69</c:v>
                </c:pt>
                <c:pt idx="6">
                  <c:v>80-89</c:v>
                </c:pt>
                <c:pt idx="7">
                  <c:v>90-100</c:v>
                </c:pt>
              </c:strCache>
            </c:strRef>
          </c:cat>
          <c:val>
            <c:numRef>
              <c:f>Количественные!$E$78:$E$86</c:f>
              <c:numCache>
                <c:formatCode>General</c:formatCode>
                <c:ptCount val="8"/>
                <c:pt idx="1">
                  <c:v>29</c:v>
                </c:pt>
                <c:pt idx="2">
                  <c:v>8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A-494A-B5FA-DC19E6B3A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61856"/>
        <c:axId val="206662688"/>
      </c:barChart>
      <c:catAx>
        <c:axId val="2066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662688"/>
        <c:crosses val="autoZero"/>
        <c:auto val="1"/>
        <c:lblAlgn val="ctr"/>
        <c:lblOffset val="100"/>
        <c:noMultiLvlLbl val="0"/>
      </c:catAx>
      <c:valAx>
        <c:axId val="2066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6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[LB1.xlsx]Количественные!Сводная таблица13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Количественные!$B$56:$B$57</c:f>
              <c:strCache>
                <c:ptCount val="1"/>
                <c:pt idx="0">
                  <c:v>Женщина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Количественные!$A$58:$A$66</c:f>
              <c:strCache>
                <c:ptCount val="8"/>
                <c:pt idx="0">
                  <c:v>(пусто)</c:v>
                </c:pt>
                <c:pt idx="1">
                  <c:v>0-9</c:v>
                </c:pt>
                <c:pt idx="2">
                  <c:v>10-19</c:v>
                </c:pt>
                <c:pt idx="3">
                  <c:v>20-29</c:v>
                </c:pt>
                <c:pt idx="4">
                  <c:v>50-59</c:v>
                </c:pt>
                <c:pt idx="5">
                  <c:v>60-69</c:v>
                </c:pt>
                <c:pt idx="6">
                  <c:v>80-89</c:v>
                </c:pt>
                <c:pt idx="7">
                  <c:v>90-100</c:v>
                </c:pt>
              </c:strCache>
            </c:strRef>
          </c:cat>
          <c:val>
            <c:numRef>
              <c:f>Количественные!$B$58:$B$66</c:f>
              <c:numCache>
                <c:formatCode>General</c:formatCode>
                <c:ptCount val="8"/>
                <c:pt idx="0">
                  <c:v>2</c:v>
                </c:pt>
                <c:pt idx="1">
                  <c:v>38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2-4141-951F-D11144C88C9B}"/>
            </c:ext>
          </c:extLst>
        </c:ser>
        <c:ser>
          <c:idx val="1"/>
          <c:order val="1"/>
          <c:tx>
            <c:strRef>
              <c:f>Количественные!$C$56:$C$57</c:f>
              <c:strCache>
                <c:ptCount val="1"/>
                <c:pt idx="0">
                  <c:v>Мужчина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Количественные!$A$58:$A$66</c:f>
              <c:strCache>
                <c:ptCount val="8"/>
                <c:pt idx="0">
                  <c:v>(пусто)</c:v>
                </c:pt>
                <c:pt idx="1">
                  <c:v>0-9</c:v>
                </c:pt>
                <c:pt idx="2">
                  <c:v>10-19</c:v>
                </c:pt>
                <c:pt idx="3">
                  <c:v>20-29</c:v>
                </c:pt>
                <c:pt idx="4">
                  <c:v>50-59</c:v>
                </c:pt>
                <c:pt idx="5">
                  <c:v>60-69</c:v>
                </c:pt>
                <c:pt idx="6">
                  <c:v>80-89</c:v>
                </c:pt>
                <c:pt idx="7">
                  <c:v>90-100</c:v>
                </c:pt>
              </c:strCache>
            </c:strRef>
          </c:cat>
          <c:val>
            <c:numRef>
              <c:f>Количественные!$C$58:$C$66</c:f>
              <c:numCache>
                <c:formatCode>General</c:formatCode>
                <c:ptCount val="8"/>
                <c:pt idx="0">
                  <c:v>2</c:v>
                </c:pt>
                <c:pt idx="1">
                  <c:v>24</c:v>
                </c:pt>
                <c:pt idx="2">
                  <c:v>13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2-4141-951F-D11144C88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457072"/>
        <c:axId val="286466640"/>
      </c:barChart>
      <c:catAx>
        <c:axId val="28645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466640"/>
        <c:crosses val="autoZero"/>
        <c:auto val="1"/>
        <c:lblAlgn val="ctr"/>
        <c:lblOffset val="100"/>
        <c:noMultiLvlLbl val="0"/>
      </c:catAx>
      <c:valAx>
        <c:axId val="2864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45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[LB1.xlsx]Количественные!Сводная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Количественные!$B$94:$B$95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Количественные!$A$96:$A$106</c:f>
              <c:strCache>
                <c:ptCount val="10"/>
                <c:pt idx="0">
                  <c:v>(пусто)</c:v>
                </c:pt>
                <c:pt idx="1">
                  <c:v>0-4</c:v>
                </c:pt>
                <c:pt idx="2">
                  <c:v>5-9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55-59</c:v>
                </c:pt>
                <c:pt idx="7">
                  <c:v>60-64</c:v>
                </c:pt>
                <c:pt idx="8">
                  <c:v>80-84</c:v>
                </c:pt>
                <c:pt idx="9">
                  <c:v>95-100</c:v>
                </c:pt>
              </c:strCache>
            </c:strRef>
          </c:cat>
          <c:val>
            <c:numRef>
              <c:f>Количественные!$B$96:$B$106</c:f>
              <c:numCache>
                <c:formatCode>General</c:formatCode>
                <c:ptCount val="10"/>
                <c:pt idx="1">
                  <c:v>4</c:v>
                </c:pt>
                <c:pt idx="2">
                  <c:v>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B-4A2D-BA80-3D1B921B0463}"/>
            </c:ext>
          </c:extLst>
        </c:ser>
        <c:ser>
          <c:idx val="1"/>
          <c:order val="1"/>
          <c:tx>
            <c:strRef>
              <c:f>Количественные!$C$94:$C$95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Количественные!$A$96:$A$106</c:f>
              <c:strCache>
                <c:ptCount val="10"/>
                <c:pt idx="0">
                  <c:v>(пусто)</c:v>
                </c:pt>
                <c:pt idx="1">
                  <c:v>0-4</c:v>
                </c:pt>
                <c:pt idx="2">
                  <c:v>5-9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55-59</c:v>
                </c:pt>
                <c:pt idx="7">
                  <c:v>60-64</c:v>
                </c:pt>
                <c:pt idx="8">
                  <c:v>80-84</c:v>
                </c:pt>
                <c:pt idx="9">
                  <c:v>95-100</c:v>
                </c:pt>
              </c:strCache>
            </c:strRef>
          </c:cat>
          <c:val>
            <c:numRef>
              <c:f>Количественные!$C$96:$C$106</c:f>
              <c:numCache>
                <c:formatCode>General</c:formatCode>
                <c:ptCount val="10"/>
                <c:pt idx="1">
                  <c:v>15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B-4A2D-BA80-3D1B921B0463}"/>
            </c:ext>
          </c:extLst>
        </c:ser>
        <c:ser>
          <c:idx val="2"/>
          <c:order val="2"/>
          <c:tx>
            <c:strRef>
              <c:f>Количественные!$D$94:$D$95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Количественные!$A$96:$A$106</c:f>
              <c:strCache>
                <c:ptCount val="10"/>
                <c:pt idx="0">
                  <c:v>(пусто)</c:v>
                </c:pt>
                <c:pt idx="1">
                  <c:v>0-4</c:v>
                </c:pt>
                <c:pt idx="2">
                  <c:v>5-9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55-59</c:v>
                </c:pt>
                <c:pt idx="7">
                  <c:v>60-64</c:v>
                </c:pt>
                <c:pt idx="8">
                  <c:v>80-84</c:v>
                </c:pt>
                <c:pt idx="9">
                  <c:v>95-100</c:v>
                </c:pt>
              </c:strCache>
            </c:strRef>
          </c:cat>
          <c:val>
            <c:numRef>
              <c:f>Количественные!$D$96:$D$106</c:f>
              <c:numCache>
                <c:formatCode>General</c:formatCode>
                <c:ptCount val="10"/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7B-4A2D-BA80-3D1B921B0463}"/>
            </c:ext>
          </c:extLst>
        </c:ser>
        <c:ser>
          <c:idx val="3"/>
          <c:order val="3"/>
          <c:tx>
            <c:strRef>
              <c:f>Количественные!$E$94:$E$95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Количественные!$A$96:$A$106</c:f>
              <c:strCache>
                <c:ptCount val="10"/>
                <c:pt idx="0">
                  <c:v>(пусто)</c:v>
                </c:pt>
                <c:pt idx="1">
                  <c:v>0-4</c:v>
                </c:pt>
                <c:pt idx="2">
                  <c:v>5-9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55-59</c:v>
                </c:pt>
                <c:pt idx="7">
                  <c:v>60-64</c:v>
                </c:pt>
                <c:pt idx="8">
                  <c:v>80-84</c:v>
                </c:pt>
                <c:pt idx="9">
                  <c:v>95-100</c:v>
                </c:pt>
              </c:strCache>
            </c:strRef>
          </c:cat>
          <c:val>
            <c:numRef>
              <c:f>Количественные!$E$96:$E$106</c:f>
              <c:numCache>
                <c:formatCode>General</c:formatCode>
                <c:ptCount val="10"/>
                <c:pt idx="0">
                  <c:v>2</c:v>
                </c:pt>
                <c:pt idx="1">
                  <c:v>7</c:v>
                </c:pt>
                <c:pt idx="2">
                  <c:v>4</c:v>
                </c:pt>
                <c:pt idx="4">
                  <c:v>3</c:v>
                </c:pt>
                <c:pt idx="6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7B-4A2D-BA80-3D1B921B0463}"/>
            </c:ext>
          </c:extLst>
        </c:ser>
        <c:ser>
          <c:idx val="4"/>
          <c:order val="4"/>
          <c:tx>
            <c:strRef>
              <c:f>Количественные!$F$94:$F$95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Количественные!$A$96:$A$106</c:f>
              <c:strCache>
                <c:ptCount val="10"/>
                <c:pt idx="0">
                  <c:v>(пусто)</c:v>
                </c:pt>
                <c:pt idx="1">
                  <c:v>0-4</c:v>
                </c:pt>
                <c:pt idx="2">
                  <c:v>5-9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55-59</c:v>
                </c:pt>
                <c:pt idx="7">
                  <c:v>60-64</c:v>
                </c:pt>
                <c:pt idx="8">
                  <c:v>80-84</c:v>
                </c:pt>
                <c:pt idx="9">
                  <c:v>95-100</c:v>
                </c:pt>
              </c:strCache>
            </c:strRef>
          </c:cat>
          <c:val>
            <c:numRef>
              <c:f>Количественные!$F$96:$F$106</c:f>
              <c:numCache>
                <c:formatCode>General</c:formatCode>
                <c:ptCount val="10"/>
                <c:pt idx="1">
                  <c:v>12</c:v>
                </c:pt>
                <c:pt idx="2">
                  <c:v>8</c:v>
                </c:pt>
                <c:pt idx="3">
                  <c:v>6</c:v>
                </c:pt>
                <c:pt idx="4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7B-4A2D-BA80-3D1B921B0463}"/>
            </c:ext>
          </c:extLst>
        </c:ser>
        <c:ser>
          <c:idx val="5"/>
          <c:order val="5"/>
          <c:tx>
            <c:strRef>
              <c:f>Количественные!$G$94:$G$95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Количественные!$A$96:$A$106</c:f>
              <c:strCache>
                <c:ptCount val="10"/>
                <c:pt idx="0">
                  <c:v>(пусто)</c:v>
                </c:pt>
                <c:pt idx="1">
                  <c:v>0-4</c:v>
                </c:pt>
                <c:pt idx="2">
                  <c:v>5-9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55-59</c:v>
                </c:pt>
                <c:pt idx="7">
                  <c:v>60-64</c:v>
                </c:pt>
                <c:pt idx="8">
                  <c:v>80-84</c:v>
                </c:pt>
                <c:pt idx="9">
                  <c:v>95-100</c:v>
                </c:pt>
              </c:strCache>
            </c:strRef>
          </c:cat>
          <c:val>
            <c:numRef>
              <c:f>Количественные!$G$96:$G$106</c:f>
              <c:numCache>
                <c:formatCode>General</c:formatCode>
                <c:ptCount val="10"/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7B-4A2D-BA80-3D1B921B0463}"/>
            </c:ext>
          </c:extLst>
        </c:ser>
        <c:ser>
          <c:idx val="6"/>
          <c:order val="6"/>
          <c:tx>
            <c:strRef>
              <c:f>Количественные!$H$94:$H$95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Количественные!$A$96:$A$106</c:f>
              <c:strCache>
                <c:ptCount val="10"/>
                <c:pt idx="0">
                  <c:v>(пусто)</c:v>
                </c:pt>
                <c:pt idx="1">
                  <c:v>0-4</c:v>
                </c:pt>
                <c:pt idx="2">
                  <c:v>5-9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55-59</c:v>
                </c:pt>
                <c:pt idx="7">
                  <c:v>60-64</c:v>
                </c:pt>
                <c:pt idx="8">
                  <c:v>80-84</c:v>
                </c:pt>
                <c:pt idx="9">
                  <c:v>95-100</c:v>
                </c:pt>
              </c:strCache>
            </c:strRef>
          </c:cat>
          <c:val>
            <c:numRef>
              <c:f>Количественные!$H$96:$H$106</c:f>
              <c:numCache>
                <c:formatCode>General</c:formatCode>
                <c:ptCount val="10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7B-4A2D-BA80-3D1B921B0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283311"/>
        <c:axId val="1131289135"/>
      </c:barChart>
      <c:catAx>
        <c:axId val="113128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1289135"/>
        <c:crosses val="autoZero"/>
        <c:auto val="1"/>
        <c:lblAlgn val="ctr"/>
        <c:lblOffset val="100"/>
        <c:noMultiLvlLbl val="0"/>
      </c:catAx>
      <c:valAx>
        <c:axId val="113128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128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[LB1.xlsx]Количественные!Сводная таблица12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Участники</a:t>
            </a:r>
            <a:r>
              <a:rPr lang="ru-RU" baseline="0"/>
              <a:t> опроса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</c:pivotFmt>
      <c:pivotFmt>
        <c:idx val="17"/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Количественные!$B$1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E96-4D55-9759-0065B165C8B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E96-4D55-9759-0065B165C8BF}"/>
              </c:ext>
            </c:extLst>
          </c:dPt>
          <c:dLbls>
            <c:delete val="1"/>
          </c:dLbls>
          <c:cat>
            <c:strRef>
              <c:f>Количественные!$A$2:$A$4</c:f>
              <c:strCache>
                <c:ptCount val="2"/>
                <c:pt idx="0">
                  <c:v>Женщина</c:v>
                </c:pt>
                <c:pt idx="1">
                  <c:v>Мужчина</c:v>
                </c:pt>
              </c:strCache>
            </c:strRef>
          </c:cat>
          <c:val>
            <c:numRef>
              <c:f>Количественные!$B$2:$B$4</c:f>
              <c:numCache>
                <c:formatCode>General</c:formatCode>
                <c:ptCount val="2"/>
                <c:pt idx="0">
                  <c:v>43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96-4D55-9759-0065B165C8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>
        <c:manualLayout>
          <c:xMode val="edge"/>
          <c:yMode val="edge"/>
          <c:x val="0.63851897419072634"/>
          <c:y val="0.25180482648002334"/>
          <c:w val="0.33370324803149604"/>
          <c:h val="0.508102945465150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[LB1.xlsx]Качественные!Сводная таблица17</c:name>
    <c:fmtId val="7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Качественные!$B$1:$B$2</c:f>
              <c:strCache>
                <c:ptCount val="1"/>
                <c:pt idx="0">
                  <c:v>Ниже среднего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Качественные!$A$3:$A$5</c:f>
              <c:strCache>
                <c:ptCount val="2"/>
                <c:pt idx="0">
                  <c:v>Женщина</c:v>
                </c:pt>
                <c:pt idx="1">
                  <c:v>Мужчина</c:v>
                </c:pt>
              </c:strCache>
            </c:strRef>
          </c:cat>
          <c:val>
            <c:numRef>
              <c:f>Качественные!$B$3:$B$5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B-40C6-B199-DE642765615B}"/>
            </c:ext>
          </c:extLst>
        </c:ser>
        <c:ser>
          <c:idx val="1"/>
          <c:order val="1"/>
          <c:tx>
            <c:strRef>
              <c:f>Качественные!$C$1:$C$2</c:f>
              <c:strCache>
                <c:ptCount val="1"/>
                <c:pt idx="0">
                  <c:v>Средняя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Качественные!$A$3:$A$5</c:f>
              <c:strCache>
                <c:ptCount val="2"/>
                <c:pt idx="0">
                  <c:v>Женщина</c:v>
                </c:pt>
                <c:pt idx="1">
                  <c:v>Мужчина</c:v>
                </c:pt>
              </c:strCache>
            </c:strRef>
          </c:cat>
          <c:val>
            <c:numRef>
              <c:f>Качественные!$C$3:$C$5</c:f>
              <c:numCache>
                <c:formatCode>General</c:formatCode>
                <c:ptCount val="2"/>
                <c:pt idx="0">
                  <c:v>21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B-40C6-B199-DE642765615B}"/>
            </c:ext>
          </c:extLst>
        </c:ser>
        <c:ser>
          <c:idx val="2"/>
          <c:order val="2"/>
          <c:tx>
            <c:strRef>
              <c:f>Качественные!$D$1:$D$2</c:f>
              <c:strCache>
                <c:ptCount val="1"/>
                <c:pt idx="0">
                  <c:v>Хорошо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Качественные!$A$3:$A$5</c:f>
              <c:strCache>
                <c:ptCount val="2"/>
                <c:pt idx="0">
                  <c:v>Женщина</c:v>
                </c:pt>
                <c:pt idx="1">
                  <c:v>Мужчина</c:v>
                </c:pt>
              </c:strCache>
            </c:strRef>
          </c:cat>
          <c:val>
            <c:numRef>
              <c:f>Качественные!$D$3:$D$5</c:f>
              <c:numCache>
                <c:formatCode>General</c:formatCode>
                <c:ptCount val="2"/>
                <c:pt idx="0">
                  <c:v>18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B-40C6-B199-DE642765615B}"/>
            </c:ext>
          </c:extLst>
        </c:ser>
        <c:ser>
          <c:idx val="3"/>
          <c:order val="3"/>
          <c:tx>
            <c:strRef>
              <c:f>Качественные!$E$1:$E$2</c:f>
              <c:strCache>
                <c:ptCount val="1"/>
                <c:pt idx="0">
                  <c:v>Отлично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Качественные!$A$3:$A$5</c:f>
              <c:strCache>
                <c:ptCount val="2"/>
                <c:pt idx="0">
                  <c:v>Женщина</c:v>
                </c:pt>
                <c:pt idx="1">
                  <c:v>Мужчина</c:v>
                </c:pt>
              </c:strCache>
            </c:strRef>
          </c:cat>
          <c:val>
            <c:numRef>
              <c:f>Качественные!$E$3:$E$5</c:f>
              <c:numCache>
                <c:formatCode>General</c:formatCode>
                <c:ptCount val="2"/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B-40C6-B199-DE6427656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472112"/>
        <c:axId val="388466704"/>
      </c:barChart>
      <c:catAx>
        <c:axId val="3884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466704"/>
        <c:crosses val="autoZero"/>
        <c:auto val="1"/>
        <c:lblAlgn val="ctr"/>
        <c:lblOffset val="100"/>
        <c:noMultiLvlLbl val="0"/>
      </c:catAx>
      <c:valAx>
        <c:axId val="3884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4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[LB1.xlsx]Качественные!Сводная таблица18</c:name>
    <c:fmtId val="7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</c:pivotFmts>
    <c:plotArea>
      <c:layout>
        <c:manualLayout>
          <c:layoutTarget val="inner"/>
          <c:xMode val="edge"/>
          <c:yMode val="edge"/>
          <c:x val="0.17638607801316081"/>
          <c:y val="0.14249781277340332"/>
          <c:w val="0.62266348071053224"/>
          <c:h val="0.64934091571886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Качественные!$B$19:$B$20</c:f>
              <c:strCache>
                <c:ptCount val="1"/>
                <c:pt idx="0">
                  <c:v>Нет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Качественные!$A$21:$A$23</c:f>
              <c:strCache>
                <c:ptCount val="2"/>
                <c:pt idx="0">
                  <c:v>Женщина</c:v>
                </c:pt>
                <c:pt idx="1">
                  <c:v>Мужчина</c:v>
                </c:pt>
              </c:strCache>
            </c:strRef>
          </c:cat>
          <c:val>
            <c:numRef>
              <c:f>Качественные!$B$21:$B$23</c:f>
              <c:numCache>
                <c:formatCode>General</c:formatCode>
                <c:ptCount val="2"/>
                <c:pt idx="0">
                  <c:v>8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0-4A93-9BE1-B48301CCEBCB}"/>
            </c:ext>
          </c:extLst>
        </c:ser>
        <c:ser>
          <c:idx val="1"/>
          <c:order val="1"/>
          <c:tx>
            <c:strRef>
              <c:f>Качественные!$C$19:$C$20</c:f>
              <c:strCache>
                <c:ptCount val="1"/>
                <c:pt idx="0">
                  <c:v>Иногда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Качественные!$A$21:$A$23</c:f>
              <c:strCache>
                <c:ptCount val="2"/>
                <c:pt idx="0">
                  <c:v>Женщина</c:v>
                </c:pt>
                <c:pt idx="1">
                  <c:v>Мужчина</c:v>
                </c:pt>
              </c:strCache>
            </c:strRef>
          </c:cat>
          <c:val>
            <c:numRef>
              <c:f>Качественные!$C$21:$C$23</c:f>
              <c:numCache>
                <c:formatCode>General</c:formatCode>
                <c:ptCount val="2"/>
                <c:pt idx="0">
                  <c:v>10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0-4A93-9BE1-B48301CCEBCB}"/>
            </c:ext>
          </c:extLst>
        </c:ser>
        <c:ser>
          <c:idx val="2"/>
          <c:order val="2"/>
          <c:tx>
            <c:strRef>
              <c:f>Качественные!$D$19:$D$20</c:f>
              <c:strCache>
                <c:ptCount val="1"/>
                <c:pt idx="0">
                  <c:v>Да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Качественные!$A$21:$A$23</c:f>
              <c:strCache>
                <c:ptCount val="2"/>
                <c:pt idx="0">
                  <c:v>Женщина</c:v>
                </c:pt>
                <c:pt idx="1">
                  <c:v>Мужчина</c:v>
                </c:pt>
              </c:strCache>
            </c:strRef>
          </c:cat>
          <c:val>
            <c:numRef>
              <c:f>Качественные!$D$21:$D$23</c:f>
              <c:numCache>
                <c:formatCode>General</c:formatCode>
                <c:ptCount val="2"/>
                <c:pt idx="0">
                  <c:v>25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80-4A93-9BE1-B48301CCE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6672672"/>
        <c:axId val="206673088"/>
      </c:barChart>
      <c:catAx>
        <c:axId val="20667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673088"/>
        <c:crosses val="autoZero"/>
        <c:auto val="1"/>
        <c:lblAlgn val="ctr"/>
        <c:lblOffset val="100"/>
        <c:noMultiLvlLbl val="0"/>
      </c:catAx>
      <c:valAx>
        <c:axId val="2066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людей с некоторым</a:t>
                </a:r>
                <a:r>
                  <a:rPr lang="ru-RU" baseline="0"/>
                  <a:t> статусом депресии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2627398153642191E-2"/>
              <c:y val="0.13786818314377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67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[LB1.xlsx]Качественные!Сводная таблица21</c:name>
    <c:fmtId val="7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</c:pivotFmts>
    <c:plotArea>
      <c:layout>
        <c:manualLayout>
          <c:layoutTarget val="inner"/>
          <c:xMode val="edge"/>
          <c:yMode val="edge"/>
          <c:x val="0.21975335567779081"/>
          <c:y val="9.2592592592592587E-2"/>
          <c:w val="0.75037563278113661"/>
          <c:h val="0.749151356080489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Качественные!$B$37:$B$38</c:f>
              <c:strCache>
                <c:ptCount val="1"/>
                <c:pt idx="0">
                  <c:v>Нет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Качественные!$A$39:$A$41</c:f>
              <c:strCache>
                <c:ptCount val="2"/>
                <c:pt idx="0">
                  <c:v>Женщина</c:v>
                </c:pt>
                <c:pt idx="1">
                  <c:v>Мужчина</c:v>
                </c:pt>
              </c:strCache>
            </c:strRef>
          </c:cat>
          <c:val>
            <c:numRef>
              <c:f>Качественные!$B$39:$B$41</c:f>
              <c:numCache>
                <c:formatCode>General</c:formatCode>
                <c:ptCount val="2"/>
                <c:pt idx="0">
                  <c:v>12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4-40F8-8D09-01F0831B816C}"/>
            </c:ext>
          </c:extLst>
        </c:ser>
        <c:ser>
          <c:idx val="1"/>
          <c:order val="1"/>
          <c:tx>
            <c:strRef>
              <c:f>Качественные!$C$37:$C$38</c:f>
              <c:strCache>
                <c:ptCount val="1"/>
                <c:pt idx="0">
                  <c:v>Иногда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Качественные!$A$39:$A$41</c:f>
              <c:strCache>
                <c:ptCount val="2"/>
                <c:pt idx="0">
                  <c:v>Женщина</c:v>
                </c:pt>
                <c:pt idx="1">
                  <c:v>Мужчина</c:v>
                </c:pt>
              </c:strCache>
            </c:strRef>
          </c:cat>
          <c:val>
            <c:numRef>
              <c:f>Качественные!$C$39:$C$41</c:f>
              <c:numCache>
                <c:formatCode>General</c:formatCode>
                <c:ptCount val="2"/>
                <c:pt idx="0">
                  <c:v>11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4-40F8-8D09-01F0831B816C}"/>
            </c:ext>
          </c:extLst>
        </c:ser>
        <c:ser>
          <c:idx val="2"/>
          <c:order val="2"/>
          <c:tx>
            <c:strRef>
              <c:f>Качественные!$D$37:$D$38</c:f>
              <c:strCache>
                <c:ptCount val="1"/>
                <c:pt idx="0">
                  <c:v>Да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Качественные!$A$39:$A$41</c:f>
              <c:strCache>
                <c:ptCount val="2"/>
                <c:pt idx="0">
                  <c:v>Женщина</c:v>
                </c:pt>
                <c:pt idx="1">
                  <c:v>Мужчина</c:v>
                </c:pt>
              </c:strCache>
            </c:strRef>
          </c:cat>
          <c:val>
            <c:numRef>
              <c:f>Качественные!$D$39:$D$41</c:f>
              <c:numCache>
                <c:formatCode>General</c:formatCode>
                <c:ptCount val="2"/>
                <c:pt idx="0">
                  <c:v>20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4-40F8-8D09-01F0831B8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6670592"/>
        <c:axId val="206661440"/>
      </c:barChart>
      <c:catAx>
        <c:axId val="20667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Пол</a:t>
                </a:r>
              </a:p>
            </c:rich>
          </c:tx>
          <c:layout>
            <c:manualLayout>
              <c:xMode val="edge"/>
              <c:yMode val="edge"/>
              <c:x val="0.53735105922350335"/>
              <c:y val="0.88895815106445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661440"/>
        <c:crosses val="autoZero"/>
        <c:auto val="1"/>
        <c:lblAlgn val="ctr"/>
        <c:lblOffset val="100"/>
        <c:noMultiLvlLbl val="0"/>
      </c:catAx>
      <c:valAx>
        <c:axId val="206661440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людей с некоторыми</a:t>
                </a:r>
                <a:r>
                  <a:rPr lang="ru-RU" baseline="0"/>
                  <a:t> трудностями при выполнении заданий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4.6164290563475902E-2"/>
              <c:y val="0.13932086614173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67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17</xdr:row>
      <xdr:rowOff>0</xdr:rowOff>
    </xdr:from>
    <xdr:to>
      <xdr:col>10</xdr:col>
      <xdr:colOff>590550</xdr:colOff>
      <xdr:row>31</xdr:row>
      <xdr:rowOff>76200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11</xdr:col>
      <xdr:colOff>571500</xdr:colOff>
      <xdr:row>51</xdr:row>
      <xdr:rowOff>76200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75</xdr:row>
      <xdr:rowOff>0</xdr:rowOff>
    </xdr:from>
    <xdr:to>
      <xdr:col>13</xdr:col>
      <xdr:colOff>561975</xdr:colOff>
      <xdr:row>89</xdr:row>
      <xdr:rowOff>76200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790574</xdr:colOff>
      <xdr:row>55</xdr:row>
      <xdr:rowOff>0</xdr:rowOff>
    </xdr:from>
    <xdr:to>
      <xdr:col>10</xdr:col>
      <xdr:colOff>590549</xdr:colOff>
      <xdr:row>69</xdr:row>
      <xdr:rowOff>76200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42862</xdr:colOff>
      <xdr:row>92</xdr:row>
      <xdr:rowOff>171450</xdr:rowOff>
    </xdr:from>
    <xdr:to>
      <xdr:col>16</xdr:col>
      <xdr:colOff>166687</xdr:colOff>
      <xdr:row>107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47625</xdr:colOff>
      <xdr:row>0</xdr:row>
      <xdr:rowOff>0</xdr:rowOff>
    </xdr:from>
    <xdr:to>
      <xdr:col>5</xdr:col>
      <xdr:colOff>771525</xdr:colOff>
      <xdr:row>14</xdr:row>
      <xdr:rowOff>76200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7</xdr:col>
      <xdr:colOff>1657350</xdr:colOff>
      <xdr:row>14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18</xdr:row>
      <xdr:rowOff>0</xdr:rowOff>
    </xdr:from>
    <xdr:to>
      <xdr:col>8</xdr:col>
      <xdr:colOff>28575</xdr:colOff>
      <xdr:row>32</xdr:row>
      <xdr:rowOff>76200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561975</xdr:colOff>
      <xdr:row>36</xdr:row>
      <xdr:rowOff>19050</xdr:rowOff>
    </xdr:from>
    <xdr:to>
      <xdr:col>7</xdr:col>
      <xdr:colOff>619125</xdr:colOff>
      <xdr:row>50</xdr:row>
      <xdr:rowOff>95250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53</xdr:row>
      <xdr:rowOff>142875</xdr:rowOff>
    </xdr:from>
    <xdr:to>
      <xdr:col>9</xdr:col>
      <xdr:colOff>228600</xdr:colOff>
      <xdr:row>68</xdr:row>
      <xdr:rowOff>28575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72</xdr:row>
      <xdr:rowOff>0</xdr:rowOff>
    </xdr:from>
    <xdr:to>
      <xdr:col>6</xdr:col>
      <xdr:colOff>2990850</xdr:colOff>
      <xdr:row>86</xdr:row>
      <xdr:rowOff>76200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104</xdr:row>
      <xdr:rowOff>152400</xdr:rowOff>
    </xdr:from>
    <xdr:to>
      <xdr:col>9</xdr:col>
      <xdr:colOff>0</xdr:colOff>
      <xdr:row>119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203</xdr:row>
      <xdr:rowOff>66675</xdr:rowOff>
    </xdr:from>
    <xdr:to>
      <xdr:col>9</xdr:col>
      <xdr:colOff>9525</xdr:colOff>
      <xdr:row>217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523875</xdr:colOff>
      <xdr:row>205</xdr:row>
      <xdr:rowOff>38100</xdr:rowOff>
    </xdr:from>
    <xdr:to>
      <xdr:col>19</xdr:col>
      <xdr:colOff>885825</xdr:colOff>
      <xdr:row>219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B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LB1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LB1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428.70202384259" createdVersion="6" refreshedVersion="6" minRefreshableVersion="3" recordCount="99">
  <cacheSource type="worksheet">
    <worksheetSource ref="A3:K102" sheet="Таблица" r:id="rId2"/>
  </cacheSource>
  <cacheFields count="11">
    <cacheField name="№" numFmtId="0">
      <sharedItems containsSemiMixedTypes="0" containsString="0" containsNumber="1" containsInteger="1" minValue="1" maxValue="99"/>
    </cacheField>
    <cacheField name="Возраст" numFmtId="1">
      <sharedItems containsSemiMixedTypes="0" containsString="0" containsNumber="1" containsInteger="1" minValue="20" maxValue="25" count="6">
        <n v="23"/>
        <n v="24"/>
        <n v="20"/>
        <n v="21"/>
        <n v="22"/>
        <n v="25"/>
      </sharedItems>
    </cacheField>
    <cacheField name="Пол" numFmtId="0">
      <sharedItems count="2">
        <s v="Мужчина"/>
        <s v="Женщина"/>
      </sharedItems>
    </cacheField>
    <cacheField name="Успеваемость" numFmtId="0">
      <sharedItems count="4">
        <s v="Средняя"/>
        <s v="Отлично"/>
        <s v="Хорошо"/>
        <s v="Ниже среднего"/>
      </sharedItems>
    </cacheField>
    <cacheField name="Делает заметки на занятиях" numFmtId="0">
      <sharedItems/>
    </cacheField>
    <cacheField name="Депрессия" numFmtId="0">
      <sharedItems count="3">
        <s v="Иногда"/>
        <s v="Да"/>
        <s v="Нет"/>
      </sharedItems>
    </cacheField>
    <cacheField name="Трудности с академическими заданиями" numFmtId="0">
      <sharedItems count="3">
        <s v="Да"/>
        <s v="Нет"/>
        <s v="Иногда"/>
      </sharedItems>
    </cacheField>
    <cacheField name="Любит презентации" numFmtId="0">
      <sharedItems count="2">
        <s v="Да"/>
        <s v="Нет"/>
      </sharedItems>
    </cacheField>
    <cacheField name="Часов сна в день" numFmtId="0">
      <sharedItems containsSemiMixedTypes="0" containsString="0" containsNumber="1" containsInteger="1" minValue="4" maxValue="12" count="7">
        <n v="12"/>
        <n v="8"/>
        <n v="5"/>
        <n v="4"/>
        <n v="7"/>
        <n v="6"/>
        <n v="10"/>
      </sharedItems>
      <fieldGroup base="8">
        <rangePr startNum="4" endNum="12" groupInterval="2"/>
        <groupItems count="6">
          <s v="&lt;4"/>
          <s v="4-5"/>
          <s v="6-7"/>
          <s v="8-9"/>
          <s v="10-12"/>
          <s v="&gt;12"/>
        </groupItems>
      </fieldGroup>
    </cacheField>
    <cacheField name="Число друзей" numFmtId="0">
      <sharedItems containsString="0" containsBlank="1" containsNumber="1" containsInteger="1" minValue="0" maxValue="100" count="18">
        <m/>
        <n v="80"/>
        <n v="10"/>
        <n v="15"/>
        <n v="2"/>
        <n v="12"/>
        <n v="7"/>
        <n v="6"/>
        <n v="3"/>
        <n v="4"/>
        <n v="60"/>
        <n v="55"/>
        <n v="17"/>
        <n v="1"/>
        <n v="100"/>
        <n v="9"/>
        <n v="23"/>
        <n v="0"/>
      </sharedItems>
      <fieldGroup base="9">
        <rangePr startNum="0" endNum="100" groupInterval="10"/>
        <groupItems count="12">
          <s v="(пусто)"/>
          <s v="0-9"/>
          <s v="10-19"/>
          <s v="20-29"/>
          <s v="30-39"/>
          <s v="40-49"/>
          <s v="50-59"/>
          <s v="60-69"/>
          <s v="70-79"/>
          <s v="80-89"/>
          <s v="90-100"/>
          <s v="&gt;100"/>
        </groupItems>
      </fieldGroup>
    </cacheField>
    <cacheField name="Любит новые вещи" numFmtId="0">
      <sharedItems count="2">
        <s v="Да"/>
        <s v="Нет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Автор" refreshedDate="45436.642241666668" createdVersion="6" refreshedVersion="6" minRefreshableVersion="3" recordCount="99">
  <cacheSource type="worksheet">
    <worksheetSource ref="A3:I102" sheet="Таблица" r:id="rId2"/>
  </cacheSource>
  <cacheFields count="9">
    <cacheField name="№" numFmtId="0">
      <sharedItems containsSemiMixedTypes="0" containsString="0" containsNumber="1" containsInteger="1" minValue="1" maxValue="99"/>
    </cacheField>
    <cacheField name="Возраст" numFmtId="1">
      <sharedItems containsSemiMixedTypes="0" containsString="0" containsNumber="1" containsInteger="1" minValue="20" maxValue="25"/>
    </cacheField>
    <cacheField name="Пол" numFmtId="0">
      <sharedItems count="2">
        <s v="Мужчина"/>
        <s v="Женщина"/>
      </sharedItems>
    </cacheField>
    <cacheField name="Успеваемость" numFmtId="0">
      <sharedItems count="4">
        <s v="Средняя"/>
        <s v="Отлично"/>
        <s v="Хорошо"/>
        <s v="Ниже среднего"/>
      </sharedItems>
    </cacheField>
    <cacheField name="Делает заметки на занятиях" numFmtId="0">
      <sharedItems count="3">
        <s v="Нет"/>
        <s v="Иногда"/>
        <s v="Да"/>
      </sharedItems>
    </cacheField>
    <cacheField name="Депрессия" numFmtId="0">
      <sharedItems/>
    </cacheField>
    <cacheField name="Трудности с академическими заданиями" numFmtId="0">
      <sharedItems count="3">
        <s v="Да"/>
        <s v="Нет"/>
        <s v="Иногда"/>
      </sharedItems>
    </cacheField>
    <cacheField name="Любит презентации" numFmtId="0">
      <sharedItems count="2">
        <s v="Да"/>
        <s v="Нет"/>
      </sharedItems>
    </cacheField>
    <cacheField name="Часов сна в день" numFmtId="0">
      <sharedItems containsSemiMixedTypes="0" containsString="0" containsNumber="1" containsInteger="1" minValue="4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Автор" refreshedDate="45443.380950115738" createdVersion="6" refreshedVersion="6" minRefreshableVersion="3" recordCount="99">
  <cacheSource type="worksheet">
    <worksheetSource ref="A3:K102" sheet="Таблица" r:id="rId2"/>
  </cacheSource>
  <cacheFields count="11">
    <cacheField name="№" numFmtId="0">
      <sharedItems containsSemiMixedTypes="0" containsString="0" containsNumber="1" containsInteger="1" minValue="1" maxValue="99"/>
    </cacheField>
    <cacheField name="Возраст" numFmtId="1">
      <sharedItems containsSemiMixedTypes="0" containsString="0" containsNumber="1" containsInteger="1" minValue="20" maxValue="25"/>
    </cacheField>
    <cacheField name="Пол" numFmtId="0">
      <sharedItems count="2">
        <s v="Мужчина"/>
        <s v="Женщина"/>
      </sharedItems>
    </cacheField>
    <cacheField name="Успеваемость" numFmtId="0">
      <sharedItems count="4">
        <s v="Средняя"/>
        <s v="Отлично"/>
        <s v="Хорошо"/>
        <s v="Ниже среднего"/>
      </sharedItems>
    </cacheField>
    <cacheField name="Делает заметки на занятиях" numFmtId="0">
      <sharedItems/>
    </cacheField>
    <cacheField name="Депрессия" numFmtId="0">
      <sharedItems count="3">
        <s v="Иногда"/>
        <s v="Да"/>
        <s v="Нет"/>
      </sharedItems>
    </cacheField>
    <cacheField name="Трудности с академическими заданиями" numFmtId="0">
      <sharedItems/>
    </cacheField>
    <cacheField name="Любит презентации" numFmtId="0">
      <sharedItems/>
    </cacheField>
    <cacheField name="Часов сна в день" numFmtId="0">
      <sharedItems containsSemiMixedTypes="0" containsString="0" containsNumber="1" containsInteger="1" minValue="4" maxValue="12" count="7">
        <n v="12"/>
        <n v="8"/>
        <n v="5"/>
        <n v="4"/>
        <n v="7"/>
        <n v="6"/>
        <n v="10"/>
      </sharedItems>
    </cacheField>
    <cacheField name="Число друзей" numFmtId="0">
      <sharedItems containsString="0" containsBlank="1" containsNumber="1" containsInteger="1" minValue="0" maxValue="100" count="18">
        <m/>
        <n v="80"/>
        <n v="10"/>
        <n v="15"/>
        <n v="2"/>
        <n v="12"/>
        <n v="7"/>
        <n v="6"/>
        <n v="3"/>
        <n v="4"/>
        <n v="60"/>
        <n v="55"/>
        <n v="17"/>
        <n v="1"/>
        <n v="100"/>
        <n v="9"/>
        <n v="23"/>
        <n v="0"/>
      </sharedItems>
      <fieldGroup base="9">
        <rangePr startNum="0" endNum="100" groupInterval="5"/>
        <groupItems count="22">
          <s v="(пусто)"/>
          <s v="0-4"/>
          <s v="5-9"/>
          <s v="10-14"/>
          <s v="15-19"/>
          <s v="20-24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80-84"/>
          <s v="85-89"/>
          <s v="90-94"/>
          <s v="95-100"/>
          <s v="&gt;100"/>
        </groupItems>
      </fieldGroup>
    </cacheField>
    <cacheField name="Любит новые вещи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n v="1"/>
    <x v="0"/>
    <x v="0"/>
    <x v="0"/>
    <s v="Нет"/>
    <x v="0"/>
    <x v="0"/>
    <x v="0"/>
    <x v="0"/>
    <x v="0"/>
    <x v="0"/>
  </r>
  <r>
    <n v="2"/>
    <x v="0"/>
    <x v="0"/>
    <x v="1"/>
    <s v="Иногда"/>
    <x v="1"/>
    <x v="1"/>
    <x v="0"/>
    <x v="1"/>
    <x v="1"/>
    <x v="0"/>
  </r>
  <r>
    <n v="3"/>
    <x v="1"/>
    <x v="0"/>
    <x v="0"/>
    <s v="Нет"/>
    <x v="0"/>
    <x v="2"/>
    <x v="1"/>
    <x v="1"/>
    <x v="2"/>
    <x v="0"/>
  </r>
  <r>
    <n v="4"/>
    <x v="2"/>
    <x v="1"/>
    <x v="2"/>
    <s v="Да"/>
    <x v="0"/>
    <x v="0"/>
    <x v="1"/>
    <x v="2"/>
    <x v="3"/>
    <x v="0"/>
  </r>
  <r>
    <n v="5"/>
    <x v="1"/>
    <x v="1"/>
    <x v="0"/>
    <s v="Да"/>
    <x v="1"/>
    <x v="0"/>
    <x v="0"/>
    <x v="2"/>
    <x v="4"/>
    <x v="0"/>
  </r>
  <r>
    <n v="6"/>
    <x v="0"/>
    <x v="0"/>
    <x v="2"/>
    <s v="Иногда"/>
    <x v="0"/>
    <x v="1"/>
    <x v="0"/>
    <x v="1"/>
    <x v="5"/>
    <x v="0"/>
  </r>
  <r>
    <n v="7"/>
    <x v="3"/>
    <x v="1"/>
    <x v="2"/>
    <s v="Да"/>
    <x v="2"/>
    <x v="1"/>
    <x v="1"/>
    <x v="1"/>
    <x v="6"/>
    <x v="0"/>
  </r>
  <r>
    <n v="8"/>
    <x v="3"/>
    <x v="0"/>
    <x v="0"/>
    <s v="Иногда"/>
    <x v="1"/>
    <x v="2"/>
    <x v="1"/>
    <x v="1"/>
    <x v="7"/>
    <x v="0"/>
  </r>
  <r>
    <n v="9"/>
    <x v="1"/>
    <x v="0"/>
    <x v="1"/>
    <s v="Нет"/>
    <x v="2"/>
    <x v="1"/>
    <x v="0"/>
    <x v="1"/>
    <x v="8"/>
    <x v="0"/>
  </r>
  <r>
    <n v="10"/>
    <x v="0"/>
    <x v="1"/>
    <x v="0"/>
    <s v="Да"/>
    <x v="0"/>
    <x v="2"/>
    <x v="0"/>
    <x v="1"/>
    <x v="9"/>
    <x v="0"/>
  </r>
  <r>
    <n v="11"/>
    <x v="4"/>
    <x v="0"/>
    <x v="0"/>
    <s v="Да"/>
    <x v="1"/>
    <x v="2"/>
    <x v="0"/>
    <x v="3"/>
    <x v="10"/>
    <x v="0"/>
  </r>
  <r>
    <n v="12"/>
    <x v="4"/>
    <x v="0"/>
    <x v="1"/>
    <s v="Иногда"/>
    <x v="0"/>
    <x v="0"/>
    <x v="0"/>
    <x v="4"/>
    <x v="11"/>
    <x v="0"/>
  </r>
  <r>
    <n v="13"/>
    <x v="1"/>
    <x v="0"/>
    <x v="0"/>
    <s v="Да"/>
    <x v="0"/>
    <x v="2"/>
    <x v="0"/>
    <x v="4"/>
    <x v="12"/>
    <x v="0"/>
  </r>
  <r>
    <n v="14"/>
    <x v="1"/>
    <x v="1"/>
    <x v="2"/>
    <s v="Да"/>
    <x v="1"/>
    <x v="0"/>
    <x v="0"/>
    <x v="2"/>
    <x v="8"/>
    <x v="0"/>
  </r>
  <r>
    <n v="15"/>
    <x v="3"/>
    <x v="1"/>
    <x v="3"/>
    <s v="Да"/>
    <x v="1"/>
    <x v="0"/>
    <x v="1"/>
    <x v="2"/>
    <x v="13"/>
    <x v="0"/>
  </r>
  <r>
    <n v="16"/>
    <x v="5"/>
    <x v="1"/>
    <x v="0"/>
    <s v="Да"/>
    <x v="1"/>
    <x v="0"/>
    <x v="0"/>
    <x v="2"/>
    <x v="8"/>
    <x v="0"/>
  </r>
  <r>
    <n v="17"/>
    <x v="1"/>
    <x v="0"/>
    <x v="0"/>
    <s v="Иногда"/>
    <x v="2"/>
    <x v="0"/>
    <x v="0"/>
    <x v="4"/>
    <x v="14"/>
    <x v="0"/>
  </r>
  <r>
    <n v="18"/>
    <x v="2"/>
    <x v="0"/>
    <x v="2"/>
    <s v="Нет"/>
    <x v="0"/>
    <x v="1"/>
    <x v="0"/>
    <x v="4"/>
    <x v="6"/>
    <x v="0"/>
  </r>
  <r>
    <n v="19"/>
    <x v="4"/>
    <x v="1"/>
    <x v="0"/>
    <s v="Да"/>
    <x v="2"/>
    <x v="1"/>
    <x v="0"/>
    <x v="4"/>
    <x v="8"/>
    <x v="0"/>
  </r>
  <r>
    <n v="20"/>
    <x v="3"/>
    <x v="1"/>
    <x v="2"/>
    <s v="Да"/>
    <x v="1"/>
    <x v="2"/>
    <x v="0"/>
    <x v="3"/>
    <x v="4"/>
    <x v="0"/>
  </r>
  <r>
    <n v="21"/>
    <x v="3"/>
    <x v="0"/>
    <x v="2"/>
    <s v="Да"/>
    <x v="0"/>
    <x v="0"/>
    <x v="0"/>
    <x v="5"/>
    <x v="9"/>
    <x v="0"/>
  </r>
  <r>
    <n v="22"/>
    <x v="3"/>
    <x v="1"/>
    <x v="2"/>
    <s v="Да"/>
    <x v="1"/>
    <x v="1"/>
    <x v="0"/>
    <x v="5"/>
    <x v="7"/>
    <x v="0"/>
  </r>
  <r>
    <n v="23"/>
    <x v="5"/>
    <x v="0"/>
    <x v="2"/>
    <s v="Да"/>
    <x v="0"/>
    <x v="1"/>
    <x v="0"/>
    <x v="3"/>
    <x v="15"/>
    <x v="1"/>
  </r>
  <r>
    <n v="24"/>
    <x v="3"/>
    <x v="0"/>
    <x v="2"/>
    <s v="Да"/>
    <x v="2"/>
    <x v="2"/>
    <x v="1"/>
    <x v="6"/>
    <x v="16"/>
    <x v="0"/>
  </r>
  <r>
    <n v="25"/>
    <x v="3"/>
    <x v="1"/>
    <x v="0"/>
    <s v="Да"/>
    <x v="0"/>
    <x v="2"/>
    <x v="0"/>
    <x v="4"/>
    <x v="0"/>
    <x v="0"/>
  </r>
  <r>
    <n v="26"/>
    <x v="5"/>
    <x v="0"/>
    <x v="0"/>
    <s v="Иногда"/>
    <x v="0"/>
    <x v="2"/>
    <x v="1"/>
    <x v="4"/>
    <x v="17"/>
    <x v="1"/>
  </r>
  <r>
    <n v="27"/>
    <x v="0"/>
    <x v="0"/>
    <x v="2"/>
    <s v="Иногда"/>
    <x v="0"/>
    <x v="2"/>
    <x v="1"/>
    <x v="2"/>
    <x v="5"/>
    <x v="1"/>
  </r>
  <r>
    <n v="28"/>
    <x v="5"/>
    <x v="0"/>
    <x v="0"/>
    <s v="Иногда"/>
    <x v="0"/>
    <x v="0"/>
    <x v="1"/>
    <x v="1"/>
    <x v="3"/>
    <x v="0"/>
  </r>
  <r>
    <n v="29"/>
    <x v="3"/>
    <x v="0"/>
    <x v="0"/>
    <s v="Да"/>
    <x v="0"/>
    <x v="0"/>
    <x v="0"/>
    <x v="1"/>
    <x v="6"/>
    <x v="0"/>
  </r>
  <r>
    <n v="30"/>
    <x v="0"/>
    <x v="0"/>
    <x v="2"/>
    <s v="Да"/>
    <x v="2"/>
    <x v="1"/>
    <x v="0"/>
    <x v="1"/>
    <x v="8"/>
    <x v="0"/>
  </r>
  <r>
    <n v="31"/>
    <x v="0"/>
    <x v="1"/>
    <x v="0"/>
    <s v="Иногда"/>
    <x v="0"/>
    <x v="0"/>
    <x v="1"/>
    <x v="1"/>
    <x v="17"/>
    <x v="0"/>
  </r>
  <r>
    <n v="32"/>
    <x v="0"/>
    <x v="1"/>
    <x v="0"/>
    <s v="Иногда"/>
    <x v="1"/>
    <x v="2"/>
    <x v="1"/>
    <x v="1"/>
    <x v="4"/>
    <x v="1"/>
  </r>
  <r>
    <n v="33"/>
    <x v="0"/>
    <x v="0"/>
    <x v="0"/>
    <s v="Нет"/>
    <x v="0"/>
    <x v="0"/>
    <x v="0"/>
    <x v="0"/>
    <x v="0"/>
    <x v="0"/>
  </r>
  <r>
    <n v="34"/>
    <x v="0"/>
    <x v="0"/>
    <x v="1"/>
    <s v="Иногда"/>
    <x v="1"/>
    <x v="1"/>
    <x v="0"/>
    <x v="1"/>
    <x v="1"/>
    <x v="0"/>
  </r>
  <r>
    <n v="35"/>
    <x v="1"/>
    <x v="0"/>
    <x v="0"/>
    <s v="Нет"/>
    <x v="0"/>
    <x v="2"/>
    <x v="1"/>
    <x v="1"/>
    <x v="2"/>
    <x v="0"/>
  </r>
  <r>
    <n v="36"/>
    <x v="2"/>
    <x v="1"/>
    <x v="2"/>
    <s v="Да"/>
    <x v="0"/>
    <x v="0"/>
    <x v="1"/>
    <x v="2"/>
    <x v="3"/>
    <x v="0"/>
  </r>
  <r>
    <n v="37"/>
    <x v="1"/>
    <x v="1"/>
    <x v="0"/>
    <s v="Да"/>
    <x v="1"/>
    <x v="0"/>
    <x v="0"/>
    <x v="2"/>
    <x v="4"/>
    <x v="0"/>
  </r>
  <r>
    <n v="38"/>
    <x v="0"/>
    <x v="0"/>
    <x v="2"/>
    <s v="Иногда"/>
    <x v="0"/>
    <x v="1"/>
    <x v="0"/>
    <x v="1"/>
    <x v="5"/>
    <x v="0"/>
  </r>
  <r>
    <n v="39"/>
    <x v="3"/>
    <x v="1"/>
    <x v="2"/>
    <s v="Да"/>
    <x v="2"/>
    <x v="1"/>
    <x v="1"/>
    <x v="1"/>
    <x v="6"/>
    <x v="0"/>
  </r>
  <r>
    <n v="40"/>
    <x v="3"/>
    <x v="0"/>
    <x v="0"/>
    <s v="Иногда"/>
    <x v="1"/>
    <x v="2"/>
    <x v="1"/>
    <x v="1"/>
    <x v="7"/>
    <x v="0"/>
  </r>
  <r>
    <n v="41"/>
    <x v="1"/>
    <x v="0"/>
    <x v="1"/>
    <s v="Нет"/>
    <x v="2"/>
    <x v="1"/>
    <x v="0"/>
    <x v="1"/>
    <x v="8"/>
    <x v="0"/>
  </r>
  <r>
    <n v="42"/>
    <x v="0"/>
    <x v="1"/>
    <x v="0"/>
    <s v="Да"/>
    <x v="0"/>
    <x v="2"/>
    <x v="0"/>
    <x v="1"/>
    <x v="9"/>
    <x v="0"/>
  </r>
  <r>
    <n v="43"/>
    <x v="4"/>
    <x v="0"/>
    <x v="0"/>
    <s v="Да"/>
    <x v="1"/>
    <x v="2"/>
    <x v="0"/>
    <x v="3"/>
    <x v="10"/>
    <x v="0"/>
  </r>
  <r>
    <n v="44"/>
    <x v="4"/>
    <x v="0"/>
    <x v="1"/>
    <s v="Иногда"/>
    <x v="0"/>
    <x v="0"/>
    <x v="0"/>
    <x v="4"/>
    <x v="11"/>
    <x v="0"/>
  </r>
  <r>
    <n v="45"/>
    <x v="1"/>
    <x v="0"/>
    <x v="0"/>
    <s v="Да"/>
    <x v="0"/>
    <x v="2"/>
    <x v="0"/>
    <x v="4"/>
    <x v="12"/>
    <x v="0"/>
  </r>
  <r>
    <n v="46"/>
    <x v="1"/>
    <x v="1"/>
    <x v="2"/>
    <s v="Да"/>
    <x v="1"/>
    <x v="0"/>
    <x v="0"/>
    <x v="2"/>
    <x v="8"/>
    <x v="0"/>
  </r>
  <r>
    <n v="47"/>
    <x v="3"/>
    <x v="1"/>
    <x v="3"/>
    <s v="Да"/>
    <x v="1"/>
    <x v="0"/>
    <x v="1"/>
    <x v="2"/>
    <x v="13"/>
    <x v="0"/>
  </r>
  <r>
    <n v="48"/>
    <x v="5"/>
    <x v="1"/>
    <x v="0"/>
    <s v="Да"/>
    <x v="1"/>
    <x v="0"/>
    <x v="0"/>
    <x v="2"/>
    <x v="8"/>
    <x v="0"/>
  </r>
  <r>
    <n v="49"/>
    <x v="1"/>
    <x v="0"/>
    <x v="0"/>
    <s v="Иногда"/>
    <x v="2"/>
    <x v="0"/>
    <x v="0"/>
    <x v="4"/>
    <x v="14"/>
    <x v="0"/>
  </r>
  <r>
    <n v="50"/>
    <x v="2"/>
    <x v="0"/>
    <x v="2"/>
    <s v="Нет"/>
    <x v="0"/>
    <x v="1"/>
    <x v="0"/>
    <x v="4"/>
    <x v="6"/>
    <x v="0"/>
  </r>
  <r>
    <n v="51"/>
    <x v="4"/>
    <x v="1"/>
    <x v="0"/>
    <s v="Да"/>
    <x v="2"/>
    <x v="1"/>
    <x v="0"/>
    <x v="4"/>
    <x v="8"/>
    <x v="0"/>
  </r>
  <r>
    <n v="52"/>
    <x v="3"/>
    <x v="1"/>
    <x v="2"/>
    <s v="Да"/>
    <x v="1"/>
    <x v="2"/>
    <x v="0"/>
    <x v="3"/>
    <x v="4"/>
    <x v="0"/>
  </r>
  <r>
    <n v="53"/>
    <x v="3"/>
    <x v="0"/>
    <x v="2"/>
    <s v="Да"/>
    <x v="0"/>
    <x v="0"/>
    <x v="0"/>
    <x v="5"/>
    <x v="9"/>
    <x v="0"/>
  </r>
  <r>
    <n v="54"/>
    <x v="3"/>
    <x v="1"/>
    <x v="2"/>
    <s v="Да"/>
    <x v="1"/>
    <x v="1"/>
    <x v="0"/>
    <x v="5"/>
    <x v="7"/>
    <x v="0"/>
  </r>
  <r>
    <n v="55"/>
    <x v="5"/>
    <x v="0"/>
    <x v="2"/>
    <s v="Да"/>
    <x v="0"/>
    <x v="1"/>
    <x v="0"/>
    <x v="3"/>
    <x v="15"/>
    <x v="1"/>
  </r>
  <r>
    <n v="56"/>
    <x v="3"/>
    <x v="0"/>
    <x v="2"/>
    <s v="Да"/>
    <x v="2"/>
    <x v="2"/>
    <x v="1"/>
    <x v="6"/>
    <x v="16"/>
    <x v="0"/>
  </r>
  <r>
    <n v="57"/>
    <x v="3"/>
    <x v="1"/>
    <x v="0"/>
    <s v="Да"/>
    <x v="0"/>
    <x v="2"/>
    <x v="0"/>
    <x v="4"/>
    <x v="0"/>
    <x v="0"/>
  </r>
  <r>
    <n v="58"/>
    <x v="5"/>
    <x v="0"/>
    <x v="0"/>
    <s v="Иногда"/>
    <x v="0"/>
    <x v="2"/>
    <x v="1"/>
    <x v="4"/>
    <x v="17"/>
    <x v="1"/>
  </r>
  <r>
    <n v="59"/>
    <x v="0"/>
    <x v="0"/>
    <x v="2"/>
    <s v="Иногда"/>
    <x v="0"/>
    <x v="2"/>
    <x v="1"/>
    <x v="2"/>
    <x v="5"/>
    <x v="1"/>
  </r>
  <r>
    <n v="60"/>
    <x v="5"/>
    <x v="0"/>
    <x v="0"/>
    <s v="Иногда"/>
    <x v="0"/>
    <x v="0"/>
    <x v="1"/>
    <x v="1"/>
    <x v="3"/>
    <x v="0"/>
  </r>
  <r>
    <n v="61"/>
    <x v="3"/>
    <x v="0"/>
    <x v="0"/>
    <s v="Да"/>
    <x v="0"/>
    <x v="0"/>
    <x v="0"/>
    <x v="1"/>
    <x v="6"/>
    <x v="0"/>
  </r>
  <r>
    <n v="62"/>
    <x v="0"/>
    <x v="0"/>
    <x v="2"/>
    <s v="Да"/>
    <x v="2"/>
    <x v="1"/>
    <x v="0"/>
    <x v="1"/>
    <x v="8"/>
    <x v="0"/>
  </r>
  <r>
    <n v="63"/>
    <x v="0"/>
    <x v="1"/>
    <x v="0"/>
    <s v="Иногда"/>
    <x v="0"/>
    <x v="0"/>
    <x v="1"/>
    <x v="1"/>
    <x v="17"/>
    <x v="0"/>
  </r>
  <r>
    <n v="64"/>
    <x v="0"/>
    <x v="1"/>
    <x v="0"/>
    <s v="Иногда"/>
    <x v="1"/>
    <x v="2"/>
    <x v="1"/>
    <x v="1"/>
    <x v="4"/>
    <x v="1"/>
  </r>
  <r>
    <n v="65"/>
    <x v="0"/>
    <x v="0"/>
    <x v="1"/>
    <s v="Иногда"/>
    <x v="1"/>
    <x v="1"/>
    <x v="0"/>
    <x v="1"/>
    <x v="1"/>
    <x v="0"/>
  </r>
  <r>
    <n v="66"/>
    <x v="1"/>
    <x v="0"/>
    <x v="0"/>
    <s v="Нет"/>
    <x v="0"/>
    <x v="2"/>
    <x v="1"/>
    <x v="1"/>
    <x v="2"/>
    <x v="0"/>
  </r>
  <r>
    <n v="67"/>
    <x v="2"/>
    <x v="1"/>
    <x v="2"/>
    <s v="Да"/>
    <x v="0"/>
    <x v="0"/>
    <x v="1"/>
    <x v="2"/>
    <x v="3"/>
    <x v="0"/>
  </r>
  <r>
    <n v="68"/>
    <x v="1"/>
    <x v="1"/>
    <x v="0"/>
    <s v="Да"/>
    <x v="1"/>
    <x v="0"/>
    <x v="0"/>
    <x v="2"/>
    <x v="4"/>
    <x v="0"/>
  </r>
  <r>
    <n v="69"/>
    <x v="0"/>
    <x v="0"/>
    <x v="2"/>
    <s v="Иногда"/>
    <x v="0"/>
    <x v="1"/>
    <x v="0"/>
    <x v="1"/>
    <x v="5"/>
    <x v="0"/>
  </r>
  <r>
    <n v="70"/>
    <x v="3"/>
    <x v="1"/>
    <x v="2"/>
    <s v="Да"/>
    <x v="2"/>
    <x v="1"/>
    <x v="1"/>
    <x v="1"/>
    <x v="6"/>
    <x v="0"/>
  </r>
  <r>
    <n v="71"/>
    <x v="3"/>
    <x v="0"/>
    <x v="0"/>
    <s v="Иногда"/>
    <x v="1"/>
    <x v="2"/>
    <x v="1"/>
    <x v="1"/>
    <x v="7"/>
    <x v="0"/>
  </r>
  <r>
    <n v="72"/>
    <x v="1"/>
    <x v="0"/>
    <x v="1"/>
    <s v="Нет"/>
    <x v="2"/>
    <x v="1"/>
    <x v="0"/>
    <x v="1"/>
    <x v="8"/>
    <x v="0"/>
  </r>
  <r>
    <n v="73"/>
    <x v="0"/>
    <x v="1"/>
    <x v="0"/>
    <s v="Да"/>
    <x v="0"/>
    <x v="2"/>
    <x v="0"/>
    <x v="1"/>
    <x v="9"/>
    <x v="0"/>
  </r>
  <r>
    <n v="74"/>
    <x v="4"/>
    <x v="0"/>
    <x v="0"/>
    <s v="Да"/>
    <x v="1"/>
    <x v="2"/>
    <x v="0"/>
    <x v="3"/>
    <x v="10"/>
    <x v="0"/>
  </r>
  <r>
    <n v="75"/>
    <x v="4"/>
    <x v="0"/>
    <x v="1"/>
    <s v="Иногда"/>
    <x v="0"/>
    <x v="0"/>
    <x v="0"/>
    <x v="4"/>
    <x v="11"/>
    <x v="0"/>
  </r>
  <r>
    <n v="76"/>
    <x v="1"/>
    <x v="0"/>
    <x v="0"/>
    <s v="Да"/>
    <x v="0"/>
    <x v="2"/>
    <x v="0"/>
    <x v="4"/>
    <x v="12"/>
    <x v="0"/>
  </r>
  <r>
    <n v="77"/>
    <x v="1"/>
    <x v="1"/>
    <x v="2"/>
    <s v="Да"/>
    <x v="1"/>
    <x v="0"/>
    <x v="0"/>
    <x v="2"/>
    <x v="8"/>
    <x v="0"/>
  </r>
  <r>
    <n v="78"/>
    <x v="3"/>
    <x v="1"/>
    <x v="3"/>
    <s v="Да"/>
    <x v="1"/>
    <x v="0"/>
    <x v="1"/>
    <x v="2"/>
    <x v="13"/>
    <x v="0"/>
  </r>
  <r>
    <n v="79"/>
    <x v="5"/>
    <x v="1"/>
    <x v="0"/>
    <s v="Да"/>
    <x v="1"/>
    <x v="0"/>
    <x v="0"/>
    <x v="2"/>
    <x v="8"/>
    <x v="0"/>
  </r>
  <r>
    <n v="80"/>
    <x v="1"/>
    <x v="0"/>
    <x v="0"/>
    <s v="Иногда"/>
    <x v="2"/>
    <x v="0"/>
    <x v="0"/>
    <x v="4"/>
    <x v="14"/>
    <x v="0"/>
  </r>
  <r>
    <n v="81"/>
    <x v="2"/>
    <x v="0"/>
    <x v="2"/>
    <s v="Нет"/>
    <x v="0"/>
    <x v="1"/>
    <x v="0"/>
    <x v="4"/>
    <x v="6"/>
    <x v="0"/>
  </r>
  <r>
    <n v="82"/>
    <x v="4"/>
    <x v="1"/>
    <x v="0"/>
    <s v="Да"/>
    <x v="2"/>
    <x v="1"/>
    <x v="0"/>
    <x v="4"/>
    <x v="8"/>
    <x v="0"/>
  </r>
  <r>
    <n v="83"/>
    <x v="3"/>
    <x v="1"/>
    <x v="2"/>
    <s v="Да"/>
    <x v="1"/>
    <x v="2"/>
    <x v="0"/>
    <x v="3"/>
    <x v="4"/>
    <x v="0"/>
  </r>
  <r>
    <n v="84"/>
    <x v="3"/>
    <x v="0"/>
    <x v="2"/>
    <s v="Да"/>
    <x v="0"/>
    <x v="0"/>
    <x v="0"/>
    <x v="5"/>
    <x v="9"/>
    <x v="0"/>
  </r>
  <r>
    <n v="85"/>
    <x v="3"/>
    <x v="1"/>
    <x v="2"/>
    <s v="Да"/>
    <x v="1"/>
    <x v="1"/>
    <x v="0"/>
    <x v="5"/>
    <x v="7"/>
    <x v="0"/>
  </r>
  <r>
    <n v="86"/>
    <x v="5"/>
    <x v="0"/>
    <x v="2"/>
    <s v="Да"/>
    <x v="0"/>
    <x v="1"/>
    <x v="0"/>
    <x v="3"/>
    <x v="15"/>
    <x v="1"/>
  </r>
  <r>
    <n v="87"/>
    <x v="3"/>
    <x v="0"/>
    <x v="2"/>
    <s v="Да"/>
    <x v="2"/>
    <x v="2"/>
    <x v="1"/>
    <x v="6"/>
    <x v="16"/>
    <x v="0"/>
  </r>
  <r>
    <n v="88"/>
    <x v="1"/>
    <x v="1"/>
    <x v="2"/>
    <s v="Да"/>
    <x v="1"/>
    <x v="0"/>
    <x v="0"/>
    <x v="2"/>
    <x v="8"/>
    <x v="0"/>
  </r>
  <r>
    <n v="89"/>
    <x v="3"/>
    <x v="1"/>
    <x v="3"/>
    <s v="Да"/>
    <x v="1"/>
    <x v="0"/>
    <x v="1"/>
    <x v="2"/>
    <x v="13"/>
    <x v="0"/>
  </r>
  <r>
    <n v="90"/>
    <x v="5"/>
    <x v="1"/>
    <x v="0"/>
    <s v="Да"/>
    <x v="1"/>
    <x v="0"/>
    <x v="0"/>
    <x v="2"/>
    <x v="8"/>
    <x v="0"/>
  </r>
  <r>
    <n v="91"/>
    <x v="1"/>
    <x v="0"/>
    <x v="0"/>
    <s v="Иногда"/>
    <x v="2"/>
    <x v="0"/>
    <x v="0"/>
    <x v="4"/>
    <x v="14"/>
    <x v="0"/>
  </r>
  <r>
    <n v="92"/>
    <x v="2"/>
    <x v="0"/>
    <x v="2"/>
    <s v="Нет"/>
    <x v="0"/>
    <x v="1"/>
    <x v="0"/>
    <x v="4"/>
    <x v="6"/>
    <x v="0"/>
  </r>
  <r>
    <n v="93"/>
    <x v="4"/>
    <x v="1"/>
    <x v="0"/>
    <s v="Да"/>
    <x v="2"/>
    <x v="1"/>
    <x v="0"/>
    <x v="4"/>
    <x v="8"/>
    <x v="0"/>
  </r>
  <r>
    <n v="94"/>
    <x v="3"/>
    <x v="1"/>
    <x v="2"/>
    <s v="Да"/>
    <x v="1"/>
    <x v="2"/>
    <x v="0"/>
    <x v="3"/>
    <x v="4"/>
    <x v="0"/>
  </r>
  <r>
    <n v="95"/>
    <x v="3"/>
    <x v="0"/>
    <x v="2"/>
    <s v="Да"/>
    <x v="0"/>
    <x v="0"/>
    <x v="0"/>
    <x v="5"/>
    <x v="9"/>
    <x v="0"/>
  </r>
  <r>
    <n v="96"/>
    <x v="3"/>
    <x v="1"/>
    <x v="2"/>
    <s v="Да"/>
    <x v="1"/>
    <x v="1"/>
    <x v="0"/>
    <x v="5"/>
    <x v="7"/>
    <x v="0"/>
  </r>
  <r>
    <n v="97"/>
    <x v="5"/>
    <x v="0"/>
    <x v="2"/>
    <s v="Да"/>
    <x v="0"/>
    <x v="1"/>
    <x v="0"/>
    <x v="3"/>
    <x v="15"/>
    <x v="1"/>
  </r>
  <r>
    <n v="98"/>
    <x v="3"/>
    <x v="0"/>
    <x v="2"/>
    <s v="Да"/>
    <x v="2"/>
    <x v="2"/>
    <x v="1"/>
    <x v="6"/>
    <x v="16"/>
    <x v="0"/>
  </r>
  <r>
    <n v="99"/>
    <x v="4"/>
    <x v="1"/>
    <x v="0"/>
    <s v="Да"/>
    <x v="2"/>
    <x v="1"/>
    <x v="0"/>
    <x v="4"/>
    <x v="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">
  <r>
    <n v="1"/>
    <n v="23"/>
    <x v="0"/>
    <x v="0"/>
    <x v="0"/>
    <s v="Иногда"/>
    <x v="0"/>
    <x v="0"/>
    <n v="12"/>
  </r>
  <r>
    <n v="2"/>
    <n v="23"/>
    <x v="0"/>
    <x v="1"/>
    <x v="1"/>
    <s v="Да"/>
    <x v="1"/>
    <x v="0"/>
    <n v="8"/>
  </r>
  <r>
    <n v="3"/>
    <n v="24"/>
    <x v="0"/>
    <x v="0"/>
    <x v="0"/>
    <s v="Иногда"/>
    <x v="2"/>
    <x v="1"/>
    <n v="8"/>
  </r>
  <r>
    <n v="4"/>
    <n v="20"/>
    <x v="1"/>
    <x v="2"/>
    <x v="2"/>
    <s v="Иногда"/>
    <x v="0"/>
    <x v="1"/>
    <n v="5"/>
  </r>
  <r>
    <n v="5"/>
    <n v="24"/>
    <x v="1"/>
    <x v="0"/>
    <x v="2"/>
    <s v="Да"/>
    <x v="0"/>
    <x v="0"/>
    <n v="5"/>
  </r>
  <r>
    <n v="6"/>
    <n v="23"/>
    <x v="0"/>
    <x v="2"/>
    <x v="1"/>
    <s v="Иногда"/>
    <x v="1"/>
    <x v="0"/>
    <n v="8"/>
  </r>
  <r>
    <n v="7"/>
    <n v="21"/>
    <x v="1"/>
    <x v="2"/>
    <x v="2"/>
    <s v="Нет"/>
    <x v="1"/>
    <x v="1"/>
    <n v="8"/>
  </r>
  <r>
    <n v="8"/>
    <n v="21"/>
    <x v="0"/>
    <x v="0"/>
    <x v="1"/>
    <s v="Да"/>
    <x v="2"/>
    <x v="1"/>
    <n v="8"/>
  </r>
  <r>
    <n v="9"/>
    <n v="24"/>
    <x v="0"/>
    <x v="1"/>
    <x v="0"/>
    <s v="Нет"/>
    <x v="1"/>
    <x v="0"/>
    <n v="8"/>
  </r>
  <r>
    <n v="10"/>
    <n v="23"/>
    <x v="1"/>
    <x v="0"/>
    <x v="2"/>
    <s v="Иногда"/>
    <x v="2"/>
    <x v="0"/>
    <n v="8"/>
  </r>
  <r>
    <n v="11"/>
    <n v="22"/>
    <x v="0"/>
    <x v="0"/>
    <x v="2"/>
    <s v="Да"/>
    <x v="2"/>
    <x v="0"/>
    <n v="4"/>
  </r>
  <r>
    <n v="12"/>
    <n v="22"/>
    <x v="0"/>
    <x v="1"/>
    <x v="1"/>
    <s v="Иногда"/>
    <x v="0"/>
    <x v="0"/>
    <n v="7"/>
  </r>
  <r>
    <n v="13"/>
    <n v="24"/>
    <x v="0"/>
    <x v="0"/>
    <x v="2"/>
    <s v="Иногда"/>
    <x v="2"/>
    <x v="0"/>
    <n v="7"/>
  </r>
  <r>
    <n v="14"/>
    <n v="24"/>
    <x v="1"/>
    <x v="2"/>
    <x v="2"/>
    <s v="Да"/>
    <x v="0"/>
    <x v="0"/>
    <n v="5"/>
  </r>
  <r>
    <n v="15"/>
    <n v="21"/>
    <x v="1"/>
    <x v="3"/>
    <x v="2"/>
    <s v="Да"/>
    <x v="0"/>
    <x v="1"/>
    <n v="5"/>
  </r>
  <r>
    <n v="16"/>
    <n v="25"/>
    <x v="1"/>
    <x v="0"/>
    <x v="2"/>
    <s v="Да"/>
    <x v="0"/>
    <x v="0"/>
    <n v="5"/>
  </r>
  <r>
    <n v="17"/>
    <n v="24"/>
    <x v="0"/>
    <x v="0"/>
    <x v="1"/>
    <s v="Нет"/>
    <x v="0"/>
    <x v="0"/>
    <n v="7"/>
  </r>
  <r>
    <n v="18"/>
    <n v="20"/>
    <x v="0"/>
    <x v="2"/>
    <x v="0"/>
    <s v="Иногда"/>
    <x v="1"/>
    <x v="0"/>
    <n v="7"/>
  </r>
  <r>
    <n v="19"/>
    <n v="22"/>
    <x v="1"/>
    <x v="0"/>
    <x v="2"/>
    <s v="Нет"/>
    <x v="1"/>
    <x v="0"/>
    <n v="7"/>
  </r>
  <r>
    <n v="20"/>
    <n v="21"/>
    <x v="1"/>
    <x v="2"/>
    <x v="2"/>
    <s v="Да"/>
    <x v="2"/>
    <x v="0"/>
    <n v="4"/>
  </r>
  <r>
    <n v="21"/>
    <n v="21"/>
    <x v="0"/>
    <x v="2"/>
    <x v="2"/>
    <s v="Иногда"/>
    <x v="0"/>
    <x v="0"/>
    <n v="6"/>
  </r>
  <r>
    <n v="22"/>
    <n v="21"/>
    <x v="1"/>
    <x v="2"/>
    <x v="2"/>
    <s v="Да"/>
    <x v="1"/>
    <x v="0"/>
    <n v="6"/>
  </r>
  <r>
    <n v="23"/>
    <n v="25"/>
    <x v="0"/>
    <x v="2"/>
    <x v="2"/>
    <s v="Иногда"/>
    <x v="1"/>
    <x v="0"/>
    <n v="4"/>
  </r>
  <r>
    <n v="24"/>
    <n v="21"/>
    <x v="0"/>
    <x v="2"/>
    <x v="2"/>
    <s v="Нет"/>
    <x v="2"/>
    <x v="1"/>
    <n v="10"/>
  </r>
  <r>
    <n v="25"/>
    <n v="21"/>
    <x v="1"/>
    <x v="0"/>
    <x v="2"/>
    <s v="Иногда"/>
    <x v="2"/>
    <x v="0"/>
    <n v="7"/>
  </r>
  <r>
    <n v="26"/>
    <n v="25"/>
    <x v="0"/>
    <x v="0"/>
    <x v="1"/>
    <s v="Иногда"/>
    <x v="2"/>
    <x v="1"/>
    <n v="7"/>
  </r>
  <r>
    <n v="27"/>
    <n v="23"/>
    <x v="0"/>
    <x v="2"/>
    <x v="1"/>
    <s v="Иногда"/>
    <x v="2"/>
    <x v="1"/>
    <n v="5"/>
  </r>
  <r>
    <n v="28"/>
    <n v="25"/>
    <x v="0"/>
    <x v="0"/>
    <x v="1"/>
    <s v="Иногда"/>
    <x v="0"/>
    <x v="1"/>
    <n v="8"/>
  </r>
  <r>
    <n v="29"/>
    <n v="21"/>
    <x v="0"/>
    <x v="0"/>
    <x v="2"/>
    <s v="Иногда"/>
    <x v="0"/>
    <x v="0"/>
    <n v="8"/>
  </r>
  <r>
    <n v="30"/>
    <n v="23"/>
    <x v="0"/>
    <x v="2"/>
    <x v="2"/>
    <s v="Нет"/>
    <x v="1"/>
    <x v="0"/>
    <n v="8"/>
  </r>
  <r>
    <n v="31"/>
    <n v="23"/>
    <x v="1"/>
    <x v="0"/>
    <x v="1"/>
    <s v="Иногда"/>
    <x v="0"/>
    <x v="1"/>
    <n v="8"/>
  </r>
  <r>
    <n v="32"/>
    <n v="23"/>
    <x v="1"/>
    <x v="0"/>
    <x v="1"/>
    <s v="Да"/>
    <x v="2"/>
    <x v="1"/>
    <n v="8"/>
  </r>
  <r>
    <n v="33"/>
    <n v="23"/>
    <x v="0"/>
    <x v="0"/>
    <x v="0"/>
    <s v="Иногда"/>
    <x v="0"/>
    <x v="0"/>
    <n v="12"/>
  </r>
  <r>
    <n v="34"/>
    <n v="23"/>
    <x v="0"/>
    <x v="1"/>
    <x v="1"/>
    <s v="Да"/>
    <x v="1"/>
    <x v="0"/>
    <n v="8"/>
  </r>
  <r>
    <n v="35"/>
    <n v="24"/>
    <x v="0"/>
    <x v="0"/>
    <x v="0"/>
    <s v="Иногда"/>
    <x v="2"/>
    <x v="1"/>
    <n v="8"/>
  </r>
  <r>
    <n v="36"/>
    <n v="20"/>
    <x v="1"/>
    <x v="2"/>
    <x v="2"/>
    <s v="Иногда"/>
    <x v="0"/>
    <x v="1"/>
    <n v="5"/>
  </r>
  <r>
    <n v="37"/>
    <n v="24"/>
    <x v="1"/>
    <x v="0"/>
    <x v="2"/>
    <s v="Да"/>
    <x v="0"/>
    <x v="0"/>
    <n v="5"/>
  </r>
  <r>
    <n v="38"/>
    <n v="23"/>
    <x v="0"/>
    <x v="2"/>
    <x v="1"/>
    <s v="Иногда"/>
    <x v="1"/>
    <x v="0"/>
    <n v="8"/>
  </r>
  <r>
    <n v="39"/>
    <n v="21"/>
    <x v="1"/>
    <x v="2"/>
    <x v="2"/>
    <s v="Нет"/>
    <x v="1"/>
    <x v="1"/>
    <n v="8"/>
  </r>
  <r>
    <n v="40"/>
    <n v="21"/>
    <x v="0"/>
    <x v="0"/>
    <x v="1"/>
    <s v="Да"/>
    <x v="2"/>
    <x v="1"/>
    <n v="8"/>
  </r>
  <r>
    <n v="41"/>
    <n v="24"/>
    <x v="0"/>
    <x v="1"/>
    <x v="0"/>
    <s v="Нет"/>
    <x v="1"/>
    <x v="0"/>
    <n v="8"/>
  </r>
  <r>
    <n v="42"/>
    <n v="23"/>
    <x v="1"/>
    <x v="0"/>
    <x v="2"/>
    <s v="Иногда"/>
    <x v="2"/>
    <x v="0"/>
    <n v="8"/>
  </r>
  <r>
    <n v="43"/>
    <n v="22"/>
    <x v="0"/>
    <x v="0"/>
    <x v="2"/>
    <s v="Да"/>
    <x v="2"/>
    <x v="0"/>
    <n v="4"/>
  </r>
  <r>
    <n v="44"/>
    <n v="22"/>
    <x v="0"/>
    <x v="1"/>
    <x v="1"/>
    <s v="Иногда"/>
    <x v="0"/>
    <x v="0"/>
    <n v="7"/>
  </r>
  <r>
    <n v="45"/>
    <n v="24"/>
    <x v="0"/>
    <x v="0"/>
    <x v="2"/>
    <s v="Иногда"/>
    <x v="2"/>
    <x v="0"/>
    <n v="7"/>
  </r>
  <r>
    <n v="46"/>
    <n v="24"/>
    <x v="1"/>
    <x v="2"/>
    <x v="2"/>
    <s v="Да"/>
    <x v="0"/>
    <x v="0"/>
    <n v="5"/>
  </r>
  <r>
    <n v="47"/>
    <n v="21"/>
    <x v="1"/>
    <x v="3"/>
    <x v="2"/>
    <s v="Да"/>
    <x v="0"/>
    <x v="1"/>
    <n v="5"/>
  </r>
  <r>
    <n v="48"/>
    <n v="25"/>
    <x v="1"/>
    <x v="0"/>
    <x v="2"/>
    <s v="Да"/>
    <x v="0"/>
    <x v="0"/>
    <n v="5"/>
  </r>
  <r>
    <n v="49"/>
    <n v="24"/>
    <x v="0"/>
    <x v="0"/>
    <x v="1"/>
    <s v="Нет"/>
    <x v="0"/>
    <x v="0"/>
    <n v="7"/>
  </r>
  <r>
    <n v="50"/>
    <n v="20"/>
    <x v="0"/>
    <x v="2"/>
    <x v="0"/>
    <s v="Иногда"/>
    <x v="1"/>
    <x v="0"/>
    <n v="7"/>
  </r>
  <r>
    <n v="51"/>
    <n v="22"/>
    <x v="1"/>
    <x v="0"/>
    <x v="2"/>
    <s v="Нет"/>
    <x v="1"/>
    <x v="0"/>
    <n v="7"/>
  </r>
  <r>
    <n v="52"/>
    <n v="21"/>
    <x v="1"/>
    <x v="2"/>
    <x v="2"/>
    <s v="Да"/>
    <x v="2"/>
    <x v="0"/>
    <n v="4"/>
  </r>
  <r>
    <n v="53"/>
    <n v="21"/>
    <x v="0"/>
    <x v="2"/>
    <x v="2"/>
    <s v="Иногда"/>
    <x v="0"/>
    <x v="0"/>
    <n v="6"/>
  </r>
  <r>
    <n v="54"/>
    <n v="21"/>
    <x v="1"/>
    <x v="2"/>
    <x v="2"/>
    <s v="Да"/>
    <x v="1"/>
    <x v="0"/>
    <n v="6"/>
  </r>
  <r>
    <n v="55"/>
    <n v="25"/>
    <x v="0"/>
    <x v="2"/>
    <x v="2"/>
    <s v="Иногда"/>
    <x v="1"/>
    <x v="0"/>
    <n v="4"/>
  </r>
  <r>
    <n v="56"/>
    <n v="21"/>
    <x v="0"/>
    <x v="2"/>
    <x v="2"/>
    <s v="Нет"/>
    <x v="2"/>
    <x v="1"/>
    <n v="10"/>
  </r>
  <r>
    <n v="57"/>
    <n v="21"/>
    <x v="1"/>
    <x v="0"/>
    <x v="2"/>
    <s v="Иногда"/>
    <x v="2"/>
    <x v="0"/>
    <n v="7"/>
  </r>
  <r>
    <n v="58"/>
    <n v="25"/>
    <x v="0"/>
    <x v="0"/>
    <x v="1"/>
    <s v="Иногда"/>
    <x v="2"/>
    <x v="1"/>
    <n v="7"/>
  </r>
  <r>
    <n v="59"/>
    <n v="23"/>
    <x v="0"/>
    <x v="2"/>
    <x v="1"/>
    <s v="Иногда"/>
    <x v="2"/>
    <x v="1"/>
    <n v="5"/>
  </r>
  <r>
    <n v="60"/>
    <n v="25"/>
    <x v="0"/>
    <x v="0"/>
    <x v="1"/>
    <s v="Иногда"/>
    <x v="0"/>
    <x v="1"/>
    <n v="8"/>
  </r>
  <r>
    <n v="61"/>
    <n v="21"/>
    <x v="0"/>
    <x v="0"/>
    <x v="2"/>
    <s v="Иногда"/>
    <x v="0"/>
    <x v="0"/>
    <n v="8"/>
  </r>
  <r>
    <n v="62"/>
    <n v="23"/>
    <x v="0"/>
    <x v="2"/>
    <x v="2"/>
    <s v="Нет"/>
    <x v="1"/>
    <x v="0"/>
    <n v="8"/>
  </r>
  <r>
    <n v="63"/>
    <n v="23"/>
    <x v="1"/>
    <x v="0"/>
    <x v="1"/>
    <s v="Иногда"/>
    <x v="0"/>
    <x v="1"/>
    <n v="8"/>
  </r>
  <r>
    <n v="64"/>
    <n v="23"/>
    <x v="1"/>
    <x v="0"/>
    <x v="1"/>
    <s v="Да"/>
    <x v="2"/>
    <x v="1"/>
    <n v="8"/>
  </r>
  <r>
    <n v="65"/>
    <n v="23"/>
    <x v="0"/>
    <x v="1"/>
    <x v="1"/>
    <s v="Да"/>
    <x v="1"/>
    <x v="0"/>
    <n v="8"/>
  </r>
  <r>
    <n v="66"/>
    <n v="24"/>
    <x v="0"/>
    <x v="0"/>
    <x v="0"/>
    <s v="Иногда"/>
    <x v="2"/>
    <x v="1"/>
    <n v="8"/>
  </r>
  <r>
    <n v="67"/>
    <n v="20"/>
    <x v="1"/>
    <x v="2"/>
    <x v="2"/>
    <s v="Иногда"/>
    <x v="0"/>
    <x v="1"/>
    <n v="5"/>
  </r>
  <r>
    <n v="68"/>
    <n v="24"/>
    <x v="1"/>
    <x v="0"/>
    <x v="2"/>
    <s v="Да"/>
    <x v="0"/>
    <x v="0"/>
    <n v="5"/>
  </r>
  <r>
    <n v="69"/>
    <n v="23"/>
    <x v="0"/>
    <x v="2"/>
    <x v="1"/>
    <s v="Иногда"/>
    <x v="1"/>
    <x v="0"/>
    <n v="8"/>
  </r>
  <r>
    <n v="70"/>
    <n v="21"/>
    <x v="1"/>
    <x v="2"/>
    <x v="2"/>
    <s v="Нет"/>
    <x v="1"/>
    <x v="1"/>
    <n v="8"/>
  </r>
  <r>
    <n v="71"/>
    <n v="21"/>
    <x v="0"/>
    <x v="0"/>
    <x v="1"/>
    <s v="Да"/>
    <x v="2"/>
    <x v="1"/>
    <n v="8"/>
  </r>
  <r>
    <n v="72"/>
    <n v="24"/>
    <x v="0"/>
    <x v="1"/>
    <x v="0"/>
    <s v="Нет"/>
    <x v="1"/>
    <x v="0"/>
    <n v="8"/>
  </r>
  <r>
    <n v="73"/>
    <n v="23"/>
    <x v="1"/>
    <x v="0"/>
    <x v="2"/>
    <s v="Иногда"/>
    <x v="2"/>
    <x v="0"/>
    <n v="8"/>
  </r>
  <r>
    <n v="74"/>
    <n v="22"/>
    <x v="0"/>
    <x v="0"/>
    <x v="2"/>
    <s v="Да"/>
    <x v="2"/>
    <x v="0"/>
    <n v="4"/>
  </r>
  <r>
    <n v="75"/>
    <n v="22"/>
    <x v="0"/>
    <x v="1"/>
    <x v="1"/>
    <s v="Иногда"/>
    <x v="0"/>
    <x v="0"/>
    <n v="7"/>
  </r>
  <r>
    <n v="76"/>
    <n v="24"/>
    <x v="0"/>
    <x v="0"/>
    <x v="2"/>
    <s v="Иногда"/>
    <x v="2"/>
    <x v="0"/>
    <n v="7"/>
  </r>
  <r>
    <n v="77"/>
    <n v="24"/>
    <x v="1"/>
    <x v="2"/>
    <x v="2"/>
    <s v="Да"/>
    <x v="0"/>
    <x v="0"/>
    <n v="5"/>
  </r>
  <r>
    <n v="78"/>
    <n v="21"/>
    <x v="1"/>
    <x v="3"/>
    <x v="2"/>
    <s v="Да"/>
    <x v="0"/>
    <x v="1"/>
    <n v="5"/>
  </r>
  <r>
    <n v="79"/>
    <n v="25"/>
    <x v="1"/>
    <x v="0"/>
    <x v="2"/>
    <s v="Да"/>
    <x v="0"/>
    <x v="0"/>
    <n v="5"/>
  </r>
  <r>
    <n v="80"/>
    <n v="24"/>
    <x v="0"/>
    <x v="0"/>
    <x v="1"/>
    <s v="Нет"/>
    <x v="0"/>
    <x v="0"/>
    <n v="7"/>
  </r>
  <r>
    <n v="81"/>
    <n v="20"/>
    <x v="0"/>
    <x v="2"/>
    <x v="0"/>
    <s v="Иногда"/>
    <x v="1"/>
    <x v="0"/>
    <n v="7"/>
  </r>
  <r>
    <n v="82"/>
    <n v="22"/>
    <x v="1"/>
    <x v="0"/>
    <x v="2"/>
    <s v="Нет"/>
    <x v="1"/>
    <x v="0"/>
    <n v="7"/>
  </r>
  <r>
    <n v="83"/>
    <n v="21"/>
    <x v="1"/>
    <x v="2"/>
    <x v="2"/>
    <s v="Да"/>
    <x v="2"/>
    <x v="0"/>
    <n v="4"/>
  </r>
  <r>
    <n v="84"/>
    <n v="21"/>
    <x v="0"/>
    <x v="2"/>
    <x v="2"/>
    <s v="Иногда"/>
    <x v="0"/>
    <x v="0"/>
    <n v="6"/>
  </r>
  <r>
    <n v="85"/>
    <n v="21"/>
    <x v="1"/>
    <x v="2"/>
    <x v="2"/>
    <s v="Да"/>
    <x v="1"/>
    <x v="0"/>
    <n v="6"/>
  </r>
  <r>
    <n v="86"/>
    <n v="25"/>
    <x v="0"/>
    <x v="2"/>
    <x v="2"/>
    <s v="Иногда"/>
    <x v="1"/>
    <x v="0"/>
    <n v="4"/>
  </r>
  <r>
    <n v="87"/>
    <n v="21"/>
    <x v="0"/>
    <x v="2"/>
    <x v="2"/>
    <s v="Нет"/>
    <x v="2"/>
    <x v="1"/>
    <n v="10"/>
  </r>
  <r>
    <n v="88"/>
    <n v="24"/>
    <x v="1"/>
    <x v="2"/>
    <x v="2"/>
    <s v="Да"/>
    <x v="0"/>
    <x v="0"/>
    <n v="5"/>
  </r>
  <r>
    <n v="89"/>
    <n v="21"/>
    <x v="1"/>
    <x v="3"/>
    <x v="2"/>
    <s v="Да"/>
    <x v="0"/>
    <x v="1"/>
    <n v="5"/>
  </r>
  <r>
    <n v="90"/>
    <n v="25"/>
    <x v="1"/>
    <x v="0"/>
    <x v="2"/>
    <s v="Да"/>
    <x v="0"/>
    <x v="0"/>
    <n v="5"/>
  </r>
  <r>
    <n v="91"/>
    <n v="24"/>
    <x v="0"/>
    <x v="0"/>
    <x v="1"/>
    <s v="Нет"/>
    <x v="0"/>
    <x v="0"/>
    <n v="7"/>
  </r>
  <r>
    <n v="92"/>
    <n v="20"/>
    <x v="0"/>
    <x v="2"/>
    <x v="0"/>
    <s v="Иногда"/>
    <x v="1"/>
    <x v="0"/>
    <n v="7"/>
  </r>
  <r>
    <n v="93"/>
    <n v="22"/>
    <x v="1"/>
    <x v="0"/>
    <x v="2"/>
    <s v="Нет"/>
    <x v="1"/>
    <x v="0"/>
    <n v="7"/>
  </r>
  <r>
    <n v="94"/>
    <n v="21"/>
    <x v="1"/>
    <x v="2"/>
    <x v="2"/>
    <s v="Да"/>
    <x v="2"/>
    <x v="0"/>
    <n v="4"/>
  </r>
  <r>
    <n v="95"/>
    <n v="21"/>
    <x v="0"/>
    <x v="2"/>
    <x v="2"/>
    <s v="Иногда"/>
    <x v="0"/>
    <x v="0"/>
    <n v="6"/>
  </r>
  <r>
    <n v="96"/>
    <n v="21"/>
    <x v="1"/>
    <x v="2"/>
    <x v="2"/>
    <s v="Да"/>
    <x v="1"/>
    <x v="0"/>
    <n v="6"/>
  </r>
  <r>
    <n v="97"/>
    <n v="25"/>
    <x v="0"/>
    <x v="2"/>
    <x v="2"/>
    <s v="Иногда"/>
    <x v="1"/>
    <x v="0"/>
    <n v="4"/>
  </r>
  <r>
    <n v="98"/>
    <n v="21"/>
    <x v="0"/>
    <x v="2"/>
    <x v="2"/>
    <s v="Нет"/>
    <x v="2"/>
    <x v="1"/>
    <n v="10"/>
  </r>
  <r>
    <n v="99"/>
    <n v="22"/>
    <x v="1"/>
    <x v="0"/>
    <x v="2"/>
    <s v="Нет"/>
    <x v="1"/>
    <x v="0"/>
    <n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9">
  <r>
    <n v="1"/>
    <n v="23"/>
    <x v="0"/>
    <x v="0"/>
    <s v="Нет"/>
    <x v="0"/>
    <s v="Да"/>
    <s v="Да"/>
    <x v="0"/>
    <x v="0"/>
    <s v="Да"/>
  </r>
  <r>
    <n v="2"/>
    <n v="23"/>
    <x v="0"/>
    <x v="1"/>
    <s v="Иногда"/>
    <x v="1"/>
    <s v="Нет"/>
    <s v="Да"/>
    <x v="1"/>
    <x v="1"/>
    <s v="Да"/>
  </r>
  <r>
    <n v="3"/>
    <n v="24"/>
    <x v="0"/>
    <x v="0"/>
    <s v="Нет"/>
    <x v="0"/>
    <s v="Иногда"/>
    <s v="Нет"/>
    <x v="1"/>
    <x v="2"/>
    <s v="Да"/>
  </r>
  <r>
    <n v="4"/>
    <n v="20"/>
    <x v="1"/>
    <x v="2"/>
    <s v="Да"/>
    <x v="0"/>
    <s v="Да"/>
    <s v="Нет"/>
    <x v="2"/>
    <x v="3"/>
    <s v="Да"/>
  </r>
  <r>
    <n v="5"/>
    <n v="24"/>
    <x v="1"/>
    <x v="0"/>
    <s v="Да"/>
    <x v="1"/>
    <s v="Да"/>
    <s v="Да"/>
    <x v="2"/>
    <x v="4"/>
    <s v="Да"/>
  </r>
  <r>
    <n v="6"/>
    <n v="23"/>
    <x v="0"/>
    <x v="2"/>
    <s v="Иногда"/>
    <x v="0"/>
    <s v="Нет"/>
    <s v="Да"/>
    <x v="1"/>
    <x v="5"/>
    <s v="Да"/>
  </r>
  <r>
    <n v="7"/>
    <n v="21"/>
    <x v="1"/>
    <x v="2"/>
    <s v="Да"/>
    <x v="2"/>
    <s v="Нет"/>
    <s v="Нет"/>
    <x v="1"/>
    <x v="6"/>
    <s v="Да"/>
  </r>
  <r>
    <n v="8"/>
    <n v="21"/>
    <x v="0"/>
    <x v="0"/>
    <s v="Иногда"/>
    <x v="1"/>
    <s v="Иногда"/>
    <s v="Нет"/>
    <x v="1"/>
    <x v="7"/>
    <s v="Да"/>
  </r>
  <r>
    <n v="9"/>
    <n v="24"/>
    <x v="0"/>
    <x v="1"/>
    <s v="Нет"/>
    <x v="2"/>
    <s v="Нет"/>
    <s v="Да"/>
    <x v="1"/>
    <x v="8"/>
    <s v="Да"/>
  </r>
  <r>
    <n v="10"/>
    <n v="23"/>
    <x v="1"/>
    <x v="0"/>
    <s v="Да"/>
    <x v="0"/>
    <s v="Иногда"/>
    <s v="Да"/>
    <x v="1"/>
    <x v="9"/>
    <s v="Да"/>
  </r>
  <r>
    <n v="11"/>
    <n v="22"/>
    <x v="0"/>
    <x v="0"/>
    <s v="Да"/>
    <x v="1"/>
    <s v="Иногда"/>
    <s v="Да"/>
    <x v="3"/>
    <x v="10"/>
    <s v="Да"/>
  </r>
  <r>
    <n v="12"/>
    <n v="22"/>
    <x v="0"/>
    <x v="1"/>
    <s v="Иногда"/>
    <x v="0"/>
    <s v="Да"/>
    <s v="Да"/>
    <x v="4"/>
    <x v="11"/>
    <s v="Да"/>
  </r>
  <r>
    <n v="13"/>
    <n v="24"/>
    <x v="0"/>
    <x v="0"/>
    <s v="Да"/>
    <x v="0"/>
    <s v="Иногда"/>
    <s v="Да"/>
    <x v="4"/>
    <x v="12"/>
    <s v="Да"/>
  </r>
  <r>
    <n v="14"/>
    <n v="24"/>
    <x v="1"/>
    <x v="2"/>
    <s v="Да"/>
    <x v="1"/>
    <s v="Да"/>
    <s v="Да"/>
    <x v="2"/>
    <x v="8"/>
    <s v="Да"/>
  </r>
  <r>
    <n v="15"/>
    <n v="21"/>
    <x v="1"/>
    <x v="3"/>
    <s v="Да"/>
    <x v="1"/>
    <s v="Да"/>
    <s v="Нет"/>
    <x v="2"/>
    <x v="13"/>
    <s v="Да"/>
  </r>
  <r>
    <n v="16"/>
    <n v="25"/>
    <x v="1"/>
    <x v="0"/>
    <s v="Да"/>
    <x v="1"/>
    <s v="Да"/>
    <s v="Да"/>
    <x v="2"/>
    <x v="8"/>
    <s v="Да"/>
  </r>
  <r>
    <n v="17"/>
    <n v="24"/>
    <x v="0"/>
    <x v="0"/>
    <s v="Иногда"/>
    <x v="2"/>
    <s v="Да"/>
    <s v="Да"/>
    <x v="4"/>
    <x v="14"/>
    <s v="Да"/>
  </r>
  <r>
    <n v="18"/>
    <n v="20"/>
    <x v="0"/>
    <x v="2"/>
    <s v="Нет"/>
    <x v="0"/>
    <s v="Нет"/>
    <s v="Да"/>
    <x v="4"/>
    <x v="6"/>
    <s v="Да"/>
  </r>
  <r>
    <n v="19"/>
    <n v="22"/>
    <x v="1"/>
    <x v="0"/>
    <s v="Да"/>
    <x v="2"/>
    <s v="Нет"/>
    <s v="Да"/>
    <x v="4"/>
    <x v="8"/>
    <s v="Да"/>
  </r>
  <r>
    <n v="20"/>
    <n v="21"/>
    <x v="1"/>
    <x v="2"/>
    <s v="Да"/>
    <x v="1"/>
    <s v="Иногда"/>
    <s v="Да"/>
    <x v="3"/>
    <x v="4"/>
    <s v="Да"/>
  </r>
  <r>
    <n v="21"/>
    <n v="21"/>
    <x v="0"/>
    <x v="2"/>
    <s v="Да"/>
    <x v="0"/>
    <s v="Да"/>
    <s v="Да"/>
    <x v="5"/>
    <x v="9"/>
    <s v="Да"/>
  </r>
  <r>
    <n v="22"/>
    <n v="21"/>
    <x v="1"/>
    <x v="2"/>
    <s v="Да"/>
    <x v="1"/>
    <s v="Нет"/>
    <s v="Да"/>
    <x v="5"/>
    <x v="7"/>
    <s v="Да"/>
  </r>
  <r>
    <n v="23"/>
    <n v="25"/>
    <x v="0"/>
    <x v="2"/>
    <s v="Да"/>
    <x v="0"/>
    <s v="Нет"/>
    <s v="Да"/>
    <x v="3"/>
    <x v="15"/>
    <s v="Нет"/>
  </r>
  <r>
    <n v="24"/>
    <n v="21"/>
    <x v="0"/>
    <x v="2"/>
    <s v="Да"/>
    <x v="2"/>
    <s v="Иногда"/>
    <s v="Нет"/>
    <x v="6"/>
    <x v="16"/>
    <s v="Да"/>
  </r>
  <r>
    <n v="25"/>
    <n v="21"/>
    <x v="1"/>
    <x v="0"/>
    <s v="Да"/>
    <x v="0"/>
    <s v="Иногда"/>
    <s v="Да"/>
    <x v="4"/>
    <x v="0"/>
    <s v="Да"/>
  </r>
  <r>
    <n v="26"/>
    <n v="25"/>
    <x v="0"/>
    <x v="0"/>
    <s v="Иногда"/>
    <x v="0"/>
    <s v="Иногда"/>
    <s v="Нет"/>
    <x v="4"/>
    <x v="17"/>
    <s v="Нет"/>
  </r>
  <r>
    <n v="27"/>
    <n v="23"/>
    <x v="0"/>
    <x v="2"/>
    <s v="Иногда"/>
    <x v="0"/>
    <s v="Иногда"/>
    <s v="Нет"/>
    <x v="2"/>
    <x v="5"/>
    <s v="Нет"/>
  </r>
  <r>
    <n v="28"/>
    <n v="25"/>
    <x v="0"/>
    <x v="0"/>
    <s v="Иногда"/>
    <x v="0"/>
    <s v="Да"/>
    <s v="Нет"/>
    <x v="1"/>
    <x v="3"/>
    <s v="Да"/>
  </r>
  <r>
    <n v="29"/>
    <n v="21"/>
    <x v="0"/>
    <x v="0"/>
    <s v="Да"/>
    <x v="0"/>
    <s v="Да"/>
    <s v="Да"/>
    <x v="1"/>
    <x v="6"/>
    <s v="Да"/>
  </r>
  <r>
    <n v="30"/>
    <n v="23"/>
    <x v="0"/>
    <x v="2"/>
    <s v="Да"/>
    <x v="2"/>
    <s v="Нет"/>
    <s v="Да"/>
    <x v="1"/>
    <x v="8"/>
    <s v="Да"/>
  </r>
  <r>
    <n v="31"/>
    <n v="23"/>
    <x v="1"/>
    <x v="0"/>
    <s v="Иногда"/>
    <x v="0"/>
    <s v="Да"/>
    <s v="Нет"/>
    <x v="1"/>
    <x v="17"/>
    <s v="Да"/>
  </r>
  <r>
    <n v="32"/>
    <n v="23"/>
    <x v="1"/>
    <x v="0"/>
    <s v="Иногда"/>
    <x v="1"/>
    <s v="Иногда"/>
    <s v="Нет"/>
    <x v="1"/>
    <x v="4"/>
    <s v="Нет"/>
  </r>
  <r>
    <n v="33"/>
    <n v="23"/>
    <x v="0"/>
    <x v="0"/>
    <s v="Нет"/>
    <x v="0"/>
    <s v="Да"/>
    <s v="Да"/>
    <x v="0"/>
    <x v="0"/>
    <s v="Да"/>
  </r>
  <r>
    <n v="34"/>
    <n v="23"/>
    <x v="0"/>
    <x v="1"/>
    <s v="Иногда"/>
    <x v="1"/>
    <s v="Нет"/>
    <s v="Да"/>
    <x v="1"/>
    <x v="1"/>
    <s v="Да"/>
  </r>
  <r>
    <n v="35"/>
    <n v="24"/>
    <x v="0"/>
    <x v="0"/>
    <s v="Нет"/>
    <x v="0"/>
    <s v="Иногда"/>
    <s v="Нет"/>
    <x v="1"/>
    <x v="2"/>
    <s v="Да"/>
  </r>
  <r>
    <n v="36"/>
    <n v="20"/>
    <x v="1"/>
    <x v="2"/>
    <s v="Да"/>
    <x v="0"/>
    <s v="Да"/>
    <s v="Нет"/>
    <x v="2"/>
    <x v="3"/>
    <s v="Да"/>
  </r>
  <r>
    <n v="37"/>
    <n v="24"/>
    <x v="1"/>
    <x v="0"/>
    <s v="Да"/>
    <x v="1"/>
    <s v="Да"/>
    <s v="Да"/>
    <x v="2"/>
    <x v="4"/>
    <s v="Да"/>
  </r>
  <r>
    <n v="38"/>
    <n v="23"/>
    <x v="0"/>
    <x v="2"/>
    <s v="Иногда"/>
    <x v="0"/>
    <s v="Нет"/>
    <s v="Да"/>
    <x v="1"/>
    <x v="5"/>
    <s v="Да"/>
  </r>
  <r>
    <n v="39"/>
    <n v="21"/>
    <x v="1"/>
    <x v="2"/>
    <s v="Да"/>
    <x v="2"/>
    <s v="Нет"/>
    <s v="Нет"/>
    <x v="1"/>
    <x v="6"/>
    <s v="Да"/>
  </r>
  <r>
    <n v="40"/>
    <n v="21"/>
    <x v="0"/>
    <x v="0"/>
    <s v="Иногда"/>
    <x v="1"/>
    <s v="Иногда"/>
    <s v="Нет"/>
    <x v="1"/>
    <x v="7"/>
    <s v="Да"/>
  </r>
  <r>
    <n v="41"/>
    <n v="24"/>
    <x v="0"/>
    <x v="1"/>
    <s v="Нет"/>
    <x v="2"/>
    <s v="Нет"/>
    <s v="Да"/>
    <x v="1"/>
    <x v="8"/>
    <s v="Да"/>
  </r>
  <r>
    <n v="42"/>
    <n v="23"/>
    <x v="1"/>
    <x v="0"/>
    <s v="Да"/>
    <x v="0"/>
    <s v="Иногда"/>
    <s v="Да"/>
    <x v="1"/>
    <x v="9"/>
    <s v="Да"/>
  </r>
  <r>
    <n v="43"/>
    <n v="22"/>
    <x v="0"/>
    <x v="0"/>
    <s v="Да"/>
    <x v="1"/>
    <s v="Иногда"/>
    <s v="Да"/>
    <x v="3"/>
    <x v="10"/>
    <s v="Да"/>
  </r>
  <r>
    <n v="44"/>
    <n v="22"/>
    <x v="0"/>
    <x v="1"/>
    <s v="Иногда"/>
    <x v="0"/>
    <s v="Да"/>
    <s v="Да"/>
    <x v="4"/>
    <x v="11"/>
    <s v="Да"/>
  </r>
  <r>
    <n v="45"/>
    <n v="24"/>
    <x v="0"/>
    <x v="0"/>
    <s v="Да"/>
    <x v="0"/>
    <s v="Иногда"/>
    <s v="Да"/>
    <x v="4"/>
    <x v="12"/>
    <s v="Да"/>
  </r>
  <r>
    <n v="46"/>
    <n v="24"/>
    <x v="1"/>
    <x v="2"/>
    <s v="Да"/>
    <x v="1"/>
    <s v="Да"/>
    <s v="Да"/>
    <x v="2"/>
    <x v="8"/>
    <s v="Да"/>
  </r>
  <r>
    <n v="47"/>
    <n v="21"/>
    <x v="1"/>
    <x v="3"/>
    <s v="Да"/>
    <x v="1"/>
    <s v="Да"/>
    <s v="Нет"/>
    <x v="2"/>
    <x v="13"/>
    <s v="Да"/>
  </r>
  <r>
    <n v="48"/>
    <n v="25"/>
    <x v="1"/>
    <x v="0"/>
    <s v="Да"/>
    <x v="1"/>
    <s v="Да"/>
    <s v="Да"/>
    <x v="2"/>
    <x v="8"/>
    <s v="Да"/>
  </r>
  <r>
    <n v="49"/>
    <n v="24"/>
    <x v="0"/>
    <x v="0"/>
    <s v="Иногда"/>
    <x v="2"/>
    <s v="Да"/>
    <s v="Да"/>
    <x v="4"/>
    <x v="14"/>
    <s v="Да"/>
  </r>
  <r>
    <n v="50"/>
    <n v="20"/>
    <x v="0"/>
    <x v="2"/>
    <s v="Нет"/>
    <x v="0"/>
    <s v="Нет"/>
    <s v="Да"/>
    <x v="4"/>
    <x v="6"/>
    <s v="Да"/>
  </r>
  <r>
    <n v="51"/>
    <n v="22"/>
    <x v="1"/>
    <x v="0"/>
    <s v="Да"/>
    <x v="2"/>
    <s v="Нет"/>
    <s v="Да"/>
    <x v="4"/>
    <x v="8"/>
    <s v="Да"/>
  </r>
  <r>
    <n v="52"/>
    <n v="21"/>
    <x v="1"/>
    <x v="2"/>
    <s v="Да"/>
    <x v="1"/>
    <s v="Иногда"/>
    <s v="Да"/>
    <x v="3"/>
    <x v="4"/>
    <s v="Да"/>
  </r>
  <r>
    <n v="53"/>
    <n v="21"/>
    <x v="0"/>
    <x v="2"/>
    <s v="Да"/>
    <x v="0"/>
    <s v="Да"/>
    <s v="Да"/>
    <x v="5"/>
    <x v="9"/>
    <s v="Да"/>
  </r>
  <r>
    <n v="54"/>
    <n v="21"/>
    <x v="1"/>
    <x v="2"/>
    <s v="Да"/>
    <x v="1"/>
    <s v="Нет"/>
    <s v="Да"/>
    <x v="5"/>
    <x v="7"/>
    <s v="Да"/>
  </r>
  <r>
    <n v="55"/>
    <n v="25"/>
    <x v="0"/>
    <x v="2"/>
    <s v="Да"/>
    <x v="0"/>
    <s v="Нет"/>
    <s v="Да"/>
    <x v="3"/>
    <x v="15"/>
    <s v="Нет"/>
  </r>
  <r>
    <n v="56"/>
    <n v="21"/>
    <x v="0"/>
    <x v="2"/>
    <s v="Да"/>
    <x v="2"/>
    <s v="Иногда"/>
    <s v="Нет"/>
    <x v="6"/>
    <x v="16"/>
    <s v="Да"/>
  </r>
  <r>
    <n v="57"/>
    <n v="21"/>
    <x v="1"/>
    <x v="0"/>
    <s v="Да"/>
    <x v="0"/>
    <s v="Иногда"/>
    <s v="Да"/>
    <x v="4"/>
    <x v="0"/>
    <s v="Да"/>
  </r>
  <r>
    <n v="58"/>
    <n v="25"/>
    <x v="0"/>
    <x v="0"/>
    <s v="Иногда"/>
    <x v="0"/>
    <s v="Иногда"/>
    <s v="Нет"/>
    <x v="4"/>
    <x v="17"/>
    <s v="Нет"/>
  </r>
  <r>
    <n v="59"/>
    <n v="23"/>
    <x v="0"/>
    <x v="2"/>
    <s v="Иногда"/>
    <x v="0"/>
    <s v="Иногда"/>
    <s v="Нет"/>
    <x v="2"/>
    <x v="5"/>
    <s v="Нет"/>
  </r>
  <r>
    <n v="60"/>
    <n v="25"/>
    <x v="0"/>
    <x v="0"/>
    <s v="Иногда"/>
    <x v="0"/>
    <s v="Да"/>
    <s v="Нет"/>
    <x v="1"/>
    <x v="3"/>
    <s v="Да"/>
  </r>
  <r>
    <n v="61"/>
    <n v="21"/>
    <x v="0"/>
    <x v="0"/>
    <s v="Да"/>
    <x v="0"/>
    <s v="Да"/>
    <s v="Да"/>
    <x v="1"/>
    <x v="6"/>
    <s v="Да"/>
  </r>
  <r>
    <n v="62"/>
    <n v="23"/>
    <x v="0"/>
    <x v="2"/>
    <s v="Да"/>
    <x v="2"/>
    <s v="Нет"/>
    <s v="Да"/>
    <x v="1"/>
    <x v="8"/>
    <s v="Да"/>
  </r>
  <r>
    <n v="63"/>
    <n v="23"/>
    <x v="1"/>
    <x v="0"/>
    <s v="Иногда"/>
    <x v="0"/>
    <s v="Да"/>
    <s v="Нет"/>
    <x v="1"/>
    <x v="17"/>
    <s v="Да"/>
  </r>
  <r>
    <n v="64"/>
    <n v="23"/>
    <x v="1"/>
    <x v="0"/>
    <s v="Иногда"/>
    <x v="1"/>
    <s v="Иногда"/>
    <s v="Нет"/>
    <x v="1"/>
    <x v="4"/>
    <s v="Нет"/>
  </r>
  <r>
    <n v="65"/>
    <n v="23"/>
    <x v="0"/>
    <x v="1"/>
    <s v="Иногда"/>
    <x v="1"/>
    <s v="Нет"/>
    <s v="Да"/>
    <x v="1"/>
    <x v="1"/>
    <s v="Да"/>
  </r>
  <r>
    <n v="66"/>
    <n v="24"/>
    <x v="0"/>
    <x v="0"/>
    <s v="Нет"/>
    <x v="0"/>
    <s v="Иногда"/>
    <s v="Нет"/>
    <x v="1"/>
    <x v="2"/>
    <s v="Да"/>
  </r>
  <r>
    <n v="67"/>
    <n v="20"/>
    <x v="1"/>
    <x v="2"/>
    <s v="Да"/>
    <x v="0"/>
    <s v="Да"/>
    <s v="Нет"/>
    <x v="2"/>
    <x v="3"/>
    <s v="Да"/>
  </r>
  <r>
    <n v="68"/>
    <n v="24"/>
    <x v="1"/>
    <x v="0"/>
    <s v="Да"/>
    <x v="1"/>
    <s v="Да"/>
    <s v="Да"/>
    <x v="2"/>
    <x v="4"/>
    <s v="Да"/>
  </r>
  <r>
    <n v="69"/>
    <n v="23"/>
    <x v="0"/>
    <x v="2"/>
    <s v="Иногда"/>
    <x v="0"/>
    <s v="Нет"/>
    <s v="Да"/>
    <x v="1"/>
    <x v="5"/>
    <s v="Да"/>
  </r>
  <r>
    <n v="70"/>
    <n v="21"/>
    <x v="1"/>
    <x v="2"/>
    <s v="Да"/>
    <x v="2"/>
    <s v="Нет"/>
    <s v="Нет"/>
    <x v="1"/>
    <x v="6"/>
    <s v="Да"/>
  </r>
  <r>
    <n v="71"/>
    <n v="21"/>
    <x v="0"/>
    <x v="0"/>
    <s v="Иногда"/>
    <x v="1"/>
    <s v="Иногда"/>
    <s v="Нет"/>
    <x v="1"/>
    <x v="7"/>
    <s v="Да"/>
  </r>
  <r>
    <n v="72"/>
    <n v="24"/>
    <x v="0"/>
    <x v="1"/>
    <s v="Нет"/>
    <x v="2"/>
    <s v="Нет"/>
    <s v="Да"/>
    <x v="1"/>
    <x v="8"/>
    <s v="Да"/>
  </r>
  <r>
    <n v="73"/>
    <n v="23"/>
    <x v="1"/>
    <x v="0"/>
    <s v="Да"/>
    <x v="0"/>
    <s v="Иногда"/>
    <s v="Да"/>
    <x v="1"/>
    <x v="9"/>
    <s v="Да"/>
  </r>
  <r>
    <n v="74"/>
    <n v="22"/>
    <x v="0"/>
    <x v="0"/>
    <s v="Да"/>
    <x v="1"/>
    <s v="Иногда"/>
    <s v="Да"/>
    <x v="3"/>
    <x v="10"/>
    <s v="Да"/>
  </r>
  <r>
    <n v="75"/>
    <n v="22"/>
    <x v="0"/>
    <x v="1"/>
    <s v="Иногда"/>
    <x v="0"/>
    <s v="Да"/>
    <s v="Да"/>
    <x v="4"/>
    <x v="11"/>
    <s v="Да"/>
  </r>
  <r>
    <n v="76"/>
    <n v="24"/>
    <x v="0"/>
    <x v="0"/>
    <s v="Да"/>
    <x v="0"/>
    <s v="Иногда"/>
    <s v="Да"/>
    <x v="4"/>
    <x v="12"/>
    <s v="Да"/>
  </r>
  <r>
    <n v="77"/>
    <n v="24"/>
    <x v="1"/>
    <x v="2"/>
    <s v="Да"/>
    <x v="1"/>
    <s v="Да"/>
    <s v="Да"/>
    <x v="2"/>
    <x v="8"/>
    <s v="Да"/>
  </r>
  <r>
    <n v="78"/>
    <n v="21"/>
    <x v="1"/>
    <x v="3"/>
    <s v="Да"/>
    <x v="1"/>
    <s v="Да"/>
    <s v="Нет"/>
    <x v="2"/>
    <x v="13"/>
    <s v="Да"/>
  </r>
  <r>
    <n v="79"/>
    <n v="25"/>
    <x v="1"/>
    <x v="0"/>
    <s v="Да"/>
    <x v="1"/>
    <s v="Да"/>
    <s v="Да"/>
    <x v="2"/>
    <x v="8"/>
    <s v="Да"/>
  </r>
  <r>
    <n v="80"/>
    <n v="24"/>
    <x v="0"/>
    <x v="0"/>
    <s v="Иногда"/>
    <x v="2"/>
    <s v="Да"/>
    <s v="Да"/>
    <x v="4"/>
    <x v="14"/>
    <s v="Да"/>
  </r>
  <r>
    <n v="81"/>
    <n v="20"/>
    <x v="0"/>
    <x v="2"/>
    <s v="Нет"/>
    <x v="0"/>
    <s v="Нет"/>
    <s v="Да"/>
    <x v="4"/>
    <x v="6"/>
    <s v="Да"/>
  </r>
  <r>
    <n v="82"/>
    <n v="22"/>
    <x v="1"/>
    <x v="0"/>
    <s v="Да"/>
    <x v="2"/>
    <s v="Нет"/>
    <s v="Да"/>
    <x v="4"/>
    <x v="8"/>
    <s v="Да"/>
  </r>
  <r>
    <n v="83"/>
    <n v="21"/>
    <x v="1"/>
    <x v="2"/>
    <s v="Да"/>
    <x v="1"/>
    <s v="Иногда"/>
    <s v="Да"/>
    <x v="3"/>
    <x v="4"/>
    <s v="Да"/>
  </r>
  <r>
    <n v="84"/>
    <n v="21"/>
    <x v="0"/>
    <x v="2"/>
    <s v="Да"/>
    <x v="0"/>
    <s v="Да"/>
    <s v="Да"/>
    <x v="5"/>
    <x v="9"/>
    <s v="Да"/>
  </r>
  <r>
    <n v="85"/>
    <n v="21"/>
    <x v="1"/>
    <x v="2"/>
    <s v="Да"/>
    <x v="1"/>
    <s v="Нет"/>
    <s v="Да"/>
    <x v="5"/>
    <x v="7"/>
    <s v="Да"/>
  </r>
  <r>
    <n v="86"/>
    <n v="25"/>
    <x v="0"/>
    <x v="2"/>
    <s v="Да"/>
    <x v="0"/>
    <s v="Нет"/>
    <s v="Да"/>
    <x v="3"/>
    <x v="15"/>
    <s v="Нет"/>
  </r>
  <r>
    <n v="87"/>
    <n v="21"/>
    <x v="0"/>
    <x v="2"/>
    <s v="Да"/>
    <x v="2"/>
    <s v="Иногда"/>
    <s v="Нет"/>
    <x v="6"/>
    <x v="16"/>
    <s v="Да"/>
  </r>
  <r>
    <n v="88"/>
    <n v="24"/>
    <x v="1"/>
    <x v="2"/>
    <s v="Да"/>
    <x v="1"/>
    <s v="Да"/>
    <s v="Да"/>
    <x v="2"/>
    <x v="8"/>
    <s v="Да"/>
  </r>
  <r>
    <n v="89"/>
    <n v="21"/>
    <x v="1"/>
    <x v="3"/>
    <s v="Да"/>
    <x v="1"/>
    <s v="Да"/>
    <s v="Нет"/>
    <x v="2"/>
    <x v="13"/>
    <s v="Да"/>
  </r>
  <r>
    <n v="90"/>
    <n v="25"/>
    <x v="1"/>
    <x v="0"/>
    <s v="Да"/>
    <x v="1"/>
    <s v="Да"/>
    <s v="Да"/>
    <x v="2"/>
    <x v="8"/>
    <s v="Да"/>
  </r>
  <r>
    <n v="91"/>
    <n v="24"/>
    <x v="0"/>
    <x v="0"/>
    <s v="Иногда"/>
    <x v="2"/>
    <s v="Да"/>
    <s v="Да"/>
    <x v="4"/>
    <x v="14"/>
    <s v="Да"/>
  </r>
  <r>
    <n v="92"/>
    <n v="20"/>
    <x v="0"/>
    <x v="2"/>
    <s v="Нет"/>
    <x v="0"/>
    <s v="Нет"/>
    <s v="Да"/>
    <x v="4"/>
    <x v="6"/>
    <s v="Да"/>
  </r>
  <r>
    <n v="93"/>
    <n v="22"/>
    <x v="1"/>
    <x v="0"/>
    <s v="Да"/>
    <x v="2"/>
    <s v="Нет"/>
    <s v="Да"/>
    <x v="4"/>
    <x v="8"/>
    <s v="Да"/>
  </r>
  <r>
    <n v="94"/>
    <n v="21"/>
    <x v="1"/>
    <x v="2"/>
    <s v="Да"/>
    <x v="1"/>
    <s v="Иногда"/>
    <s v="Да"/>
    <x v="3"/>
    <x v="4"/>
    <s v="Да"/>
  </r>
  <r>
    <n v="95"/>
    <n v="21"/>
    <x v="0"/>
    <x v="2"/>
    <s v="Да"/>
    <x v="0"/>
    <s v="Да"/>
    <s v="Да"/>
    <x v="5"/>
    <x v="9"/>
    <s v="Да"/>
  </r>
  <r>
    <n v="96"/>
    <n v="21"/>
    <x v="1"/>
    <x v="2"/>
    <s v="Да"/>
    <x v="1"/>
    <s v="Нет"/>
    <s v="Да"/>
    <x v="5"/>
    <x v="7"/>
    <s v="Да"/>
  </r>
  <r>
    <n v="97"/>
    <n v="25"/>
    <x v="0"/>
    <x v="2"/>
    <s v="Да"/>
    <x v="0"/>
    <s v="Нет"/>
    <s v="Да"/>
    <x v="3"/>
    <x v="15"/>
    <s v="Нет"/>
  </r>
  <r>
    <n v="98"/>
    <n v="21"/>
    <x v="0"/>
    <x v="2"/>
    <s v="Да"/>
    <x v="2"/>
    <s v="Иногда"/>
    <s v="Нет"/>
    <x v="6"/>
    <x v="16"/>
    <s v="Да"/>
  </r>
  <r>
    <n v="99"/>
    <n v="22"/>
    <x v="1"/>
    <x v="0"/>
    <s v="Да"/>
    <x v="2"/>
    <s v="Нет"/>
    <s v="Да"/>
    <x v="4"/>
    <x v="8"/>
    <s v="Да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5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7">
  <location ref="A18:D24" firstHeaderRow="1" firstDataRow="2" firstDataCol="1"/>
  <pivotFields count="11">
    <pivotField showAll="0"/>
    <pivotField numFmtId="1" showAll="0"/>
    <pivotField axis="axisCol" showAll="0">
      <items count="3">
        <item x="1"/>
        <item x="0"/>
        <item t="default"/>
      </items>
    </pivotField>
    <pivotField showAll="0"/>
    <pivotField showAll="0" defaultSubtotal="0"/>
    <pivotField showAll="0"/>
    <pivotField showAll="0"/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</pivotFields>
  <rowFields count="1">
    <field x="8"/>
  </rowFields>
  <rowItems count="5"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Количество по полю Часов сна в день" fld="8" subtotal="count" baseField="0" baseItem="0"/>
  </dataFields>
  <chartFormats count="8"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Сводная таблица17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8">
  <location ref="A1:F5" firstHeaderRow="1" firstDataRow="2" firstDataCol="1"/>
  <pivotFields count="11">
    <pivotField showAll="0"/>
    <pivotField numFmtId="1" showAll="0"/>
    <pivotField axis="axisRow" showAll="0">
      <items count="3">
        <item x="1"/>
        <item x="0"/>
        <item t="default"/>
      </items>
    </pivotField>
    <pivotField axis="axisCol" dataField="1" showAll="0">
      <items count="5">
        <item x="3"/>
        <item x="0"/>
        <item x="2"/>
        <item x="1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Успеваемость" fld="3" subtotal="count" baseField="0" baseItem="0"/>
  </dataFields>
  <chartFormats count="4"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Сводная таблица2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1">
  <location ref="A73:D81" firstHeaderRow="1" firstDataRow="2" firstDataCol="1"/>
  <pivotFields count="11">
    <pivotField showAll="0"/>
    <pivotField axis="axisRow" numFmtId="1" showAll="0">
      <items count="7">
        <item x="2"/>
        <item x="3"/>
        <item x="4"/>
        <item x="0"/>
        <item x="1"/>
        <item x="5"/>
        <item t="default"/>
      </items>
    </pivotField>
    <pivotField showAll="0"/>
    <pivotField showAll="0"/>
    <pivotField showAll="0" defaultSubtotal="0"/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Количество по полю Любит новые вещи" fld="10" subtotal="count" baseField="0" baseItem="0"/>
  </dataFields>
  <chartFormats count="4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Сводная таблица2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8">
  <location ref="A55:F60" firstHeaderRow="1" firstDataRow="2" firstDataCol="1"/>
  <pivotFields count="11">
    <pivotField showAll="0"/>
    <pivotField numFmtId="1" showAll="0"/>
    <pivotField showAll="0">
      <items count="3">
        <item x="1"/>
        <item x="0"/>
        <item t="default"/>
      </items>
    </pivotField>
    <pivotField axis="axisCol" dataField="1" showAll="0">
      <items count="5">
        <item x="3"/>
        <item x="0"/>
        <item x="2"/>
        <item x="1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Успеваемость" fld="3" subtotal="count" baseField="0" baseItem="0"/>
  </dataFields>
  <chartFormats count="16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3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3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3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Сводная таблица3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69:E73" firstHeaderRow="1" firstDataRow="2" firstDataCol="1"/>
  <pivotFields count="11">
    <pivotField showAll="0"/>
    <pivotField numFmtId="1" showAll="0"/>
    <pivotField axis="axisRow" showAll="0">
      <items count="3">
        <item x="1"/>
        <item x="0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Количество по полю Депрессия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Сводная таблица1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46:E52" firstHeaderRow="1" firstDataRow="2" firstDataCol="1"/>
  <pivotFields count="11">
    <pivotField showAll="0"/>
    <pivotField numFmtId="1" showAll="0"/>
    <pivotField showAll="0">
      <items count="3">
        <item x="1"/>
        <item x="0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showAll="0"/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Количество по полю Депрессия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Сводная таблица10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24:F28" firstHeaderRow="1" firstDataRow="2" firstDataCol="1"/>
  <pivotFields count="11">
    <pivotField showAll="0"/>
    <pivotField numFmtId="1" showAll="0"/>
    <pivotField axis="axisRow" showAll="0">
      <items count="3">
        <item x="1"/>
        <item x="0"/>
        <item t="default"/>
      </items>
    </pivotField>
    <pivotField axis="axisCol" dataField="1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Успеваемость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D6" firstHeaderRow="1" firstDataRow="2" firstDataCol="1"/>
  <pivotFields count="9">
    <pivotField showAll="0"/>
    <pivotField numFmtId="1"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Количество по полю Трудности с академическими заданиями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0">
  <location ref="A56:D66" firstHeaderRow="1" firstDataRow="2" firstDataCol="1"/>
  <pivotFields count="11">
    <pivotField dataField="1" showAll="0"/>
    <pivotField numFmtId="1" showAll="0"/>
    <pivotField axis="axisCol" showAll="0">
      <items count="3">
        <item x="1"/>
        <item x="0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9"/>
  </rowFields>
  <rowItems count="9">
    <i>
      <x/>
    </i>
    <i>
      <x v="1"/>
    </i>
    <i>
      <x v="2"/>
    </i>
    <i>
      <x v="3"/>
    </i>
    <i>
      <x v="6"/>
    </i>
    <i>
      <x v="7"/>
    </i>
    <i>
      <x v="9"/>
    </i>
    <i>
      <x v="10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Количество по полю №" fld="0" subtotal="count" baseField="2" baseItem="0"/>
  </dataFields>
  <chartFormats count="4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1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5">
  <location ref="A1:B4" firstHeaderRow="1" firstDataRow="1" firstDataCol="1"/>
  <pivotFields count="11">
    <pivotField showAll="0"/>
    <pivotField numFmtId="1" showAll="0"/>
    <pivotField axis="axisRow" dataField="1" showAll="0">
      <items count="3">
        <item x="1"/>
        <item x="0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Пол" fld="2" subtotal="count" baseField="0" baseItem="0"/>
  </dataFields>
  <chartFormats count="5"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24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8">
  <location ref="A26:B29" firstHeaderRow="1" firstDataRow="1" firstDataCol="1"/>
  <pivotFields count="11">
    <pivotField showAll="0"/>
    <pivotField numFmtId="1" showAll="0"/>
    <pivotField axis="axisRow" showAll="0">
      <items count="3">
        <item x="1"/>
        <item x="0"/>
        <item t="default"/>
      </items>
    </pivotField>
    <pivotField showAll="0"/>
    <pivotField showAll="0" defaultSubtota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Среднее по полю Часов сна в день" fld="8" subtotal="average" baseField="2" baseItem="0"/>
  </dataFields>
  <chartFormats count="4">
    <chartFormat chart="3" format="7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16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1">
  <location ref="A76:F86" firstHeaderRow="1" firstDataRow="2" firstDataCol="1"/>
  <pivotFields count="11">
    <pivotField showAll="0"/>
    <pivotField numFmtId="1" showAll="0">
      <items count="7">
        <item x="2"/>
        <item x="3"/>
        <item x="4"/>
        <item x="0"/>
        <item x="1"/>
        <item x="5"/>
        <item t="default"/>
      </items>
    </pivotField>
    <pivotField showAll="0">
      <items count="3">
        <item x="1"/>
        <item x="0"/>
        <item t="default"/>
      </items>
    </pivotField>
    <pivotField axis="axisCol" dataField="1" showAll="0">
      <items count="5">
        <item x="3"/>
        <item x="1"/>
        <item x="0"/>
        <item x="2"/>
        <item t="default"/>
      </items>
    </pivotField>
    <pivotField showAll="0" defaultSubtota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x="1"/>
        <item t="default"/>
      </items>
    </pivotField>
  </pivotFields>
  <rowFields count="1">
    <field x="9"/>
  </rowFields>
  <rowItems count="9">
    <i>
      <x/>
    </i>
    <i>
      <x v="1"/>
    </i>
    <i>
      <x v="2"/>
    </i>
    <i>
      <x v="3"/>
    </i>
    <i>
      <x v="6"/>
    </i>
    <i>
      <x v="7"/>
    </i>
    <i>
      <x v="9"/>
    </i>
    <i>
      <x v="10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Успеваемость" fld="3" subtotal="count" baseField="0" baseItem="0"/>
  </dataFields>
  <chartFormats count="8">
    <chartFormat chart="7" format="12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7" format="14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7" format="15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1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94:I106" firstHeaderRow="1" firstDataRow="2" firstDataCol="1"/>
  <pivotFields count="11">
    <pivotField showAll="0"/>
    <pivotField numFmtId="1" showAll="0"/>
    <pivotField showAll="0"/>
    <pivotField showAll="0"/>
    <pivotField showAll="0"/>
    <pivotField showAll="0"/>
    <pivotField showAll="0"/>
    <pivotField showAll="0"/>
    <pivotField axis="axisCol" dataField="1" showAll="0">
      <items count="8">
        <item x="3"/>
        <item x="2"/>
        <item x="5"/>
        <item x="4"/>
        <item x="1"/>
        <item x="6"/>
        <item x="0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</pivotFields>
  <rowFields count="1">
    <field x="9"/>
  </rowFields>
  <rowItems count="11">
    <i>
      <x/>
    </i>
    <i>
      <x v="1"/>
    </i>
    <i>
      <x v="2"/>
    </i>
    <i>
      <x v="3"/>
    </i>
    <i>
      <x v="4"/>
    </i>
    <i>
      <x v="5"/>
    </i>
    <i>
      <x v="12"/>
    </i>
    <i>
      <x v="13"/>
    </i>
    <i>
      <x v="17"/>
    </i>
    <i>
      <x v="20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Количество по полю Часов сна в день" fld="8" subtotal="count" baseField="9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 таблица14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8">
  <location ref="A38:E44" firstHeaderRow="1" firstDataRow="2" firstDataCol="1"/>
  <pivotFields count="11">
    <pivotField showAll="0"/>
    <pivotField numFmtId="1" showAll="0"/>
    <pivotField showAll="0">
      <items count="3">
        <item x="1"/>
        <item x="0"/>
        <item t="default"/>
      </items>
    </pivotField>
    <pivotField showAll="0"/>
    <pivotField showAll="0" defaultSubtotal="0"/>
    <pivotField axis="axisCol" dataField="1" showAll="0">
      <items count="4">
        <item x="2"/>
        <item x="0"/>
        <item x="1"/>
        <item t="default"/>
      </items>
    </pivotField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3">
        <item x="0"/>
        <item x="1"/>
        <item t="default"/>
      </items>
    </pivotField>
  </pivotFields>
  <rowFields count="1">
    <field x="8"/>
  </rowFields>
  <rowItems count="5">
    <i>
      <x v="1"/>
    </i>
    <i>
      <x v="2"/>
    </i>
    <i>
      <x v="3"/>
    </i>
    <i>
      <x v="4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Количество по полю Депрессия" fld="5" subtotal="count" baseField="0" baseItem="0"/>
  </dataFields>
  <chartFormats count="3">
    <chartFormat chart="9" format="19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9" format="20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9" format="21" series="1">
      <pivotArea type="data" outline="0" fieldPosition="0">
        <references count="1"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Сводная таблица2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8">
  <location ref="A37:E41" firstHeaderRow="1" firstDataRow="2" firstDataCol="1"/>
  <pivotFields count="11">
    <pivotField showAll="0"/>
    <pivotField numFmtId="1" showAll="0"/>
    <pivotField axis="axisRow" showAll="0">
      <items count="3">
        <item x="1"/>
        <item x="0"/>
        <item t="default"/>
      </items>
    </pivotField>
    <pivotField showAll="0"/>
    <pivotField showAll="0" defaultSubtotal="0"/>
    <pivotField showAll="0"/>
    <pivotField axis="axisCol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Количество по полю Трудности с академическими заданиями" fld="6" subtotal="count" baseField="0" baseItem="0"/>
  </dataFields>
  <chartFormats count="3"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Сводная таблица18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1">
  <location ref="A19:E23" firstHeaderRow="1" firstDataRow="2" firstDataCol="1"/>
  <pivotFields count="11">
    <pivotField showAll="0"/>
    <pivotField numFmtId="1" showAll="0"/>
    <pivotField axis="axisRow" showAll="0">
      <items count="3">
        <item x="1"/>
        <item x="0"/>
        <item t="default"/>
      </items>
    </pivotField>
    <pivotField showAll="0"/>
    <pivotField showAll="0" defaultSubtotal="0"/>
    <pivotField axis="axisCol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Количество по полю Депрессия" fld="5" subtotal="count" baseField="0" baseItem="0"/>
  </dataFields>
  <chartFormats count="3"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1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opLeftCell="E1" zoomScaleNormal="100" workbookViewId="0">
      <selection activeCell="G8" sqref="G8"/>
    </sheetView>
  </sheetViews>
  <sheetFormatPr defaultRowHeight="15" x14ac:dyDescent="0.25"/>
  <cols>
    <col min="1" max="1" width="3.140625" customWidth="1"/>
    <col min="2" max="2" width="16" customWidth="1"/>
    <col min="3" max="4" width="15.7109375" customWidth="1"/>
    <col min="5" max="5" width="27.140625" customWidth="1"/>
    <col min="6" max="6" width="15.7109375" customWidth="1"/>
    <col min="7" max="7" width="39" customWidth="1"/>
    <col min="8" max="8" width="19.5703125" customWidth="1"/>
    <col min="9" max="10" width="16" customWidth="1"/>
    <col min="11" max="11" width="18.85546875" customWidth="1"/>
  </cols>
  <sheetData>
    <row r="1" spans="1:11" x14ac:dyDescent="0.25">
      <c r="A1" s="4" t="s">
        <v>6</v>
      </c>
      <c r="B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0</v>
      </c>
      <c r="J1" s="1" t="s">
        <v>0</v>
      </c>
      <c r="K1" s="1" t="s">
        <v>1</v>
      </c>
    </row>
    <row r="2" spans="1:11" x14ac:dyDescent="0.25">
      <c r="A2" s="4" t="s">
        <v>6</v>
      </c>
      <c r="B2" s="1" t="s">
        <v>2</v>
      </c>
      <c r="C2" s="1" t="s">
        <v>3</v>
      </c>
      <c r="D2" s="1" t="s">
        <v>4</v>
      </c>
      <c r="E2" s="1" t="s">
        <v>3</v>
      </c>
      <c r="F2" s="1" t="s">
        <v>3</v>
      </c>
      <c r="G2" s="1" t="s">
        <v>3</v>
      </c>
      <c r="H2" s="1" t="s">
        <v>3</v>
      </c>
      <c r="I2" s="1" t="s">
        <v>5</v>
      </c>
      <c r="J2" s="1" t="s">
        <v>5</v>
      </c>
      <c r="K2" s="1" t="s">
        <v>3</v>
      </c>
    </row>
    <row r="3" spans="1:11" x14ac:dyDescent="0.25">
      <c r="A3" s="4" t="s">
        <v>6</v>
      </c>
      <c r="B3" s="1" t="s">
        <v>7</v>
      </c>
      <c r="C3" s="1" t="s">
        <v>8</v>
      </c>
      <c r="D3" s="1" t="s">
        <v>9</v>
      </c>
      <c r="E3" s="1" t="s">
        <v>52</v>
      </c>
      <c r="F3" s="1" t="s">
        <v>19</v>
      </c>
      <c r="G3" s="1" t="s">
        <v>24</v>
      </c>
      <c r="H3" s="1" t="s">
        <v>20</v>
      </c>
      <c r="I3" s="1" t="s">
        <v>21</v>
      </c>
      <c r="J3" s="1" t="s">
        <v>22</v>
      </c>
      <c r="K3" s="1" t="s">
        <v>23</v>
      </c>
    </row>
    <row r="4" spans="1:11" x14ac:dyDescent="0.25">
      <c r="A4">
        <v>1</v>
      </c>
      <c r="B4" s="2">
        <v>23</v>
      </c>
      <c r="C4" s="1" t="s">
        <v>17</v>
      </c>
      <c r="D4" s="1" t="s">
        <v>15</v>
      </c>
      <c r="E4" s="1" t="s">
        <v>13</v>
      </c>
      <c r="F4" s="1" t="s">
        <v>11</v>
      </c>
      <c r="G4" s="1" t="s">
        <v>12</v>
      </c>
      <c r="H4" s="1" t="s">
        <v>12</v>
      </c>
      <c r="I4" s="3">
        <v>12</v>
      </c>
      <c r="J4" s="3"/>
      <c r="K4" s="1" t="s">
        <v>12</v>
      </c>
    </row>
    <row r="5" spans="1:11" x14ac:dyDescent="0.25">
      <c r="A5">
        <v>2</v>
      </c>
      <c r="B5" s="2">
        <v>23</v>
      </c>
      <c r="C5" s="1" t="s">
        <v>17</v>
      </c>
      <c r="D5" s="1" t="s">
        <v>10</v>
      </c>
      <c r="E5" s="1" t="s">
        <v>11</v>
      </c>
      <c r="F5" s="1" t="s">
        <v>12</v>
      </c>
      <c r="G5" s="1" t="s">
        <v>13</v>
      </c>
      <c r="H5" s="1" t="s">
        <v>12</v>
      </c>
      <c r="I5" s="3">
        <v>8</v>
      </c>
      <c r="J5" s="3">
        <v>80</v>
      </c>
      <c r="K5" s="1" t="s">
        <v>12</v>
      </c>
    </row>
    <row r="6" spans="1:11" x14ac:dyDescent="0.25">
      <c r="A6">
        <v>3</v>
      </c>
      <c r="B6" s="2">
        <v>24</v>
      </c>
      <c r="C6" s="1" t="s">
        <v>17</v>
      </c>
      <c r="D6" s="1" t="s">
        <v>15</v>
      </c>
      <c r="E6" s="1" t="s">
        <v>13</v>
      </c>
      <c r="F6" s="1" t="s">
        <v>11</v>
      </c>
      <c r="G6" s="1" t="s">
        <v>11</v>
      </c>
      <c r="H6" s="1" t="s">
        <v>13</v>
      </c>
      <c r="I6" s="3">
        <v>8</v>
      </c>
      <c r="J6" s="3">
        <v>10</v>
      </c>
      <c r="K6" s="1" t="s">
        <v>12</v>
      </c>
    </row>
    <row r="7" spans="1:11" x14ac:dyDescent="0.25">
      <c r="A7">
        <v>4</v>
      </c>
      <c r="B7" s="2">
        <v>20</v>
      </c>
      <c r="C7" s="1" t="s">
        <v>18</v>
      </c>
      <c r="D7" s="1" t="s">
        <v>14</v>
      </c>
      <c r="E7" s="1" t="s">
        <v>12</v>
      </c>
      <c r="F7" s="1" t="s">
        <v>11</v>
      </c>
      <c r="G7" s="1" t="s">
        <v>12</v>
      </c>
      <c r="H7" s="1" t="s">
        <v>13</v>
      </c>
      <c r="I7" s="3">
        <v>5</v>
      </c>
      <c r="J7" s="3">
        <v>15</v>
      </c>
      <c r="K7" s="1" t="s">
        <v>12</v>
      </c>
    </row>
    <row r="8" spans="1:11" x14ac:dyDescent="0.25">
      <c r="A8">
        <v>5</v>
      </c>
      <c r="B8" s="2">
        <v>24</v>
      </c>
      <c r="C8" s="1" t="s">
        <v>18</v>
      </c>
      <c r="D8" s="1" t="s">
        <v>15</v>
      </c>
      <c r="E8" s="1" t="s">
        <v>12</v>
      </c>
      <c r="F8" s="1" t="s">
        <v>12</v>
      </c>
      <c r="G8" s="1" t="s">
        <v>12</v>
      </c>
      <c r="H8" s="1" t="s">
        <v>12</v>
      </c>
      <c r="I8" s="3">
        <v>5</v>
      </c>
      <c r="J8" s="3">
        <v>2</v>
      </c>
      <c r="K8" s="1" t="s">
        <v>12</v>
      </c>
    </row>
    <row r="9" spans="1:11" x14ac:dyDescent="0.25">
      <c r="A9">
        <v>6</v>
      </c>
      <c r="B9" s="2">
        <v>23</v>
      </c>
      <c r="C9" s="1" t="s">
        <v>17</v>
      </c>
      <c r="D9" s="1" t="s">
        <v>14</v>
      </c>
      <c r="E9" s="1" t="s">
        <v>11</v>
      </c>
      <c r="F9" s="1" t="s">
        <v>11</v>
      </c>
      <c r="G9" s="1" t="s">
        <v>13</v>
      </c>
      <c r="H9" s="1" t="s">
        <v>12</v>
      </c>
      <c r="I9" s="3">
        <v>8</v>
      </c>
      <c r="J9" s="3">
        <v>12</v>
      </c>
      <c r="K9" s="1" t="s">
        <v>12</v>
      </c>
    </row>
    <row r="10" spans="1:11" x14ac:dyDescent="0.25">
      <c r="A10">
        <v>7</v>
      </c>
      <c r="B10" s="2">
        <v>21</v>
      </c>
      <c r="C10" s="1" t="s">
        <v>18</v>
      </c>
      <c r="D10" s="1" t="s">
        <v>14</v>
      </c>
      <c r="E10" s="1" t="s">
        <v>12</v>
      </c>
      <c r="F10" s="1" t="s">
        <v>13</v>
      </c>
      <c r="G10" s="1" t="s">
        <v>13</v>
      </c>
      <c r="H10" s="1" t="s">
        <v>13</v>
      </c>
      <c r="I10" s="3">
        <v>8</v>
      </c>
      <c r="J10" s="3">
        <v>7</v>
      </c>
      <c r="K10" s="1" t="s">
        <v>12</v>
      </c>
    </row>
    <row r="11" spans="1:11" x14ac:dyDescent="0.25">
      <c r="A11">
        <v>8</v>
      </c>
      <c r="B11" s="2">
        <v>21</v>
      </c>
      <c r="C11" s="1" t="s">
        <v>17</v>
      </c>
      <c r="D11" s="1" t="s">
        <v>15</v>
      </c>
      <c r="E11" s="1" t="s">
        <v>11</v>
      </c>
      <c r="F11" s="1" t="s">
        <v>12</v>
      </c>
      <c r="G11" s="1" t="s">
        <v>11</v>
      </c>
      <c r="H11" s="1" t="s">
        <v>13</v>
      </c>
      <c r="I11" s="3">
        <v>8</v>
      </c>
      <c r="J11" s="3">
        <v>6</v>
      </c>
      <c r="K11" s="1" t="s">
        <v>12</v>
      </c>
    </row>
    <row r="12" spans="1:11" x14ac:dyDescent="0.25">
      <c r="A12">
        <v>9</v>
      </c>
      <c r="B12" s="2">
        <v>24</v>
      </c>
      <c r="C12" s="1" t="s">
        <v>17</v>
      </c>
      <c r="D12" s="1" t="s">
        <v>10</v>
      </c>
      <c r="E12" s="1" t="s">
        <v>13</v>
      </c>
      <c r="F12" s="1" t="s">
        <v>13</v>
      </c>
      <c r="G12" s="1" t="s">
        <v>13</v>
      </c>
      <c r="H12" s="1" t="s">
        <v>12</v>
      </c>
      <c r="I12" s="3">
        <v>8</v>
      </c>
      <c r="J12" s="3">
        <v>3</v>
      </c>
      <c r="K12" s="1" t="s">
        <v>12</v>
      </c>
    </row>
    <row r="13" spans="1:11" x14ac:dyDescent="0.25">
      <c r="A13">
        <v>10</v>
      </c>
      <c r="B13" s="2">
        <v>23</v>
      </c>
      <c r="C13" s="1" t="s">
        <v>18</v>
      </c>
      <c r="D13" s="1" t="s">
        <v>15</v>
      </c>
      <c r="E13" s="1" t="s">
        <v>12</v>
      </c>
      <c r="F13" s="1" t="s">
        <v>11</v>
      </c>
      <c r="G13" s="1" t="s">
        <v>11</v>
      </c>
      <c r="H13" s="1" t="s">
        <v>12</v>
      </c>
      <c r="I13" s="3">
        <v>8</v>
      </c>
      <c r="J13" s="3">
        <v>4</v>
      </c>
      <c r="K13" s="1" t="s">
        <v>12</v>
      </c>
    </row>
    <row r="14" spans="1:11" x14ac:dyDescent="0.25">
      <c r="A14">
        <v>11</v>
      </c>
      <c r="B14" s="2">
        <v>22</v>
      </c>
      <c r="C14" s="1" t="s">
        <v>17</v>
      </c>
      <c r="D14" s="1" t="s">
        <v>15</v>
      </c>
      <c r="E14" s="1" t="s">
        <v>12</v>
      </c>
      <c r="F14" s="1" t="s">
        <v>12</v>
      </c>
      <c r="G14" s="1" t="s">
        <v>11</v>
      </c>
      <c r="H14" s="1" t="s">
        <v>12</v>
      </c>
      <c r="I14" s="3">
        <v>4</v>
      </c>
      <c r="J14" s="3">
        <v>60</v>
      </c>
      <c r="K14" s="1" t="s">
        <v>12</v>
      </c>
    </row>
    <row r="15" spans="1:11" x14ac:dyDescent="0.25">
      <c r="A15">
        <v>12</v>
      </c>
      <c r="B15" s="2">
        <v>22</v>
      </c>
      <c r="C15" s="1" t="s">
        <v>17</v>
      </c>
      <c r="D15" s="1" t="s">
        <v>10</v>
      </c>
      <c r="E15" s="1" t="s">
        <v>11</v>
      </c>
      <c r="F15" s="1" t="s">
        <v>11</v>
      </c>
      <c r="G15" s="1" t="s">
        <v>12</v>
      </c>
      <c r="H15" s="1" t="s">
        <v>12</v>
      </c>
      <c r="I15" s="3">
        <v>7</v>
      </c>
      <c r="J15" s="3">
        <v>55</v>
      </c>
      <c r="K15" s="1" t="s">
        <v>12</v>
      </c>
    </row>
    <row r="16" spans="1:11" x14ac:dyDescent="0.25">
      <c r="A16">
        <v>13</v>
      </c>
      <c r="B16" s="2">
        <v>24</v>
      </c>
      <c r="C16" s="1" t="s">
        <v>17</v>
      </c>
      <c r="D16" s="1" t="s">
        <v>15</v>
      </c>
      <c r="E16" s="1" t="s">
        <v>12</v>
      </c>
      <c r="F16" s="1" t="s">
        <v>11</v>
      </c>
      <c r="G16" s="1" t="s">
        <v>11</v>
      </c>
      <c r="H16" s="1" t="s">
        <v>12</v>
      </c>
      <c r="I16" s="3">
        <v>7</v>
      </c>
      <c r="J16" s="3">
        <v>17</v>
      </c>
      <c r="K16" s="1" t="s">
        <v>12</v>
      </c>
    </row>
    <row r="17" spans="1:11" x14ac:dyDescent="0.25">
      <c r="A17">
        <v>14</v>
      </c>
      <c r="B17" s="2">
        <v>24</v>
      </c>
      <c r="C17" s="1" t="s">
        <v>18</v>
      </c>
      <c r="D17" s="1" t="s">
        <v>14</v>
      </c>
      <c r="E17" s="1" t="s">
        <v>12</v>
      </c>
      <c r="F17" s="1" t="s">
        <v>12</v>
      </c>
      <c r="G17" s="1" t="s">
        <v>12</v>
      </c>
      <c r="H17" s="1" t="s">
        <v>12</v>
      </c>
      <c r="I17" s="3">
        <v>5</v>
      </c>
      <c r="J17" s="3">
        <v>3</v>
      </c>
      <c r="K17" s="1" t="s">
        <v>12</v>
      </c>
    </row>
    <row r="18" spans="1:11" x14ac:dyDescent="0.25">
      <c r="A18">
        <v>15</v>
      </c>
      <c r="B18" s="2">
        <v>21</v>
      </c>
      <c r="C18" s="1" t="s">
        <v>18</v>
      </c>
      <c r="D18" s="1" t="s">
        <v>16</v>
      </c>
      <c r="E18" s="1" t="s">
        <v>12</v>
      </c>
      <c r="F18" s="1" t="s">
        <v>12</v>
      </c>
      <c r="G18" s="1" t="s">
        <v>12</v>
      </c>
      <c r="H18" s="1" t="s">
        <v>13</v>
      </c>
      <c r="I18" s="3">
        <v>5</v>
      </c>
      <c r="J18" s="3">
        <v>1</v>
      </c>
      <c r="K18" s="1" t="s">
        <v>12</v>
      </c>
    </row>
    <row r="19" spans="1:11" x14ac:dyDescent="0.25">
      <c r="A19">
        <v>16</v>
      </c>
      <c r="B19" s="2">
        <v>25</v>
      </c>
      <c r="C19" s="1" t="s">
        <v>18</v>
      </c>
      <c r="D19" s="1" t="s">
        <v>15</v>
      </c>
      <c r="E19" s="1" t="s">
        <v>12</v>
      </c>
      <c r="F19" s="1" t="s">
        <v>12</v>
      </c>
      <c r="G19" s="1" t="s">
        <v>12</v>
      </c>
      <c r="H19" s="1" t="s">
        <v>12</v>
      </c>
      <c r="I19" s="3">
        <v>5</v>
      </c>
      <c r="J19" s="3">
        <v>3</v>
      </c>
      <c r="K19" s="1" t="s">
        <v>12</v>
      </c>
    </row>
    <row r="20" spans="1:11" x14ac:dyDescent="0.25">
      <c r="A20">
        <v>17</v>
      </c>
      <c r="B20" s="2">
        <v>24</v>
      </c>
      <c r="C20" s="1" t="s">
        <v>17</v>
      </c>
      <c r="D20" s="1" t="s">
        <v>15</v>
      </c>
      <c r="E20" s="1" t="s">
        <v>11</v>
      </c>
      <c r="F20" s="1" t="s">
        <v>13</v>
      </c>
      <c r="G20" s="1" t="s">
        <v>12</v>
      </c>
      <c r="H20" s="1" t="s">
        <v>12</v>
      </c>
      <c r="I20" s="3">
        <v>7</v>
      </c>
      <c r="J20" s="3">
        <v>100</v>
      </c>
      <c r="K20" s="1" t="s">
        <v>12</v>
      </c>
    </row>
    <row r="21" spans="1:11" x14ac:dyDescent="0.25">
      <c r="A21">
        <v>18</v>
      </c>
      <c r="B21" s="2">
        <v>20</v>
      </c>
      <c r="C21" s="1" t="s">
        <v>17</v>
      </c>
      <c r="D21" s="1" t="s">
        <v>14</v>
      </c>
      <c r="E21" s="1" t="s">
        <v>13</v>
      </c>
      <c r="F21" s="1" t="s">
        <v>11</v>
      </c>
      <c r="G21" s="1" t="s">
        <v>13</v>
      </c>
      <c r="H21" s="1" t="s">
        <v>12</v>
      </c>
      <c r="I21" s="3">
        <v>7</v>
      </c>
      <c r="J21" s="3">
        <v>7</v>
      </c>
      <c r="K21" s="1" t="s">
        <v>12</v>
      </c>
    </row>
    <row r="22" spans="1:11" x14ac:dyDescent="0.25">
      <c r="A22">
        <v>19</v>
      </c>
      <c r="B22" s="2">
        <v>22</v>
      </c>
      <c r="C22" s="1" t="s">
        <v>18</v>
      </c>
      <c r="D22" s="1" t="s">
        <v>15</v>
      </c>
      <c r="E22" s="1" t="s">
        <v>12</v>
      </c>
      <c r="F22" s="1" t="s">
        <v>13</v>
      </c>
      <c r="G22" s="1" t="s">
        <v>13</v>
      </c>
      <c r="H22" s="1" t="s">
        <v>12</v>
      </c>
      <c r="I22" s="3">
        <v>7</v>
      </c>
      <c r="J22" s="3">
        <v>3</v>
      </c>
      <c r="K22" s="1" t="s">
        <v>12</v>
      </c>
    </row>
    <row r="23" spans="1:11" x14ac:dyDescent="0.25">
      <c r="A23">
        <v>20</v>
      </c>
      <c r="B23" s="2">
        <v>21</v>
      </c>
      <c r="C23" s="1" t="s">
        <v>18</v>
      </c>
      <c r="D23" s="1" t="s">
        <v>14</v>
      </c>
      <c r="E23" s="1" t="s">
        <v>12</v>
      </c>
      <c r="F23" s="1" t="s">
        <v>12</v>
      </c>
      <c r="G23" s="1" t="s">
        <v>11</v>
      </c>
      <c r="H23" s="1" t="s">
        <v>12</v>
      </c>
      <c r="I23" s="3">
        <v>4</v>
      </c>
      <c r="J23" s="3">
        <v>2</v>
      </c>
      <c r="K23" s="1" t="s">
        <v>12</v>
      </c>
    </row>
    <row r="24" spans="1:11" x14ac:dyDescent="0.25">
      <c r="A24">
        <v>21</v>
      </c>
      <c r="B24" s="2">
        <v>21</v>
      </c>
      <c r="C24" s="1" t="s">
        <v>17</v>
      </c>
      <c r="D24" s="1" t="s">
        <v>14</v>
      </c>
      <c r="E24" s="1" t="s">
        <v>12</v>
      </c>
      <c r="F24" s="1" t="s">
        <v>11</v>
      </c>
      <c r="G24" s="1" t="s">
        <v>12</v>
      </c>
      <c r="H24" s="1" t="s">
        <v>12</v>
      </c>
      <c r="I24" s="3">
        <v>6</v>
      </c>
      <c r="J24" s="3">
        <v>4</v>
      </c>
      <c r="K24" s="1" t="s">
        <v>12</v>
      </c>
    </row>
    <row r="25" spans="1:11" x14ac:dyDescent="0.25">
      <c r="A25">
        <v>22</v>
      </c>
      <c r="B25" s="2">
        <v>21</v>
      </c>
      <c r="C25" s="1" t="s">
        <v>18</v>
      </c>
      <c r="D25" s="1" t="s">
        <v>14</v>
      </c>
      <c r="E25" s="1" t="s">
        <v>12</v>
      </c>
      <c r="F25" s="1" t="s">
        <v>12</v>
      </c>
      <c r="G25" s="1" t="s">
        <v>13</v>
      </c>
      <c r="H25" s="1" t="s">
        <v>12</v>
      </c>
      <c r="I25" s="3">
        <v>6</v>
      </c>
      <c r="J25" s="3">
        <v>6</v>
      </c>
      <c r="K25" s="1" t="s">
        <v>12</v>
      </c>
    </row>
    <row r="26" spans="1:11" x14ac:dyDescent="0.25">
      <c r="A26">
        <v>23</v>
      </c>
      <c r="B26" s="2">
        <v>25</v>
      </c>
      <c r="C26" s="1" t="s">
        <v>17</v>
      </c>
      <c r="D26" s="1" t="s">
        <v>14</v>
      </c>
      <c r="E26" s="1" t="s">
        <v>12</v>
      </c>
      <c r="F26" s="1" t="s">
        <v>11</v>
      </c>
      <c r="G26" s="1" t="s">
        <v>13</v>
      </c>
      <c r="H26" s="1" t="s">
        <v>12</v>
      </c>
      <c r="I26" s="3">
        <v>4</v>
      </c>
      <c r="J26" s="3">
        <v>9</v>
      </c>
      <c r="K26" s="1" t="s">
        <v>13</v>
      </c>
    </row>
    <row r="27" spans="1:11" x14ac:dyDescent="0.25">
      <c r="A27">
        <v>24</v>
      </c>
      <c r="B27" s="2">
        <v>21</v>
      </c>
      <c r="C27" s="1" t="s">
        <v>17</v>
      </c>
      <c r="D27" s="1" t="s">
        <v>14</v>
      </c>
      <c r="E27" s="1" t="s">
        <v>12</v>
      </c>
      <c r="F27" s="1" t="s">
        <v>13</v>
      </c>
      <c r="G27" s="1" t="s">
        <v>11</v>
      </c>
      <c r="H27" s="1" t="s">
        <v>13</v>
      </c>
      <c r="I27" s="3">
        <v>10</v>
      </c>
      <c r="J27" s="3">
        <v>23</v>
      </c>
      <c r="K27" s="1" t="s">
        <v>12</v>
      </c>
    </row>
    <row r="28" spans="1:11" x14ac:dyDescent="0.25">
      <c r="A28">
        <v>25</v>
      </c>
      <c r="B28" s="2">
        <v>21</v>
      </c>
      <c r="C28" s="1" t="s">
        <v>18</v>
      </c>
      <c r="D28" s="1" t="s">
        <v>15</v>
      </c>
      <c r="E28" s="1" t="s">
        <v>12</v>
      </c>
      <c r="F28" s="1" t="s">
        <v>11</v>
      </c>
      <c r="G28" s="1" t="s">
        <v>11</v>
      </c>
      <c r="H28" s="1" t="s">
        <v>12</v>
      </c>
      <c r="I28" s="3">
        <v>7</v>
      </c>
      <c r="J28" s="3"/>
      <c r="K28" s="1" t="s">
        <v>12</v>
      </c>
    </row>
    <row r="29" spans="1:11" x14ac:dyDescent="0.25">
      <c r="A29">
        <v>26</v>
      </c>
      <c r="B29" s="2">
        <v>25</v>
      </c>
      <c r="C29" s="1" t="s">
        <v>17</v>
      </c>
      <c r="D29" s="1" t="s">
        <v>15</v>
      </c>
      <c r="E29" s="1" t="s">
        <v>11</v>
      </c>
      <c r="F29" s="1" t="s">
        <v>11</v>
      </c>
      <c r="G29" s="1" t="s">
        <v>11</v>
      </c>
      <c r="H29" s="1" t="s">
        <v>13</v>
      </c>
      <c r="I29" s="3">
        <v>7</v>
      </c>
      <c r="J29" s="3">
        <v>0</v>
      </c>
      <c r="K29" s="1" t="s">
        <v>13</v>
      </c>
    </row>
    <row r="30" spans="1:11" x14ac:dyDescent="0.25">
      <c r="A30">
        <v>27</v>
      </c>
      <c r="B30" s="2">
        <v>23</v>
      </c>
      <c r="C30" s="1" t="s">
        <v>17</v>
      </c>
      <c r="D30" s="1" t="s">
        <v>14</v>
      </c>
      <c r="E30" s="1" t="s">
        <v>11</v>
      </c>
      <c r="F30" s="1" t="s">
        <v>11</v>
      </c>
      <c r="G30" s="1" t="s">
        <v>11</v>
      </c>
      <c r="H30" s="1" t="s">
        <v>13</v>
      </c>
      <c r="I30" s="3">
        <v>5</v>
      </c>
      <c r="J30" s="3">
        <v>12</v>
      </c>
      <c r="K30" s="1" t="s">
        <v>13</v>
      </c>
    </row>
    <row r="31" spans="1:11" x14ac:dyDescent="0.25">
      <c r="A31">
        <v>28</v>
      </c>
      <c r="B31" s="2">
        <v>25</v>
      </c>
      <c r="C31" s="1" t="s">
        <v>17</v>
      </c>
      <c r="D31" s="1" t="s">
        <v>15</v>
      </c>
      <c r="E31" s="1" t="s">
        <v>11</v>
      </c>
      <c r="F31" s="1" t="s">
        <v>11</v>
      </c>
      <c r="G31" s="1" t="s">
        <v>12</v>
      </c>
      <c r="H31" s="1" t="s">
        <v>13</v>
      </c>
      <c r="I31" s="3">
        <v>8</v>
      </c>
      <c r="J31" s="3">
        <v>15</v>
      </c>
      <c r="K31" s="1" t="s">
        <v>12</v>
      </c>
    </row>
    <row r="32" spans="1:11" x14ac:dyDescent="0.25">
      <c r="A32">
        <v>29</v>
      </c>
      <c r="B32" s="2">
        <v>21</v>
      </c>
      <c r="C32" s="1" t="s">
        <v>17</v>
      </c>
      <c r="D32" s="1" t="s">
        <v>15</v>
      </c>
      <c r="E32" s="1" t="s">
        <v>12</v>
      </c>
      <c r="F32" s="1" t="s">
        <v>11</v>
      </c>
      <c r="G32" s="1" t="s">
        <v>12</v>
      </c>
      <c r="H32" s="1" t="s">
        <v>12</v>
      </c>
      <c r="I32" s="3">
        <v>8</v>
      </c>
      <c r="J32" s="3">
        <v>7</v>
      </c>
      <c r="K32" s="1" t="s">
        <v>12</v>
      </c>
    </row>
    <row r="33" spans="1:11" x14ac:dyDescent="0.25">
      <c r="A33">
        <v>30</v>
      </c>
      <c r="B33" s="2">
        <v>23</v>
      </c>
      <c r="C33" s="1" t="s">
        <v>17</v>
      </c>
      <c r="D33" s="1" t="s">
        <v>14</v>
      </c>
      <c r="E33" s="1" t="s">
        <v>12</v>
      </c>
      <c r="F33" s="1" t="s">
        <v>13</v>
      </c>
      <c r="G33" s="1" t="s">
        <v>13</v>
      </c>
      <c r="H33" s="1" t="s">
        <v>12</v>
      </c>
      <c r="I33" s="3">
        <v>8</v>
      </c>
      <c r="J33" s="3">
        <v>3</v>
      </c>
      <c r="K33" s="1" t="s">
        <v>12</v>
      </c>
    </row>
    <row r="34" spans="1:11" x14ac:dyDescent="0.25">
      <c r="A34">
        <v>31</v>
      </c>
      <c r="B34" s="2">
        <v>23</v>
      </c>
      <c r="C34" s="1" t="s">
        <v>18</v>
      </c>
      <c r="D34" s="1" t="s">
        <v>15</v>
      </c>
      <c r="E34" s="1" t="s">
        <v>11</v>
      </c>
      <c r="F34" s="1" t="s">
        <v>11</v>
      </c>
      <c r="G34" s="1" t="s">
        <v>12</v>
      </c>
      <c r="H34" s="1" t="s">
        <v>13</v>
      </c>
      <c r="I34" s="3">
        <v>8</v>
      </c>
      <c r="J34" s="3">
        <v>0</v>
      </c>
      <c r="K34" s="1" t="s">
        <v>12</v>
      </c>
    </row>
    <row r="35" spans="1:11" x14ac:dyDescent="0.25">
      <c r="A35">
        <v>32</v>
      </c>
      <c r="B35" s="2">
        <v>23</v>
      </c>
      <c r="C35" s="1" t="s">
        <v>18</v>
      </c>
      <c r="D35" s="1" t="s">
        <v>15</v>
      </c>
      <c r="E35" s="1" t="s">
        <v>11</v>
      </c>
      <c r="F35" s="1" t="s">
        <v>12</v>
      </c>
      <c r="G35" s="1" t="s">
        <v>11</v>
      </c>
      <c r="H35" s="1" t="s">
        <v>13</v>
      </c>
      <c r="I35" s="3">
        <v>8</v>
      </c>
      <c r="J35" s="3">
        <v>2</v>
      </c>
      <c r="K35" s="1" t="s">
        <v>13</v>
      </c>
    </row>
    <row r="36" spans="1:11" x14ac:dyDescent="0.25">
      <c r="A36">
        <v>33</v>
      </c>
      <c r="B36" s="2">
        <v>23</v>
      </c>
      <c r="C36" s="1" t="s">
        <v>17</v>
      </c>
      <c r="D36" s="1" t="s">
        <v>15</v>
      </c>
      <c r="E36" s="1" t="s">
        <v>13</v>
      </c>
      <c r="F36" s="1" t="s">
        <v>11</v>
      </c>
      <c r="G36" s="1" t="s">
        <v>12</v>
      </c>
      <c r="H36" s="1" t="s">
        <v>12</v>
      </c>
      <c r="I36" s="3">
        <v>12</v>
      </c>
      <c r="J36" s="3"/>
      <c r="K36" s="1" t="s">
        <v>12</v>
      </c>
    </row>
    <row r="37" spans="1:11" x14ac:dyDescent="0.25">
      <c r="A37">
        <v>34</v>
      </c>
      <c r="B37" s="2">
        <v>23</v>
      </c>
      <c r="C37" s="1" t="s">
        <v>17</v>
      </c>
      <c r="D37" s="1" t="s">
        <v>10</v>
      </c>
      <c r="E37" s="1" t="s">
        <v>11</v>
      </c>
      <c r="F37" s="1" t="s">
        <v>12</v>
      </c>
      <c r="G37" s="1" t="s">
        <v>13</v>
      </c>
      <c r="H37" s="1" t="s">
        <v>12</v>
      </c>
      <c r="I37" s="3">
        <v>8</v>
      </c>
      <c r="J37" s="3">
        <v>80</v>
      </c>
      <c r="K37" s="1" t="s">
        <v>12</v>
      </c>
    </row>
    <row r="38" spans="1:11" x14ac:dyDescent="0.25">
      <c r="A38">
        <v>35</v>
      </c>
      <c r="B38" s="2">
        <v>24</v>
      </c>
      <c r="C38" s="1" t="s">
        <v>17</v>
      </c>
      <c r="D38" s="1" t="s">
        <v>15</v>
      </c>
      <c r="E38" s="1" t="s">
        <v>13</v>
      </c>
      <c r="F38" s="1" t="s">
        <v>11</v>
      </c>
      <c r="G38" s="1" t="s">
        <v>11</v>
      </c>
      <c r="H38" s="1" t="s">
        <v>13</v>
      </c>
      <c r="I38" s="3">
        <v>8</v>
      </c>
      <c r="J38" s="3">
        <v>10</v>
      </c>
      <c r="K38" s="1" t="s">
        <v>12</v>
      </c>
    </row>
    <row r="39" spans="1:11" x14ac:dyDescent="0.25">
      <c r="A39">
        <v>36</v>
      </c>
      <c r="B39" s="2">
        <v>20</v>
      </c>
      <c r="C39" s="1" t="s">
        <v>18</v>
      </c>
      <c r="D39" s="1" t="s">
        <v>14</v>
      </c>
      <c r="E39" s="1" t="s">
        <v>12</v>
      </c>
      <c r="F39" s="1" t="s">
        <v>11</v>
      </c>
      <c r="G39" s="1" t="s">
        <v>12</v>
      </c>
      <c r="H39" s="1" t="s">
        <v>13</v>
      </c>
      <c r="I39" s="3">
        <v>5</v>
      </c>
      <c r="J39" s="3">
        <v>15</v>
      </c>
      <c r="K39" s="1" t="s">
        <v>12</v>
      </c>
    </row>
    <row r="40" spans="1:11" x14ac:dyDescent="0.25">
      <c r="A40">
        <v>37</v>
      </c>
      <c r="B40" s="2">
        <v>24</v>
      </c>
      <c r="C40" s="1" t="s">
        <v>18</v>
      </c>
      <c r="D40" s="1" t="s">
        <v>15</v>
      </c>
      <c r="E40" s="1" t="s">
        <v>12</v>
      </c>
      <c r="F40" s="1" t="s">
        <v>12</v>
      </c>
      <c r="G40" s="1" t="s">
        <v>12</v>
      </c>
      <c r="H40" s="1" t="s">
        <v>12</v>
      </c>
      <c r="I40" s="3">
        <v>5</v>
      </c>
      <c r="J40" s="3">
        <v>2</v>
      </c>
      <c r="K40" s="1" t="s">
        <v>12</v>
      </c>
    </row>
    <row r="41" spans="1:11" x14ac:dyDescent="0.25">
      <c r="A41">
        <v>38</v>
      </c>
      <c r="B41" s="2">
        <v>23</v>
      </c>
      <c r="C41" s="1" t="s">
        <v>17</v>
      </c>
      <c r="D41" s="1" t="s">
        <v>14</v>
      </c>
      <c r="E41" s="1" t="s">
        <v>11</v>
      </c>
      <c r="F41" s="1" t="s">
        <v>11</v>
      </c>
      <c r="G41" s="1" t="s">
        <v>13</v>
      </c>
      <c r="H41" s="1" t="s">
        <v>12</v>
      </c>
      <c r="I41" s="3">
        <v>8</v>
      </c>
      <c r="J41" s="3">
        <v>12</v>
      </c>
      <c r="K41" s="1" t="s">
        <v>12</v>
      </c>
    </row>
    <row r="42" spans="1:11" x14ac:dyDescent="0.25">
      <c r="A42">
        <v>39</v>
      </c>
      <c r="B42" s="2">
        <v>21</v>
      </c>
      <c r="C42" s="1" t="s">
        <v>18</v>
      </c>
      <c r="D42" s="1" t="s">
        <v>14</v>
      </c>
      <c r="E42" s="1" t="s">
        <v>12</v>
      </c>
      <c r="F42" s="1" t="s">
        <v>13</v>
      </c>
      <c r="G42" s="1" t="s">
        <v>13</v>
      </c>
      <c r="H42" s="1" t="s">
        <v>13</v>
      </c>
      <c r="I42" s="3">
        <v>8</v>
      </c>
      <c r="J42" s="3">
        <v>7</v>
      </c>
      <c r="K42" s="1" t="s">
        <v>12</v>
      </c>
    </row>
    <row r="43" spans="1:11" x14ac:dyDescent="0.25">
      <c r="A43">
        <v>40</v>
      </c>
      <c r="B43" s="2">
        <v>21</v>
      </c>
      <c r="C43" s="1" t="s">
        <v>17</v>
      </c>
      <c r="D43" s="1" t="s">
        <v>15</v>
      </c>
      <c r="E43" s="1" t="s">
        <v>11</v>
      </c>
      <c r="F43" s="1" t="s">
        <v>12</v>
      </c>
      <c r="G43" s="1" t="s">
        <v>11</v>
      </c>
      <c r="H43" s="1" t="s">
        <v>13</v>
      </c>
      <c r="I43" s="3">
        <v>8</v>
      </c>
      <c r="J43" s="3">
        <v>6</v>
      </c>
      <c r="K43" s="1" t="s">
        <v>12</v>
      </c>
    </row>
    <row r="44" spans="1:11" x14ac:dyDescent="0.25">
      <c r="A44">
        <v>41</v>
      </c>
      <c r="B44" s="2">
        <v>24</v>
      </c>
      <c r="C44" s="1" t="s">
        <v>17</v>
      </c>
      <c r="D44" s="1" t="s">
        <v>10</v>
      </c>
      <c r="E44" s="1" t="s">
        <v>13</v>
      </c>
      <c r="F44" s="1" t="s">
        <v>13</v>
      </c>
      <c r="G44" s="1" t="s">
        <v>13</v>
      </c>
      <c r="H44" s="1" t="s">
        <v>12</v>
      </c>
      <c r="I44" s="3">
        <v>8</v>
      </c>
      <c r="J44" s="3">
        <v>3</v>
      </c>
      <c r="K44" s="1" t="s">
        <v>12</v>
      </c>
    </row>
    <row r="45" spans="1:11" x14ac:dyDescent="0.25">
      <c r="A45">
        <v>42</v>
      </c>
      <c r="B45" s="2">
        <v>23</v>
      </c>
      <c r="C45" s="1" t="s">
        <v>18</v>
      </c>
      <c r="D45" s="1" t="s">
        <v>15</v>
      </c>
      <c r="E45" s="1" t="s">
        <v>12</v>
      </c>
      <c r="F45" s="1" t="s">
        <v>11</v>
      </c>
      <c r="G45" s="1" t="s">
        <v>11</v>
      </c>
      <c r="H45" s="1" t="s">
        <v>12</v>
      </c>
      <c r="I45" s="3">
        <v>8</v>
      </c>
      <c r="J45" s="3">
        <v>4</v>
      </c>
      <c r="K45" s="1" t="s">
        <v>12</v>
      </c>
    </row>
    <row r="46" spans="1:11" x14ac:dyDescent="0.25">
      <c r="A46">
        <v>43</v>
      </c>
      <c r="B46" s="2">
        <v>22</v>
      </c>
      <c r="C46" s="1" t="s">
        <v>17</v>
      </c>
      <c r="D46" s="1" t="s">
        <v>15</v>
      </c>
      <c r="E46" s="1" t="s">
        <v>12</v>
      </c>
      <c r="F46" s="1" t="s">
        <v>12</v>
      </c>
      <c r="G46" s="1" t="s">
        <v>11</v>
      </c>
      <c r="H46" s="1" t="s">
        <v>12</v>
      </c>
      <c r="I46" s="3">
        <v>4</v>
      </c>
      <c r="J46" s="3">
        <v>60</v>
      </c>
      <c r="K46" s="1" t="s">
        <v>12</v>
      </c>
    </row>
    <row r="47" spans="1:11" x14ac:dyDescent="0.25">
      <c r="A47">
        <v>44</v>
      </c>
      <c r="B47" s="2">
        <v>22</v>
      </c>
      <c r="C47" s="1" t="s">
        <v>17</v>
      </c>
      <c r="D47" s="1" t="s">
        <v>10</v>
      </c>
      <c r="E47" s="1" t="s">
        <v>11</v>
      </c>
      <c r="F47" s="1" t="s">
        <v>11</v>
      </c>
      <c r="G47" s="1" t="s">
        <v>12</v>
      </c>
      <c r="H47" s="1" t="s">
        <v>12</v>
      </c>
      <c r="I47" s="3">
        <v>7</v>
      </c>
      <c r="J47" s="3">
        <v>55</v>
      </c>
      <c r="K47" s="1" t="s">
        <v>12</v>
      </c>
    </row>
    <row r="48" spans="1:11" x14ac:dyDescent="0.25">
      <c r="A48">
        <v>45</v>
      </c>
      <c r="B48" s="2">
        <v>24</v>
      </c>
      <c r="C48" s="1" t="s">
        <v>17</v>
      </c>
      <c r="D48" s="1" t="s">
        <v>15</v>
      </c>
      <c r="E48" s="1" t="s">
        <v>12</v>
      </c>
      <c r="F48" s="1" t="s">
        <v>11</v>
      </c>
      <c r="G48" s="1" t="s">
        <v>11</v>
      </c>
      <c r="H48" s="1" t="s">
        <v>12</v>
      </c>
      <c r="I48" s="3">
        <v>7</v>
      </c>
      <c r="J48" s="3">
        <v>17</v>
      </c>
      <c r="K48" s="1" t="s">
        <v>12</v>
      </c>
    </row>
    <row r="49" spans="1:11" x14ac:dyDescent="0.25">
      <c r="A49">
        <v>46</v>
      </c>
      <c r="B49" s="2">
        <v>24</v>
      </c>
      <c r="C49" s="1" t="s">
        <v>18</v>
      </c>
      <c r="D49" s="1" t="s">
        <v>14</v>
      </c>
      <c r="E49" s="1" t="s">
        <v>12</v>
      </c>
      <c r="F49" s="1" t="s">
        <v>12</v>
      </c>
      <c r="G49" s="1" t="s">
        <v>12</v>
      </c>
      <c r="H49" s="1" t="s">
        <v>12</v>
      </c>
      <c r="I49" s="3">
        <v>5</v>
      </c>
      <c r="J49" s="3">
        <v>3</v>
      </c>
      <c r="K49" s="1" t="s">
        <v>12</v>
      </c>
    </row>
    <row r="50" spans="1:11" x14ac:dyDescent="0.25">
      <c r="A50">
        <v>47</v>
      </c>
      <c r="B50" s="2">
        <v>21</v>
      </c>
      <c r="C50" s="1" t="s">
        <v>18</v>
      </c>
      <c r="D50" s="1" t="s">
        <v>16</v>
      </c>
      <c r="E50" s="1" t="s">
        <v>12</v>
      </c>
      <c r="F50" s="1" t="s">
        <v>12</v>
      </c>
      <c r="G50" s="1" t="s">
        <v>12</v>
      </c>
      <c r="H50" s="1" t="s">
        <v>13</v>
      </c>
      <c r="I50" s="3">
        <v>5</v>
      </c>
      <c r="J50" s="3">
        <v>1</v>
      </c>
      <c r="K50" s="1" t="s">
        <v>12</v>
      </c>
    </row>
    <row r="51" spans="1:11" x14ac:dyDescent="0.25">
      <c r="A51">
        <v>48</v>
      </c>
      <c r="B51" s="2">
        <v>25</v>
      </c>
      <c r="C51" s="1" t="s">
        <v>18</v>
      </c>
      <c r="D51" s="1" t="s">
        <v>15</v>
      </c>
      <c r="E51" s="1" t="s">
        <v>12</v>
      </c>
      <c r="F51" s="1" t="s">
        <v>12</v>
      </c>
      <c r="G51" s="1" t="s">
        <v>12</v>
      </c>
      <c r="H51" s="1" t="s">
        <v>12</v>
      </c>
      <c r="I51" s="3">
        <v>5</v>
      </c>
      <c r="J51" s="3">
        <v>3</v>
      </c>
      <c r="K51" s="1" t="s">
        <v>12</v>
      </c>
    </row>
    <row r="52" spans="1:11" x14ac:dyDescent="0.25">
      <c r="A52">
        <v>49</v>
      </c>
      <c r="B52" s="2">
        <v>24</v>
      </c>
      <c r="C52" s="1" t="s">
        <v>17</v>
      </c>
      <c r="D52" s="1" t="s">
        <v>15</v>
      </c>
      <c r="E52" s="1" t="s">
        <v>11</v>
      </c>
      <c r="F52" s="1" t="s">
        <v>13</v>
      </c>
      <c r="G52" s="1" t="s">
        <v>12</v>
      </c>
      <c r="H52" s="1" t="s">
        <v>12</v>
      </c>
      <c r="I52" s="3">
        <v>7</v>
      </c>
      <c r="J52" s="3">
        <v>100</v>
      </c>
      <c r="K52" s="1" t="s">
        <v>12</v>
      </c>
    </row>
    <row r="53" spans="1:11" x14ac:dyDescent="0.25">
      <c r="A53">
        <v>50</v>
      </c>
      <c r="B53" s="2">
        <v>20</v>
      </c>
      <c r="C53" s="1" t="s">
        <v>17</v>
      </c>
      <c r="D53" s="1" t="s">
        <v>14</v>
      </c>
      <c r="E53" s="1" t="s">
        <v>13</v>
      </c>
      <c r="F53" s="1" t="s">
        <v>11</v>
      </c>
      <c r="G53" s="1" t="s">
        <v>13</v>
      </c>
      <c r="H53" s="1" t="s">
        <v>12</v>
      </c>
      <c r="I53" s="3">
        <v>7</v>
      </c>
      <c r="J53" s="3">
        <v>7</v>
      </c>
      <c r="K53" s="1" t="s">
        <v>12</v>
      </c>
    </row>
    <row r="54" spans="1:11" x14ac:dyDescent="0.25">
      <c r="A54">
        <v>51</v>
      </c>
      <c r="B54" s="2">
        <v>22</v>
      </c>
      <c r="C54" s="1" t="s">
        <v>18</v>
      </c>
      <c r="D54" s="1" t="s">
        <v>15</v>
      </c>
      <c r="E54" s="1" t="s">
        <v>12</v>
      </c>
      <c r="F54" s="1" t="s">
        <v>13</v>
      </c>
      <c r="G54" s="1" t="s">
        <v>13</v>
      </c>
      <c r="H54" s="1" t="s">
        <v>12</v>
      </c>
      <c r="I54" s="3">
        <v>7</v>
      </c>
      <c r="J54" s="3">
        <v>3</v>
      </c>
      <c r="K54" s="1" t="s">
        <v>12</v>
      </c>
    </row>
    <row r="55" spans="1:11" x14ac:dyDescent="0.25">
      <c r="A55">
        <v>52</v>
      </c>
      <c r="B55" s="2">
        <v>21</v>
      </c>
      <c r="C55" s="1" t="s">
        <v>18</v>
      </c>
      <c r="D55" s="1" t="s">
        <v>14</v>
      </c>
      <c r="E55" s="1" t="s">
        <v>12</v>
      </c>
      <c r="F55" s="1" t="s">
        <v>12</v>
      </c>
      <c r="G55" s="1" t="s">
        <v>11</v>
      </c>
      <c r="H55" s="1" t="s">
        <v>12</v>
      </c>
      <c r="I55" s="3">
        <v>4</v>
      </c>
      <c r="J55" s="3">
        <v>2</v>
      </c>
      <c r="K55" s="1" t="s">
        <v>12</v>
      </c>
    </row>
    <row r="56" spans="1:11" x14ac:dyDescent="0.25">
      <c r="A56">
        <v>53</v>
      </c>
      <c r="B56" s="2">
        <v>21</v>
      </c>
      <c r="C56" s="1" t="s">
        <v>17</v>
      </c>
      <c r="D56" s="1" t="s">
        <v>14</v>
      </c>
      <c r="E56" s="1" t="s">
        <v>12</v>
      </c>
      <c r="F56" s="1" t="s">
        <v>11</v>
      </c>
      <c r="G56" s="1" t="s">
        <v>12</v>
      </c>
      <c r="H56" s="1" t="s">
        <v>12</v>
      </c>
      <c r="I56" s="3">
        <v>6</v>
      </c>
      <c r="J56" s="3">
        <v>4</v>
      </c>
      <c r="K56" s="1" t="s">
        <v>12</v>
      </c>
    </row>
    <row r="57" spans="1:11" x14ac:dyDescent="0.25">
      <c r="A57">
        <v>54</v>
      </c>
      <c r="B57" s="2">
        <v>21</v>
      </c>
      <c r="C57" s="1" t="s">
        <v>18</v>
      </c>
      <c r="D57" s="1" t="s">
        <v>14</v>
      </c>
      <c r="E57" s="1" t="s">
        <v>12</v>
      </c>
      <c r="F57" s="1" t="s">
        <v>12</v>
      </c>
      <c r="G57" s="1" t="s">
        <v>13</v>
      </c>
      <c r="H57" s="1" t="s">
        <v>12</v>
      </c>
      <c r="I57" s="3">
        <v>6</v>
      </c>
      <c r="J57" s="3">
        <v>6</v>
      </c>
      <c r="K57" s="1" t="s">
        <v>12</v>
      </c>
    </row>
    <row r="58" spans="1:11" x14ac:dyDescent="0.25">
      <c r="A58">
        <v>55</v>
      </c>
      <c r="B58" s="2">
        <v>25</v>
      </c>
      <c r="C58" s="1" t="s">
        <v>17</v>
      </c>
      <c r="D58" s="1" t="s">
        <v>14</v>
      </c>
      <c r="E58" s="1" t="s">
        <v>12</v>
      </c>
      <c r="F58" s="1" t="s">
        <v>11</v>
      </c>
      <c r="G58" s="1" t="s">
        <v>13</v>
      </c>
      <c r="H58" s="1" t="s">
        <v>12</v>
      </c>
      <c r="I58" s="3">
        <v>4</v>
      </c>
      <c r="J58" s="3">
        <v>9</v>
      </c>
      <c r="K58" s="1" t="s">
        <v>13</v>
      </c>
    </row>
    <row r="59" spans="1:11" x14ac:dyDescent="0.25">
      <c r="A59">
        <v>56</v>
      </c>
      <c r="B59" s="2">
        <v>21</v>
      </c>
      <c r="C59" s="1" t="s">
        <v>17</v>
      </c>
      <c r="D59" s="1" t="s">
        <v>14</v>
      </c>
      <c r="E59" s="1" t="s">
        <v>12</v>
      </c>
      <c r="F59" s="1" t="s">
        <v>13</v>
      </c>
      <c r="G59" s="1" t="s">
        <v>11</v>
      </c>
      <c r="H59" s="1" t="s">
        <v>13</v>
      </c>
      <c r="I59" s="3">
        <v>10</v>
      </c>
      <c r="J59" s="3">
        <v>23</v>
      </c>
      <c r="K59" s="1" t="s">
        <v>12</v>
      </c>
    </row>
    <row r="60" spans="1:11" x14ac:dyDescent="0.25">
      <c r="A60">
        <v>57</v>
      </c>
      <c r="B60" s="2">
        <v>21</v>
      </c>
      <c r="C60" s="1" t="s">
        <v>18</v>
      </c>
      <c r="D60" s="1" t="s">
        <v>15</v>
      </c>
      <c r="E60" s="1" t="s">
        <v>12</v>
      </c>
      <c r="F60" s="1" t="s">
        <v>11</v>
      </c>
      <c r="G60" s="1" t="s">
        <v>11</v>
      </c>
      <c r="H60" s="1" t="s">
        <v>12</v>
      </c>
      <c r="I60" s="3">
        <v>7</v>
      </c>
      <c r="J60" s="3"/>
      <c r="K60" s="1" t="s">
        <v>12</v>
      </c>
    </row>
    <row r="61" spans="1:11" x14ac:dyDescent="0.25">
      <c r="A61">
        <v>58</v>
      </c>
      <c r="B61" s="2">
        <v>25</v>
      </c>
      <c r="C61" s="1" t="s">
        <v>17</v>
      </c>
      <c r="D61" s="1" t="s">
        <v>15</v>
      </c>
      <c r="E61" s="1" t="s">
        <v>11</v>
      </c>
      <c r="F61" s="1" t="s">
        <v>11</v>
      </c>
      <c r="G61" s="1" t="s">
        <v>11</v>
      </c>
      <c r="H61" s="1" t="s">
        <v>13</v>
      </c>
      <c r="I61" s="3">
        <v>7</v>
      </c>
      <c r="J61" s="3">
        <v>0</v>
      </c>
      <c r="K61" s="1" t="s">
        <v>13</v>
      </c>
    </row>
    <row r="62" spans="1:11" x14ac:dyDescent="0.25">
      <c r="A62">
        <v>59</v>
      </c>
      <c r="B62" s="2">
        <v>23</v>
      </c>
      <c r="C62" s="1" t="s">
        <v>17</v>
      </c>
      <c r="D62" s="1" t="s">
        <v>14</v>
      </c>
      <c r="E62" s="1" t="s">
        <v>11</v>
      </c>
      <c r="F62" s="1" t="s">
        <v>11</v>
      </c>
      <c r="G62" s="1" t="s">
        <v>11</v>
      </c>
      <c r="H62" s="1" t="s">
        <v>13</v>
      </c>
      <c r="I62" s="3">
        <v>5</v>
      </c>
      <c r="J62" s="3">
        <v>12</v>
      </c>
      <c r="K62" s="1" t="s">
        <v>13</v>
      </c>
    </row>
    <row r="63" spans="1:11" x14ac:dyDescent="0.25">
      <c r="A63">
        <v>60</v>
      </c>
      <c r="B63" s="2">
        <v>25</v>
      </c>
      <c r="C63" s="1" t="s">
        <v>17</v>
      </c>
      <c r="D63" s="1" t="s">
        <v>15</v>
      </c>
      <c r="E63" s="1" t="s">
        <v>11</v>
      </c>
      <c r="F63" s="1" t="s">
        <v>11</v>
      </c>
      <c r="G63" s="1" t="s">
        <v>12</v>
      </c>
      <c r="H63" s="1" t="s">
        <v>13</v>
      </c>
      <c r="I63" s="3">
        <v>8</v>
      </c>
      <c r="J63" s="3">
        <v>15</v>
      </c>
      <c r="K63" s="1" t="s">
        <v>12</v>
      </c>
    </row>
    <row r="64" spans="1:11" x14ac:dyDescent="0.25">
      <c r="A64">
        <v>61</v>
      </c>
      <c r="B64" s="2">
        <v>21</v>
      </c>
      <c r="C64" s="1" t="s">
        <v>17</v>
      </c>
      <c r="D64" s="1" t="s">
        <v>15</v>
      </c>
      <c r="E64" s="1" t="s">
        <v>12</v>
      </c>
      <c r="F64" s="1" t="s">
        <v>11</v>
      </c>
      <c r="G64" s="1" t="s">
        <v>12</v>
      </c>
      <c r="H64" s="1" t="s">
        <v>12</v>
      </c>
      <c r="I64" s="3">
        <v>8</v>
      </c>
      <c r="J64" s="3">
        <v>7</v>
      </c>
      <c r="K64" s="1" t="s">
        <v>12</v>
      </c>
    </row>
    <row r="65" spans="1:11" x14ac:dyDescent="0.25">
      <c r="A65">
        <v>62</v>
      </c>
      <c r="B65" s="2">
        <v>23</v>
      </c>
      <c r="C65" s="1" t="s">
        <v>17</v>
      </c>
      <c r="D65" s="1" t="s">
        <v>14</v>
      </c>
      <c r="E65" s="1" t="s">
        <v>12</v>
      </c>
      <c r="F65" s="1" t="s">
        <v>13</v>
      </c>
      <c r="G65" s="1" t="s">
        <v>13</v>
      </c>
      <c r="H65" s="1" t="s">
        <v>12</v>
      </c>
      <c r="I65" s="3">
        <v>8</v>
      </c>
      <c r="J65" s="3">
        <v>3</v>
      </c>
      <c r="K65" s="1" t="s">
        <v>12</v>
      </c>
    </row>
    <row r="66" spans="1:11" x14ac:dyDescent="0.25">
      <c r="A66">
        <v>63</v>
      </c>
      <c r="B66" s="2">
        <v>23</v>
      </c>
      <c r="C66" s="1" t="s">
        <v>18</v>
      </c>
      <c r="D66" s="1" t="s">
        <v>15</v>
      </c>
      <c r="E66" s="1" t="s">
        <v>11</v>
      </c>
      <c r="F66" s="1" t="s">
        <v>11</v>
      </c>
      <c r="G66" s="1" t="s">
        <v>12</v>
      </c>
      <c r="H66" s="1" t="s">
        <v>13</v>
      </c>
      <c r="I66" s="3">
        <v>8</v>
      </c>
      <c r="J66" s="3">
        <v>0</v>
      </c>
      <c r="K66" s="1" t="s">
        <v>12</v>
      </c>
    </row>
    <row r="67" spans="1:11" x14ac:dyDescent="0.25">
      <c r="A67">
        <v>64</v>
      </c>
      <c r="B67" s="2">
        <v>23</v>
      </c>
      <c r="C67" s="1" t="s">
        <v>18</v>
      </c>
      <c r="D67" s="1" t="s">
        <v>15</v>
      </c>
      <c r="E67" s="1" t="s">
        <v>11</v>
      </c>
      <c r="F67" s="1" t="s">
        <v>12</v>
      </c>
      <c r="G67" s="1" t="s">
        <v>11</v>
      </c>
      <c r="H67" s="1" t="s">
        <v>13</v>
      </c>
      <c r="I67" s="3">
        <v>8</v>
      </c>
      <c r="J67" s="3">
        <v>2</v>
      </c>
      <c r="K67" s="1" t="s">
        <v>13</v>
      </c>
    </row>
    <row r="68" spans="1:11" x14ac:dyDescent="0.25">
      <c r="A68">
        <v>65</v>
      </c>
      <c r="B68" s="2">
        <v>23</v>
      </c>
      <c r="C68" s="1" t="s">
        <v>17</v>
      </c>
      <c r="D68" s="1" t="s">
        <v>10</v>
      </c>
      <c r="E68" s="1" t="s">
        <v>11</v>
      </c>
      <c r="F68" s="1" t="s">
        <v>12</v>
      </c>
      <c r="G68" s="1" t="s">
        <v>13</v>
      </c>
      <c r="H68" s="1" t="s">
        <v>12</v>
      </c>
      <c r="I68" s="3">
        <v>8</v>
      </c>
      <c r="J68" s="3">
        <v>80</v>
      </c>
      <c r="K68" s="1" t="s">
        <v>12</v>
      </c>
    </row>
    <row r="69" spans="1:11" x14ac:dyDescent="0.25">
      <c r="A69">
        <v>66</v>
      </c>
      <c r="B69" s="2">
        <v>24</v>
      </c>
      <c r="C69" s="1" t="s">
        <v>17</v>
      </c>
      <c r="D69" s="1" t="s">
        <v>15</v>
      </c>
      <c r="E69" s="1" t="s">
        <v>13</v>
      </c>
      <c r="F69" s="1" t="s">
        <v>11</v>
      </c>
      <c r="G69" s="1" t="s">
        <v>11</v>
      </c>
      <c r="H69" s="1" t="s">
        <v>13</v>
      </c>
      <c r="I69" s="3">
        <v>8</v>
      </c>
      <c r="J69" s="3">
        <v>10</v>
      </c>
      <c r="K69" s="1" t="s">
        <v>12</v>
      </c>
    </row>
    <row r="70" spans="1:11" x14ac:dyDescent="0.25">
      <c r="A70">
        <v>67</v>
      </c>
      <c r="B70" s="2">
        <v>20</v>
      </c>
      <c r="C70" s="1" t="s">
        <v>18</v>
      </c>
      <c r="D70" s="1" t="s">
        <v>14</v>
      </c>
      <c r="E70" s="1" t="s">
        <v>12</v>
      </c>
      <c r="F70" s="1" t="s">
        <v>11</v>
      </c>
      <c r="G70" s="1" t="s">
        <v>12</v>
      </c>
      <c r="H70" s="1" t="s">
        <v>13</v>
      </c>
      <c r="I70" s="3">
        <v>5</v>
      </c>
      <c r="J70" s="3">
        <v>15</v>
      </c>
      <c r="K70" s="1" t="s">
        <v>12</v>
      </c>
    </row>
    <row r="71" spans="1:11" x14ac:dyDescent="0.25">
      <c r="A71">
        <v>68</v>
      </c>
      <c r="B71" s="2">
        <v>24</v>
      </c>
      <c r="C71" s="1" t="s">
        <v>18</v>
      </c>
      <c r="D71" s="1" t="s">
        <v>15</v>
      </c>
      <c r="E71" s="1" t="s">
        <v>12</v>
      </c>
      <c r="F71" s="1" t="s">
        <v>12</v>
      </c>
      <c r="G71" s="1" t="s">
        <v>12</v>
      </c>
      <c r="H71" s="1" t="s">
        <v>12</v>
      </c>
      <c r="I71" s="3">
        <v>5</v>
      </c>
      <c r="J71" s="3">
        <v>2</v>
      </c>
      <c r="K71" s="1" t="s">
        <v>12</v>
      </c>
    </row>
    <row r="72" spans="1:11" x14ac:dyDescent="0.25">
      <c r="A72">
        <v>69</v>
      </c>
      <c r="B72" s="2">
        <v>23</v>
      </c>
      <c r="C72" s="1" t="s">
        <v>17</v>
      </c>
      <c r="D72" s="1" t="s">
        <v>14</v>
      </c>
      <c r="E72" s="1" t="s">
        <v>11</v>
      </c>
      <c r="F72" s="1" t="s">
        <v>11</v>
      </c>
      <c r="G72" s="1" t="s">
        <v>13</v>
      </c>
      <c r="H72" s="1" t="s">
        <v>12</v>
      </c>
      <c r="I72" s="3">
        <v>8</v>
      </c>
      <c r="J72" s="3">
        <v>12</v>
      </c>
      <c r="K72" s="1" t="s">
        <v>12</v>
      </c>
    </row>
    <row r="73" spans="1:11" x14ac:dyDescent="0.25">
      <c r="A73">
        <v>70</v>
      </c>
      <c r="B73" s="2">
        <v>21</v>
      </c>
      <c r="C73" s="1" t="s">
        <v>18</v>
      </c>
      <c r="D73" s="1" t="s">
        <v>14</v>
      </c>
      <c r="E73" s="1" t="s">
        <v>12</v>
      </c>
      <c r="F73" s="1" t="s">
        <v>13</v>
      </c>
      <c r="G73" s="1" t="s">
        <v>13</v>
      </c>
      <c r="H73" s="1" t="s">
        <v>13</v>
      </c>
      <c r="I73" s="3">
        <v>8</v>
      </c>
      <c r="J73" s="3">
        <v>7</v>
      </c>
      <c r="K73" s="1" t="s">
        <v>12</v>
      </c>
    </row>
    <row r="74" spans="1:11" x14ac:dyDescent="0.25">
      <c r="A74">
        <v>71</v>
      </c>
      <c r="B74" s="2">
        <v>21</v>
      </c>
      <c r="C74" s="1" t="s">
        <v>17</v>
      </c>
      <c r="D74" s="1" t="s">
        <v>15</v>
      </c>
      <c r="E74" s="1" t="s">
        <v>11</v>
      </c>
      <c r="F74" s="1" t="s">
        <v>12</v>
      </c>
      <c r="G74" s="1" t="s">
        <v>11</v>
      </c>
      <c r="H74" s="1" t="s">
        <v>13</v>
      </c>
      <c r="I74" s="3">
        <v>8</v>
      </c>
      <c r="J74" s="3">
        <v>6</v>
      </c>
      <c r="K74" s="1" t="s">
        <v>12</v>
      </c>
    </row>
    <row r="75" spans="1:11" x14ac:dyDescent="0.25">
      <c r="A75">
        <v>72</v>
      </c>
      <c r="B75" s="2">
        <v>24</v>
      </c>
      <c r="C75" s="1" t="s">
        <v>17</v>
      </c>
      <c r="D75" s="1" t="s">
        <v>10</v>
      </c>
      <c r="E75" s="1" t="s">
        <v>13</v>
      </c>
      <c r="F75" s="1" t="s">
        <v>13</v>
      </c>
      <c r="G75" s="1" t="s">
        <v>13</v>
      </c>
      <c r="H75" s="1" t="s">
        <v>12</v>
      </c>
      <c r="I75" s="3">
        <v>8</v>
      </c>
      <c r="J75" s="3">
        <v>3</v>
      </c>
      <c r="K75" s="1" t="s">
        <v>12</v>
      </c>
    </row>
    <row r="76" spans="1:11" x14ac:dyDescent="0.25">
      <c r="A76">
        <v>73</v>
      </c>
      <c r="B76" s="2">
        <v>23</v>
      </c>
      <c r="C76" s="1" t="s">
        <v>18</v>
      </c>
      <c r="D76" s="1" t="s">
        <v>15</v>
      </c>
      <c r="E76" s="1" t="s">
        <v>12</v>
      </c>
      <c r="F76" s="1" t="s">
        <v>11</v>
      </c>
      <c r="G76" s="1" t="s">
        <v>11</v>
      </c>
      <c r="H76" s="1" t="s">
        <v>12</v>
      </c>
      <c r="I76" s="3">
        <v>8</v>
      </c>
      <c r="J76" s="3">
        <v>4</v>
      </c>
      <c r="K76" s="1" t="s">
        <v>12</v>
      </c>
    </row>
    <row r="77" spans="1:11" x14ac:dyDescent="0.25">
      <c r="A77">
        <v>74</v>
      </c>
      <c r="B77" s="2">
        <v>22</v>
      </c>
      <c r="C77" s="1" t="s">
        <v>17</v>
      </c>
      <c r="D77" s="1" t="s">
        <v>15</v>
      </c>
      <c r="E77" s="1" t="s">
        <v>12</v>
      </c>
      <c r="F77" s="1" t="s">
        <v>12</v>
      </c>
      <c r="G77" s="1" t="s">
        <v>11</v>
      </c>
      <c r="H77" s="1" t="s">
        <v>12</v>
      </c>
      <c r="I77" s="3">
        <v>4</v>
      </c>
      <c r="J77" s="3">
        <v>60</v>
      </c>
      <c r="K77" s="1" t="s">
        <v>12</v>
      </c>
    </row>
    <row r="78" spans="1:11" x14ac:dyDescent="0.25">
      <c r="A78">
        <v>75</v>
      </c>
      <c r="B78" s="2">
        <v>22</v>
      </c>
      <c r="C78" s="1" t="s">
        <v>17</v>
      </c>
      <c r="D78" s="1" t="s">
        <v>10</v>
      </c>
      <c r="E78" s="1" t="s">
        <v>11</v>
      </c>
      <c r="F78" s="1" t="s">
        <v>11</v>
      </c>
      <c r="G78" s="1" t="s">
        <v>12</v>
      </c>
      <c r="H78" s="1" t="s">
        <v>12</v>
      </c>
      <c r="I78" s="3">
        <v>7</v>
      </c>
      <c r="J78" s="3">
        <v>55</v>
      </c>
      <c r="K78" s="1" t="s">
        <v>12</v>
      </c>
    </row>
    <row r="79" spans="1:11" x14ac:dyDescent="0.25">
      <c r="A79">
        <v>76</v>
      </c>
      <c r="B79" s="2">
        <v>24</v>
      </c>
      <c r="C79" s="1" t="s">
        <v>17</v>
      </c>
      <c r="D79" s="1" t="s">
        <v>15</v>
      </c>
      <c r="E79" s="1" t="s">
        <v>12</v>
      </c>
      <c r="F79" s="1" t="s">
        <v>11</v>
      </c>
      <c r="G79" s="1" t="s">
        <v>11</v>
      </c>
      <c r="H79" s="1" t="s">
        <v>12</v>
      </c>
      <c r="I79" s="3">
        <v>7</v>
      </c>
      <c r="J79" s="3">
        <v>17</v>
      </c>
      <c r="K79" s="1" t="s">
        <v>12</v>
      </c>
    </row>
    <row r="80" spans="1:11" x14ac:dyDescent="0.25">
      <c r="A80">
        <v>77</v>
      </c>
      <c r="B80" s="2">
        <v>24</v>
      </c>
      <c r="C80" s="1" t="s">
        <v>18</v>
      </c>
      <c r="D80" s="1" t="s">
        <v>14</v>
      </c>
      <c r="E80" s="1" t="s">
        <v>12</v>
      </c>
      <c r="F80" s="1" t="s">
        <v>12</v>
      </c>
      <c r="G80" s="1" t="s">
        <v>12</v>
      </c>
      <c r="H80" s="1" t="s">
        <v>12</v>
      </c>
      <c r="I80" s="3">
        <v>5</v>
      </c>
      <c r="J80" s="3">
        <v>3</v>
      </c>
      <c r="K80" s="1" t="s">
        <v>12</v>
      </c>
    </row>
    <row r="81" spans="1:11" x14ac:dyDescent="0.25">
      <c r="A81">
        <v>78</v>
      </c>
      <c r="B81" s="2">
        <v>21</v>
      </c>
      <c r="C81" s="1" t="s">
        <v>18</v>
      </c>
      <c r="D81" s="1" t="s">
        <v>16</v>
      </c>
      <c r="E81" s="1" t="s">
        <v>12</v>
      </c>
      <c r="F81" s="1" t="s">
        <v>12</v>
      </c>
      <c r="G81" s="1" t="s">
        <v>12</v>
      </c>
      <c r="H81" s="1" t="s">
        <v>13</v>
      </c>
      <c r="I81" s="3">
        <v>5</v>
      </c>
      <c r="J81" s="3">
        <v>1</v>
      </c>
      <c r="K81" s="1" t="s">
        <v>12</v>
      </c>
    </row>
    <row r="82" spans="1:11" x14ac:dyDescent="0.25">
      <c r="A82">
        <v>79</v>
      </c>
      <c r="B82" s="2">
        <v>25</v>
      </c>
      <c r="C82" s="1" t="s">
        <v>18</v>
      </c>
      <c r="D82" s="1" t="s">
        <v>15</v>
      </c>
      <c r="E82" s="1" t="s">
        <v>12</v>
      </c>
      <c r="F82" s="1" t="s">
        <v>12</v>
      </c>
      <c r="G82" s="1" t="s">
        <v>12</v>
      </c>
      <c r="H82" s="1" t="s">
        <v>12</v>
      </c>
      <c r="I82" s="3">
        <v>5</v>
      </c>
      <c r="J82" s="3">
        <v>3</v>
      </c>
      <c r="K82" s="1" t="s">
        <v>12</v>
      </c>
    </row>
    <row r="83" spans="1:11" x14ac:dyDescent="0.25">
      <c r="A83">
        <v>80</v>
      </c>
      <c r="B83" s="2">
        <v>24</v>
      </c>
      <c r="C83" s="1" t="s">
        <v>17</v>
      </c>
      <c r="D83" s="1" t="s">
        <v>15</v>
      </c>
      <c r="E83" s="1" t="s">
        <v>11</v>
      </c>
      <c r="F83" s="1" t="s">
        <v>13</v>
      </c>
      <c r="G83" s="1" t="s">
        <v>12</v>
      </c>
      <c r="H83" s="1" t="s">
        <v>12</v>
      </c>
      <c r="I83" s="3">
        <v>7</v>
      </c>
      <c r="J83" s="3">
        <v>100</v>
      </c>
      <c r="K83" s="1" t="s">
        <v>12</v>
      </c>
    </row>
    <row r="84" spans="1:11" x14ac:dyDescent="0.25">
      <c r="A84">
        <v>81</v>
      </c>
      <c r="B84" s="2">
        <v>20</v>
      </c>
      <c r="C84" s="1" t="s">
        <v>17</v>
      </c>
      <c r="D84" s="1" t="s">
        <v>14</v>
      </c>
      <c r="E84" s="1" t="s">
        <v>13</v>
      </c>
      <c r="F84" s="1" t="s">
        <v>11</v>
      </c>
      <c r="G84" s="1" t="s">
        <v>13</v>
      </c>
      <c r="H84" s="1" t="s">
        <v>12</v>
      </c>
      <c r="I84" s="3">
        <v>7</v>
      </c>
      <c r="J84" s="3">
        <v>7</v>
      </c>
      <c r="K84" s="1" t="s">
        <v>12</v>
      </c>
    </row>
    <row r="85" spans="1:11" x14ac:dyDescent="0.25">
      <c r="A85">
        <v>82</v>
      </c>
      <c r="B85" s="2">
        <v>22</v>
      </c>
      <c r="C85" s="1" t="s">
        <v>18</v>
      </c>
      <c r="D85" s="1" t="s">
        <v>15</v>
      </c>
      <c r="E85" s="1" t="s">
        <v>12</v>
      </c>
      <c r="F85" s="1" t="s">
        <v>13</v>
      </c>
      <c r="G85" s="1" t="s">
        <v>13</v>
      </c>
      <c r="H85" s="1" t="s">
        <v>12</v>
      </c>
      <c r="I85" s="3">
        <v>7</v>
      </c>
      <c r="J85" s="3">
        <v>3</v>
      </c>
      <c r="K85" s="1" t="s">
        <v>12</v>
      </c>
    </row>
    <row r="86" spans="1:11" x14ac:dyDescent="0.25">
      <c r="A86">
        <v>83</v>
      </c>
      <c r="B86" s="2">
        <v>21</v>
      </c>
      <c r="C86" s="1" t="s">
        <v>18</v>
      </c>
      <c r="D86" s="1" t="s">
        <v>14</v>
      </c>
      <c r="E86" s="1" t="s">
        <v>12</v>
      </c>
      <c r="F86" s="1" t="s">
        <v>12</v>
      </c>
      <c r="G86" s="1" t="s">
        <v>11</v>
      </c>
      <c r="H86" s="1" t="s">
        <v>12</v>
      </c>
      <c r="I86" s="3">
        <v>4</v>
      </c>
      <c r="J86" s="3">
        <v>2</v>
      </c>
      <c r="K86" s="1" t="s">
        <v>12</v>
      </c>
    </row>
    <row r="87" spans="1:11" x14ac:dyDescent="0.25">
      <c r="A87">
        <v>84</v>
      </c>
      <c r="B87" s="2">
        <v>21</v>
      </c>
      <c r="C87" s="1" t="s">
        <v>17</v>
      </c>
      <c r="D87" s="1" t="s">
        <v>14</v>
      </c>
      <c r="E87" s="1" t="s">
        <v>12</v>
      </c>
      <c r="F87" s="1" t="s">
        <v>11</v>
      </c>
      <c r="G87" s="1" t="s">
        <v>12</v>
      </c>
      <c r="H87" s="1" t="s">
        <v>12</v>
      </c>
      <c r="I87" s="3">
        <v>6</v>
      </c>
      <c r="J87" s="3">
        <v>4</v>
      </c>
      <c r="K87" s="1" t="s">
        <v>12</v>
      </c>
    </row>
    <row r="88" spans="1:11" x14ac:dyDescent="0.25">
      <c r="A88">
        <v>85</v>
      </c>
      <c r="B88" s="2">
        <v>21</v>
      </c>
      <c r="C88" s="1" t="s">
        <v>18</v>
      </c>
      <c r="D88" s="1" t="s">
        <v>14</v>
      </c>
      <c r="E88" s="1" t="s">
        <v>12</v>
      </c>
      <c r="F88" s="1" t="s">
        <v>12</v>
      </c>
      <c r="G88" s="1" t="s">
        <v>13</v>
      </c>
      <c r="H88" s="1" t="s">
        <v>12</v>
      </c>
      <c r="I88" s="3">
        <v>6</v>
      </c>
      <c r="J88" s="3">
        <v>6</v>
      </c>
      <c r="K88" s="1" t="s">
        <v>12</v>
      </c>
    </row>
    <row r="89" spans="1:11" x14ac:dyDescent="0.25">
      <c r="A89">
        <v>86</v>
      </c>
      <c r="B89" s="2">
        <v>25</v>
      </c>
      <c r="C89" s="1" t="s">
        <v>17</v>
      </c>
      <c r="D89" s="1" t="s">
        <v>14</v>
      </c>
      <c r="E89" s="1" t="s">
        <v>12</v>
      </c>
      <c r="F89" s="1" t="s">
        <v>11</v>
      </c>
      <c r="G89" s="1" t="s">
        <v>13</v>
      </c>
      <c r="H89" s="1" t="s">
        <v>12</v>
      </c>
      <c r="I89" s="3">
        <v>4</v>
      </c>
      <c r="J89" s="3">
        <v>9</v>
      </c>
      <c r="K89" s="1" t="s">
        <v>13</v>
      </c>
    </row>
    <row r="90" spans="1:11" x14ac:dyDescent="0.25">
      <c r="A90">
        <v>87</v>
      </c>
      <c r="B90" s="2">
        <v>21</v>
      </c>
      <c r="C90" s="1" t="s">
        <v>17</v>
      </c>
      <c r="D90" s="1" t="s">
        <v>14</v>
      </c>
      <c r="E90" s="1" t="s">
        <v>12</v>
      </c>
      <c r="F90" s="1" t="s">
        <v>13</v>
      </c>
      <c r="G90" s="1" t="s">
        <v>11</v>
      </c>
      <c r="H90" s="1" t="s">
        <v>13</v>
      </c>
      <c r="I90" s="3">
        <v>10</v>
      </c>
      <c r="J90" s="3">
        <v>23</v>
      </c>
      <c r="K90" s="1" t="s">
        <v>12</v>
      </c>
    </row>
    <row r="91" spans="1:11" x14ac:dyDescent="0.25">
      <c r="A91">
        <v>88</v>
      </c>
      <c r="B91" s="2">
        <v>24</v>
      </c>
      <c r="C91" s="1" t="s">
        <v>18</v>
      </c>
      <c r="D91" s="1" t="s">
        <v>14</v>
      </c>
      <c r="E91" s="1" t="s">
        <v>12</v>
      </c>
      <c r="F91" s="1" t="s">
        <v>12</v>
      </c>
      <c r="G91" s="1" t="s">
        <v>12</v>
      </c>
      <c r="H91" s="1" t="s">
        <v>12</v>
      </c>
      <c r="I91" s="3">
        <v>5</v>
      </c>
      <c r="J91" s="3">
        <v>3</v>
      </c>
      <c r="K91" s="1" t="s">
        <v>12</v>
      </c>
    </row>
    <row r="92" spans="1:11" x14ac:dyDescent="0.25">
      <c r="A92">
        <v>89</v>
      </c>
      <c r="B92" s="2">
        <v>21</v>
      </c>
      <c r="C92" s="1" t="s">
        <v>18</v>
      </c>
      <c r="D92" s="1" t="s">
        <v>16</v>
      </c>
      <c r="E92" s="1" t="s">
        <v>12</v>
      </c>
      <c r="F92" s="1" t="s">
        <v>12</v>
      </c>
      <c r="G92" s="1" t="s">
        <v>12</v>
      </c>
      <c r="H92" s="1" t="s">
        <v>13</v>
      </c>
      <c r="I92" s="3">
        <v>5</v>
      </c>
      <c r="J92" s="3">
        <v>1</v>
      </c>
      <c r="K92" s="1" t="s">
        <v>12</v>
      </c>
    </row>
    <row r="93" spans="1:11" x14ac:dyDescent="0.25">
      <c r="A93">
        <v>90</v>
      </c>
      <c r="B93" s="2">
        <v>25</v>
      </c>
      <c r="C93" s="1" t="s">
        <v>18</v>
      </c>
      <c r="D93" s="1" t="s">
        <v>15</v>
      </c>
      <c r="E93" s="1" t="s">
        <v>12</v>
      </c>
      <c r="F93" s="1" t="s">
        <v>12</v>
      </c>
      <c r="G93" s="1" t="s">
        <v>12</v>
      </c>
      <c r="H93" s="1" t="s">
        <v>12</v>
      </c>
      <c r="I93" s="3">
        <v>5</v>
      </c>
      <c r="J93" s="3">
        <v>3</v>
      </c>
      <c r="K93" s="1" t="s">
        <v>12</v>
      </c>
    </row>
    <row r="94" spans="1:11" x14ac:dyDescent="0.25">
      <c r="A94">
        <v>91</v>
      </c>
      <c r="B94" s="2">
        <v>24</v>
      </c>
      <c r="C94" s="1" t="s">
        <v>17</v>
      </c>
      <c r="D94" s="1" t="s">
        <v>15</v>
      </c>
      <c r="E94" s="1" t="s">
        <v>11</v>
      </c>
      <c r="F94" s="1" t="s">
        <v>13</v>
      </c>
      <c r="G94" s="1" t="s">
        <v>12</v>
      </c>
      <c r="H94" s="1" t="s">
        <v>12</v>
      </c>
      <c r="I94" s="3">
        <v>7</v>
      </c>
      <c r="J94" s="3">
        <v>100</v>
      </c>
      <c r="K94" s="1" t="s">
        <v>12</v>
      </c>
    </row>
    <row r="95" spans="1:11" x14ac:dyDescent="0.25">
      <c r="A95">
        <v>92</v>
      </c>
      <c r="B95" s="2">
        <v>20</v>
      </c>
      <c r="C95" s="1" t="s">
        <v>17</v>
      </c>
      <c r="D95" s="1" t="s">
        <v>14</v>
      </c>
      <c r="E95" s="1" t="s">
        <v>13</v>
      </c>
      <c r="F95" s="1" t="s">
        <v>11</v>
      </c>
      <c r="G95" s="1" t="s">
        <v>13</v>
      </c>
      <c r="H95" s="1" t="s">
        <v>12</v>
      </c>
      <c r="I95" s="3">
        <v>7</v>
      </c>
      <c r="J95" s="3">
        <v>7</v>
      </c>
      <c r="K95" s="1" t="s">
        <v>12</v>
      </c>
    </row>
    <row r="96" spans="1:11" x14ac:dyDescent="0.25">
      <c r="A96">
        <v>93</v>
      </c>
      <c r="B96" s="2">
        <v>22</v>
      </c>
      <c r="C96" s="1" t="s">
        <v>18</v>
      </c>
      <c r="D96" s="1" t="s">
        <v>15</v>
      </c>
      <c r="E96" s="1" t="s">
        <v>12</v>
      </c>
      <c r="F96" s="1" t="s">
        <v>13</v>
      </c>
      <c r="G96" s="1" t="s">
        <v>13</v>
      </c>
      <c r="H96" s="1" t="s">
        <v>12</v>
      </c>
      <c r="I96" s="3">
        <v>7</v>
      </c>
      <c r="J96" s="3">
        <v>3</v>
      </c>
      <c r="K96" s="1" t="s">
        <v>12</v>
      </c>
    </row>
    <row r="97" spans="1:11" x14ac:dyDescent="0.25">
      <c r="A97">
        <v>94</v>
      </c>
      <c r="B97" s="2">
        <v>21</v>
      </c>
      <c r="C97" s="1" t="s">
        <v>18</v>
      </c>
      <c r="D97" s="1" t="s">
        <v>14</v>
      </c>
      <c r="E97" s="1" t="s">
        <v>12</v>
      </c>
      <c r="F97" s="1" t="s">
        <v>12</v>
      </c>
      <c r="G97" s="1" t="s">
        <v>11</v>
      </c>
      <c r="H97" s="1" t="s">
        <v>12</v>
      </c>
      <c r="I97" s="3">
        <v>4</v>
      </c>
      <c r="J97" s="3">
        <v>2</v>
      </c>
      <c r="K97" s="1" t="s">
        <v>12</v>
      </c>
    </row>
    <row r="98" spans="1:11" x14ac:dyDescent="0.25">
      <c r="A98">
        <v>95</v>
      </c>
      <c r="B98" s="2">
        <v>21</v>
      </c>
      <c r="C98" s="1" t="s">
        <v>17</v>
      </c>
      <c r="D98" s="1" t="s">
        <v>14</v>
      </c>
      <c r="E98" s="1" t="s">
        <v>12</v>
      </c>
      <c r="F98" s="1" t="s">
        <v>11</v>
      </c>
      <c r="G98" s="1" t="s">
        <v>12</v>
      </c>
      <c r="H98" s="1" t="s">
        <v>12</v>
      </c>
      <c r="I98" s="3">
        <v>6</v>
      </c>
      <c r="J98" s="3">
        <v>4</v>
      </c>
      <c r="K98" s="1" t="s">
        <v>12</v>
      </c>
    </row>
    <row r="99" spans="1:11" x14ac:dyDescent="0.25">
      <c r="A99">
        <v>96</v>
      </c>
      <c r="B99" s="2">
        <v>21</v>
      </c>
      <c r="C99" s="1" t="s">
        <v>18</v>
      </c>
      <c r="D99" s="1" t="s">
        <v>14</v>
      </c>
      <c r="E99" s="1" t="s">
        <v>12</v>
      </c>
      <c r="F99" s="1" t="s">
        <v>12</v>
      </c>
      <c r="G99" s="1" t="s">
        <v>13</v>
      </c>
      <c r="H99" s="1" t="s">
        <v>12</v>
      </c>
      <c r="I99" s="3">
        <v>6</v>
      </c>
      <c r="J99" s="3">
        <v>6</v>
      </c>
      <c r="K99" s="1" t="s">
        <v>12</v>
      </c>
    </row>
    <row r="100" spans="1:11" x14ac:dyDescent="0.25">
      <c r="A100">
        <v>97</v>
      </c>
      <c r="B100" s="2">
        <v>25</v>
      </c>
      <c r="C100" s="1" t="s">
        <v>17</v>
      </c>
      <c r="D100" s="1" t="s">
        <v>14</v>
      </c>
      <c r="E100" s="1" t="s">
        <v>12</v>
      </c>
      <c r="F100" s="1" t="s">
        <v>11</v>
      </c>
      <c r="G100" s="1" t="s">
        <v>13</v>
      </c>
      <c r="H100" s="1" t="s">
        <v>12</v>
      </c>
      <c r="I100" s="3">
        <v>4</v>
      </c>
      <c r="J100" s="3">
        <v>9</v>
      </c>
      <c r="K100" s="1" t="s">
        <v>13</v>
      </c>
    </row>
    <row r="101" spans="1:11" x14ac:dyDescent="0.25">
      <c r="A101">
        <v>98</v>
      </c>
      <c r="B101" s="2">
        <v>21</v>
      </c>
      <c r="C101" s="1" t="s">
        <v>17</v>
      </c>
      <c r="D101" s="1" t="s">
        <v>14</v>
      </c>
      <c r="E101" s="1" t="s">
        <v>12</v>
      </c>
      <c r="F101" s="1" t="s">
        <v>13</v>
      </c>
      <c r="G101" s="1" t="s">
        <v>11</v>
      </c>
      <c r="H101" s="1" t="s">
        <v>13</v>
      </c>
      <c r="I101" s="3">
        <v>10</v>
      </c>
      <c r="J101" s="3">
        <v>23</v>
      </c>
      <c r="K101" s="1" t="s">
        <v>12</v>
      </c>
    </row>
    <row r="102" spans="1:11" x14ac:dyDescent="0.25">
      <c r="A102">
        <v>99</v>
      </c>
      <c r="B102" s="2">
        <v>22</v>
      </c>
      <c r="C102" s="1" t="s">
        <v>18</v>
      </c>
      <c r="D102" s="1" t="s">
        <v>15</v>
      </c>
      <c r="E102" s="1" t="s">
        <v>12</v>
      </c>
      <c r="F102" s="1" t="s">
        <v>13</v>
      </c>
      <c r="G102" s="1" t="s">
        <v>13</v>
      </c>
      <c r="H102" s="1" t="s">
        <v>12</v>
      </c>
      <c r="I102" s="3">
        <v>7</v>
      </c>
      <c r="J102" s="3">
        <v>3</v>
      </c>
      <c r="K102" s="1" t="s">
        <v>12</v>
      </c>
    </row>
  </sheetData>
  <autoFilter ref="A1:K10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B25" workbookViewId="0">
      <selection activeCell="N45" sqref="N45"/>
    </sheetView>
  </sheetViews>
  <sheetFormatPr defaultRowHeight="15" x14ac:dyDescent="0.25"/>
  <cols>
    <col min="1" max="1" width="30.7109375" customWidth="1"/>
    <col min="2" max="2" width="33.5703125" bestFit="1" customWidth="1"/>
    <col min="3" max="3" width="24" customWidth="1"/>
    <col min="4" max="6" width="11.85546875" bestFit="1" customWidth="1"/>
    <col min="7" max="7" width="3" bestFit="1" customWidth="1"/>
    <col min="8" max="8" width="3" customWidth="1"/>
    <col min="9" max="10" width="11.85546875" customWidth="1"/>
  </cols>
  <sheetData>
    <row r="1" spans="1:3" x14ac:dyDescent="0.25">
      <c r="A1" s="5" t="s">
        <v>25</v>
      </c>
      <c r="B1" t="s">
        <v>38</v>
      </c>
    </row>
    <row r="2" spans="1:3" x14ac:dyDescent="0.25">
      <c r="A2" s="6" t="s">
        <v>18</v>
      </c>
      <c r="B2" s="7">
        <v>43</v>
      </c>
    </row>
    <row r="3" spans="1:3" x14ac:dyDescent="0.25">
      <c r="A3" s="6" t="s">
        <v>17</v>
      </c>
      <c r="B3" s="7">
        <v>56</v>
      </c>
    </row>
    <row r="4" spans="1:3" x14ac:dyDescent="0.25">
      <c r="A4" s="6" t="s">
        <v>26</v>
      </c>
      <c r="B4" s="7">
        <v>99</v>
      </c>
    </row>
    <row r="6" spans="1:3" x14ac:dyDescent="0.25">
      <c r="A6" s="6" t="s">
        <v>48</v>
      </c>
    </row>
    <row r="16" spans="1:3" x14ac:dyDescent="0.25">
      <c r="C16" t="s">
        <v>72</v>
      </c>
    </row>
    <row r="18" spans="1:4" x14ac:dyDescent="0.25">
      <c r="A18" s="5" t="s">
        <v>39</v>
      </c>
      <c r="B18" s="5" t="s">
        <v>28</v>
      </c>
    </row>
    <row r="19" spans="1:4" x14ac:dyDescent="0.25">
      <c r="A19" s="5" t="s">
        <v>25</v>
      </c>
      <c r="B19" t="s">
        <v>18</v>
      </c>
      <c r="C19" t="s">
        <v>17</v>
      </c>
      <c r="D19" t="s">
        <v>26</v>
      </c>
    </row>
    <row r="20" spans="1:4" x14ac:dyDescent="0.25">
      <c r="A20" s="6" t="s">
        <v>40</v>
      </c>
      <c r="B20" s="7">
        <v>22</v>
      </c>
      <c r="C20" s="7">
        <v>9</v>
      </c>
      <c r="D20" s="7">
        <v>31</v>
      </c>
    </row>
    <row r="21" spans="1:4" x14ac:dyDescent="0.25">
      <c r="A21" s="6" t="s">
        <v>41</v>
      </c>
      <c r="B21" s="7">
        <v>11</v>
      </c>
      <c r="C21" s="7">
        <v>20</v>
      </c>
      <c r="D21" s="7">
        <v>31</v>
      </c>
    </row>
    <row r="22" spans="1:4" x14ac:dyDescent="0.25">
      <c r="A22" s="6" t="s">
        <v>42</v>
      </c>
      <c r="B22" s="7">
        <v>10</v>
      </c>
      <c r="C22" s="7">
        <v>21</v>
      </c>
      <c r="D22" s="7">
        <v>31</v>
      </c>
    </row>
    <row r="23" spans="1:4" x14ac:dyDescent="0.25">
      <c r="A23" s="6" t="s">
        <v>43</v>
      </c>
      <c r="B23" s="7"/>
      <c r="C23" s="7">
        <v>6</v>
      </c>
      <c r="D23" s="7">
        <v>6</v>
      </c>
    </row>
    <row r="24" spans="1:4" x14ac:dyDescent="0.25">
      <c r="A24" s="6" t="s">
        <v>26</v>
      </c>
      <c r="B24" s="7">
        <v>43</v>
      </c>
      <c r="C24" s="7">
        <v>56</v>
      </c>
      <c r="D24" s="7">
        <v>99</v>
      </c>
    </row>
    <row r="26" spans="1:4" x14ac:dyDescent="0.25">
      <c r="A26" s="5" t="s">
        <v>25</v>
      </c>
      <c r="B26" t="s">
        <v>49</v>
      </c>
    </row>
    <row r="27" spans="1:4" x14ac:dyDescent="0.25">
      <c r="A27" s="6" t="s">
        <v>18</v>
      </c>
      <c r="B27" s="7">
        <v>6.0232558139534884</v>
      </c>
    </row>
    <row r="28" spans="1:4" x14ac:dyDescent="0.25">
      <c r="A28" s="6" t="s">
        <v>17</v>
      </c>
      <c r="B28" s="7">
        <v>7.25</v>
      </c>
    </row>
    <row r="29" spans="1:4" x14ac:dyDescent="0.25">
      <c r="A29" s="6" t="s">
        <v>26</v>
      </c>
      <c r="B29" s="7">
        <v>6.7171717171717171</v>
      </c>
    </row>
    <row r="30" spans="1:4" x14ac:dyDescent="0.25">
      <c r="A30" s="6" t="s">
        <v>50</v>
      </c>
    </row>
    <row r="33" spans="1:5" x14ac:dyDescent="0.25">
      <c r="C33" t="s">
        <v>73</v>
      </c>
    </row>
    <row r="38" spans="1:5" x14ac:dyDescent="0.25">
      <c r="A38" s="5" t="s">
        <v>45</v>
      </c>
      <c r="B38" s="5" t="s">
        <v>28</v>
      </c>
    </row>
    <row r="39" spans="1:5" x14ac:dyDescent="0.25">
      <c r="A39" s="5" t="s">
        <v>25</v>
      </c>
      <c r="B39" t="s">
        <v>13</v>
      </c>
      <c r="C39" t="s">
        <v>11</v>
      </c>
      <c r="D39" t="s">
        <v>12</v>
      </c>
      <c r="E39" t="s">
        <v>26</v>
      </c>
    </row>
    <row r="40" spans="1:5" x14ac:dyDescent="0.25">
      <c r="A40" s="6" t="s">
        <v>40</v>
      </c>
      <c r="B40" s="7"/>
      <c r="C40" s="7">
        <v>9</v>
      </c>
      <c r="D40" s="7">
        <v>22</v>
      </c>
      <c r="E40" s="7">
        <v>31</v>
      </c>
    </row>
    <row r="41" spans="1:5" x14ac:dyDescent="0.25">
      <c r="A41" s="6" t="s">
        <v>41</v>
      </c>
      <c r="B41" s="7">
        <v>9</v>
      </c>
      <c r="C41" s="7">
        <v>18</v>
      </c>
      <c r="D41" s="7">
        <v>4</v>
      </c>
      <c r="E41" s="7">
        <v>31</v>
      </c>
    </row>
    <row r="42" spans="1:5" x14ac:dyDescent="0.25">
      <c r="A42" s="6" t="s">
        <v>42</v>
      </c>
      <c r="B42" s="7">
        <v>8</v>
      </c>
      <c r="C42" s="7">
        <v>15</v>
      </c>
      <c r="D42" s="7">
        <v>8</v>
      </c>
      <c r="E42" s="7">
        <v>31</v>
      </c>
    </row>
    <row r="43" spans="1:5" x14ac:dyDescent="0.25">
      <c r="A43" s="6" t="s">
        <v>43</v>
      </c>
      <c r="B43" s="7">
        <v>4</v>
      </c>
      <c r="C43" s="7">
        <v>2</v>
      </c>
      <c r="D43" s="7"/>
      <c r="E43" s="7">
        <v>6</v>
      </c>
    </row>
    <row r="44" spans="1:5" x14ac:dyDescent="0.25">
      <c r="A44" s="6" t="s">
        <v>26</v>
      </c>
      <c r="B44" s="7">
        <v>21</v>
      </c>
      <c r="C44" s="7">
        <v>44</v>
      </c>
      <c r="D44" s="7">
        <v>34</v>
      </c>
      <c r="E44" s="7">
        <v>99</v>
      </c>
    </row>
    <row r="53" spans="1:4" x14ac:dyDescent="0.25">
      <c r="C53" t="s">
        <v>74</v>
      </c>
    </row>
    <row r="56" spans="1:4" x14ac:dyDescent="0.25">
      <c r="A56" s="5" t="s">
        <v>27</v>
      </c>
      <c r="B56" s="5" t="s">
        <v>28</v>
      </c>
    </row>
    <row r="57" spans="1:4" x14ac:dyDescent="0.25">
      <c r="A57" s="5" t="s">
        <v>25</v>
      </c>
      <c r="B57" t="s">
        <v>18</v>
      </c>
      <c r="C57" t="s">
        <v>17</v>
      </c>
      <c r="D57" t="s">
        <v>26</v>
      </c>
    </row>
    <row r="58" spans="1:4" x14ac:dyDescent="0.25">
      <c r="A58" s="6" t="s">
        <v>29</v>
      </c>
      <c r="B58" s="7">
        <v>2</v>
      </c>
      <c r="C58" s="7">
        <v>2</v>
      </c>
      <c r="D58" s="7">
        <v>4</v>
      </c>
    </row>
    <row r="59" spans="1:4" x14ac:dyDescent="0.25">
      <c r="A59" s="6" t="s">
        <v>30</v>
      </c>
      <c r="B59" s="7">
        <v>38</v>
      </c>
      <c r="C59" s="7">
        <v>24</v>
      </c>
      <c r="D59" s="7">
        <v>62</v>
      </c>
    </row>
    <row r="60" spans="1:4" x14ac:dyDescent="0.25">
      <c r="A60" s="6" t="s">
        <v>31</v>
      </c>
      <c r="B60" s="7">
        <v>3</v>
      </c>
      <c r="C60" s="7">
        <v>13</v>
      </c>
      <c r="D60" s="7">
        <v>16</v>
      </c>
    </row>
    <row r="61" spans="1:4" x14ac:dyDescent="0.25">
      <c r="A61" s="6" t="s">
        <v>32</v>
      </c>
      <c r="B61" s="7"/>
      <c r="C61" s="7">
        <v>4</v>
      </c>
      <c r="D61" s="7">
        <v>4</v>
      </c>
    </row>
    <row r="62" spans="1:4" x14ac:dyDescent="0.25">
      <c r="A62" s="6" t="s">
        <v>33</v>
      </c>
      <c r="B62" s="7"/>
      <c r="C62" s="7">
        <v>3</v>
      </c>
      <c r="D62" s="7">
        <v>3</v>
      </c>
    </row>
    <row r="63" spans="1:4" x14ac:dyDescent="0.25">
      <c r="A63" s="6" t="s">
        <v>34</v>
      </c>
      <c r="B63" s="7"/>
      <c r="C63" s="7">
        <v>3</v>
      </c>
      <c r="D63" s="7">
        <v>3</v>
      </c>
    </row>
    <row r="64" spans="1:4" x14ac:dyDescent="0.25">
      <c r="A64" s="6" t="s">
        <v>35</v>
      </c>
      <c r="B64" s="7"/>
      <c r="C64" s="7">
        <v>3</v>
      </c>
      <c r="D64" s="7">
        <v>3</v>
      </c>
    </row>
    <row r="65" spans="1:6" x14ac:dyDescent="0.25">
      <c r="A65" s="6" t="s">
        <v>36</v>
      </c>
      <c r="B65" s="7"/>
      <c r="C65" s="7">
        <v>4</v>
      </c>
      <c r="D65" s="7">
        <v>4</v>
      </c>
    </row>
    <row r="66" spans="1:6" x14ac:dyDescent="0.25">
      <c r="A66" s="6" t="s">
        <v>26</v>
      </c>
      <c r="B66" s="7">
        <v>43</v>
      </c>
      <c r="C66" s="7">
        <v>56</v>
      </c>
      <c r="D66" s="7">
        <v>99</v>
      </c>
    </row>
    <row r="67" spans="1:6" x14ac:dyDescent="0.25">
      <c r="A67" s="6" t="s">
        <v>37</v>
      </c>
    </row>
    <row r="71" spans="1:6" x14ac:dyDescent="0.25">
      <c r="C71" t="s">
        <v>75</v>
      </c>
    </row>
    <row r="76" spans="1:6" x14ac:dyDescent="0.25">
      <c r="A76" s="5" t="s">
        <v>44</v>
      </c>
      <c r="B76" s="5" t="s">
        <v>28</v>
      </c>
    </row>
    <row r="77" spans="1:6" x14ac:dyDescent="0.25">
      <c r="A77" s="5" t="s">
        <v>25</v>
      </c>
      <c r="B77" t="s">
        <v>16</v>
      </c>
      <c r="C77" t="s">
        <v>10</v>
      </c>
      <c r="D77" t="s">
        <v>15</v>
      </c>
      <c r="E77" t="s">
        <v>14</v>
      </c>
      <c r="F77" t="s">
        <v>26</v>
      </c>
    </row>
    <row r="78" spans="1:6" x14ac:dyDescent="0.25">
      <c r="A78" s="6" t="s">
        <v>29</v>
      </c>
      <c r="B78" s="7"/>
      <c r="C78" s="7"/>
      <c r="D78" s="7">
        <v>4</v>
      </c>
      <c r="E78" s="7"/>
      <c r="F78" s="7">
        <v>4</v>
      </c>
    </row>
    <row r="79" spans="1:6" x14ac:dyDescent="0.25">
      <c r="A79" s="6" t="s">
        <v>30</v>
      </c>
      <c r="B79" s="7">
        <v>4</v>
      </c>
      <c r="C79" s="7">
        <v>3</v>
      </c>
      <c r="D79" s="7">
        <v>26</v>
      </c>
      <c r="E79" s="7">
        <v>29</v>
      </c>
      <c r="F79" s="7">
        <v>62</v>
      </c>
    </row>
    <row r="80" spans="1:6" x14ac:dyDescent="0.25">
      <c r="A80" s="6" t="s">
        <v>31</v>
      </c>
      <c r="B80" s="7"/>
      <c r="C80" s="7"/>
      <c r="D80" s="7">
        <v>8</v>
      </c>
      <c r="E80" s="7">
        <v>8</v>
      </c>
      <c r="F80" s="7">
        <v>16</v>
      </c>
    </row>
    <row r="81" spans="1:9" x14ac:dyDescent="0.25">
      <c r="A81" s="6" t="s">
        <v>32</v>
      </c>
      <c r="B81" s="7"/>
      <c r="C81" s="7"/>
      <c r="D81" s="7"/>
      <c r="E81" s="7">
        <v>4</v>
      </c>
      <c r="F81" s="7">
        <v>4</v>
      </c>
    </row>
    <row r="82" spans="1:9" x14ac:dyDescent="0.25">
      <c r="A82" s="6" t="s">
        <v>33</v>
      </c>
      <c r="B82" s="7"/>
      <c r="C82" s="7">
        <v>3</v>
      </c>
      <c r="D82" s="7"/>
      <c r="E82" s="7"/>
      <c r="F82" s="7">
        <v>3</v>
      </c>
    </row>
    <row r="83" spans="1:9" x14ac:dyDescent="0.25">
      <c r="A83" s="6" t="s">
        <v>34</v>
      </c>
      <c r="B83" s="7"/>
      <c r="C83" s="7"/>
      <c r="D83" s="7">
        <v>3</v>
      </c>
      <c r="E83" s="7"/>
      <c r="F83" s="7">
        <v>3</v>
      </c>
    </row>
    <row r="84" spans="1:9" x14ac:dyDescent="0.25">
      <c r="A84" s="6" t="s">
        <v>35</v>
      </c>
      <c r="B84" s="7"/>
      <c r="C84" s="7">
        <v>3</v>
      </c>
      <c r="D84" s="7"/>
      <c r="E84" s="7"/>
      <c r="F84" s="7">
        <v>3</v>
      </c>
    </row>
    <row r="85" spans="1:9" x14ac:dyDescent="0.25">
      <c r="A85" s="6" t="s">
        <v>36</v>
      </c>
      <c r="B85" s="7"/>
      <c r="C85" s="7"/>
      <c r="D85" s="7">
        <v>4</v>
      </c>
      <c r="E85" s="7"/>
      <c r="F85" s="7">
        <v>4</v>
      </c>
    </row>
    <row r="86" spans="1:9" x14ac:dyDescent="0.25">
      <c r="A86" s="6" t="s">
        <v>26</v>
      </c>
      <c r="B86" s="7">
        <v>4</v>
      </c>
      <c r="C86" s="7">
        <v>9</v>
      </c>
      <c r="D86" s="7">
        <v>45</v>
      </c>
      <c r="E86" s="7">
        <v>41</v>
      </c>
      <c r="F86" s="7">
        <v>99</v>
      </c>
    </row>
    <row r="87" spans="1:9" x14ac:dyDescent="0.25">
      <c r="A87" t="s">
        <v>51</v>
      </c>
    </row>
    <row r="91" spans="1:9" x14ac:dyDescent="0.25">
      <c r="C91" t="s">
        <v>76</v>
      </c>
    </row>
    <row r="94" spans="1:9" x14ac:dyDescent="0.25">
      <c r="A94" s="5" t="s">
        <v>39</v>
      </c>
      <c r="B94" s="5" t="s">
        <v>28</v>
      </c>
    </row>
    <row r="95" spans="1:9" x14ac:dyDescent="0.25">
      <c r="A95" s="5" t="s">
        <v>25</v>
      </c>
      <c r="B95">
        <v>4</v>
      </c>
      <c r="C95">
        <v>5</v>
      </c>
      <c r="D95">
        <v>6</v>
      </c>
      <c r="E95">
        <v>7</v>
      </c>
      <c r="F95">
        <v>8</v>
      </c>
      <c r="G95">
        <v>10</v>
      </c>
      <c r="H95">
        <v>12</v>
      </c>
      <c r="I95" t="s">
        <v>26</v>
      </c>
    </row>
    <row r="96" spans="1:9" x14ac:dyDescent="0.25">
      <c r="A96" s="6" t="s">
        <v>29</v>
      </c>
      <c r="B96" s="7"/>
      <c r="C96" s="7"/>
      <c r="D96" s="7"/>
      <c r="E96" s="7">
        <v>2</v>
      </c>
      <c r="F96" s="7"/>
      <c r="G96" s="7"/>
      <c r="H96" s="7">
        <v>2</v>
      </c>
      <c r="I96" s="7">
        <v>4</v>
      </c>
    </row>
    <row r="97" spans="1:10" x14ac:dyDescent="0.25">
      <c r="A97" s="6" t="s">
        <v>100</v>
      </c>
      <c r="B97" s="7">
        <v>4</v>
      </c>
      <c r="C97" s="7">
        <v>15</v>
      </c>
      <c r="D97" s="7">
        <v>4</v>
      </c>
      <c r="E97" s="7">
        <v>7</v>
      </c>
      <c r="F97" s="7">
        <v>12</v>
      </c>
      <c r="G97" s="7"/>
      <c r="H97" s="7"/>
      <c r="I97" s="7">
        <v>42</v>
      </c>
    </row>
    <row r="98" spans="1:10" x14ac:dyDescent="0.25">
      <c r="A98" s="6" t="s">
        <v>101</v>
      </c>
      <c r="B98" s="7">
        <v>4</v>
      </c>
      <c r="C98" s="7"/>
      <c r="D98" s="7">
        <v>4</v>
      </c>
      <c r="E98" s="7">
        <v>4</v>
      </c>
      <c r="F98" s="7">
        <v>8</v>
      </c>
      <c r="G98" s="7"/>
      <c r="H98" s="7"/>
      <c r="I98" s="7">
        <v>20</v>
      </c>
    </row>
    <row r="99" spans="1:10" x14ac:dyDescent="0.25">
      <c r="A99" s="6" t="s">
        <v>102</v>
      </c>
      <c r="B99" s="7"/>
      <c r="C99" s="7">
        <v>2</v>
      </c>
      <c r="D99" s="7"/>
      <c r="E99" s="7"/>
      <c r="F99" s="7">
        <v>6</v>
      </c>
      <c r="G99" s="7"/>
      <c r="H99" s="7"/>
      <c r="I99" s="7">
        <v>8</v>
      </c>
    </row>
    <row r="100" spans="1:10" x14ac:dyDescent="0.25">
      <c r="A100" s="6" t="s">
        <v>103</v>
      </c>
      <c r="B100" s="7"/>
      <c r="C100" s="7">
        <v>3</v>
      </c>
      <c r="D100" s="7"/>
      <c r="E100" s="7">
        <v>3</v>
      </c>
      <c r="F100" s="7">
        <v>2</v>
      </c>
      <c r="G100" s="7"/>
      <c r="H100" s="7"/>
      <c r="I100" s="7">
        <v>8</v>
      </c>
    </row>
    <row r="101" spans="1:10" x14ac:dyDescent="0.25">
      <c r="A101" s="6" t="s">
        <v>104</v>
      </c>
      <c r="B101" s="7"/>
      <c r="C101" s="7"/>
      <c r="D101" s="7"/>
      <c r="E101" s="7"/>
      <c r="F101" s="7"/>
      <c r="G101" s="7">
        <v>4</v>
      </c>
      <c r="H101" s="7"/>
      <c r="I101" s="7">
        <v>4</v>
      </c>
    </row>
    <row r="102" spans="1:10" x14ac:dyDescent="0.25">
      <c r="A102" s="6" t="s">
        <v>105</v>
      </c>
      <c r="B102" s="7"/>
      <c r="C102" s="7"/>
      <c r="D102" s="7"/>
      <c r="E102" s="7">
        <v>3</v>
      </c>
      <c r="F102" s="7"/>
      <c r="G102" s="7"/>
      <c r="H102" s="7"/>
      <c r="I102" s="7">
        <v>3</v>
      </c>
    </row>
    <row r="103" spans="1:10" x14ac:dyDescent="0.25">
      <c r="A103" s="6" t="s">
        <v>106</v>
      </c>
      <c r="B103" s="7">
        <v>3</v>
      </c>
      <c r="C103" s="7"/>
      <c r="D103" s="7"/>
      <c r="E103" s="7"/>
      <c r="F103" s="7"/>
      <c r="G103" s="7"/>
      <c r="H103" s="7"/>
      <c r="I103" s="7">
        <v>3</v>
      </c>
    </row>
    <row r="104" spans="1:10" x14ac:dyDescent="0.25">
      <c r="A104" s="6" t="s">
        <v>107</v>
      </c>
      <c r="B104" s="7"/>
      <c r="C104" s="7"/>
      <c r="D104" s="7"/>
      <c r="E104" s="7"/>
      <c r="F104" s="7">
        <v>3</v>
      </c>
      <c r="G104" s="7"/>
      <c r="H104" s="7"/>
      <c r="I104" s="7">
        <v>3</v>
      </c>
    </row>
    <row r="105" spans="1:10" x14ac:dyDescent="0.25">
      <c r="A105" s="6" t="s">
        <v>108</v>
      </c>
      <c r="B105" s="7"/>
      <c r="C105" s="7"/>
      <c r="D105" s="7"/>
      <c r="E105" s="7">
        <v>4</v>
      </c>
      <c r="F105" s="7"/>
      <c r="G105" s="7"/>
      <c r="H105" s="7"/>
      <c r="I105" s="7">
        <v>4</v>
      </c>
    </row>
    <row r="106" spans="1:10" x14ac:dyDescent="0.25">
      <c r="A106" s="6" t="s">
        <v>26</v>
      </c>
      <c r="B106" s="7">
        <v>11</v>
      </c>
      <c r="C106" s="7">
        <v>20</v>
      </c>
      <c r="D106" s="7">
        <v>8</v>
      </c>
      <c r="E106" s="7">
        <v>23</v>
      </c>
      <c r="F106" s="7">
        <v>31</v>
      </c>
      <c r="G106" s="7">
        <v>4</v>
      </c>
      <c r="H106" s="7">
        <v>2</v>
      </c>
      <c r="I106" s="7">
        <v>99</v>
      </c>
    </row>
    <row r="110" spans="1:10" x14ac:dyDescent="0.25">
      <c r="J110" t="s">
        <v>109</v>
      </c>
    </row>
  </sheetData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abSelected="1" topLeftCell="B1" workbookViewId="0">
      <selection activeCell="I29" sqref="I29"/>
    </sheetView>
  </sheetViews>
  <sheetFormatPr defaultRowHeight="15" x14ac:dyDescent="0.25"/>
  <cols>
    <col min="1" max="1" width="33.85546875" customWidth="1"/>
    <col min="2" max="2" width="20.85546875" customWidth="1"/>
    <col min="3" max="3" width="8.85546875" customWidth="1"/>
    <col min="4" max="4" width="8.28515625" customWidth="1"/>
    <col min="5" max="5" width="8.85546875" customWidth="1"/>
    <col min="6" max="6" width="11.85546875" customWidth="1"/>
    <col min="7" max="7" width="48.5703125" customWidth="1"/>
    <col min="8" max="8" width="9.7109375" customWidth="1"/>
    <col min="9" max="9" width="8" customWidth="1"/>
    <col min="10" max="10" width="11.85546875" customWidth="1"/>
  </cols>
  <sheetData>
    <row r="1" spans="1:9" x14ac:dyDescent="0.25">
      <c r="A1" s="5" t="s">
        <v>44</v>
      </c>
      <c r="B1" s="5" t="s">
        <v>28</v>
      </c>
      <c r="I1" t="s">
        <v>69</v>
      </c>
    </row>
    <row r="2" spans="1:9" x14ac:dyDescent="0.25">
      <c r="A2" s="5" t="s">
        <v>25</v>
      </c>
      <c r="B2" t="s">
        <v>16</v>
      </c>
      <c r="C2" t="s">
        <v>15</v>
      </c>
      <c r="D2" t="s">
        <v>14</v>
      </c>
      <c r="E2" t="s">
        <v>10</v>
      </c>
      <c r="F2" t="s">
        <v>26</v>
      </c>
    </row>
    <row r="3" spans="1:9" x14ac:dyDescent="0.25">
      <c r="A3" s="6" t="s">
        <v>18</v>
      </c>
      <c r="B3" s="7">
        <v>4</v>
      </c>
      <c r="C3" s="7">
        <v>21</v>
      </c>
      <c r="D3" s="7">
        <v>18</v>
      </c>
      <c r="E3" s="7"/>
      <c r="F3" s="7">
        <v>43</v>
      </c>
    </row>
    <row r="4" spans="1:9" x14ac:dyDescent="0.25">
      <c r="A4" s="6" t="s">
        <v>17</v>
      </c>
      <c r="B4" s="7"/>
      <c r="C4" s="7">
        <v>24</v>
      </c>
      <c r="D4" s="7">
        <v>23</v>
      </c>
      <c r="E4" s="7">
        <v>9</v>
      </c>
      <c r="F4" s="7">
        <v>56</v>
      </c>
    </row>
    <row r="5" spans="1:9" x14ac:dyDescent="0.25">
      <c r="A5" s="6" t="s">
        <v>26</v>
      </c>
      <c r="B5" s="7">
        <v>4</v>
      </c>
      <c r="C5" s="7">
        <v>45</v>
      </c>
      <c r="D5" s="7">
        <v>41</v>
      </c>
      <c r="E5" s="7">
        <v>9</v>
      </c>
      <c r="F5" s="7">
        <v>99</v>
      </c>
    </row>
    <row r="19" spans="1:9" x14ac:dyDescent="0.25">
      <c r="A19" s="5" t="s">
        <v>45</v>
      </c>
      <c r="B19" s="5" t="s">
        <v>28</v>
      </c>
      <c r="I19" t="s">
        <v>68</v>
      </c>
    </row>
    <row r="20" spans="1:9" x14ac:dyDescent="0.25">
      <c r="A20" s="5" t="s">
        <v>25</v>
      </c>
      <c r="B20" t="s">
        <v>13</v>
      </c>
      <c r="C20" t="s">
        <v>11</v>
      </c>
      <c r="D20" t="s">
        <v>12</v>
      </c>
      <c r="E20" t="s">
        <v>26</v>
      </c>
    </row>
    <row r="21" spans="1:9" x14ac:dyDescent="0.25">
      <c r="A21" s="6" t="s">
        <v>18</v>
      </c>
      <c r="B21" s="7">
        <v>8</v>
      </c>
      <c r="C21" s="7">
        <v>10</v>
      </c>
      <c r="D21" s="7">
        <v>25</v>
      </c>
      <c r="E21" s="7">
        <v>43</v>
      </c>
    </row>
    <row r="22" spans="1:9" x14ac:dyDescent="0.25">
      <c r="A22" s="6" t="s">
        <v>17</v>
      </c>
      <c r="B22" s="7">
        <v>13</v>
      </c>
      <c r="C22" s="7">
        <v>34</v>
      </c>
      <c r="D22" s="7">
        <v>9</v>
      </c>
      <c r="E22" s="7">
        <v>56</v>
      </c>
    </row>
    <row r="23" spans="1:9" x14ac:dyDescent="0.25">
      <c r="A23" s="6" t="s">
        <v>26</v>
      </c>
      <c r="B23" s="7">
        <v>21</v>
      </c>
      <c r="C23" s="7">
        <v>44</v>
      </c>
      <c r="D23" s="7">
        <v>34</v>
      </c>
      <c r="E23" s="7">
        <v>99</v>
      </c>
    </row>
    <row r="27" spans="1:9" x14ac:dyDescent="0.25">
      <c r="B27" t="s">
        <v>53</v>
      </c>
    </row>
    <row r="37" spans="1:9" x14ac:dyDescent="0.25">
      <c r="A37" s="5" t="s">
        <v>46</v>
      </c>
      <c r="B37" s="5" t="s">
        <v>28</v>
      </c>
      <c r="I37" t="s">
        <v>70</v>
      </c>
    </row>
    <row r="38" spans="1:9" x14ac:dyDescent="0.25">
      <c r="A38" s="5" t="s">
        <v>25</v>
      </c>
      <c r="B38" t="s">
        <v>13</v>
      </c>
      <c r="C38" t="s">
        <v>11</v>
      </c>
      <c r="D38" t="s">
        <v>12</v>
      </c>
      <c r="E38" t="s">
        <v>26</v>
      </c>
    </row>
    <row r="39" spans="1:9" x14ac:dyDescent="0.25">
      <c r="A39" s="6" t="s">
        <v>18</v>
      </c>
      <c r="B39" s="7">
        <v>12</v>
      </c>
      <c r="C39" s="7">
        <v>11</v>
      </c>
      <c r="D39" s="7">
        <v>20</v>
      </c>
      <c r="E39" s="7">
        <v>43</v>
      </c>
    </row>
    <row r="40" spans="1:9" x14ac:dyDescent="0.25">
      <c r="A40" s="6" t="s">
        <v>17</v>
      </c>
      <c r="B40" s="7">
        <v>19</v>
      </c>
      <c r="C40" s="7">
        <v>20</v>
      </c>
      <c r="D40" s="7">
        <v>17</v>
      </c>
      <c r="E40" s="7">
        <v>56</v>
      </c>
    </row>
    <row r="41" spans="1:9" x14ac:dyDescent="0.25">
      <c r="A41" s="6" t="s">
        <v>26</v>
      </c>
      <c r="B41" s="7">
        <v>31</v>
      </c>
      <c r="C41" s="7">
        <v>31</v>
      </c>
      <c r="D41" s="7">
        <v>37</v>
      </c>
      <c r="E41" s="7">
        <v>99</v>
      </c>
    </row>
    <row r="55" spans="1:10" x14ac:dyDescent="0.25">
      <c r="A55" s="5" t="s">
        <v>44</v>
      </c>
      <c r="B55" s="5" t="s">
        <v>28</v>
      </c>
      <c r="J55" t="s">
        <v>71</v>
      </c>
    </row>
    <row r="56" spans="1:10" x14ac:dyDescent="0.25">
      <c r="A56" s="5" t="s">
        <v>25</v>
      </c>
      <c r="B56" t="s">
        <v>16</v>
      </c>
      <c r="C56" t="s">
        <v>15</v>
      </c>
      <c r="D56" t="s">
        <v>14</v>
      </c>
      <c r="E56" t="s">
        <v>10</v>
      </c>
      <c r="F56" t="s">
        <v>26</v>
      </c>
    </row>
    <row r="57" spans="1:10" x14ac:dyDescent="0.25">
      <c r="A57" s="6" t="s">
        <v>12</v>
      </c>
      <c r="B57" s="7">
        <v>4</v>
      </c>
      <c r="C57" s="7">
        <v>15</v>
      </c>
      <c r="D57" s="7">
        <v>12</v>
      </c>
      <c r="E57" s="7">
        <v>3</v>
      </c>
      <c r="F57" s="7">
        <v>34</v>
      </c>
    </row>
    <row r="58" spans="1:10" x14ac:dyDescent="0.25">
      <c r="A58" s="6" t="s">
        <v>11</v>
      </c>
      <c r="B58" s="7"/>
      <c r="C58" s="7">
        <v>21</v>
      </c>
      <c r="D58" s="7">
        <v>20</v>
      </c>
      <c r="E58" s="7">
        <v>3</v>
      </c>
      <c r="F58" s="7">
        <v>44</v>
      </c>
    </row>
    <row r="59" spans="1:10" x14ac:dyDescent="0.25">
      <c r="A59" s="6" t="s">
        <v>13</v>
      </c>
      <c r="B59" s="7"/>
      <c r="C59" s="7">
        <v>9</v>
      </c>
      <c r="D59" s="7">
        <v>9</v>
      </c>
      <c r="E59" s="7">
        <v>3</v>
      </c>
      <c r="F59" s="7">
        <v>21</v>
      </c>
    </row>
    <row r="60" spans="1:10" x14ac:dyDescent="0.25">
      <c r="A60" s="6" t="s">
        <v>26</v>
      </c>
      <c r="B60" s="7">
        <v>4</v>
      </c>
      <c r="C60" s="7">
        <v>45</v>
      </c>
      <c r="D60" s="7">
        <v>41</v>
      </c>
      <c r="E60" s="7">
        <v>9</v>
      </c>
      <c r="F60" s="7">
        <v>99</v>
      </c>
    </row>
    <row r="73" spans="1:4" x14ac:dyDescent="0.25">
      <c r="A73" s="5" t="s">
        <v>47</v>
      </c>
      <c r="B73" s="5" t="s">
        <v>28</v>
      </c>
    </row>
    <row r="74" spans="1:4" x14ac:dyDescent="0.25">
      <c r="A74" s="5" t="s">
        <v>25</v>
      </c>
      <c r="B74" t="s">
        <v>13</v>
      </c>
      <c r="C74" t="s">
        <v>12</v>
      </c>
      <c r="D74" t="s">
        <v>26</v>
      </c>
    </row>
    <row r="75" spans="1:4" x14ac:dyDescent="0.25">
      <c r="A75" s="8">
        <v>20</v>
      </c>
      <c r="B75" s="7"/>
      <c r="C75" s="7">
        <v>7</v>
      </c>
      <c r="D75" s="7">
        <v>7</v>
      </c>
    </row>
    <row r="76" spans="1:4" x14ac:dyDescent="0.25">
      <c r="A76" s="8">
        <v>21</v>
      </c>
      <c r="B76" s="7"/>
      <c r="C76" s="7">
        <v>30</v>
      </c>
      <c r="D76" s="7">
        <v>30</v>
      </c>
    </row>
    <row r="77" spans="1:4" x14ac:dyDescent="0.25">
      <c r="A77" s="8">
        <v>22</v>
      </c>
      <c r="B77" s="7"/>
      <c r="C77" s="7">
        <v>11</v>
      </c>
      <c r="D77" s="7">
        <v>11</v>
      </c>
    </row>
    <row r="78" spans="1:4" x14ac:dyDescent="0.25">
      <c r="A78" s="8">
        <v>23</v>
      </c>
      <c r="B78" s="7">
        <v>4</v>
      </c>
      <c r="C78" s="7">
        <v>15</v>
      </c>
      <c r="D78" s="7">
        <v>19</v>
      </c>
    </row>
    <row r="79" spans="1:4" x14ac:dyDescent="0.25">
      <c r="A79" s="8">
        <v>24</v>
      </c>
      <c r="B79" s="7"/>
      <c r="C79" s="7">
        <v>20</v>
      </c>
      <c r="D79" s="7">
        <v>20</v>
      </c>
    </row>
    <row r="80" spans="1:4" x14ac:dyDescent="0.25">
      <c r="A80" s="8">
        <v>25</v>
      </c>
      <c r="B80" s="7">
        <v>6</v>
      </c>
      <c r="C80" s="7">
        <v>6</v>
      </c>
      <c r="D80" s="7">
        <v>12</v>
      </c>
    </row>
    <row r="81" spans="1:4" x14ac:dyDescent="0.25">
      <c r="A81" s="8" t="s">
        <v>26</v>
      </c>
      <c r="B81" s="7">
        <v>10</v>
      </c>
      <c r="C81" s="7">
        <v>89</v>
      </c>
      <c r="D81" s="7">
        <v>99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selection activeCell="H34" sqref="A1:H34"/>
    </sheetView>
  </sheetViews>
  <sheetFormatPr defaultRowHeight="15" x14ac:dyDescent="0.25"/>
  <cols>
    <col min="1" max="1" width="6.7109375" customWidth="1"/>
    <col min="2" max="2" width="5.28515625" customWidth="1"/>
    <col min="3" max="3" width="6.7109375" customWidth="1"/>
    <col min="4" max="4" width="5.28515625" customWidth="1"/>
    <col min="5" max="5" width="8.85546875" customWidth="1"/>
    <col min="6" max="6" width="50" customWidth="1"/>
    <col min="7" max="7" width="14.42578125" bestFit="1" customWidth="1"/>
    <col min="8" max="8" width="15.42578125" customWidth="1"/>
    <col min="10" max="10" width="49.7109375" customWidth="1"/>
    <col min="11" max="12" width="14.42578125" customWidth="1"/>
  </cols>
  <sheetData>
    <row r="1" spans="1:8" x14ac:dyDescent="0.25">
      <c r="A1" s="1" t="s">
        <v>12</v>
      </c>
      <c r="B1" s="3">
        <v>8</v>
      </c>
      <c r="C1" s="1" t="s">
        <v>13</v>
      </c>
      <c r="D1" s="3">
        <v>8</v>
      </c>
      <c r="F1" t="s">
        <v>87</v>
      </c>
    </row>
    <row r="2" spans="1:8" x14ac:dyDescent="0.25">
      <c r="A2" s="1" t="s">
        <v>12</v>
      </c>
      <c r="B2" s="3">
        <v>5</v>
      </c>
      <c r="C2" s="1" t="s">
        <v>13</v>
      </c>
      <c r="D2" s="3">
        <v>8</v>
      </c>
      <c r="F2" t="s">
        <v>88</v>
      </c>
    </row>
    <row r="3" spans="1:8" x14ac:dyDescent="0.25">
      <c r="A3" s="1" t="s">
        <v>12</v>
      </c>
      <c r="B3" s="3">
        <v>8</v>
      </c>
      <c r="C3" s="1" t="s">
        <v>13</v>
      </c>
      <c r="D3" s="3">
        <v>7</v>
      </c>
    </row>
    <row r="4" spans="1:8" x14ac:dyDescent="0.25">
      <c r="A4" s="1" t="s">
        <v>12</v>
      </c>
      <c r="B4" s="3">
        <v>4</v>
      </c>
      <c r="C4" s="1" t="s">
        <v>13</v>
      </c>
      <c r="D4" s="3">
        <v>7</v>
      </c>
      <c r="F4" t="s">
        <v>54</v>
      </c>
    </row>
    <row r="5" spans="1:8" ht="15.75" thickBot="1" x14ac:dyDescent="0.3">
      <c r="A5" s="1" t="s">
        <v>12</v>
      </c>
      <c r="B5" s="3">
        <v>5</v>
      </c>
      <c r="C5" s="1" t="s">
        <v>13</v>
      </c>
      <c r="D5" s="3">
        <v>10</v>
      </c>
    </row>
    <row r="6" spans="1:8" x14ac:dyDescent="0.25">
      <c r="A6" s="1" t="s">
        <v>12</v>
      </c>
      <c r="B6" s="3">
        <v>5</v>
      </c>
      <c r="C6" s="1" t="s">
        <v>13</v>
      </c>
      <c r="D6" s="3">
        <v>8</v>
      </c>
      <c r="F6" s="11"/>
      <c r="G6" s="11" t="s">
        <v>55</v>
      </c>
      <c r="H6" s="11" t="s">
        <v>56</v>
      </c>
    </row>
    <row r="7" spans="1:8" x14ac:dyDescent="0.25">
      <c r="A7" s="1" t="s">
        <v>12</v>
      </c>
      <c r="B7" s="3">
        <v>5</v>
      </c>
      <c r="C7" s="1" t="s">
        <v>13</v>
      </c>
      <c r="D7" s="3">
        <v>8</v>
      </c>
      <c r="F7" s="9" t="s">
        <v>57</v>
      </c>
      <c r="G7" s="9">
        <v>5.617647058823529</v>
      </c>
      <c r="H7" s="9">
        <v>7.9523809523809526</v>
      </c>
    </row>
    <row r="8" spans="1:8" x14ac:dyDescent="0.25">
      <c r="A8" s="1" t="s">
        <v>12</v>
      </c>
      <c r="B8" s="3">
        <v>4</v>
      </c>
      <c r="C8" s="1" t="s">
        <v>13</v>
      </c>
      <c r="D8" s="3">
        <v>8</v>
      </c>
      <c r="F8" s="9" t="s">
        <v>58</v>
      </c>
      <c r="G8" s="9">
        <v>2.1221033868092682</v>
      </c>
      <c r="H8" s="9">
        <v>1.2476190476190481</v>
      </c>
    </row>
    <row r="9" spans="1:8" x14ac:dyDescent="0.25">
      <c r="A9" s="1" t="s">
        <v>12</v>
      </c>
      <c r="B9" s="3">
        <v>6</v>
      </c>
      <c r="C9" s="1" t="s">
        <v>13</v>
      </c>
      <c r="D9" s="3">
        <v>7</v>
      </c>
      <c r="F9" s="9" t="s">
        <v>59</v>
      </c>
      <c r="G9" s="9">
        <v>34</v>
      </c>
      <c r="H9" s="9">
        <v>21</v>
      </c>
    </row>
    <row r="10" spans="1:8" x14ac:dyDescent="0.25">
      <c r="A10" s="1" t="s">
        <v>12</v>
      </c>
      <c r="B10" s="3">
        <v>8</v>
      </c>
      <c r="C10" s="1" t="s">
        <v>13</v>
      </c>
      <c r="D10" s="3">
        <v>7</v>
      </c>
      <c r="F10" s="9" t="s">
        <v>60</v>
      </c>
      <c r="G10" s="9">
        <v>1.7921092965488079</v>
      </c>
      <c r="H10" s="9"/>
    </row>
    <row r="11" spans="1:8" x14ac:dyDescent="0.25">
      <c r="A11" s="1" t="s">
        <v>12</v>
      </c>
      <c r="B11" s="3">
        <v>8</v>
      </c>
      <c r="C11" s="1" t="s">
        <v>13</v>
      </c>
      <c r="D11" s="3">
        <v>10</v>
      </c>
      <c r="F11" s="9" t="s">
        <v>61</v>
      </c>
      <c r="G11" s="9">
        <v>0</v>
      </c>
      <c r="H11" s="9"/>
    </row>
    <row r="12" spans="1:8" x14ac:dyDescent="0.25">
      <c r="A12" s="1" t="s">
        <v>12</v>
      </c>
      <c r="B12" s="3">
        <v>5</v>
      </c>
      <c r="C12" s="1" t="s">
        <v>13</v>
      </c>
      <c r="D12" s="3">
        <v>8</v>
      </c>
      <c r="F12" s="9" t="s">
        <v>62</v>
      </c>
      <c r="G12" s="9">
        <v>53</v>
      </c>
      <c r="H12" s="9"/>
    </row>
    <row r="13" spans="1:8" x14ac:dyDescent="0.25">
      <c r="A13" s="1" t="s">
        <v>12</v>
      </c>
      <c r="B13" s="3">
        <v>8</v>
      </c>
      <c r="C13" s="1" t="s">
        <v>13</v>
      </c>
      <c r="D13" s="3">
        <v>8</v>
      </c>
      <c r="F13" s="9" t="s">
        <v>63</v>
      </c>
      <c r="G13" s="9">
        <v>-6.2838079421280337</v>
      </c>
      <c r="H13" s="9"/>
    </row>
    <row r="14" spans="1:8" x14ac:dyDescent="0.25">
      <c r="A14" s="1" t="s">
        <v>12</v>
      </c>
      <c r="B14" s="3">
        <v>4</v>
      </c>
      <c r="C14" s="1" t="s">
        <v>13</v>
      </c>
      <c r="D14" s="3">
        <v>8</v>
      </c>
      <c r="F14" s="9" t="s">
        <v>64</v>
      </c>
      <c r="G14" s="9">
        <v>3.1898234554367216E-8</v>
      </c>
      <c r="H14" s="9"/>
    </row>
    <row r="15" spans="1:8" x14ac:dyDescent="0.25">
      <c r="A15" s="1" t="s">
        <v>12</v>
      </c>
      <c r="B15" s="3">
        <v>5</v>
      </c>
      <c r="C15" s="1" t="s">
        <v>13</v>
      </c>
      <c r="D15" s="3">
        <v>7</v>
      </c>
      <c r="F15" s="9" t="s">
        <v>65</v>
      </c>
      <c r="G15" s="9">
        <v>1.6741162367030993</v>
      </c>
      <c r="H15" s="9"/>
    </row>
    <row r="16" spans="1:8" x14ac:dyDescent="0.25">
      <c r="A16" s="1" t="s">
        <v>12</v>
      </c>
      <c r="B16" s="3">
        <v>5</v>
      </c>
      <c r="C16" s="1" t="s">
        <v>13</v>
      </c>
      <c r="D16" s="3">
        <v>7</v>
      </c>
      <c r="F16" s="9" t="s">
        <v>66</v>
      </c>
      <c r="G16" s="9">
        <v>6.3796469108734432E-8</v>
      </c>
      <c r="H16" s="9"/>
    </row>
    <row r="17" spans="1:8" ht="15.75" thickBot="1" x14ac:dyDescent="0.3">
      <c r="A17" s="1" t="s">
        <v>12</v>
      </c>
      <c r="B17" s="3">
        <v>5</v>
      </c>
      <c r="C17" s="1" t="s">
        <v>13</v>
      </c>
      <c r="D17" s="3">
        <v>10</v>
      </c>
      <c r="F17" s="10" t="s">
        <v>67</v>
      </c>
      <c r="G17" s="10">
        <v>2.00574599531787</v>
      </c>
      <c r="H17" s="10"/>
    </row>
    <row r="18" spans="1:8" x14ac:dyDescent="0.25">
      <c r="A18" s="1" t="s">
        <v>12</v>
      </c>
      <c r="B18" s="3">
        <v>4</v>
      </c>
      <c r="C18" s="1" t="s">
        <v>13</v>
      </c>
      <c r="D18" s="3">
        <v>7</v>
      </c>
    </row>
    <row r="19" spans="1:8" x14ac:dyDescent="0.25">
      <c r="A19" s="1" t="s">
        <v>12</v>
      </c>
      <c r="B19" s="3">
        <v>6</v>
      </c>
      <c r="C19" s="1" t="s">
        <v>13</v>
      </c>
      <c r="D19" s="3">
        <v>7</v>
      </c>
      <c r="F19" t="s">
        <v>145</v>
      </c>
    </row>
    <row r="20" spans="1:8" x14ac:dyDescent="0.25">
      <c r="A20" s="1" t="s">
        <v>12</v>
      </c>
      <c r="B20" s="3">
        <v>8</v>
      </c>
      <c r="C20" s="1" t="s">
        <v>13</v>
      </c>
      <c r="D20" s="3">
        <v>10</v>
      </c>
    </row>
    <row r="21" spans="1:8" x14ac:dyDescent="0.25">
      <c r="A21" s="1" t="s">
        <v>12</v>
      </c>
      <c r="B21" s="3">
        <v>8</v>
      </c>
      <c r="C21" s="1" t="s">
        <v>13</v>
      </c>
      <c r="D21" s="3">
        <v>7</v>
      </c>
      <c r="F21" t="s">
        <v>144</v>
      </c>
    </row>
    <row r="22" spans="1:8" x14ac:dyDescent="0.25">
      <c r="A22" s="1" t="s">
        <v>12</v>
      </c>
      <c r="B22" s="3">
        <v>5</v>
      </c>
      <c r="F22" t="s">
        <v>81</v>
      </c>
    </row>
    <row r="23" spans="1:8" x14ac:dyDescent="0.25">
      <c r="A23" s="1" t="s">
        <v>12</v>
      </c>
      <c r="B23" s="3">
        <v>8</v>
      </c>
    </row>
    <row r="24" spans="1:8" x14ac:dyDescent="0.25">
      <c r="A24" s="1" t="s">
        <v>12</v>
      </c>
      <c r="B24" s="3">
        <v>4</v>
      </c>
    </row>
    <row r="25" spans="1:8" x14ac:dyDescent="0.25">
      <c r="A25" s="1" t="s">
        <v>12</v>
      </c>
      <c r="B25" s="3">
        <v>5</v>
      </c>
    </row>
    <row r="26" spans="1:8" x14ac:dyDescent="0.25">
      <c r="A26" s="1" t="s">
        <v>12</v>
      </c>
      <c r="B26" s="3">
        <v>5</v>
      </c>
    </row>
    <row r="27" spans="1:8" x14ac:dyDescent="0.25">
      <c r="A27" s="1" t="s">
        <v>12</v>
      </c>
      <c r="B27" s="3">
        <v>5</v>
      </c>
    </row>
    <row r="28" spans="1:8" x14ac:dyDescent="0.25">
      <c r="A28" s="1" t="s">
        <v>12</v>
      </c>
      <c r="B28" s="3">
        <v>4</v>
      </c>
    </row>
    <row r="29" spans="1:8" x14ac:dyDescent="0.25">
      <c r="A29" s="1" t="s">
        <v>12</v>
      </c>
      <c r="B29" s="3">
        <v>6</v>
      </c>
    </row>
    <row r="30" spans="1:8" x14ac:dyDescent="0.25">
      <c r="A30" s="1" t="s">
        <v>12</v>
      </c>
      <c r="B30" s="3">
        <v>5</v>
      </c>
    </row>
    <row r="31" spans="1:8" x14ac:dyDescent="0.25">
      <c r="A31" s="1" t="s">
        <v>12</v>
      </c>
      <c r="B31" s="3">
        <v>5</v>
      </c>
    </row>
    <row r="32" spans="1:8" x14ac:dyDescent="0.25">
      <c r="A32" s="1" t="s">
        <v>12</v>
      </c>
      <c r="B32" s="3">
        <v>5</v>
      </c>
    </row>
    <row r="33" spans="1:12" x14ac:dyDescent="0.25">
      <c r="A33" s="1" t="s">
        <v>12</v>
      </c>
      <c r="B33" s="3">
        <v>4</v>
      </c>
    </row>
    <row r="34" spans="1:12" x14ac:dyDescent="0.25">
      <c r="A34" s="1" t="s">
        <v>12</v>
      </c>
      <c r="B34" s="3">
        <v>6</v>
      </c>
    </row>
    <row r="35" spans="1:12" x14ac:dyDescent="0.25">
      <c r="A35" s="1"/>
      <c r="B35" s="3"/>
    </row>
    <row r="36" spans="1:12" x14ac:dyDescent="0.25">
      <c r="A36" s="1" t="s">
        <v>17</v>
      </c>
      <c r="B36" s="3">
        <v>12</v>
      </c>
      <c r="D36" s="1" t="s">
        <v>18</v>
      </c>
      <c r="E36" s="3">
        <v>5</v>
      </c>
    </row>
    <row r="37" spans="1:12" x14ac:dyDescent="0.25">
      <c r="A37" s="1" t="s">
        <v>17</v>
      </c>
      <c r="B37" s="3">
        <v>8</v>
      </c>
      <c r="D37" s="1" t="s">
        <v>18</v>
      </c>
      <c r="E37" s="3">
        <v>5</v>
      </c>
      <c r="H37" t="s">
        <v>77</v>
      </c>
    </row>
    <row r="38" spans="1:12" x14ac:dyDescent="0.25">
      <c r="A38" s="1" t="s">
        <v>17</v>
      </c>
      <c r="B38" s="3">
        <v>8</v>
      </c>
      <c r="D38" s="1" t="s">
        <v>18</v>
      </c>
      <c r="E38" s="3">
        <v>8</v>
      </c>
      <c r="H38" t="s">
        <v>89</v>
      </c>
    </row>
    <row r="39" spans="1:12" x14ac:dyDescent="0.25">
      <c r="A39" s="1" t="s">
        <v>17</v>
      </c>
      <c r="B39" s="3">
        <v>8</v>
      </c>
      <c r="D39" s="1" t="s">
        <v>18</v>
      </c>
      <c r="E39" s="3">
        <v>8</v>
      </c>
    </row>
    <row r="40" spans="1:12" x14ac:dyDescent="0.25">
      <c r="A40" s="1" t="s">
        <v>17</v>
      </c>
      <c r="B40" s="3">
        <v>8</v>
      </c>
      <c r="D40" s="1" t="s">
        <v>18</v>
      </c>
      <c r="E40" s="3">
        <v>5</v>
      </c>
      <c r="H40" t="s">
        <v>54</v>
      </c>
    </row>
    <row r="41" spans="1:12" x14ac:dyDescent="0.25">
      <c r="A41" s="1" t="s">
        <v>17</v>
      </c>
      <c r="B41" s="3">
        <v>8</v>
      </c>
      <c r="D41" s="1" t="s">
        <v>18</v>
      </c>
      <c r="E41" s="3">
        <v>5</v>
      </c>
    </row>
    <row r="42" spans="1:12" x14ac:dyDescent="0.25">
      <c r="A42" s="1" t="s">
        <v>17</v>
      </c>
      <c r="B42" s="3">
        <v>4</v>
      </c>
      <c r="D42" s="1" t="s">
        <v>18</v>
      </c>
      <c r="E42" s="3">
        <v>5</v>
      </c>
      <c r="J42" t="s">
        <v>54</v>
      </c>
    </row>
    <row r="43" spans="1:12" ht="15.75" thickBot="1" x14ac:dyDescent="0.3">
      <c r="A43" s="1" t="s">
        <v>17</v>
      </c>
      <c r="B43" s="3">
        <v>7</v>
      </c>
      <c r="D43" s="1" t="s">
        <v>18</v>
      </c>
      <c r="E43" s="3">
        <v>7</v>
      </c>
    </row>
    <row r="44" spans="1:12" x14ac:dyDescent="0.25">
      <c r="A44" s="1" t="s">
        <v>17</v>
      </c>
      <c r="B44" s="3">
        <v>7</v>
      </c>
      <c r="D44" s="1" t="s">
        <v>18</v>
      </c>
      <c r="E44" s="3">
        <v>4</v>
      </c>
      <c r="J44" s="11"/>
      <c r="K44" s="11" t="s">
        <v>55</v>
      </c>
      <c r="L44" s="11" t="s">
        <v>56</v>
      </c>
    </row>
    <row r="45" spans="1:12" x14ac:dyDescent="0.25">
      <c r="A45" s="1" t="s">
        <v>17</v>
      </c>
      <c r="B45" s="3">
        <v>7</v>
      </c>
      <c r="D45" s="1" t="s">
        <v>18</v>
      </c>
      <c r="E45" s="3">
        <v>6</v>
      </c>
      <c r="J45" s="9" t="s">
        <v>57</v>
      </c>
      <c r="K45" s="9">
        <v>7.25</v>
      </c>
      <c r="L45" s="9">
        <v>6.0232558139534884</v>
      </c>
    </row>
    <row r="46" spans="1:12" x14ac:dyDescent="0.25">
      <c r="A46" s="1" t="s">
        <v>17</v>
      </c>
      <c r="B46" s="3">
        <v>7</v>
      </c>
      <c r="D46" s="1" t="s">
        <v>18</v>
      </c>
      <c r="E46" s="3">
        <v>7</v>
      </c>
      <c r="J46" s="9" t="s">
        <v>58</v>
      </c>
      <c r="K46" s="9">
        <v>3.2454545454545456</v>
      </c>
      <c r="L46" s="9">
        <v>1.9280177187153933</v>
      </c>
    </row>
    <row r="47" spans="1:12" x14ac:dyDescent="0.25">
      <c r="A47" s="1" t="s">
        <v>17</v>
      </c>
      <c r="B47" s="3">
        <v>6</v>
      </c>
      <c r="D47" s="1" t="s">
        <v>18</v>
      </c>
      <c r="E47" s="3">
        <v>8</v>
      </c>
      <c r="J47" s="9" t="s">
        <v>59</v>
      </c>
      <c r="K47" s="9">
        <v>56</v>
      </c>
      <c r="L47" s="9">
        <v>43</v>
      </c>
    </row>
    <row r="48" spans="1:12" x14ac:dyDescent="0.25">
      <c r="A48" s="1" t="s">
        <v>17</v>
      </c>
      <c r="B48" s="3">
        <v>4</v>
      </c>
      <c r="D48" s="1" t="s">
        <v>18</v>
      </c>
      <c r="E48" s="3">
        <v>8</v>
      </c>
      <c r="J48" s="9" t="s">
        <v>60</v>
      </c>
      <c r="K48" s="9">
        <v>2.6750179812994488</v>
      </c>
      <c r="L48" s="9"/>
    </row>
    <row r="49" spans="1:12" x14ac:dyDescent="0.25">
      <c r="A49" s="1" t="s">
        <v>17</v>
      </c>
      <c r="B49" s="3">
        <v>10</v>
      </c>
      <c r="D49" s="1" t="s">
        <v>18</v>
      </c>
      <c r="E49" s="3">
        <v>5</v>
      </c>
      <c r="J49" s="9" t="s">
        <v>61</v>
      </c>
      <c r="K49" s="9">
        <v>0</v>
      </c>
      <c r="L49" s="9"/>
    </row>
    <row r="50" spans="1:12" x14ac:dyDescent="0.25">
      <c r="A50" s="1" t="s">
        <v>17</v>
      </c>
      <c r="B50" s="3">
        <v>7</v>
      </c>
      <c r="D50" s="1" t="s">
        <v>18</v>
      </c>
      <c r="E50" s="3">
        <v>5</v>
      </c>
      <c r="J50" s="9" t="s">
        <v>62</v>
      </c>
      <c r="K50" s="9">
        <v>97</v>
      </c>
      <c r="L50" s="9"/>
    </row>
    <row r="51" spans="1:12" x14ac:dyDescent="0.25">
      <c r="A51" s="1" t="s">
        <v>17</v>
      </c>
      <c r="B51" s="3">
        <v>5</v>
      </c>
      <c r="D51" s="1" t="s">
        <v>18</v>
      </c>
      <c r="E51" s="3">
        <v>8</v>
      </c>
      <c r="J51" s="9" t="s">
        <v>63</v>
      </c>
      <c r="K51" s="9">
        <v>3.6991445257351789</v>
      </c>
      <c r="L51" s="9"/>
    </row>
    <row r="52" spans="1:12" x14ac:dyDescent="0.25">
      <c r="A52" s="1" t="s">
        <v>17</v>
      </c>
      <c r="B52" s="3">
        <v>8</v>
      </c>
      <c r="D52" s="1" t="s">
        <v>18</v>
      </c>
      <c r="E52" s="3">
        <v>8</v>
      </c>
      <c r="J52" s="9" t="s">
        <v>64</v>
      </c>
      <c r="K52" s="9">
        <v>1.7938502492830647E-4</v>
      </c>
      <c r="L52" s="9"/>
    </row>
    <row r="53" spans="1:12" x14ac:dyDescent="0.25">
      <c r="A53" s="1" t="s">
        <v>17</v>
      </c>
      <c r="B53" s="3">
        <v>8</v>
      </c>
      <c r="D53" s="1" t="s">
        <v>18</v>
      </c>
      <c r="E53" s="3">
        <v>5</v>
      </c>
      <c r="J53" s="9" t="s">
        <v>65</v>
      </c>
      <c r="K53" s="9">
        <v>1.6607146101230255</v>
      </c>
      <c r="L53" s="9"/>
    </row>
    <row r="54" spans="1:12" x14ac:dyDescent="0.25">
      <c r="A54" s="1" t="s">
        <v>17</v>
      </c>
      <c r="B54" s="3">
        <v>8</v>
      </c>
      <c r="D54" s="1" t="s">
        <v>18</v>
      </c>
      <c r="E54" s="3">
        <v>5</v>
      </c>
      <c r="J54" s="9" t="s">
        <v>66</v>
      </c>
      <c r="K54" s="9">
        <v>3.5877004985661293E-4</v>
      </c>
      <c r="L54" s="9"/>
    </row>
    <row r="55" spans="1:12" ht="15.75" thickBot="1" x14ac:dyDescent="0.3">
      <c r="A55" s="1" t="s">
        <v>17</v>
      </c>
      <c r="B55" s="3">
        <v>12</v>
      </c>
      <c r="D55" s="1" t="s">
        <v>18</v>
      </c>
      <c r="E55" s="3">
        <v>5</v>
      </c>
      <c r="J55" s="10" t="s">
        <v>67</v>
      </c>
      <c r="K55" s="10">
        <v>1.9847231860139838</v>
      </c>
      <c r="L55" s="10"/>
    </row>
    <row r="56" spans="1:12" x14ac:dyDescent="0.25">
      <c r="A56" s="1" t="s">
        <v>17</v>
      </c>
      <c r="B56" s="3">
        <v>8</v>
      </c>
      <c r="D56" s="1" t="s">
        <v>18</v>
      </c>
      <c r="E56" s="3">
        <v>7</v>
      </c>
    </row>
    <row r="57" spans="1:12" x14ac:dyDescent="0.25">
      <c r="A57" s="1" t="s">
        <v>17</v>
      </c>
      <c r="B57" s="3">
        <v>8</v>
      </c>
      <c r="D57" s="1" t="s">
        <v>18</v>
      </c>
      <c r="E57" s="3">
        <v>4</v>
      </c>
    </row>
    <row r="58" spans="1:12" x14ac:dyDescent="0.25">
      <c r="A58" s="1" t="s">
        <v>17</v>
      </c>
      <c r="B58" s="3">
        <v>8</v>
      </c>
      <c r="D58" s="1" t="s">
        <v>18</v>
      </c>
      <c r="E58" s="3">
        <v>6</v>
      </c>
      <c r="J58">
        <f>K51</f>
        <v>3.6991445257351789</v>
      </c>
      <c r="K58">
        <f>K55</f>
        <v>1.9847231860139838</v>
      </c>
    </row>
    <row r="59" spans="1:12" x14ac:dyDescent="0.25">
      <c r="A59" s="1" t="s">
        <v>17</v>
      </c>
      <c r="B59" s="3">
        <v>8</v>
      </c>
      <c r="D59" s="1" t="s">
        <v>18</v>
      </c>
      <c r="E59" s="3">
        <v>7</v>
      </c>
    </row>
    <row r="60" spans="1:12" x14ac:dyDescent="0.25">
      <c r="A60" s="1" t="s">
        <v>17</v>
      </c>
      <c r="B60" s="3">
        <v>8</v>
      </c>
      <c r="D60" s="1" t="s">
        <v>18</v>
      </c>
      <c r="E60" s="3">
        <v>8</v>
      </c>
      <c r="J60">
        <f>K45</f>
        <v>7.25</v>
      </c>
      <c r="K60">
        <f>L45</f>
        <v>6.0232558139534884</v>
      </c>
    </row>
    <row r="61" spans="1:12" x14ac:dyDescent="0.25">
      <c r="A61" s="1" t="s">
        <v>17</v>
      </c>
      <c r="B61" s="3">
        <v>4</v>
      </c>
      <c r="D61" s="1" t="s">
        <v>18</v>
      </c>
      <c r="E61" s="3">
        <v>8</v>
      </c>
      <c r="J61" t="s">
        <v>78</v>
      </c>
    </row>
    <row r="62" spans="1:12" x14ac:dyDescent="0.25">
      <c r="A62" s="1" t="s">
        <v>17</v>
      </c>
      <c r="B62" s="3">
        <v>7</v>
      </c>
      <c r="D62" s="1" t="s">
        <v>18</v>
      </c>
      <c r="E62" s="3">
        <v>5</v>
      </c>
    </row>
    <row r="63" spans="1:12" x14ac:dyDescent="0.25">
      <c r="A63" s="1" t="s">
        <v>17</v>
      </c>
      <c r="B63" s="3">
        <v>7</v>
      </c>
      <c r="D63" s="1" t="s">
        <v>18</v>
      </c>
      <c r="E63" s="3">
        <v>5</v>
      </c>
    </row>
    <row r="64" spans="1:12" x14ac:dyDescent="0.25">
      <c r="A64" s="1" t="s">
        <v>17</v>
      </c>
      <c r="B64" s="3">
        <v>7</v>
      </c>
      <c r="D64" s="1" t="s">
        <v>18</v>
      </c>
      <c r="E64" s="3">
        <v>8</v>
      </c>
    </row>
    <row r="65" spans="1:5" x14ac:dyDescent="0.25">
      <c r="A65" s="1" t="s">
        <v>17</v>
      </c>
      <c r="B65" s="3">
        <v>7</v>
      </c>
      <c r="D65" s="1" t="s">
        <v>18</v>
      </c>
      <c r="E65" s="3">
        <v>8</v>
      </c>
    </row>
    <row r="66" spans="1:5" x14ac:dyDescent="0.25">
      <c r="A66" s="1" t="s">
        <v>17</v>
      </c>
      <c r="B66" s="3">
        <v>6</v>
      </c>
      <c r="D66" s="1" t="s">
        <v>18</v>
      </c>
      <c r="E66" s="3">
        <v>5</v>
      </c>
    </row>
    <row r="67" spans="1:5" x14ac:dyDescent="0.25">
      <c r="A67" s="1" t="s">
        <v>17</v>
      </c>
      <c r="B67" s="3">
        <v>4</v>
      </c>
      <c r="D67" s="1" t="s">
        <v>18</v>
      </c>
      <c r="E67" s="3">
        <v>5</v>
      </c>
    </row>
    <row r="68" spans="1:5" x14ac:dyDescent="0.25">
      <c r="A68" s="1" t="s">
        <v>17</v>
      </c>
      <c r="B68" s="3">
        <v>10</v>
      </c>
      <c r="D68" s="1" t="s">
        <v>18</v>
      </c>
      <c r="E68" s="3">
        <v>5</v>
      </c>
    </row>
    <row r="69" spans="1:5" x14ac:dyDescent="0.25">
      <c r="A69" s="1" t="s">
        <v>17</v>
      </c>
      <c r="B69" s="3">
        <v>7</v>
      </c>
      <c r="D69" s="1" t="s">
        <v>18</v>
      </c>
      <c r="E69" s="3">
        <v>7</v>
      </c>
    </row>
    <row r="70" spans="1:5" x14ac:dyDescent="0.25">
      <c r="A70" s="1" t="s">
        <v>17</v>
      </c>
      <c r="B70" s="3">
        <v>5</v>
      </c>
      <c r="D70" s="1" t="s">
        <v>18</v>
      </c>
      <c r="E70" s="3">
        <v>4</v>
      </c>
    </row>
    <row r="71" spans="1:5" x14ac:dyDescent="0.25">
      <c r="A71" s="1" t="s">
        <v>17</v>
      </c>
      <c r="B71" s="3">
        <v>8</v>
      </c>
      <c r="D71" s="1" t="s">
        <v>18</v>
      </c>
      <c r="E71" s="3">
        <v>6</v>
      </c>
    </row>
    <row r="72" spans="1:5" x14ac:dyDescent="0.25">
      <c r="A72" s="1" t="s">
        <v>17</v>
      </c>
      <c r="B72" s="3">
        <v>8</v>
      </c>
      <c r="D72" s="1" t="s">
        <v>18</v>
      </c>
      <c r="E72" s="3">
        <v>5</v>
      </c>
    </row>
    <row r="73" spans="1:5" x14ac:dyDescent="0.25">
      <c r="A73" s="1" t="s">
        <v>17</v>
      </c>
      <c r="B73" s="3">
        <v>8</v>
      </c>
      <c r="D73" s="1" t="s">
        <v>18</v>
      </c>
      <c r="E73" s="3">
        <v>5</v>
      </c>
    </row>
    <row r="74" spans="1:5" x14ac:dyDescent="0.25">
      <c r="A74" s="1" t="s">
        <v>17</v>
      </c>
      <c r="B74" s="3">
        <v>8</v>
      </c>
      <c r="D74" s="1" t="s">
        <v>18</v>
      </c>
      <c r="E74" s="3">
        <v>5</v>
      </c>
    </row>
    <row r="75" spans="1:5" x14ac:dyDescent="0.25">
      <c r="A75" s="1" t="s">
        <v>17</v>
      </c>
      <c r="B75" s="3">
        <v>8</v>
      </c>
      <c r="D75" s="1" t="s">
        <v>18</v>
      </c>
      <c r="E75" s="3">
        <v>7</v>
      </c>
    </row>
    <row r="76" spans="1:5" x14ac:dyDescent="0.25">
      <c r="A76" s="1" t="s">
        <v>17</v>
      </c>
      <c r="B76" s="3">
        <v>8</v>
      </c>
      <c r="D76" s="1" t="s">
        <v>18</v>
      </c>
      <c r="E76" s="3">
        <v>4</v>
      </c>
    </row>
    <row r="77" spans="1:5" x14ac:dyDescent="0.25">
      <c r="A77" s="1" t="s">
        <v>17</v>
      </c>
      <c r="B77" s="3">
        <v>8</v>
      </c>
      <c r="D77" s="1" t="s">
        <v>18</v>
      </c>
      <c r="E77" s="3">
        <v>6</v>
      </c>
    </row>
    <row r="78" spans="1:5" x14ac:dyDescent="0.25">
      <c r="A78" s="1" t="s">
        <v>17</v>
      </c>
      <c r="B78" s="3">
        <v>8</v>
      </c>
      <c r="D78" s="1" t="s">
        <v>18</v>
      </c>
      <c r="E78" s="3">
        <v>7</v>
      </c>
    </row>
    <row r="79" spans="1:5" x14ac:dyDescent="0.25">
      <c r="A79" s="1" t="s">
        <v>17</v>
      </c>
      <c r="B79" s="3">
        <v>4</v>
      </c>
    </row>
    <row r="80" spans="1:5" x14ac:dyDescent="0.25">
      <c r="A80" s="1" t="s">
        <v>17</v>
      </c>
      <c r="B80" s="3">
        <v>7</v>
      </c>
    </row>
    <row r="81" spans="1:8" x14ac:dyDescent="0.25">
      <c r="A81" s="1" t="s">
        <v>17</v>
      </c>
      <c r="B81" s="3">
        <v>7</v>
      </c>
    </row>
    <row r="82" spans="1:8" x14ac:dyDescent="0.25">
      <c r="A82" s="1" t="s">
        <v>17</v>
      </c>
      <c r="B82" s="3">
        <v>7</v>
      </c>
    </row>
    <row r="83" spans="1:8" x14ac:dyDescent="0.25">
      <c r="A83" s="1" t="s">
        <v>17</v>
      </c>
      <c r="B83" s="3">
        <v>7</v>
      </c>
    </row>
    <row r="84" spans="1:8" x14ac:dyDescent="0.25">
      <c r="A84" s="1" t="s">
        <v>17</v>
      </c>
      <c r="B84" s="3">
        <v>6</v>
      </c>
    </row>
    <row r="85" spans="1:8" x14ac:dyDescent="0.25">
      <c r="A85" s="1" t="s">
        <v>17</v>
      </c>
      <c r="B85" s="3">
        <v>4</v>
      </c>
    </row>
    <row r="86" spans="1:8" x14ac:dyDescent="0.25">
      <c r="A86" s="1" t="s">
        <v>17</v>
      </c>
      <c r="B86" s="3">
        <v>10</v>
      </c>
    </row>
    <row r="87" spans="1:8" x14ac:dyDescent="0.25">
      <c r="A87" s="1" t="s">
        <v>17</v>
      </c>
      <c r="B87" s="3">
        <v>7</v>
      </c>
    </row>
    <row r="88" spans="1:8" x14ac:dyDescent="0.25">
      <c r="A88" s="1" t="s">
        <v>17</v>
      </c>
      <c r="B88" s="3">
        <v>7</v>
      </c>
    </row>
    <row r="89" spans="1:8" x14ac:dyDescent="0.25">
      <c r="A89" s="1" t="s">
        <v>17</v>
      </c>
      <c r="B89" s="3">
        <v>6</v>
      </c>
    </row>
    <row r="90" spans="1:8" x14ac:dyDescent="0.25">
      <c r="A90" s="1" t="s">
        <v>17</v>
      </c>
      <c r="B90" s="3">
        <v>4</v>
      </c>
    </row>
    <row r="91" spans="1:8" x14ac:dyDescent="0.25">
      <c r="A91" s="1" t="s">
        <v>17</v>
      </c>
      <c r="B91" s="3">
        <v>10</v>
      </c>
    </row>
    <row r="95" spans="1:8" x14ac:dyDescent="0.25">
      <c r="A95" s="1" t="s">
        <v>10</v>
      </c>
      <c r="B95" s="3">
        <v>80</v>
      </c>
      <c r="D95" s="1" t="s">
        <v>15</v>
      </c>
      <c r="E95" s="3">
        <v>10</v>
      </c>
      <c r="H95" t="s">
        <v>79</v>
      </c>
    </row>
    <row r="96" spans="1:8" x14ac:dyDescent="0.25">
      <c r="A96" s="1" t="s">
        <v>14</v>
      </c>
      <c r="B96" s="3">
        <v>15</v>
      </c>
      <c r="D96" s="1" t="s">
        <v>15</v>
      </c>
      <c r="E96" s="3">
        <v>2</v>
      </c>
      <c r="H96" t="s">
        <v>90</v>
      </c>
    </row>
    <row r="97" spans="1:12" x14ac:dyDescent="0.25">
      <c r="A97" s="1" t="s">
        <v>14</v>
      </c>
      <c r="B97" s="3">
        <v>12</v>
      </c>
      <c r="D97" s="1" t="s">
        <v>15</v>
      </c>
      <c r="E97" s="3">
        <v>6</v>
      </c>
    </row>
    <row r="98" spans="1:12" x14ac:dyDescent="0.25">
      <c r="A98" s="1" t="s">
        <v>14</v>
      </c>
      <c r="B98" s="3">
        <v>7</v>
      </c>
      <c r="D98" s="1" t="s">
        <v>15</v>
      </c>
      <c r="E98" s="3">
        <v>4</v>
      </c>
      <c r="J98" t="s">
        <v>54</v>
      </c>
    </row>
    <row r="99" spans="1:12" ht="15.75" thickBot="1" x14ac:dyDescent="0.3">
      <c r="A99" s="1" t="s">
        <v>10</v>
      </c>
      <c r="B99" s="3">
        <v>3</v>
      </c>
      <c r="D99" s="1" t="s">
        <v>15</v>
      </c>
      <c r="E99" s="3">
        <v>60</v>
      </c>
    </row>
    <row r="100" spans="1:12" x14ac:dyDescent="0.25">
      <c r="A100" s="1" t="s">
        <v>10</v>
      </c>
      <c r="B100" s="3">
        <v>55</v>
      </c>
      <c r="D100" s="1" t="s">
        <v>15</v>
      </c>
      <c r="E100" s="3">
        <v>17</v>
      </c>
      <c r="J100" s="11"/>
      <c r="K100" s="11" t="s">
        <v>55</v>
      </c>
      <c r="L100" s="11" t="s">
        <v>56</v>
      </c>
    </row>
    <row r="101" spans="1:12" x14ac:dyDescent="0.25">
      <c r="A101" s="1" t="s">
        <v>14</v>
      </c>
      <c r="B101" s="3">
        <v>3</v>
      </c>
      <c r="D101" s="1" t="s">
        <v>16</v>
      </c>
      <c r="E101" s="3">
        <v>1</v>
      </c>
      <c r="J101" s="9" t="s">
        <v>57</v>
      </c>
      <c r="K101" s="9">
        <v>15.24</v>
      </c>
      <c r="L101" s="9">
        <v>17.244444444444444</v>
      </c>
    </row>
    <row r="102" spans="1:12" x14ac:dyDescent="0.25">
      <c r="A102" s="1" t="s">
        <v>14</v>
      </c>
      <c r="B102" s="3">
        <v>7</v>
      </c>
      <c r="D102" s="1" t="s">
        <v>15</v>
      </c>
      <c r="E102" s="3">
        <v>3</v>
      </c>
      <c r="J102" s="9" t="s">
        <v>58</v>
      </c>
      <c r="K102" s="9">
        <v>431.53306122448987</v>
      </c>
      <c r="L102" s="9">
        <v>895.32525252525238</v>
      </c>
    </row>
    <row r="103" spans="1:12" x14ac:dyDescent="0.25">
      <c r="A103" s="1" t="s">
        <v>14</v>
      </c>
      <c r="B103" s="3">
        <v>2</v>
      </c>
      <c r="D103" s="1" t="s">
        <v>15</v>
      </c>
      <c r="E103" s="3">
        <v>100</v>
      </c>
      <c r="J103" s="9" t="s">
        <v>59</v>
      </c>
      <c r="K103" s="9">
        <v>50</v>
      </c>
      <c r="L103" s="9">
        <v>45</v>
      </c>
    </row>
    <row r="104" spans="1:12" x14ac:dyDescent="0.25">
      <c r="A104" s="1" t="s">
        <v>14</v>
      </c>
      <c r="B104" s="3">
        <v>4</v>
      </c>
      <c r="D104" s="1" t="s">
        <v>15</v>
      </c>
      <c r="E104" s="3">
        <v>3</v>
      </c>
      <c r="J104" s="9" t="s">
        <v>60</v>
      </c>
      <c r="K104" s="9">
        <v>650.96162485065713</v>
      </c>
      <c r="L104" s="9"/>
    </row>
    <row r="105" spans="1:12" x14ac:dyDescent="0.25">
      <c r="A105" s="1" t="s">
        <v>14</v>
      </c>
      <c r="B105" s="3">
        <v>6</v>
      </c>
      <c r="D105" s="1" t="s">
        <v>15</v>
      </c>
      <c r="E105" s="3">
        <v>0</v>
      </c>
      <c r="J105" s="9" t="s">
        <v>61</v>
      </c>
      <c r="K105" s="9">
        <v>0</v>
      </c>
      <c r="L105" s="9"/>
    </row>
    <row r="106" spans="1:12" x14ac:dyDescent="0.25">
      <c r="A106" s="1" t="s">
        <v>14</v>
      </c>
      <c r="B106" s="3">
        <v>9</v>
      </c>
      <c r="D106" s="1" t="s">
        <v>15</v>
      </c>
      <c r="E106" s="3">
        <v>15</v>
      </c>
      <c r="J106" s="9" t="s">
        <v>62</v>
      </c>
      <c r="K106" s="9">
        <v>93</v>
      </c>
      <c r="L106" s="9"/>
    </row>
    <row r="107" spans="1:12" x14ac:dyDescent="0.25">
      <c r="A107" s="1" t="s">
        <v>14</v>
      </c>
      <c r="B107" s="3">
        <v>23</v>
      </c>
      <c r="D107" s="1" t="s">
        <v>15</v>
      </c>
      <c r="E107" s="3">
        <v>7</v>
      </c>
      <c r="J107" s="9" t="s">
        <v>63</v>
      </c>
      <c r="K107" s="9">
        <v>-0.3823365233003016</v>
      </c>
      <c r="L107" s="9"/>
    </row>
    <row r="108" spans="1:12" x14ac:dyDescent="0.25">
      <c r="A108" s="1" t="s">
        <v>14</v>
      </c>
      <c r="B108" s="3">
        <v>12</v>
      </c>
      <c r="D108" s="1" t="s">
        <v>15</v>
      </c>
      <c r="E108" s="3">
        <v>0</v>
      </c>
      <c r="J108" s="9" t="s">
        <v>64</v>
      </c>
      <c r="K108" s="9">
        <v>0.35154205650761405</v>
      </c>
      <c r="L108" s="9"/>
    </row>
    <row r="109" spans="1:12" x14ac:dyDescent="0.25">
      <c r="A109" s="1" t="s">
        <v>14</v>
      </c>
      <c r="B109" s="3">
        <v>3</v>
      </c>
      <c r="D109" s="1" t="s">
        <v>15</v>
      </c>
      <c r="E109" s="3">
        <v>2</v>
      </c>
      <c r="J109" s="9" t="s">
        <v>65</v>
      </c>
      <c r="K109" s="9">
        <v>1.6614036736648974</v>
      </c>
      <c r="L109" s="9"/>
    </row>
    <row r="110" spans="1:12" x14ac:dyDescent="0.25">
      <c r="A110" s="1" t="s">
        <v>10</v>
      </c>
      <c r="B110" s="3">
        <v>80</v>
      </c>
      <c r="D110" s="1" t="s">
        <v>15</v>
      </c>
      <c r="E110" s="3">
        <v>10</v>
      </c>
      <c r="J110" s="9" t="s">
        <v>66</v>
      </c>
      <c r="K110" s="9">
        <v>0.70308411301522811</v>
      </c>
      <c r="L110" s="9"/>
    </row>
    <row r="111" spans="1:12" ht="15.75" thickBot="1" x14ac:dyDescent="0.3">
      <c r="A111" s="1" t="s">
        <v>14</v>
      </c>
      <c r="B111" s="3">
        <v>15</v>
      </c>
      <c r="D111" s="1" t="s">
        <v>15</v>
      </c>
      <c r="E111" s="3">
        <v>2</v>
      </c>
      <c r="J111" s="10" t="s">
        <v>67</v>
      </c>
      <c r="K111" s="10">
        <v>1.9858018143458216</v>
      </c>
      <c r="L111" s="10"/>
    </row>
    <row r="112" spans="1:12" x14ac:dyDescent="0.25">
      <c r="A112" s="1" t="s">
        <v>14</v>
      </c>
      <c r="B112" s="3">
        <v>12</v>
      </c>
      <c r="D112" s="1" t="s">
        <v>15</v>
      </c>
      <c r="E112" s="3">
        <v>6</v>
      </c>
    </row>
    <row r="113" spans="1:12" x14ac:dyDescent="0.25">
      <c r="A113" s="1" t="s">
        <v>14</v>
      </c>
      <c r="B113" s="3">
        <v>7</v>
      </c>
      <c r="D113" s="1" t="s">
        <v>15</v>
      </c>
      <c r="E113" s="3">
        <v>4</v>
      </c>
      <c r="K113">
        <f>K107</f>
        <v>-0.3823365233003016</v>
      </c>
      <c r="L113">
        <f>K111</f>
        <v>1.9858018143458216</v>
      </c>
    </row>
    <row r="114" spans="1:12" x14ac:dyDescent="0.25">
      <c r="A114" s="1" t="s">
        <v>10</v>
      </c>
      <c r="B114" s="3">
        <v>3</v>
      </c>
      <c r="D114" s="1" t="s">
        <v>15</v>
      </c>
      <c r="E114" s="3">
        <v>60</v>
      </c>
      <c r="J114" t="s">
        <v>80</v>
      </c>
    </row>
    <row r="115" spans="1:12" x14ac:dyDescent="0.25">
      <c r="A115" s="1" t="s">
        <v>10</v>
      </c>
      <c r="B115" s="3">
        <v>55</v>
      </c>
      <c r="D115" s="1" t="s">
        <v>15</v>
      </c>
      <c r="E115" s="3">
        <v>17</v>
      </c>
    </row>
    <row r="116" spans="1:12" x14ac:dyDescent="0.25">
      <c r="A116" s="1" t="s">
        <v>14</v>
      </c>
      <c r="B116" s="3">
        <v>3</v>
      </c>
      <c r="D116" s="1" t="s">
        <v>16</v>
      </c>
      <c r="E116" s="3">
        <v>1</v>
      </c>
    </row>
    <row r="117" spans="1:12" x14ac:dyDescent="0.25">
      <c r="A117" s="1" t="s">
        <v>14</v>
      </c>
      <c r="B117" s="3">
        <v>7</v>
      </c>
      <c r="D117" s="1" t="s">
        <v>15</v>
      </c>
      <c r="E117" s="3">
        <v>3</v>
      </c>
    </row>
    <row r="118" spans="1:12" x14ac:dyDescent="0.25">
      <c r="A118" s="1" t="s">
        <v>14</v>
      </c>
      <c r="B118" s="3">
        <v>2</v>
      </c>
      <c r="D118" s="1" t="s">
        <v>15</v>
      </c>
      <c r="E118" s="3">
        <v>100</v>
      </c>
    </row>
    <row r="119" spans="1:12" x14ac:dyDescent="0.25">
      <c r="A119" s="1" t="s">
        <v>14</v>
      </c>
      <c r="B119" s="3">
        <v>4</v>
      </c>
      <c r="D119" s="1" t="s">
        <v>15</v>
      </c>
      <c r="E119" s="3">
        <v>3</v>
      </c>
    </row>
    <row r="120" spans="1:12" x14ac:dyDescent="0.25">
      <c r="A120" s="1" t="s">
        <v>14</v>
      </c>
      <c r="B120" s="3">
        <v>6</v>
      </c>
      <c r="D120" s="1" t="s">
        <v>15</v>
      </c>
      <c r="E120" s="3">
        <v>0</v>
      </c>
    </row>
    <row r="121" spans="1:12" x14ac:dyDescent="0.25">
      <c r="A121" s="1" t="s">
        <v>14</v>
      </c>
      <c r="B121" s="3">
        <v>9</v>
      </c>
      <c r="D121" s="1" t="s">
        <v>15</v>
      </c>
      <c r="E121" s="3">
        <v>15</v>
      </c>
    </row>
    <row r="122" spans="1:12" x14ac:dyDescent="0.25">
      <c r="A122" s="1" t="s">
        <v>14</v>
      </c>
      <c r="B122" s="3">
        <v>23</v>
      </c>
      <c r="D122" s="1" t="s">
        <v>15</v>
      </c>
      <c r="E122" s="3">
        <v>7</v>
      </c>
    </row>
    <row r="123" spans="1:12" x14ac:dyDescent="0.25">
      <c r="A123" s="1" t="s">
        <v>14</v>
      </c>
      <c r="B123" s="3">
        <v>12</v>
      </c>
      <c r="D123" s="1" t="s">
        <v>15</v>
      </c>
      <c r="E123" s="3">
        <v>0</v>
      </c>
    </row>
    <row r="124" spans="1:12" x14ac:dyDescent="0.25">
      <c r="A124" s="1" t="s">
        <v>14</v>
      </c>
      <c r="B124" s="3">
        <v>3</v>
      </c>
      <c r="D124" s="1" t="s">
        <v>15</v>
      </c>
      <c r="E124" s="3">
        <v>2</v>
      </c>
    </row>
    <row r="125" spans="1:12" x14ac:dyDescent="0.25">
      <c r="A125" s="1" t="s">
        <v>10</v>
      </c>
      <c r="B125" s="3">
        <v>80</v>
      </c>
      <c r="D125" s="1" t="s">
        <v>15</v>
      </c>
      <c r="E125" s="3">
        <v>10</v>
      </c>
    </row>
    <row r="126" spans="1:12" x14ac:dyDescent="0.25">
      <c r="A126" s="1" t="s">
        <v>14</v>
      </c>
      <c r="B126" s="3">
        <v>15</v>
      </c>
      <c r="D126" s="1" t="s">
        <v>15</v>
      </c>
      <c r="E126" s="3">
        <v>2</v>
      </c>
    </row>
    <row r="127" spans="1:12" x14ac:dyDescent="0.25">
      <c r="A127" s="1" t="s">
        <v>14</v>
      </c>
      <c r="B127" s="3">
        <v>12</v>
      </c>
      <c r="D127" s="1" t="s">
        <v>15</v>
      </c>
      <c r="E127" s="3">
        <v>6</v>
      </c>
    </row>
    <row r="128" spans="1:12" x14ac:dyDescent="0.25">
      <c r="A128" s="1" t="s">
        <v>14</v>
      </c>
      <c r="B128" s="3">
        <v>7</v>
      </c>
      <c r="D128" s="1" t="s">
        <v>15</v>
      </c>
      <c r="E128" s="3">
        <v>4</v>
      </c>
    </row>
    <row r="129" spans="1:5" x14ac:dyDescent="0.25">
      <c r="A129" s="1" t="s">
        <v>10</v>
      </c>
      <c r="B129" s="3">
        <v>3</v>
      </c>
      <c r="D129" s="1" t="s">
        <v>15</v>
      </c>
      <c r="E129" s="3">
        <v>60</v>
      </c>
    </row>
    <row r="130" spans="1:5" x14ac:dyDescent="0.25">
      <c r="A130" s="1" t="s">
        <v>10</v>
      </c>
      <c r="B130" s="3">
        <v>55</v>
      </c>
      <c r="D130" s="1" t="s">
        <v>15</v>
      </c>
      <c r="E130" s="3">
        <v>17</v>
      </c>
    </row>
    <row r="131" spans="1:5" x14ac:dyDescent="0.25">
      <c r="A131" s="1" t="s">
        <v>14</v>
      </c>
      <c r="B131" s="3">
        <v>3</v>
      </c>
      <c r="D131" s="1" t="s">
        <v>16</v>
      </c>
      <c r="E131" s="3">
        <v>1</v>
      </c>
    </row>
    <row r="132" spans="1:5" x14ac:dyDescent="0.25">
      <c r="A132" s="1" t="s">
        <v>14</v>
      </c>
      <c r="B132" s="3">
        <v>7</v>
      </c>
      <c r="D132" s="1" t="s">
        <v>15</v>
      </c>
      <c r="E132" s="3">
        <v>3</v>
      </c>
    </row>
    <row r="133" spans="1:5" x14ac:dyDescent="0.25">
      <c r="A133" s="1" t="s">
        <v>14</v>
      </c>
      <c r="B133" s="3">
        <v>2</v>
      </c>
      <c r="D133" s="1" t="s">
        <v>15</v>
      </c>
      <c r="E133" s="3">
        <v>100</v>
      </c>
    </row>
    <row r="134" spans="1:5" x14ac:dyDescent="0.25">
      <c r="A134" s="1" t="s">
        <v>14</v>
      </c>
      <c r="B134" s="3">
        <v>4</v>
      </c>
      <c r="D134" s="1" t="s">
        <v>15</v>
      </c>
      <c r="E134" s="3">
        <v>3</v>
      </c>
    </row>
    <row r="135" spans="1:5" x14ac:dyDescent="0.25">
      <c r="A135" s="1" t="s">
        <v>14</v>
      </c>
      <c r="B135" s="3">
        <v>6</v>
      </c>
      <c r="D135" s="1" t="s">
        <v>16</v>
      </c>
      <c r="E135" s="3">
        <v>1</v>
      </c>
    </row>
    <row r="136" spans="1:5" x14ac:dyDescent="0.25">
      <c r="A136" s="1" t="s">
        <v>14</v>
      </c>
      <c r="B136" s="3">
        <v>9</v>
      </c>
      <c r="D136" s="1" t="s">
        <v>15</v>
      </c>
      <c r="E136" s="3">
        <v>3</v>
      </c>
    </row>
    <row r="137" spans="1:5" x14ac:dyDescent="0.25">
      <c r="A137" s="1" t="s">
        <v>14</v>
      </c>
      <c r="B137" s="3">
        <v>23</v>
      </c>
      <c r="D137" s="1" t="s">
        <v>15</v>
      </c>
      <c r="E137" s="3">
        <v>100</v>
      </c>
    </row>
    <row r="138" spans="1:5" x14ac:dyDescent="0.25">
      <c r="A138" s="1" t="s">
        <v>14</v>
      </c>
      <c r="B138" s="3">
        <v>3</v>
      </c>
      <c r="D138" s="1" t="s">
        <v>15</v>
      </c>
      <c r="E138" s="3">
        <v>3</v>
      </c>
    </row>
    <row r="139" spans="1:5" x14ac:dyDescent="0.25">
      <c r="A139" s="1" t="s">
        <v>14</v>
      </c>
      <c r="B139" s="3">
        <v>7</v>
      </c>
      <c r="D139" s="1" t="s">
        <v>15</v>
      </c>
      <c r="E139" s="3">
        <v>3</v>
      </c>
    </row>
    <row r="140" spans="1:5" x14ac:dyDescent="0.25">
      <c r="A140" s="1" t="s">
        <v>14</v>
      </c>
      <c r="B140" s="3">
        <v>2</v>
      </c>
    </row>
    <row r="141" spans="1:5" x14ac:dyDescent="0.25">
      <c r="A141" s="1" t="s">
        <v>14</v>
      </c>
      <c r="B141" s="3">
        <v>4</v>
      </c>
    </row>
    <row r="142" spans="1:5" x14ac:dyDescent="0.25">
      <c r="A142" s="1" t="s">
        <v>14</v>
      </c>
      <c r="B142" s="3">
        <v>6</v>
      </c>
    </row>
    <row r="143" spans="1:5" x14ac:dyDescent="0.25">
      <c r="A143" s="1" t="s">
        <v>14</v>
      </c>
      <c r="B143" s="3">
        <v>9</v>
      </c>
    </row>
    <row r="144" spans="1:5" x14ac:dyDescent="0.25">
      <c r="A144" s="1" t="s">
        <v>14</v>
      </c>
      <c r="B144" s="3">
        <v>23</v>
      </c>
    </row>
    <row r="147" spans="1:12" x14ac:dyDescent="0.25">
      <c r="A147" s="1" t="s">
        <v>12</v>
      </c>
      <c r="B147" s="3">
        <v>12</v>
      </c>
      <c r="D147" s="1" t="s">
        <v>13</v>
      </c>
      <c r="E147" s="3">
        <v>8</v>
      </c>
      <c r="I147" t="s">
        <v>82</v>
      </c>
    </row>
    <row r="148" spans="1:12" x14ac:dyDescent="0.25">
      <c r="A148" s="1" t="s">
        <v>11</v>
      </c>
      <c r="B148" s="3">
        <v>8</v>
      </c>
      <c r="D148" s="1" t="s">
        <v>13</v>
      </c>
      <c r="E148" s="3">
        <v>8</v>
      </c>
      <c r="I148" t="s">
        <v>91</v>
      </c>
    </row>
    <row r="149" spans="1:12" x14ac:dyDescent="0.25">
      <c r="A149" s="1" t="s">
        <v>12</v>
      </c>
      <c r="B149" s="3">
        <v>5</v>
      </c>
      <c r="D149" s="1" t="s">
        <v>13</v>
      </c>
      <c r="E149" s="3">
        <v>8</v>
      </c>
    </row>
    <row r="150" spans="1:12" x14ac:dyDescent="0.25">
      <c r="A150" s="1" t="s">
        <v>12</v>
      </c>
      <c r="B150" s="3">
        <v>5</v>
      </c>
      <c r="D150" s="1" t="s">
        <v>13</v>
      </c>
      <c r="E150" s="3">
        <v>8</v>
      </c>
      <c r="J150" t="s">
        <v>54</v>
      </c>
    </row>
    <row r="151" spans="1:12" ht="15.75" thickBot="1" x14ac:dyDescent="0.3">
      <c r="A151" s="1" t="s">
        <v>11</v>
      </c>
      <c r="B151" s="3">
        <v>8</v>
      </c>
      <c r="D151" s="1" t="s">
        <v>13</v>
      </c>
      <c r="E151" s="3">
        <v>7</v>
      </c>
    </row>
    <row r="152" spans="1:12" x14ac:dyDescent="0.25">
      <c r="A152" s="1" t="s">
        <v>11</v>
      </c>
      <c r="B152" s="3">
        <v>8</v>
      </c>
      <c r="D152" s="1" t="s">
        <v>13</v>
      </c>
      <c r="E152" s="3">
        <v>7</v>
      </c>
      <c r="J152" s="11"/>
      <c r="K152" s="11" t="s">
        <v>55</v>
      </c>
      <c r="L152" s="11" t="s">
        <v>56</v>
      </c>
    </row>
    <row r="153" spans="1:12" x14ac:dyDescent="0.25">
      <c r="A153" s="1" t="s">
        <v>11</v>
      </c>
      <c r="B153" s="3">
        <v>4</v>
      </c>
      <c r="D153" s="1" t="s">
        <v>13</v>
      </c>
      <c r="E153" s="3">
        <v>6</v>
      </c>
      <c r="J153" s="9" t="s">
        <v>57</v>
      </c>
      <c r="K153" s="9">
        <v>6.617647058823529</v>
      </c>
      <c r="L153" s="9">
        <v>6.935483870967742</v>
      </c>
    </row>
    <row r="154" spans="1:12" x14ac:dyDescent="0.25">
      <c r="A154" s="1" t="s">
        <v>12</v>
      </c>
      <c r="B154" s="3">
        <v>7</v>
      </c>
      <c r="D154" s="1" t="s">
        <v>13</v>
      </c>
      <c r="E154" s="3">
        <v>4</v>
      </c>
      <c r="J154" s="9" t="s">
        <v>58</v>
      </c>
      <c r="K154" s="9">
        <v>3.5829675153643539</v>
      </c>
      <c r="L154" s="9">
        <v>1.7956989247311792</v>
      </c>
    </row>
    <row r="155" spans="1:12" x14ac:dyDescent="0.25">
      <c r="A155" s="1" t="s">
        <v>11</v>
      </c>
      <c r="B155" s="3">
        <v>7</v>
      </c>
      <c r="D155" s="1" t="s">
        <v>13</v>
      </c>
      <c r="E155" s="3">
        <v>8</v>
      </c>
      <c r="J155" s="9" t="s">
        <v>59</v>
      </c>
      <c r="K155" s="9">
        <v>68</v>
      </c>
      <c r="L155" s="9">
        <v>31</v>
      </c>
    </row>
    <row r="156" spans="1:12" x14ac:dyDescent="0.25">
      <c r="A156" s="1" t="s">
        <v>12</v>
      </c>
      <c r="B156" s="3">
        <v>5</v>
      </c>
      <c r="D156" s="1" t="s">
        <v>13</v>
      </c>
      <c r="E156" s="3">
        <v>8</v>
      </c>
      <c r="J156" s="9" t="s">
        <v>60</v>
      </c>
      <c r="K156" s="9">
        <v>3.0302040337252278</v>
      </c>
      <c r="L156" s="9"/>
    </row>
    <row r="157" spans="1:12" x14ac:dyDescent="0.25">
      <c r="A157" s="1" t="s">
        <v>12</v>
      </c>
      <c r="B157" s="3">
        <v>5</v>
      </c>
      <c r="D157" s="1" t="s">
        <v>13</v>
      </c>
      <c r="E157" s="3">
        <v>8</v>
      </c>
      <c r="J157" s="9" t="s">
        <v>61</v>
      </c>
      <c r="K157" s="9">
        <v>0</v>
      </c>
      <c r="L157" s="9"/>
    </row>
    <row r="158" spans="1:12" x14ac:dyDescent="0.25">
      <c r="A158" s="1" t="s">
        <v>12</v>
      </c>
      <c r="B158" s="3">
        <v>5</v>
      </c>
      <c r="D158" s="1" t="s">
        <v>13</v>
      </c>
      <c r="E158" s="3">
        <v>8</v>
      </c>
      <c r="J158" s="9" t="s">
        <v>62</v>
      </c>
      <c r="K158" s="9">
        <v>97</v>
      </c>
      <c r="L158" s="9"/>
    </row>
    <row r="159" spans="1:12" x14ac:dyDescent="0.25">
      <c r="A159" s="1" t="s">
        <v>12</v>
      </c>
      <c r="B159" s="3">
        <v>7</v>
      </c>
      <c r="D159" s="1" t="s">
        <v>13</v>
      </c>
      <c r="E159" s="3">
        <v>8</v>
      </c>
      <c r="J159" s="9" t="s">
        <v>63</v>
      </c>
      <c r="K159" s="9">
        <v>-0.84253114921963945</v>
      </c>
      <c r="L159" s="9"/>
    </row>
    <row r="160" spans="1:12" x14ac:dyDescent="0.25">
      <c r="A160" s="1" t="s">
        <v>11</v>
      </c>
      <c r="B160" s="3">
        <v>4</v>
      </c>
      <c r="D160" s="1" t="s">
        <v>13</v>
      </c>
      <c r="E160" s="3">
        <v>7</v>
      </c>
      <c r="J160" s="9" t="s">
        <v>64</v>
      </c>
      <c r="K160" s="9">
        <v>0.2007816759934789</v>
      </c>
      <c r="L160" s="9"/>
    </row>
    <row r="161" spans="1:12" x14ac:dyDescent="0.25">
      <c r="A161" s="1" t="s">
        <v>12</v>
      </c>
      <c r="B161" s="3">
        <v>6</v>
      </c>
      <c r="D161" s="1" t="s">
        <v>13</v>
      </c>
      <c r="E161" s="3">
        <v>7</v>
      </c>
      <c r="J161" s="9" t="s">
        <v>65</v>
      </c>
      <c r="K161" s="9">
        <v>1.6607146101230255</v>
      </c>
      <c r="L161" s="9"/>
    </row>
    <row r="162" spans="1:12" x14ac:dyDescent="0.25">
      <c r="A162" s="1" t="s">
        <v>11</v>
      </c>
      <c r="B162" s="3">
        <v>10</v>
      </c>
      <c r="D162" s="1" t="s">
        <v>13</v>
      </c>
      <c r="E162" s="3">
        <v>6</v>
      </c>
      <c r="J162" s="9" t="s">
        <v>66</v>
      </c>
      <c r="K162" s="9">
        <v>0.40156335198695781</v>
      </c>
      <c r="L162" s="9"/>
    </row>
    <row r="163" spans="1:12" ht="15.75" thickBot="1" x14ac:dyDescent="0.3">
      <c r="A163" s="1" t="s">
        <v>11</v>
      </c>
      <c r="B163" s="3">
        <v>7</v>
      </c>
      <c r="D163" s="1" t="s">
        <v>13</v>
      </c>
      <c r="E163" s="3">
        <v>4</v>
      </c>
      <c r="J163" s="10" t="s">
        <v>67</v>
      </c>
      <c r="K163" s="10">
        <v>1.9847231860139838</v>
      </c>
      <c r="L163" s="10"/>
    </row>
    <row r="164" spans="1:12" x14ac:dyDescent="0.25">
      <c r="A164" s="1" t="s">
        <v>11</v>
      </c>
      <c r="B164" s="3">
        <v>7</v>
      </c>
      <c r="D164" s="1" t="s">
        <v>13</v>
      </c>
      <c r="E164" s="3">
        <v>8</v>
      </c>
    </row>
    <row r="165" spans="1:12" x14ac:dyDescent="0.25">
      <c r="A165" s="1" t="s">
        <v>11</v>
      </c>
      <c r="B165" s="3">
        <v>5</v>
      </c>
      <c r="D165" s="1" t="s">
        <v>13</v>
      </c>
      <c r="E165" s="3">
        <v>8</v>
      </c>
      <c r="K165">
        <f>K159</f>
        <v>-0.84253114921963945</v>
      </c>
      <c r="L165">
        <f>K163</f>
        <v>1.9847231860139838</v>
      </c>
    </row>
    <row r="166" spans="1:12" x14ac:dyDescent="0.25">
      <c r="A166" s="1" t="s">
        <v>12</v>
      </c>
      <c r="B166" s="3">
        <v>8</v>
      </c>
      <c r="D166" s="1" t="s">
        <v>13</v>
      </c>
      <c r="E166" s="3">
        <v>8</v>
      </c>
    </row>
    <row r="167" spans="1:12" x14ac:dyDescent="0.25">
      <c r="A167" s="1" t="s">
        <v>12</v>
      </c>
      <c r="B167" s="3">
        <v>8</v>
      </c>
      <c r="D167" s="1" t="s">
        <v>13</v>
      </c>
      <c r="E167" s="3">
        <v>8</v>
      </c>
      <c r="J167" t="s">
        <v>80</v>
      </c>
    </row>
    <row r="168" spans="1:12" x14ac:dyDescent="0.25">
      <c r="A168" s="1" t="s">
        <v>12</v>
      </c>
      <c r="B168" s="3">
        <v>8</v>
      </c>
      <c r="D168" s="1" t="s">
        <v>13</v>
      </c>
      <c r="E168" s="3">
        <v>8</v>
      </c>
    </row>
    <row r="169" spans="1:12" x14ac:dyDescent="0.25">
      <c r="A169" s="1" t="s">
        <v>11</v>
      </c>
      <c r="B169" s="3">
        <v>8</v>
      </c>
      <c r="D169" s="1" t="s">
        <v>13</v>
      </c>
      <c r="E169" s="3">
        <v>7</v>
      </c>
    </row>
    <row r="170" spans="1:12" x14ac:dyDescent="0.25">
      <c r="A170" s="1" t="s">
        <v>12</v>
      </c>
      <c r="B170" s="3">
        <v>12</v>
      </c>
      <c r="D170" s="1" t="s">
        <v>13</v>
      </c>
      <c r="E170" s="3">
        <v>7</v>
      </c>
    </row>
    <row r="171" spans="1:12" x14ac:dyDescent="0.25">
      <c r="A171" s="1" t="s">
        <v>11</v>
      </c>
      <c r="B171" s="3">
        <v>8</v>
      </c>
      <c r="D171" s="1" t="s">
        <v>13</v>
      </c>
      <c r="E171" s="3">
        <v>6</v>
      </c>
    </row>
    <row r="172" spans="1:12" x14ac:dyDescent="0.25">
      <c r="A172" s="1" t="s">
        <v>12</v>
      </c>
      <c r="B172" s="3">
        <v>5</v>
      </c>
      <c r="D172" s="1" t="s">
        <v>13</v>
      </c>
      <c r="E172" s="3">
        <v>4</v>
      </c>
    </row>
    <row r="173" spans="1:12" x14ac:dyDescent="0.25">
      <c r="A173" s="1" t="s">
        <v>12</v>
      </c>
      <c r="B173" s="3">
        <v>5</v>
      </c>
      <c r="D173" s="1" t="s">
        <v>13</v>
      </c>
      <c r="E173" s="3">
        <v>7</v>
      </c>
    </row>
    <row r="174" spans="1:12" x14ac:dyDescent="0.25">
      <c r="A174" s="1" t="s">
        <v>11</v>
      </c>
      <c r="B174" s="3">
        <v>8</v>
      </c>
      <c r="D174" s="1" t="s">
        <v>13</v>
      </c>
      <c r="E174" s="3">
        <v>7</v>
      </c>
    </row>
    <row r="175" spans="1:12" x14ac:dyDescent="0.25">
      <c r="A175" s="1" t="s">
        <v>11</v>
      </c>
      <c r="B175" s="3">
        <v>8</v>
      </c>
      <c r="D175" s="1" t="s">
        <v>13</v>
      </c>
      <c r="E175" s="3">
        <v>6</v>
      </c>
    </row>
    <row r="176" spans="1:12" x14ac:dyDescent="0.25">
      <c r="A176" s="1" t="s">
        <v>11</v>
      </c>
      <c r="B176" s="3">
        <v>4</v>
      </c>
      <c r="D176" s="1" t="s">
        <v>13</v>
      </c>
      <c r="E176" s="3">
        <v>4</v>
      </c>
    </row>
    <row r="177" spans="1:5" x14ac:dyDescent="0.25">
      <c r="A177" s="1" t="s">
        <v>12</v>
      </c>
      <c r="B177" s="3">
        <v>7</v>
      </c>
      <c r="D177" s="1" t="s">
        <v>13</v>
      </c>
      <c r="E177" s="3">
        <v>7</v>
      </c>
    </row>
    <row r="178" spans="1:5" x14ac:dyDescent="0.25">
      <c r="A178" s="1" t="s">
        <v>11</v>
      </c>
      <c r="B178" s="3">
        <v>7</v>
      </c>
    </row>
    <row r="179" spans="1:5" x14ac:dyDescent="0.25">
      <c r="A179" s="1" t="s">
        <v>12</v>
      </c>
      <c r="B179" s="3">
        <v>5</v>
      </c>
    </row>
    <row r="180" spans="1:5" x14ac:dyDescent="0.25">
      <c r="A180" s="1" t="s">
        <v>12</v>
      </c>
      <c r="B180" s="3">
        <v>5</v>
      </c>
    </row>
    <row r="181" spans="1:5" x14ac:dyDescent="0.25">
      <c r="A181" s="1" t="s">
        <v>12</v>
      </c>
      <c r="B181" s="3">
        <v>5</v>
      </c>
    </row>
    <row r="182" spans="1:5" x14ac:dyDescent="0.25">
      <c r="A182" s="1" t="s">
        <v>12</v>
      </c>
      <c r="B182" s="3">
        <v>7</v>
      </c>
    </row>
    <row r="183" spans="1:5" x14ac:dyDescent="0.25">
      <c r="A183" s="1" t="s">
        <v>11</v>
      </c>
      <c r="B183" s="3">
        <v>4</v>
      </c>
    </row>
    <row r="184" spans="1:5" x14ac:dyDescent="0.25">
      <c r="A184" s="1" t="s">
        <v>12</v>
      </c>
      <c r="B184" s="3">
        <v>6</v>
      </c>
    </row>
    <row r="185" spans="1:5" x14ac:dyDescent="0.25">
      <c r="A185" s="1" t="s">
        <v>11</v>
      </c>
      <c r="B185" s="3">
        <v>10</v>
      </c>
    </row>
    <row r="186" spans="1:5" x14ac:dyDescent="0.25">
      <c r="A186" s="1" t="s">
        <v>11</v>
      </c>
      <c r="B186" s="3">
        <v>7</v>
      </c>
    </row>
    <row r="187" spans="1:5" x14ac:dyDescent="0.25">
      <c r="A187" s="1" t="s">
        <v>11</v>
      </c>
      <c r="B187" s="3">
        <v>7</v>
      </c>
    </row>
    <row r="188" spans="1:5" x14ac:dyDescent="0.25">
      <c r="A188" s="1" t="s">
        <v>11</v>
      </c>
      <c r="B188" s="3">
        <v>5</v>
      </c>
    </row>
    <row r="189" spans="1:5" x14ac:dyDescent="0.25">
      <c r="A189" s="1" t="s">
        <v>12</v>
      </c>
      <c r="B189" s="3">
        <v>8</v>
      </c>
    </row>
    <row r="190" spans="1:5" x14ac:dyDescent="0.25">
      <c r="A190" s="1" t="s">
        <v>12</v>
      </c>
      <c r="B190" s="3">
        <v>8</v>
      </c>
    </row>
    <row r="191" spans="1:5" x14ac:dyDescent="0.25">
      <c r="A191" s="1" t="s">
        <v>12</v>
      </c>
      <c r="B191" s="3">
        <v>8</v>
      </c>
    </row>
    <row r="192" spans="1:5" x14ac:dyDescent="0.25">
      <c r="A192" s="1" t="s">
        <v>11</v>
      </c>
      <c r="B192" s="3">
        <v>8</v>
      </c>
    </row>
    <row r="193" spans="1:2" x14ac:dyDescent="0.25">
      <c r="A193" s="1" t="s">
        <v>11</v>
      </c>
      <c r="B193" s="3">
        <v>8</v>
      </c>
    </row>
    <row r="194" spans="1:2" x14ac:dyDescent="0.25">
      <c r="A194" s="1" t="s">
        <v>12</v>
      </c>
      <c r="B194" s="3">
        <v>5</v>
      </c>
    </row>
    <row r="195" spans="1:2" x14ac:dyDescent="0.25">
      <c r="A195" s="1" t="s">
        <v>12</v>
      </c>
      <c r="B195" s="3">
        <v>5</v>
      </c>
    </row>
    <row r="196" spans="1:2" x14ac:dyDescent="0.25">
      <c r="A196" s="1" t="s">
        <v>11</v>
      </c>
      <c r="B196" s="3">
        <v>8</v>
      </c>
    </row>
    <row r="197" spans="1:2" x14ac:dyDescent="0.25">
      <c r="A197" s="1" t="s">
        <v>11</v>
      </c>
      <c r="B197" s="3">
        <v>8</v>
      </c>
    </row>
    <row r="198" spans="1:2" x14ac:dyDescent="0.25">
      <c r="A198" s="1" t="s">
        <v>11</v>
      </c>
      <c r="B198" s="3">
        <v>4</v>
      </c>
    </row>
    <row r="199" spans="1:2" x14ac:dyDescent="0.25">
      <c r="A199" s="1" t="s">
        <v>12</v>
      </c>
      <c r="B199" s="3">
        <v>7</v>
      </c>
    </row>
    <row r="200" spans="1:2" x14ac:dyDescent="0.25">
      <c r="A200" s="1" t="s">
        <v>11</v>
      </c>
      <c r="B200" s="3">
        <v>7</v>
      </c>
    </row>
    <row r="201" spans="1:2" x14ac:dyDescent="0.25">
      <c r="A201" s="1" t="s">
        <v>12</v>
      </c>
      <c r="B201" s="3">
        <v>5</v>
      </c>
    </row>
    <row r="202" spans="1:2" x14ac:dyDescent="0.25">
      <c r="A202" s="1" t="s">
        <v>12</v>
      </c>
      <c r="B202" s="3">
        <v>5</v>
      </c>
    </row>
    <row r="203" spans="1:2" x14ac:dyDescent="0.25">
      <c r="A203" s="1" t="s">
        <v>12</v>
      </c>
      <c r="B203" s="3">
        <v>5</v>
      </c>
    </row>
    <row r="204" spans="1:2" x14ac:dyDescent="0.25">
      <c r="A204" s="1" t="s">
        <v>12</v>
      </c>
      <c r="B204" s="3">
        <v>7</v>
      </c>
    </row>
    <row r="205" spans="1:2" x14ac:dyDescent="0.25">
      <c r="A205" s="1" t="s">
        <v>11</v>
      </c>
      <c r="B205" s="3">
        <v>4</v>
      </c>
    </row>
    <row r="206" spans="1:2" x14ac:dyDescent="0.25">
      <c r="A206" s="1" t="s">
        <v>12</v>
      </c>
      <c r="B206" s="3">
        <v>6</v>
      </c>
    </row>
    <row r="207" spans="1:2" x14ac:dyDescent="0.25">
      <c r="A207" s="1" t="s">
        <v>11</v>
      </c>
      <c r="B207" s="3">
        <v>10</v>
      </c>
    </row>
    <row r="208" spans="1:2" x14ac:dyDescent="0.25">
      <c r="A208" s="1" t="s">
        <v>12</v>
      </c>
      <c r="B208" s="3">
        <v>5</v>
      </c>
    </row>
    <row r="209" spans="1:2" x14ac:dyDescent="0.25">
      <c r="A209" s="1" t="s">
        <v>12</v>
      </c>
      <c r="B209" s="3">
        <v>5</v>
      </c>
    </row>
    <row r="210" spans="1:2" x14ac:dyDescent="0.25">
      <c r="A210" s="1" t="s">
        <v>12</v>
      </c>
      <c r="B210" s="3">
        <v>5</v>
      </c>
    </row>
    <row r="211" spans="1:2" x14ac:dyDescent="0.25">
      <c r="A211" s="1" t="s">
        <v>12</v>
      </c>
      <c r="B211" s="3">
        <v>7</v>
      </c>
    </row>
    <row r="212" spans="1:2" x14ac:dyDescent="0.25">
      <c r="A212" s="1" t="s">
        <v>11</v>
      </c>
      <c r="B212" s="3">
        <v>4</v>
      </c>
    </row>
    <row r="213" spans="1:2" x14ac:dyDescent="0.25">
      <c r="A213" s="1" t="s">
        <v>12</v>
      </c>
      <c r="B213" s="3">
        <v>6</v>
      </c>
    </row>
    <row r="214" spans="1:2" x14ac:dyDescent="0.25">
      <c r="A214" s="1" t="s">
        <v>11</v>
      </c>
      <c r="B214" s="3">
        <v>10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opLeftCell="A34" zoomScaleNormal="100" workbookViewId="0">
      <selection activeCell="A43" sqref="A43:G61"/>
    </sheetView>
  </sheetViews>
  <sheetFormatPr defaultRowHeight="15" x14ac:dyDescent="0.25"/>
  <cols>
    <col min="1" max="1" width="38.42578125" customWidth="1"/>
    <col min="2" max="2" width="20.85546875" customWidth="1"/>
    <col min="3" max="3" width="12" bestFit="1" customWidth="1"/>
    <col min="4" max="4" width="12.5703125" bestFit="1" customWidth="1"/>
    <col min="5" max="6" width="11.85546875" customWidth="1"/>
    <col min="7" max="7" width="12" bestFit="1" customWidth="1"/>
  </cols>
  <sheetData>
    <row r="1" spans="1:6" x14ac:dyDescent="0.25">
      <c r="A1" s="5" t="s">
        <v>46</v>
      </c>
      <c r="B1" s="5" t="s">
        <v>28</v>
      </c>
    </row>
    <row r="2" spans="1:6" x14ac:dyDescent="0.25">
      <c r="A2" s="5" t="s">
        <v>25</v>
      </c>
      <c r="B2" t="s">
        <v>18</v>
      </c>
      <c r="C2" t="s">
        <v>17</v>
      </c>
      <c r="D2" t="s">
        <v>26</v>
      </c>
    </row>
    <row r="3" spans="1:6" x14ac:dyDescent="0.25">
      <c r="A3" s="6" t="s">
        <v>12</v>
      </c>
      <c r="B3" s="7">
        <v>20</v>
      </c>
      <c r="C3" s="7">
        <v>17</v>
      </c>
      <c r="D3" s="7">
        <v>37</v>
      </c>
    </row>
    <row r="4" spans="1:6" x14ac:dyDescent="0.25">
      <c r="A4" s="6" t="s">
        <v>11</v>
      </c>
      <c r="B4" s="7">
        <v>11</v>
      </c>
      <c r="C4" s="7">
        <v>20</v>
      </c>
      <c r="D4" s="7">
        <v>31</v>
      </c>
      <c r="E4">
        <f>_xlfn.CHISQ.TEST(B3:C5,B9:C11)</f>
        <v>0.24937241233579446</v>
      </c>
    </row>
    <row r="5" spans="1:6" x14ac:dyDescent="0.25">
      <c r="A5" s="6" t="s">
        <v>13</v>
      </c>
      <c r="B5" s="7">
        <v>12</v>
      </c>
      <c r="C5" s="7">
        <v>19</v>
      </c>
      <c r="D5" s="7">
        <v>31</v>
      </c>
    </row>
    <row r="6" spans="1:6" x14ac:dyDescent="0.25">
      <c r="A6" s="6" t="s">
        <v>26</v>
      </c>
      <c r="B6" s="7">
        <v>43</v>
      </c>
      <c r="C6" s="7">
        <v>56</v>
      </c>
      <c r="D6" s="7">
        <v>99</v>
      </c>
    </row>
    <row r="8" spans="1:6" x14ac:dyDescent="0.25">
      <c r="A8" s="13" t="str">
        <f t="shared" ref="A8:C12" si="0">A2</f>
        <v>Названия строк</v>
      </c>
      <c r="B8" s="13" t="str">
        <f t="shared" si="0"/>
        <v>Женщина</v>
      </c>
      <c r="C8" s="13" t="str">
        <f t="shared" si="0"/>
        <v>Мужчина</v>
      </c>
      <c r="D8" s="13" t="str">
        <f t="shared" ref="D8" si="1">D2</f>
        <v>Общий итог</v>
      </c>
      <c r="E8" t="s">
        <v>83</v>
      </c>
      <c r="F8">
        <f>SUM(B15:C17)</f>
        <v>2.7776157359803286</v>
      </c>
    </row>
    <row r="9" spans="1:6" x14ac:dyDescent="0.25">
      <c r="A9" s="13" t="str">
        <f t="shared" si="0"/>
        <v>Да</v>
      </c>
      <c r="B9" s="13">
        <f t="shared" ref="B9:C11" si="2">$D9*B$12/$D$12</f>
        <v>16.070707070707069</v>
      </c>
      <c r="C9" s="13">
        <f t="shared" si="2"/>
        <v>20.929292929292931</v>
      </c>
      <c r="D9" s="13">
        <f t="shared" ref="D9" si="3">D3</f>
        <v>37</v>
      </c>
      <c r="E9" t="s">
        <v>84</v>
      </c>
      <c r="F9">
        <f>2</f>
        <v>2</v>
      </c>
    </row>
    <row r="10" spans="1:6" x14ac:dyDescent="0.25">
      <c r="A10" s="13" t="str">
        <f t="shared" si="0"/>
        <v>Иногда</v>
      </c>
      <c r="B10" s="13">
        <f t="shared" si="2"/>
        <v>13.464646464646465</v>
      </c>
      <c r="C10" s="13">
        <f t="shared" si="2"/>
        <v>17.535353535353536</v>
      </c>
      <c r="D10" s="13">
        <f t="shared" ref="D10" si="4">D4</f>
        <v>31</v>
      </c>
      <c r="E10" t="s">
        <v>85</v>
      </c>
      <c r="F10" s="12">
        <f>5.99</f>
        <v>5.99</v>
      </c>
    </row>
    <row r="11" spans="1:6" x14ac:dyDescent="0.25">
      <c r="A11" s="13" t="str">
        <f t="shared" si="0"/>
        <v>Нет</v>
      </c>
      <c r="B11" s="13">
        <f t="shared" si="2"/>
        <v>13.464646464646465</v>
      </c>
      <c r="C11" s="13">
        <f t="shared" si="2"/>
        <v>17.535353535353536</v>
      </c>
      <c r="D11" s="13">
        <f t="shared" ref="D11:D12" si="5">D5</f>
        <v>31</v>
      </c>
    </row>
    <row r="12" spans="1:6" x14ac:dyDescent="0.25">
      <c r="A12" s="13" t="str">
        <f t="shared" si="0"/>
        <v>Общий итог</v>
      </c>
      <c r="B12" s="13">
        <f t="shared" si="0"/>
        <v>43</v>
      </c>
      <c r="C12" s="13">
        <f t="shared" si="0"/>
        <v>56</v>
      </c>
      <c r="D12" s="13">
        <f t="shared" si="5"/>
        <v>99</v>
      </c>
    </row>
    <row r="14" spans="1:6" x14ac:dyDescent="0.25">
      <c r="A14" s="13" t="str">
        <f t="shared" ref="A14:C14" si="6">A8</f>
        <v>Названия строк</v>
      </c>
      <c r="B14" s="13" t="str">
        <f t="shared" si="6"/>
        <v>Женщина</v>
      </c>
      <c r="C14" s="13" t="str">
        <f t="shared" si="6"/>
        <v>Мужчина</v>
      </c>
    </row>
    <row r="15" spans="1:6" x14ac:dyDescent="0.25">
      <c r="A15" s="13" t="str">
        <f t="shared" ref="A15" si="7">A9</f>
        <v>Да</v>
      </c>
      <c r="B15" s="13">
        <f>(GETPIVOTDATA("Трудности с академическими заданиями",$A$1,"Пол","Женщина","Трудности с академическими заданиями","Да")-B9)^2/B9</f>
        <v>0.96071335606219421</v>
      </c>
      <c r="C15" s="13">
        <f>(GETPIVOTDATA("Трудности с академическими заданиями",$A$1,"Пол","Мужчина","Трудности с академическими заданиями","Да")-C9)^2/C9</f>
        <v>0.7376906126906132</v>
      </c>
    </row>
    <row r="16" spans="1:6" x14ac:dyDescent="0.25">
      <c r="A16" s="13" t="str">
        <f t="shared" ref="A16" si="8">A10</f>
        <v>Иногда</v>
      </c>
      <c r="B16" s="13">
        <f>(GETPIVOTDATA("Трудности с академическими заданиями",$A2,"Пол","Женщина","Трудности с академическими заданиями","Иногда")-B10)^2/B10</f>
        <v>0.45114308880250392</v>
      </c>
      <c r="C16" s="13">
        <f>(GETPIVOTDATA("Трудности с академическими заданиями",$A$1,"Пол","Мужчина","Трудности с академическими заданиями","Иногда")-C10)^2/C10</f>
        <v>0.34641344318763645</v>
      </c>
    </row>
    <row r="17" spans="1:6" x14ac:dyDescent="0.25">
      <c r="A17" s="13" t="str">
        <f t="shared" ref="A17" si="9">A11</f>
        <v>Нет</v>
      </c>
      <c r="B17" s="13">
        <f>(GETPIVOTDATA("Трудности с академическими заданиями",$A3,"Пол","Женщина","Трудности с академическими заданиями","Нет")-B11)^2/B11</f>
        <v>0.1593201330635691</v>
      </c>
      <c r="C17" s="13">
        <f>(GETPIVOTDATA("Трудности с академическими заданиями",$A$1,"Пол","Мужчина","Трудности с академическими заданиями","Нет")-C11)^2/C11</f>
        <v>0.12233510217381167</v>
      </c>
    </row>
    <row r="19" spans="1:6" x14ac:dyDescent="0.25">
      <c r="A19" t="s">
        <v>86</v>
      </c>
    </row>
    <row r="21" spans="1:6" x14ac:dyDescent="0.25">
      <c r="A21" t="s">
        <v>126</v>
      </c>
    </row>
    <row r="22" spans="1:6" x14ac:dyDescent="0.25">
      <c r="A22" t="s">
        <v>127</v>
      </c>
    </row>
    <row r="24" spans="1:6" x14ac:dyDescent="0.25">
      <c r="A24" s="5" t="s">
        <v>44</v>
      </c>
      <c r="B24" s="5" t="s">
        <v>28</v>
      </c>
    </row>
    <row r="25" spans="1:6" x14ac:dyDescent="0.25">
      <c r="A25" s="5" t="s">
        <v>25</v>
      </c>
      <c r="B25" t="s">
        <v>16</v>
      </c>
      <c r="C25" t="s">
        <v>10</v>
      </c>
      <c r="D25" t="s">
        <v>15</v>
      </c>
      <c r="E25" t="s">
        <v>14</v>
      </c>
      <c r="F25" t="s">
        <v>26</v>
      </c>
    </row>
    <row r="26" spans="1:6" x14ac:dyDescent="0.25">
      <c r="A26" s="6" t="s">
        <v>18</v>
      </c>
      <c r="B26" s="7">
        <v>4</v>
      </c>
      <c r="C26" s="7"/>
      <c r="D26" s="7">
        <v>21</v>
      </c>
      <c r="E26" s="7">
        <v>18</v>
      </c>
      <c r="F26" s="7">
        <v>43</v>
      </c>
    </row>
    <row r="27" spans="1:6" x14ac:dyDescent="0.25">
      <c r="A27" s="6" t="s">
        <v>17</v>
      </c>
      <c r="B27" s="7"/>
      <c r="C27" s="7">
        <v>9</v>
      </c>
      <c r="D27" s="7">
        <v>24</v>
      </c>
      <c r="E27" s="7">
        <v>23</v>
      </c>
      <c r="F27" s="7">
        <v>56</v>
      </c>
    </row>
    <row r="28" spans="1:6" x14ac:dyDescent="0.25">
      <c r="A28" s="6" t="s">
        <v>26</v>
      </c>
      <c r="B28" s="7">
        <v>4</v>
      </c>
      <c r="C28" s="7">
        <v>9</v>
      </c>
      <c r="D28" s="7">
        <v>45</v>
      </c>
      <c r="E28" s="7">
        <v>41</v>
      </c>
      <c r="F28" s="7">
        <v>99</v>
      </c>
    </row>
    <row r="30" spans="1:6" x14ac:dyDescent="0.25">
      <c r="A30" s="19"/>
      <c r="B30" s="20" t="s">
        <v>15</v>
      </c>
      <c r="C30" s="20" t="s">
        <v>14</v>
      </c>
      <c r="D30" s="20" t="s">
        <v>26</v>
      </c>
      <c r="E30" s="18" t="s">
        <v>129</v>
      </c>
      <c r="F30" s="18"/>
    </row>
    <row r="31" spans="1:6" x14ac:dyDescent="0.25">
      <c r="A31" s="19" t="str">
        <f>A26</f>
        <v>Женщина</v>
      </c>
      <c r="B31" s="19">
        <f>D31*B33/D33</f>
        <v>20.406976744186046</v>
      </c>
      <c r="C31" s="19">
        <f>D31*C33/D33</f>
        <v>18.593023255813954</v>
      </c>
      <c r="D31" s="21">
        <v>39</v>
      </c>
      <c r="E31" s="18" t="s">
        <v>128</v>
      </c>
      <c r="F31" s="18">
        <f>CHITEST(D26:E27,B31:C32)</f>
        <v>0.79703854627032178</v>
      </c>
    </row>
    <row r="32" spans="1:6" x14ac:dyDescent="0.25">
      <c r="A32" s="19" t="str">
        <f>A27</f>
        <v>Мужчина</v>
      </c>
      <c r="B32" s="19">
        <f>D32*B33/D33</f>
        <v>24.593023255813954</v>
      </c>
      <c r="C32" s="19">
        <f>D32*C33/D33</f>
        <v>22.406976744186046</v>
      </c>
      <c r="D32" s="21">
        <v>47</v>
      </c>
      <c r="E32" t="s">
        <v>138</v>
      </c>
    </row>
    <row r="33" spans="1:14" x14ac:dyDescent="0.25">
      <c r="A33" s="19"/>
      <c r="B33" s="22">
        <v>45</v>
      </c>
      <c r="C33" s="22">
        <v>41</v>
      </c>
      <c r="D33" s="22">
        <f>D31+D32</f>
        <v>86</v>
      </c>
    </row>
    <row r="34" spans="1:14" x14ac:dyDescent="0.25">
      <c r="A34" s="18"/>
      <c r="B34" s="18"/>
      <c r="C34" s="18"/>
      <c r="F34" s="18"/>
      <c r="G34" s="18"/>
    </row>
    <row r="35" spans="1:14" x14ac:dyDescent="0.25">
      <c r="A35" s="19"/>
      <c r="B35" s="20" t="s">
        <v>15</v>
      </c>
      <c r="C35" s="20" t="s">
        <v>14</v>
      </c>
      <c r="D35" s="18" t="s">
        <v>83</v>
      </c>
      <c r="E35" s="18">
        <f>SUM(B36:C37)</f>
        <v>6.6142402831556993E-2</v>
      </c>
      <c r="F35" s="18" t="s">
        <v>130</v>
      </c>
      <c r="G35" s="18"/>
    </row>
    <row r="36" spans="1:14" x14ac:dyDescent="0.25">
      <c r="A36" s="19" t="str">
        <f>A31</f>
        <v>Женщина</v>
      </c>
      <c r="B36" s="19">
        <f>(GETPIVOTDATA("Успеваемость",$A$24,"Пол","Женщина","Успеваемость","Средняя")-B31)^2/B31</f>
        <v>1.7233154442456777E-2</v>
      </c>
      <c r="C36" s="19">
        <f>(GETPIVOTDATA("Успеваемость",$A$24,"Пол","Женщина","Успеваемость","Хорошо")-C31)^2/C31</f>
        <v>1.8914437802696461E-2</v>
      </c>
      <c r="D36" s="18" t="s">
        <v>84</v>
      </c>
      <c r="E36" s="18">
        <v>1</v>
      </c>
      <c r="F36" s="18" t="s">
        <v>131</v>
      </c>
      <c r="G36" s="18"/>
    </row>
    <row r="37" spans="1:14" x14ac:dyDescent="0.25">
      <c r="A37" s="19" t="str">
        <f>A32</f>
        <v>Мужчина</v>
      </c>
      <c r="B37" s="19">
        <f>(GETPIVOTDATA("Успеваемость",$A$24,"Пол","Мужчина","Успеваемость","Средняя")-B32)^2/B32</f>
        <v>1.4299851558634346E-2</v>
      </c>
      <c r="C37" s="19">
        <f>(GETPIVOTDATA("Успеваемость",$A$24,"Пол","Мужчина","Успеваемость","Хорошо")-C32)^2/C32</f>
        <v>1.5694959027769406E-2</v>
      </c>
      <c r="D37" s="28" t="s">
        <v>134</v>
      </c>
      <c r="E37" s="18">
        <f>3.84</f>
        <v>3.84</v>
      </c>
      <c r="F37" s="17" t="s">
        <v>132</v>
      </c>
      <c r="G37" s="18"/>
    </row>
    <row r="38" spans="1:14" x14ac:dyDescent="0.25">
      <c r="A38" s="18"/>
      <c r="B38" s="18"/>
      <c r="C38" s="18"/>
      <c r="D38" s="18"/>
      <c r="E38" s="18"/>
      <c r="F38" s="18"/>
      <c r="G38" s="18"/>
    </row>
    <row r="39" spans="1:14" x14ac:dyDescent="0.25">
      <c r="A39" s="28" t="s">
        <v>137</v>
      </c>
      <c r="B39" s="18"/>
      <c r="C39" s="18"/>
      <c r="D39" s="18"/>
      <c r="G39" s="18"/>
    </row>
    <row r="40" spans="1:14" x14ac:dyDescent="0.25">
      <c r="A40" s="18"/>
      <c r="B40" s="18"/>
      <c r="C40" s="18"/>
      <c r="D40" s="18"/>
      <c r="G40" s="18"/>
    </row>
    <row r="41" spans="1:14" x14ac:dyDescent="0.25">
      <c r="A41" s="18"/>
      <c r="B41" s="18"/>
      <c r="C41" s="18"/>
      <c r="D41" s="18"/>
      <c r="G41" s="18"/>
    </row>
    <row r="43" spans="1:14" x14ac:dyDescent="0.25">
      <c r="A43" t="s">
        <v>135</v>
      </c>
    </row>
    <row r="44" spans="1:14" x14ac:dyDescent="0.25">
      <c r="A44" t="s">
        <v>136</v>
      </c>
    </row>
    <row r="46" spans="1:14" x14ac:dyDescent="0.25">
      <c r="A46" s="5" t="s">
        <v>45</v>
      </c>
      <c r="B46" s="5" t="s">
        <v>28</v>
      </c>
    </row>
    <row r="47" spans="1:14" x14ac:dyDescent="0.25">
      <c r="A47" s="5" t="s">
        <v>25</v>
      </c>
      <c r="B47" t="s">
        <v>12</v>
      </c>
      <c r="C47" t="s">
        <v>11</v>
      </c>
      <c r="D47" t="s">
        <v>13</v>
      </c>
      <c r="E47" t="s">
        <v>26</v>
      </c>
      <c r="J47" s="18"/>
      <c r="K47" s="18"/>
      <c r="L47" s="18"/>
      <c r="M47" s="18"/>
      <c r="N47" s="18"/>
    </row>
    <row r="48" spans="1:14" x14ac:dyDescent="0.25">
      <c r="A48" s="6" t="s">
        <v>16</v>
      </c>
      <c r="B48" s="7">
        <v>4</v>
      </c>
      <c r="C48" s="7"/>
      <c r="D48" s="7"/>
      <c r="E48" s="7">
        <v>4</v>
      </c>
      <c r="J48" s="18"/>
      <c r="K48" s="18"/>
      <c r="M48" s="18"/>
      <c r="N48" s="18"/>
    </row>
    <row r="49" spans="1:14" x14ac:dyDescent="0.25">
      <c r="A49" s="6" t="s">
        <v>10</v>
      </c>
      <c r="B49" s="7">
        <v>3</v>
      </c>
      <c r="C49" s="7">
        <v>3</v>
      </c>
      <c r="D49" s="7">
        <v>3</v>
      </c>
      <c r="E49" s="7">
        <v>9</v>
      </c>
      <c r="I49" s="18"/>
      <c r="J49" s="18"/>
      <c r="K49" s="18"/>
      <c r="L49" s="18"/>
      <c r="M49" s="18"/>
    </row>
    <row r="50" spans="1:14" x14ac:dyDescent="0.25">
      <c r="A50" s="6" t="s">
        <v>15</v>
      </c>
      <c r="B50" s="7">
        <v>15</v>
      </c>
      <c r="C50" s="7">
        <v>21</v>
      </c>
      <c r="D50" s="7">
        <v>9</v>
      </c>
      <c r="E50" s="7">
        <v>45</v>
      </c>
      <c r="J50" s="18"/>
      <c r="K50" s="18"/>
      <c r="L50" s="18"/>
      <c r="M50" s="18"/>
      <c r="N50" s="18"/>
    </row>
    <row r="51" spans="1:14" x14ac:dyDescent="0.25">
      <c r="A51" s="6" t="s">
        <v>14</v>
      </c>
      <c r="B51" s="7">
        <v>12</v>
      </c>
      <c r="C51" s="7">
        <v>20</v>
      </c>
      <c r="D51" s="7">
        <v>9</v>
      </c>
      <c r="E51" s="7">
        <v>41</v>
      </c>
      <c r="F51" s="27" t="s">
        <v>133</v>
      </c>
      <c r="G51">
        <f>CHITEST(B50:D51,B54:D55)</f>
        <v>0.91757162876315479</v>
      </c>
      <c r="H51" s="18"/>
      <c r="I51" s="18"/>
      <c r="J51" s="18"/>
      <c r="K51" s="18"/>
      <c r="L51" s="18"/>
      <c r="M51" s="18"/>
      <c r="N51" s="18"/>
    </row>
    <row r="52" spans="1:14" x14ac:dyDescent="0.25">
      <c r="A52" s="6" t="s">
        <v>26</v>
      </c>
      <c r="B52" s="7">
        <v>34</v>
      </c>
      <c r="C52" s="7">
        <v>44</v>
      </c>
      <c r="D52" s="7">
        <v>21</v>
      </c>
      <c r="E52" s="7">
        <v>99</v>
      </c>
      <c r="F52" t="s">
        <v>139</v>
      </c>
      <c r="H52" s="18"/>
      <c r="I52" s="18"/>
      <c r="J52" s="18"/>
      <c r="K52" s="18"/>
      <c r="L52" s="18"/>
    </row>
    <row r="53" spans="1:14" x14ac:dyDescent="0.25">
      <c r="H53" s="18"/>
      <c r="I53" s="18"/>
      <c r="J53" s="18"/>
      <c r="K53" s="18"/>
      <c r="L53" s="18"/>
      <c r="M53" s="18"/>
    </row>
    <row r="54" spans="1:14" x14ac:dyDescent="0.25">
      <c r="A54" s="23" t="s">
        <v>15</v>
      </c>
      <c r="B54" s="24">
        <f>E54*B56/E56</f>
        <v>14.127906976744185</v>
      </c>
      <c r="C54" s="24">
        <f>E54*C56/E56</f>
        <v>21.453488372093023</v>
      </c>
      <c r="D54" s="24">
        <f>E54*D56/E56</f>
        <v>9.4186046511627914</v>
      </c>
      <c r="E54" s="24">
        <v>45</v>
      </c>
      <c r="H54" s="18"/>
      <c r="I54" s="18"/>
      <c r="J54" s="18"/>
      <c r="K54" s="18"/>
      <c r="L54" s="18"/>
      <c r="M54" s="18"/>
    </row>
    <row r="55" spans="1:14" x14ac:dyDescent="0.25">
      <c r="A55" s="23" t="s">
        <v>14</v>
      </c>
      <c r="B55" s="24">
        <f>E55*B56/E56</f>
        <v>12.872093023255815</v>
      </c>
      <c r="C55" s="24">
        <f>E55*C56/E56</f>
        <v>19.546511627906977</v>
      </c>
      <c r="D55" s="24">
        <f>E55*D56/E56</f>
        <v>8.5813953488372086</v>
      </c>
      <c r="E55" s="24">
        <v>41</v>
      </c>
      <c r="H55" s="18"/>
      <c r="I55" s="18"/>
      <c r="J55" s="18"/>
      <c r="K55" s="18"/>
      <c r="L55" s="18"/>
      <c r="M55" s="18"/>
    </row>
    <row r="56" spans="1:14" x14ac:dyDescent="0.25">
      <c r="A56" s="25" t="s">
        <v>26</v>
      </c>
      <c r="B56" s="26">
        <v>27</v>
      </c>
      <c r="C56" s="26">
        <v>41</v>
      </c>
      <c r="D56" s="26">
        <v>18</v>
      </c>
      <c r="E56" s="26">
        <f>E54+E55</f>
        <v>86</v>
      </c>
      <c r="H56" s="18"/>
      <c r="I56" s="18"/>
      <c r="J56" s="18"/>
      <c r="K56" s="18"/>
      <c r="L56" s="18"/>
      <c r="M56" s="18"/>
      <c r="N56" s="18"/>
    </row>
    <row r="57" spans="1:14" x14ac:dyDescent="0.25">
      <c r="H57" s="18"/>
      <c r="I57" s="18"/>
      <c r="J57" s="18"/>
      <c r="K57" s="18"/>
      <c r="L57" s="18"/>
      <c r="M57" s="18"/>
      <c r="N57" s="18"/>
    </row>
    <row r="58" spans="1:14" x14ac:dyDescent="0.25">
      <c r="A58" s="23" t="s">
        <v>15</v>
      </c>
      <c r="B58" s="24">
        <f>(GETPIVOTDATA("Депрессия",$A$46,"Успеваемость","Средняя","Депрессия","Да")-B54)^2/B54</f>
        <v>5.3832902670112058E-2</v>
      </c>
      <c r="C58" s="24">
        <f>(GETPIVOTDATA("Депрессия",$A$46,"Успеваемость","Средняя","Депрессия","Иногда")-C54)^2/C54</f>
        <v>9.5859330686330086E-3</v>
      </c>
      <c r="D58" s="24">
        <f>(GETPIVOTDATA("Депрессия",$A$46,"Успеваемость","Средняя","Депрессия","Нет")-D54)^2/D54</f>
        <v>1.8604651162790763E-2</v>
      </c>
      <c r="E58" s="18" t="s">
        <v>83</v>
      </c>
      <c r="F58" s="18">
        <f>SUM(B58:D59)</f>
        <v>0.17204926520809954</v>
      </c>
      <c r="I58" s="18"/>
      <c r="J58" s="18"/>
      <c r="K58" s="18"/>
      <c r="L58" s="18"/>
      <c r="M58" s="18"/>
      <c r="N58" s="18"/>
    </row>
    <row r="59" spans="1:14" x14ac:dyDescent="0.25">
      <c r="A59" s="23" t="s">
        <v>14</v>
      </c>
      <c r="B59" s="24">
        <f>(GETPIVOTDATA("Депрессия",$A$46,"Успеваемость","Хорошо","Депрессия","Да")-B55)^2/B55</f>
        <v>5.908489317451323E-2</v>
      </c>
      <c r="C59" s="24">
        <f>(GETPIVOTDATA("Депрессия",$A$46,"Успеваемость","Хорошо","Депрессия","Иногда")-C55)^2/C55</f>
        <v>1.0521146050938667E-2</v>
      </c>
      <c r="D59" s="24">
        <f>(GETPIVOTDATA("Депрессия",$A$46,"Успеваемость","Хорошо","Депрессия","Нет")-D55)^2/D55</f>
        <v>2.0419739081111814E-2</v>
      </c>
      <c r="E59" s="18" t="s">
        <v>84</v>
      </c>
      <c r="F59" s="18">
        <v>2</v>
      </c>
      <c r="L59" s="18"/>
      <c r="M59" s="18"/>
      <c r="N59" s="18"/>
    </row>
    <row r="60" spans="1:14" x14ac:dyDescent="0.25">
      <c r="E60" s="28" t="s">
        <v>134</v>
      </c>
      <c r="F60" s="18">
        <f>5.99146</f>
        <v>5.99146</v>
      </c>
      <c r="L60" s="18"/>
      <c r="M60" s="18"/>
      <c r="N60" s="18"/>
    </row>
    <row r="61" spans="1:14" x14ac:dyDescent="0.25">
      <c r="A61" t="s">
        <v>137</v>
      </c>
      <c r="M61" s="18"/>
      <c r="N61" s="18"/>
    </row>
    <row r="66" spans="1:7" x14ac:dyDescent="0.25">
      <c r="A66" t="s">
        <v>140</v>
      </c>
    </row>
    <row r="67" spans="1:7" x14ac:dyDescent="0.25">
      <c r="A67" t="s">
        <v>141</v>
      </c>
    </row>
    <row r="69" spans="1:7" x14ac:dyDescent="0.25">
      <c r="A69" s="5" t="s">
        <v>45</v>
      </c>
      <c r="B69" s="5" t="s">
        <v>28</v>
      </c>
    </row>
    <row r="70" spans="1:7" x14ac:dyDescent="0.25">
      <c r="A70" s="5" t="s">
        <v>25</v>
      </c>
      <c r="B70" t="s">
        <v>12</v>
      </c>
      <c r="C70" t="s">
        <v>11</v>
      </c>
      <c r="D70" t="s">
        <v>13</v>
      </c>
      <c r="E70" t="s">
        <v>26</v>
      </c>
    </row>
    <row r="71" spans="1:7" x14ac:dyDescent="0.25">
      <c r="A71" s="6" t="s">
        <v>18</v>
      </c>
      <c r="B71" s="7">
        <v>25</v>
      </c>
      <c r="C71" s="7">
        <v>10</v>
      </c>
      <c r="D71" s="7">
        <v>8</v>
      </c>
      <c r="E71" s="7">
        <v>43</v>
      </c>
    </row>
    <row r="72" spans="1:7" x14ac:dyDescent="0.25">
      <c r="A72" s="6" t="s">
        <v>17</v>
      </c>
      <c r="B72" s="7">
        <v>9</v>
      </c>
      <c r="C72" s="7">
        <v>34</v>
      </c>
      <c r="D72" s="7">
        <v>13</v>
      </c>
      <c r="E72" s="7">
        <v>56</v>
      </c>
    </row>
    <row r="73" spans="1:7" x14ac:dyDescent="0.25">
      <c r="A73" s="6" t="s">
        <v>26</v>
      </c>
      <c r="B73" s="7">
        <v>34</v>
      </c>
      <c r="C73" s="7">
        <v>44</v>
      </c>
      <c r="D73" s="7">
        <v>21</v>
      </c>
      <c r="E73" s="7">
        <v>99</v>
      </c>
    </row>
    <row r="75" spans="1:7" x14ac:dyDescent="0.25">
      <c r="A75" s="13" t="str">
        <f>A71</f>
        <v>Женщина</v>
      </c>
      <c r="B75" s="13">
        <f>E75*B77/E77</f>
        <v>14.767676767676768</v>
      </c>
      <c r="C75" s="13">
        <f>E75*C77/E77</f>
        <v>19.111111111111111</v>
      </c>
      <c r="D75" s="13">
        <f>D77*E75/E77</f>
        <v>9.1212121212121211</v>
      </c>
      <c r="E75" s="13">
        <f t="shared" ref="E75" si="10">E71</f>
        <v>43</v>
      </c>
      <c r="F75" s="27" t="s">
        <v>133</v>
      </c>
      <c r="G75">
        <f>CHITEST(B71:D72,B75:D76)</f>
        <v>3.6135674952337272E-5</v>
      </c>
    </row>
    <row r="76" spans="1:7" x14ac:dyDescent="0.25">
      <c r="A76" s="13" t="str">
        <f t="shared" ref="A76:E76" si="11">A72</f>
        <v>Мужчина</v>
      </c>
      <c r="B76" s="13">
        <f>E76*B77/E77</f>
        <v>19.232323232323232</v>
      </c>
      <c r="C76" s="13">
        <f>E76*C77/E77</f>
        <v>24.888888888888889</v>
      </c>
      <c r="D76" s="13">
        <f>D77*E76/E77</f>
        <v>11.878787878787879</v>
      </c>
      <c r="E76" s="13">
        <f t="shared" si="11"/>
        <v>56</v>
      </c>
      <c r="F76" t="s">
        <v>142</v>
      </c>
    </row>
    <row r="77" spans="1:7" x14ac:dyDescent="0.25">
      <c r="A77" s="13" t="str">
        <f t="shared" ref="A77:E77" si="12">A73</f>
        <v>Общий итог</v>
      </c>
      <c r="B77" s="13">
        <f t="shared" si="12"/>
        <v>34</v>
      </c>
      <c r="C77" s="13">
        <f t="shared" si="12"/>
        <v>44</v>
      </c>
      <c r="D77" s="13">
        <f t="shared" si="12"/>
        <v>21</v>
      </c>
      <c r="E77" s="13">
        <f t="shared" si="12"/>
        <v>99</v>
      </c>
    </row>
    <row r="79" spans="1:7" x14ac:dyDescent="0.25">
      <c r="A79" s="13" t="str">
        <f>A75</f>
        <v>Женщина</v>
      </c>
      <c r="B79" s="13">
        <f>(GETPIVOTDATA("Депрессия",$A$69,"Пол","Женщина","Депрессия","Да")-B75)^2/B75</f>
        <v>7.0898381903853851</v>
      </c>
      <c r="C79" s="13">
        <f>(GETPIVOTDATA("Депрессия",$A$69,"Пол","Женщина","Депрессия","Иногда")-C75)^2/C75</f>
        <v>4.3436692506459949</v>
      </c>
      <c r="D79" s="13">
        <f>(GETPIVOTDATA("Депрессия",$A$69,"Пол","Женщина","Депрессия","Нет")-D75)^2/D75</f>
        <v>0.13782341689318431</v>
      </c>
      <c r="E79" s="18" t="s">
        <v>83</v>
      </c>
      <c r="F79" s="18">
        <f>SUM(B79:D80)</f>
        <v>20.45645990954521</v>
      </c>
    </row>
    <row r="80" spans="1:7" x14ac:dyDescent="0.25">
      <c r="A80" s="13" t="str">
        <f t="shared" ref="A80:E80" si="13">A76</f>
        <v>Мужчина</v>
      </c>
      <c r="B80" s="13">
        <f>(GETPIVOTDATA("Депрессия",$A$69,"Пол","Мужчина","Депрессия","Да")-B76)^2/B76</f>
        <v>5.4439828961887784</v>
      </c>
      <c r="C80" s="13">
        <f>(GETPIVOTDATA("Депрессия",$A$69,"Пол","Мужчина","Депрессия","Иногда")-C76)^2/C76</f>
        <v>3.33531746031746</v>
      </c>
      <c r="D80" s="13">
        <f>(GETPIVOTDATA("Депрессия",$A$69,"Пол","Мужчина","Депрессия","Нет")-D76)^2/D76</f>
        <v>0.10582869511440939</v>
      </c>
      <c r="E80" s="18" t="s">
        <v>84</v>
      </c>
      <c r="F80" s="18">
        <v>2</v>
      </c>
    </row>
    <row r="81" spans="1:6" x14ac:dyDescent="0.25">
      <c r="E81" s="28" t="s">
        <v>134</v>
      </c>
      <c r="F81" s="18">
        <f>5.99146</f>
        <v>5.99146</v>
      </c>
    </row>
    <row r="82" spans="1:6" x14ac:dyDescent="0.25">
      <c r="A82" t="s">
        <v>143</v>
      </c>
    </row>
  </sheetData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6"/>
  <sheetViews>
    <sheetView workbookViewId="0">
      <selection activeCell="J98" sqref="J98"/>
    </sheetView>
  </sheetViews>
  <sheetFormatPr defaultRowHeight="15" x14ac:dyDescent="0.25"/>
  <cols>
    <col min="1" max="1" width="8.85546875" customWidth="1"/>
    <col min="2" max="2" width="8.5703125" customWidth="1"/>
    <col min="4" max="4" width="8.42578125" bestFit="1" customWidth="1"/>
    <col min="5" max="5" width="11.85546875" bestFit="1" customWidth="1"/>
    <col min="7" max="7" width="11.140625" customWidth="1"/>
    <col min="8" max="8" width="12" bestFit="1" customWidth="1"/>
    <col min="9" max="9" width="12.42578125" customWidth="1"/>
    <col min="11" max="11" width="12.5703125" customWidth="1"/>
    <col min="13" max="13" width="12" customWidth="1"/>
    <col min="14" max="14" width="12.5703125" customWidth="1"/>
    <col min="15" max="15" width="12.28515625" customWidth="1"/>
    <col min="18" max="18" width="10.85546875" customWidth="1"/>
    <col min="19" max="19" width="13.5703125" customWidth="1"/>
    <col min="20" max="20" width="13.85546875" customWidth="1"/>
  </cols>
  <sheetData>
    <row r="1" spans="1:20" x14ac:dyDescent="0.25">
      <c r="A1" t="s">
        <v>92</v>
      </c>
      <c r="F1" s="14"/>
      <c r="L1" t="s">
        <v>99</v>
      </c>
    </row>
    <row r="2" spans="1:20" x14ac:dyDescent="0.25">
      <c r="A2" t="s">
        <v>6</v>
      </c>
      <c r="B2" t="s">
        <v>93</v>
      </c>
      <c r="C2" t="s">
        <v>94</v>
      </c>
      <c r="D2" t="s">
        <v>95</v>
      </c>
      <c r="E2" t="s">
        <v>96</v>
      </c>
      <c r="L2" t="s">
        <v>6</v>
      </c>
      <c r="M2" t="s">
        <v>93</v>
      </c>
      <c r="N2" t="s">
        <v>94</v>
      </c>
      <c r="O2" t="s">
        <v>95</v>
      </c>
      <c r="P2" t="s">
        <v>96</v>
      </c>
    </row>
    <row r="3" spans="1:20" x14ac:dyDescent="0.25">
      <c r="A3">
        <v>1</v>
      </c>
      <c r="B3" s="3">
        <v>8</v>
      </c>
      <c r="C3" s="3">
        <v>80</v>
      </c>
      <c r="D3">
        <f>_xlfn.RANK.AVG(B3,$B$3:$B$97,0)</f>
        <v>20</v>
      </c>
      <c r="E3">
        <f>_xlfn.RANK.AVG(C3,$C$3:$C$97,0)</f>
        <v>6</v>
      </c>
      <c r="L3">
        <v>3</v>
      </c>
      <c r="M3" s="3">
        <v>8</v>
      </c>
      <c r="N3" s="3">
        <v>10</v>
      </c>
      <c r="O3">
        <f t="shared" ref="O3:O34" si="0">_xlfn.RANK.AVG(M3,$M$3:$M$84,0)</f>
        <v>18.5</v>
      </c>
      <c r="P3">
        <f t="shared" ref="P3:P34" si="1">_xlfn.RANK.AVG(N3,$N$3:$N$84,0)</f>
        <v>19</v>
      </c>
    </row>
    <row r="4" spans="1:20" x14ac:dyDescent="0.25">
      <c r="A4">
        <v>3</v>
      </c>
      <c r="B4" s="3">
        <v>8</v>
      </c>
      <c r="C4" s="3">
        <v>10</v>
      </c>
      <c r="D4">
        <f t="shared" ref="D4:D23" si="2">_xlfn.RANK.AVG(B4,$B$3:$B$97,0)</f>
        <v>20</v>
      </c>
      <c r="E4">
        <f t="shared" ref="E4:E16" si="3">_xlfn.RANK.AVG(C4,$C$3:$C$97,0)</f>
        <v>32</v>
      </c>
      <c r="G4" t="s">
        <v>110</v>
      </c>
      <c r="L4">
        <v>4</v>
      </c>
      <c r="M4" s="3">
        <v>5</v>
      </c>
      <c r="N4" s="3">
        <v>15</v>
      </c>
      <c r="O4">
        <f t="shared" si="0"/>
        <v>64.5</v>
      </c>
      <c r="P4">
        <f t="shared" si="1"/>
        <v>10</v>
      </c>
      <c r="R4" t="s">
        <v>110</v>
      </c>
    </row>
    <row r="5" spans="1:20" x14ac:dyDescent="0.25">
      <c r="A5">
        <v>4</v>
      </c>
      <c r="B5" s="3">
        <v>5</v>
      </c>
      <c r="C5" s="3">
        <v>15</v>
      </c>
      <c r="D5">
        <f t="shared" si="2"/>
        <v>74.5</v>
      </c>
      <c r="E5">
        <f t="shared" si="3"/>
        <v>23</v>
      </c>
      <c r="G5" t="s">
        <v>97</v>
      </c>
      <c r="I5" t="s">
        <v>98</v>
      </c>
      <c r="L5">
        <v>5</v>
      </c>
      <c r="M5" s="3">
        <v>5</v>
      </c>
      <c r="N5" s="3">
        <v>2</v>
      </c>
      <c r="O5">
        <f t="shared" si="0"/>
        <v>64.5</v>
      </c>
      <c r="P5">
        <f t="shared" si="1"/>
        <v>70</v>
      </c>
      <c r="R5" t="s">
        <v>97</v>
      </c>
      <c r="T5" t="s">
        <v>98</v>
      </c>
    </row>
    <row r="6" spans="1:20" x14ac:dyDescent="0.25">
      <c r="A6">
        <v>5</v>
      </c>
      <c r="B6" s="3">
        <v>5</v>
      </c>
      <c r="C6" s="3">
        <v>2</v>
      </c>
      <c r="D6">
        <f t="shared" si="2"/>
        <v>74.5</v>
      </c>
      <c r="E6">
        <f t="shared" si="3"/>
        <v>83</v>
      </c>
      <c r="G6">
        <f>CORREL(D3:D97,E3:E97)</f>
        <v>0.21409370215395115</v>
      </c>
      <c r="I6">
        <f>0.197</f>
        <v>0.19700000000000001</v>
      </c>
      <c r="L6">
        <v>6</v>
      </c>
      <c r="M6" s="3">
        <v>8</v>
      </c>
      <c r="N6" s="3">
        <v>12</v>
      </c>
      <c r="O6">
        <f t="shared" si="0"/>
        <v>18.5</v>
      </c>
      <c r="P6">
        <f t="shared" si="1"/>
        <v>15</v>
      </c>
      <c r="R6">
        <f>CORREL(O3:O97,P3:P97)</f>
        <v>0.30686093637344647</v>
      </c>
      <c r="T6">
        <f>0.197</f>
        <v>0.19700000000000001</v>
      </c>
    </row>
    <row r="7" spans="1:20" x14ac:dyDescent="0.25">
      <c r="A7">
        <v>6</v>
      </c>
      <c r="B7" s="3">
        <v>8</v>
      </c>
      <c r="C7" s="3">
        <v>12</v>
      </c>
      <c r="D7">
        <f t="shared" si="2"/>
        <v>20</v>
      </c>
      <c r="E7">
        <f t="shared" si="3"/>
        <v>28</v>
      </c>
      <c r="L7">
        <v>7</v>
      </c>
      <c r="M7" s="3">
        <v>8</v>
      </c>
      <c r="N7" s="3">
        <v>7</v>
      </c>
      <c r="O7">
        <f t="shared" si="0"/>
        <v>18.5</v>
      </c>
      <c r="P7">
        <f t="shared" si="1"/>
        <v>29</v>
      </c>
    </row>
    <row r="8" spans="1:20" x14ac:dyDescent="0.25">
      <c r="A8">
        <v>7</v>
      </c>
      <c r="B8" s="3">
        <v>8</v>
      </c>
      <c r="C8" s="3">
        <v>7</v>
      </c>
      <c r="D8">
        <f t="shared" si="2"/>
        <v>20</v>
      </c>
      <c r="E8">
        <f t="shared" si="3"/>
        <v>42</v>
      </c>
      <c r="L8">
        <v>8</v>
      </c>
      <c r="M8" s="3">
        <v>8</v>
      </c>
      <c r="N8" s="3">
        <v>6</v>
      </c>
      <c r="O8">
        <f t="shared" si="0"/>
        <v>18.5</v>
      </c>
      <c r="P8">
        <f t="shared" si="1"/>
        <v>37</v>
      </c>
    </row>
    <row r="9" spans="1:20" x14ac:dyDescent="0.25">
      <c r="A9">
        <v>8</v>
      </c>
      <c r="B9" s="3">
        <v>8</v>
      </c>
      <c r="C9" s="3">
        <v>6</v>
      </c>
      <c r="D9">
        <f t="shared" si="2"/>
        <v>20</v>
      </c>
      <c r="E9">
        <f t="shared" si="3"/>
        <v>50</v>
      </c>
      <c r="G9" s="17" t="s">
        <v>125</v>
      </c>
      <c r="L9">
        <v>9</v>
      </c>
      <c r="M9" s="3">
        <v>8</v>
      </c>
      <c r="N9" s="3">
        <v>3</v>
      </c>
      <c r="O9">
        <f t="shared" si="0"/>
        <v>18.5</v>
      </c>
      <c r="P9">
        <f t="shared" si="1"/>
        <v>56.5</v>
      </c>
      <c r="R9" s="17" t="s">
        <v>125</v>
      </c>
    </row>
    <row r="10" spans="1:20" x14ac:dyDescent="0.25">
      <c r="A10">
        <v>9</v>
      </c>
      <c r="B10" s="3">
        <v>8</v>
      </c>
      <c r="C10" s="3">
        <v>3</v>
      </c>
      <c r="D10">
        <f t="shared" si="2"/>
        <v>20</v>
      </c>
      <c r="E10">
        <f t="shared" si="3"/>
        <v>69.5</v>
      </c>
      <c r="L10">
        <v>10</v>
      </c>
      <c r="M10" s="3">
        <v>8</v>
      </c>
      <c r="N10" s="3">
        <v>4</v>
      </c>
      <c r="O10">
        <f t="shared" si="0"/>
        <v>18.5</v>
      </c>
      <c r="P10">
        <f t="shared" si="1"/>
        <v>44</v>
      </c>
    </row>
    <row r="11" spans="1:20" x14ac:dyDescent="0.25">
      <c r="A11">
        <v>10</v>
      </c>
      <c r="B11" s="3">
        <v>8</v>
      </c>
      <c r="C11" s="3">
        <v>4</v>
      </c>
      <c r="D11">
        <f t="shared" si="2"/>
        <v>20</v>
      </c>
      <c r="E11">
        <f t="shared" si="3"/>
        <v>57</v>
      </c>
      <c r="L11">
        <v>13</v>
      </c>
      <c r="M11" s="3">
        <v>7</v>
      </c>
      <c r="N11" s="3">
        <v>17</v>
      </c>
      <c r="O11">
        <f t="shared" si="0"/>
        <v>39.5</v>
      </c>
      <c r="P11">
        <f t="shared" si="1"/>
        <v>6</v>
      </c>
    </row>
    <row r="12" spans="1:20" x14ac:dyDescent="0.25">
      <c r="A12">
        <v>11</v>
      </c>
      <c r="B12" s="3">
        <v>4</v>
      </c>
      <c r="C12" s="3">
        <v>60</v>
      </c>
      <c r="D12">
        <f t="shared" si="2"/>
        <v>90</v>
      </c>
      <c r="E12">
        <f t="shared" si="3"/>
        <v>9</v>
      </c>
      <c r="L12">
        <v>14</v>
      </c>
      <c r="M12" s="3">
        <v>5</v>
      </c>
      <c r="N12" s="3">
        <v>3</v>
      </c>
      <c r="O12">
        <f t="shared" si="0"/>
        <v>64.5</v>
      </c>
      <c r="P12">
        <f t="shared" si="1"/>
        <v>56.5</v>
      </c>
    </row>
    <row r="13" spans="1:20" x14ac:dyDescent="0.25">
      <c r="A13">
        <v>12</v>
      </c>
      <c r="B13" s="3">
        <v>7</v>
      </c>
      <c r="C13" s="3">
        <v>55</v>
      </c>
      <c r="D13">
        <f t="shared" si="2"/>
        <v>46</v>
      </c>
      <c r="E13">
        <f t="shared" si="3"/>
        <v>12</v>
      </c>
      <c r="L13">
        <v>15</v>
      </c>
      <c r="M13" s="3">
        <v>5</v>
      </c>
      <c r="N13" s="3">
        <v>1</v>
      </c>
      <c r="O13">
        <f t="shared" si="0"/>
        <v>64.5</v>
      </c>
      <c r="P13">
        <f t="shared" si="1"/>
        <v>76.5</v>
      </c>
    </row>
    <row r="14" spans="1:20" x14ac:dyDescent="0.25">
      <c r="A14">
        <v>13</v>
      </c>
      <c r="B14" s="3">
        <v>7</v>
      </c>
      <c r="C14" s="3">
        <v>17</v>
      </c>
      <c r="D14">
        <f t="shared" si="2"/>
        <v>46</v>
      </c>
      <c r="E14">
        <f t="shared" si="3"/>
        <v>19</v>
      </c>
      <c r="L14">
        <v>16</v>
      </c>
      <c r="M14" s="3">
        <v>5</v>
      </c>
      <c r="N14" s="3">
        <v>3</v>
      </c>
      <c r="O14">
        <f t="shared" si="0"/>
        <v>64.5</v>
      </c>
      <c r="P14">
        <f t="shared" si="1"/>
        <v>56.5</v>
      </c>
    </row>
    <row r="15" spans="1:20" x14ac:dyDescent="0.25">
      <c r="A15">
        <v>14</v>
      </c>
      <c r="B15" s="3">
        <v>5</v>
      </c>
      <c r="C15" s="3">
        <v>3</v>
      </c>
      <c r="D15">
        <f t="shared" si="2"/>
        <v>74.5</v>
      </c>
      <c r="E15">
        <f t="shared" si="3"/>
        <v>69.5</v>
      </c>
      <c r="L15">
        <v>18</v>
      </c>
      <c r="M15" s="3">
        <v>7</v>
      </c>
      <c r="N15" s="3">
        <v>7</v>
      </c>
      <c r="O15">
        <f t="shared" si="0"/>
        <v>39.5</v>
      </c>
      <c r="P15">
        <f t="shared" si="1"/>
        <v>29</v>
      </c>
    </row>
    <row r="16" spans="1:20" x14ac:dyDescent="0.25">
      <c r="A16">
        <v>15</v>
      </c>
      <c r="B16" s="3">
        <v>5</v>
      </c>
      <c r="C16" s="3">
        <v>1</v>
      </c>
      <c r="D16">
        <f t="shared" si="2"/>
        <v>74.5</v>
      </c>
      <c r="E16">
        <f t="shared" si="3"/>
        <v>89.5</v>
      </c>
      <c r="L16">
        <v>19</v>
      </c>
      <c r="M16" s="3">
        <v>7</v>
      </c>
      <c r="N16" s="3">
        <v>3</v>
      </c>
      <c r="O16">
        <f t="shared" si="0"/>
        <v>39.5</v>
      </c>
      <c r="P16">
        <f t="shared" si="1"/>
        <v>56.5</v>
      </c>
    </row>
    <row r="17" spans="1:20" x14ac:dyDescent="0.25">
      <c r="A17">
        <v>16</v>
      </c>
      <c r="B17" s="3">
        <v>5</v>
      </c>
      <c r="C17" s="3">
        <v>3</v>
      </c>
      <c r="D17">
        <f t="shared" si="2"/>
        <v>74.5</v>
      </c>
      <c r="E17">
        <f t="shared" ref="E17:E80" si="4">_xlfn.RANK.AVG(C17,$C$3:$C$97,0)</f>
        <v>69.5</v>
      </c>
      <c r="G17" t="s">
        <v>115</v>
      </c>
      <c r="L17">
        <v>20</v>
      </c>
      <c r="M17" s="3">
        <v>4</v>
      </c>
      <c r="N17" s="3">
        <v>2</v>
      </c>
      <c r="O17">
        <f t="shared" si="0"/>
        <v>78.5</v>
      </c>
      <c r="P17">
        <f t="shared" si="1"/>
        <v>70</v>
      </c>
    </row>
    <row r="18" spans="1:20" x14ac:dyDescent="0.25">
      <c r="A18">
        <v>17</v>
      </c>
      <c r="B18" s="3">
        <v>7</v>
      </c>
      <c r="C18" s="3">
        <v>100</v>
      </c>
      <c r="D18">
        <f t="shared" si="2"/>
        <v>46</v>
      </c>
      <c r="E18">
        <f t="shared" si="4"/>
        <v>2.5</v>
      </c>
      <c r="G18" t="s">
        <v>116</v>
      </c>
      <c r="L18">
        <v>21</v>
      </c>
      <c r="M18" s="3">
        <v>6</v>
      </c>
      <c r="N18" s="3">
        <v>4</v>
      </c>
      <c r="O18">
        <f t="shared" si="0"/>
        <v>50.5</v>
      </c>
      <c r="P18">
        <f t="shared" si="1"/>
        <v>44</v>
      </c>
    </row>
    <row r="19" spans="1:20" x14ac:dyDescent="0.25">
      <c r="A19">
        <v>18</v>
      </c>
      <c r="B19" s="3">
        <v>7</v>
      </c>
      <c r="C19" s="3">
        <v>7</v>
      </c>
      <c r="D19">
        <f t="shared" si="2"/>
        <v>46</v>
      </c>
      <c r="E19">
        <f t="shared" si="4"/>
        <v>42</v>
      </c>
      <c r="G19" t="s">
        <v>117</v>
      </c>
      <c r="L19">
        <v>22</v>
      </c>
      <c r="M19" s="3">
        <v>6</v>
      </c>
      <c r="N19" s="3">
        <v>6</v>
      </c>
      <c r="O19">
        <f t="shared" si="0"/>
        <v>50.5</v>
      </c>
      <c r="P19">
        <f t="shared" si="1"/>
        <v>37</v>
      </c>
    </row>
    <row r="20" spans="1:20" x14ac:dyDescent="0.25">
      <c r="A20">
        <v>19</v>
      </c>
      <c r="B20" s="3">
        <v>7</v>
      </c>
      <c r="C20" s="3">
        <v>3</v>
      </c>
      <c r="D20">
        <f t="shared" si="2"/>
        <v>46</v>
      </c>
      <c r="E20">
        <f t="shared" si="4"/>
        <v>69.5</v>
      </c>
      <c r="G20" t="s">
        <v>118</v>
      </c>
      <c r="L20">
        <v>23</v>
      </c>
      <c r="M20" s="3">
        <v>4</v>
      </c>
      <c r="N20" s="3">
        <v>9</v>
      </c>
      <c r="O20">
        <f t="shared" si="0"/>
        <v>78.5</v>
      </c>
      <c r="P20">
        <f t="shared" si="1"/>
        <v>22.5</v>
      </c>
    </row>
    <row r="21" spans="1:20" x14ac:dyDescent="0.25">
      <c r="A21">
        <v>20</v>
      </c>
      <c r="B21" s="3">
        <v>4</v>
      </c>
      <c r="C21" s="3">
        <v>2</v>
      </c>
      <c r="D21">
        <f t="shared" si="2"/>
        <v>90</v>
      </c>
      <c r="E21">
        <f t="shared" si="4"/>
        <v>83</v>
      </c>
      <c r="G21" t="s">
        <v>119</v>
      </c>
      <c r="L21">
        <v>24</v>
      </c>
      <c r="M21" s="3">
        <v>10</v>
      </c>
      <c r="N21" s="3">
        <v>23</v>
      </c>
      <c r="O21">
        <f t="shared" si="0"/>
        <v>2.5</v>
      </c>
      <c r="P21">
        <f t="shared" si="1"/>
        <v>2.5</v>
      </c>
    </row>
    <row r="22" spans="1:20" x14ac:dyDescent="0.25">
      <c r="A22">
        <v>21</v>
      </c>
      <c r="B22" s="3">
        <v>6</v>
      </c>
      <c r="C22" s="3">
        <v>4</v>
      </c>
      <c r="D22">
        <f t="shared" si="2"/>
        <v>60.5</v>
      </c>
      <c r="E22">
        <f t="shared" si="4"/>
        <v>57</v>
      </c>
      <c r="G22" t="s">
        <v>120</v>
      </c>
      <c r="L22">
        <v>26</v>
      </c>
      <c r="M22" s="3">
        <v>7</v>
      </c>
      <c r="N22" s="3">
        <v>0</v>
      </c>
      <c r="O22">
        <f t="shared" si="0"/>
        <v>39.5</v>
      </c>
      <c r="P22">
        <f t="shared" si="1"/>
        <v>80.5</v>
      </c>
    </row>
    <row r="23" spans="1:20" x14ac:dyDescent="0.25">
      <c r="A23">
        <v>22</v>
      </c>
      <c r="B23" s="3">
        <v>6</v>
      </c>
      <c r="C23" s="3">
        <v>6</v>
      </c>
      <c r="D23">
        <f t="shared" si="2"/>
        <v>60.5</v>
      </c>
      <c r="E23">
        <f t="shared" si="4"/>
        <v>50</v>
      </c>
      <c r="L23">
        <v>27</v>
      </c>
      <c r="M23" s="3">
        <v>5</v>
      </c>
      <c r="N23" s="3">
        <v>12</v>
      </c>
      <c r="O23">
        <f t="shared" si="0"/>
        <v>64.5</v>
      </c>
      <c r="P23">
        <f t="shared" si="1"/>
        <v>15</v>
      </c>
    </row>
    <row r="24" spans="1:20" x14ac:dyDescent="0.25">
      <c r="A24">
        <v>23</v>
      </c>
      <c r="B24" s="3">
        <v>4</v>
      </c>
      <c r="C24" s="3">
        <v>9</v>
      </c>
      <c r="D24">
        <f t="shared" ref="D24:D80" si="5">_xlfn.RANK.AVG(B24,$B$3:$B$97,0)</f>
        <v>90</v>
      </c>
      <c r="E24">
        <f t="shared" si="4"/>
        <v>35.5</v>
      </c>
      <c r="L24">
        <v>28</v>
      </c>
      <c r="M24" s="3">
        <v>8</v>
      </c>
      <c r="N24" s="3">
        <v>15</v>
      </c>
      <c r="O24">
        <f t="shared" si="0"/>
        <v>18.5</v>
      </c>
      <c r="P24">
        <f t="shared" si="1"/>
        <v>10</v>
      </c>
      <c r="R24" s="15"/>
      <c r="S24" s="13" t="s">
        <v>93</v>
      </c>
      <c r="T24" s="13" t="s">
        <v>94</v>
      </c>
    </row>
    <row r="25" spans="1:20" x14ac:dyDescent="0.25">
      <c r="A25">
        <v>24</v>
      </c>
      <c r="B25" s="3">
        <v>10</v>
      </c>
      <c r="C25" s="3">
        <v>23</v>
      </c>
      <c r="D25">
        <f t="shared" si="5"/>
        <v>2.5</v>
      </c>
      <c r="E25">
        <f t="shared" si="4"/>
        <v>15.5</v>
      </c>
      <c r="G25" s="15"/>
      <c r="H25" s="13" t="s">
        <v>93</v>
      </c>
      <c r="I25" s="13" t="s">
        <v>94</v>
      </c>
      <c r="L25">
        <v>29</v>
      </c>
      <c r="M25" s="3">
        <v>8</v>
      </c>
      <c r="N25" s="3">
        <v>7</v>
      </c>
      <c r="O25">
        <f t="shared" si="0"/>
        <v>18.5</v>
      </c>
      <c r="P25">
        <f t="shared" si="1"/>
        <v>29</v>
      </c>
      <c r="R25" s="13" t="s">
        <v>93</v>
      </c>
      <c r="S25" s="16">
        <v>1</v>
      </c>
      <c r="T25" s="16"/>
    </row>
    <row r="26" spans="1:20" x14ac:dyDescent="0.25">
      <c r="A26">
        <v>26</v>
      </c>
      <c r="B26" s="3">
        <v>7</v>
      </c>
      <c r="C26" s="3">
        <v>0</v>
      </c>
      <c r="D26">
        <f t="shared" si="5"/>
        <v>46</v>
      </c>
      <c r="E26">
        <f t="shared" si="4"/>
        <v>93.5</v>
      </c>
      <c r="G26" s="13" t="s">
        <v>93</v>
      </c>
      <c r="H26" s="16">
        <v>1</v>
      </c>
      <c r="I26" s="16"/>
      <c r="L26">
        <v>30</v>
      </c>
      <c r="M26" s="3">
        <v>8</v>
      </c>
      <c r="N26" s="3">
        <v>3</v>
      </c>
      <c r="O26">
        <f t="shared" si="0"/>
        <v>18.5</v>
      </c>
      <c r="P26">
        <f t="shared" si="1"/>
        <v>56.5</v>
      </c>
      <c r="R26" s="13" t="s">
        <v>94</v>
      </c>
      <c r="S26" s="16">
        <v>0.38666961399433736</v>
      </c>
      <c r="T26" s="16">
        <v>1</v>
      </c>
    </row>
    <row r="27" spans="1:20" x14ac:dyDescent="0.25">
      <c r="A27">
        <v>27</v>
      </c>
      <c r="B27" s="3">
        <v>5</v>
      </c>
      <c r="C27" s="3">
        <v>12</v>
      </c>
      <c r="D27">
        <f t="shared" si="5"/>
        <v>74.5</v>
      </c>
      <c r="E27">
        <f t="shared" si="4"/>
        <v>28</v>
      </c>
      <c r="G27" s="13" t="s">
        <v>94</v>
      </c>
      <c r="H27" s="16">
        <v>0.10333230738066652</v>
      </c>
      <c r="I27" s="16">
        <v>1</v>
      </c>
      <c r="L27">
        <v>31</v>
      </c>
      <c r="M27" s="3">
        <v>8</v>
      </c>
      <c r="N27" s="3">
        <v>0</v>
      </c>
      <c r="O27">
        <f t="shared" si="0"/>
        <v>18.5</v>
      </c>
      <c r="P27">
        <f t="shared" si="1"/>
        <v>80.5</v>
      </c>
    </row>
    <row r="28" spans="1:20" x14ac:dyDescent="0.25">
      <c r="A28">
        <v>28</v>
      </c>
      <c r="B28" s="3">
        <v>8</v>
      </c>
      <c r="C28" s="3">
        <v>15</v>
      </c>
      <c r="D28">
        <f t="shared" si="5"/>
        <v>20</v>
      </c>
      <c r="E28">
        <f t="shared" si="4"/>
        <v>23</v>
      </c>
      <c r="L28">
        <v>32</v>
      </c>
      <c r="M28" s="3">
        <v>8</v>
      </c>
      <c r="N28" s="3">
        <v>2</v>
      </c>
      <c r="O28">
        <f t="shared" si="0"/>
        <v>18.5</v>
      </c>
      <c r="P28">
        <f t="shared" si="1"/>
        <v>70</v>
      </c>
    </row>
    <row r="29" spans="1:20" x14ac:dyDescent="0.25">
      <c r="A29">
        <v>29</v>
      </c>
      <c r="B29" s="3">
        <v>8</v>
      </c>
      <c r="C29" s="3">
        <v>7</v>
      </c>
      <c r="D29">
        <f t="shared" si="5"/>
        <v>20</v>
      </c>
      <c r="E29">
        <f t="shared" si="4"/>
        <v>42</v>
      </c>
      <c r="L29">
        <v>35</v>
      </c>
      <c r="M29" s="3">
        <v>8</v>
      </c>
      <c r="N29" s="3">
        <v>10</v>
      </c>
      <c r="O29">
        <f t="shared" si="0"/>
        <v>18.5</v>
      </c>
      <c r="P29">
        <f t="shared" si="1"/>
        <v>19</v>
      </c>
    </row>
    <row r="30" spans="1:20" x14ac:dyDescent="0.25">
      <c r="A30">
        <v>30</v>
      </c>
      <c r="B30" s="3">
        <v>8</v>
      </c>
      <c r="C30" s="3">
        <v>3</v>
      </c>
      <c r="D30">
        <f t="shared" si="5"/>
        <v>20</v>
      </c>
      <c r="E30">
        <f t="shared" si="4"/>
        <v>69.5</v>
      </c>
      <c r="L30">
        <v>36</v>
      </c>
      <c r="M30" s="3">
        <v>5</v>
      </c>
      <c r="N30" s="3">
        <v>15</v>
      </c>
      <c r="O30">
        <f t="shared" si="0"/>
        <v>64.5</v>
      </c>
      <c r="P30">
        <f t="shared" si="1"/>
        <v>10</v>
      </c>
    </row>
    <row r="31" spans="1:20" x14ac:dyDescent="0.25">
      <c r="A31">
        <v>31</v>
      </c>
      <c r="B31" s="3">
        <v>8</v>
      </c>
      <c r="C31" s="3">
        <v>0</v>
      </c>
      <c r="D31">
        <f t="shared" si="5"/>
        <v>20</v>
      </c>
      <c r="E31">
        <f t="shared" si="4"/>
        <v>93.5</v>
      </c>
      <c r="L31">
        <v>37</v>
      </c>
      <c r="M31" s="3">
        <v>5</v>
      </c>
      <c r="N31" s="3">
        <v>2</v>
      </c>
      <c r="O31">
        <f t="shared" si="0"/>
        <v>64.5</v>
      </c>
      <c r="P31">
        <f t="shared" si="1"/>
        <v>70</v>
      </c>
    </row>
    <row r="32" spans="1:20" x14ac:dyDescent="0.25">
      <c r="A32">
        <v>32</v>
      </c>
      <c r="B32" s="3">
        <v>8</v>
      </c>
      <c r="C32" s="3">
        <v>2</v>
      </c>
      <c r="D32">
        <f t="shared" si="5"/>
        <v>20</v>
      </c>
      <c r="E32">
        <f t="shared" si="4"/>
        <v>83</v>
      </c>
      <c r="L32">
        <v>38</v>
      </c>
      <c r="M32" s="3">
        <v>8</v>
      </c>
      <c r="N32" s="3">
        <v>12</v>
      </c>
      <c r="O32">
        <f t="shared" si="0"/>
        <v>18.5</v>
      </c>
      <c r="P32">
        <f t="shared" si="1"/>
        <v>15</v>
      </c>
    </row>
    <row r="33" spans="1:16" x14ac:dyDescent="0.25">
      <c r="A33">
        <v>34</v>
      </c>
      <c r="B33" s="3">
        <v>8</v>
      </c>
      <c r="C33" s="3">
        <v>80</v>
      </c>
      <c r="D33">
        <f t="shared" si="5"/>
        <v>20</v>
      </c>
      <c r="E33">
        <f t="shared" si="4"/>
        <v>6</v>
      </c>
      <c r="L33">
        <v>39</v>
      </c>
      <c r="M33" s="3">
        <v>8</v>
      </c>
      <c r="N33" s="3">
        <v>7</v>
      </c>
      <c r="O33">
        <f t="shared" si="0"/>
        <v>18.5</v>
      </c>
      <c r="P33">
        <f t="shared" si="1"/>
        <v>29</v>
      </c>
    </row>
    <row r="34" spans="1:16" x14ac:dyDescent="0.25">
      <c r="A34">
        <v>35</v>
      </c>
      <c r="B34" s="3">
        <v>8</v>
      </c>
      <c r="C34" s="3">
        <v>10</v>
      </c>
      <c r="D34">
        <f t="shared" si="5"/>
        <v>20</v>
      </c>
      <c r="E34">
        <f t="shared" si="4"/>
        <v>32</v>
      </c>
      <c r="L34">
        <v>40</v>
      </c>
      <c r="M34" s="3">
        <v>8</v>
      </c>
      <c r="N34" s="3">
        <v>6</v>
      </c>
      <c r="O34">
        <f t="shared" si="0"/>
        <v>18.5</v>
      </c>
      <c r="P34">
        <f t="shared" si="1"/>
        <v>37</v>
      </c>
    </row>
    <row r="35" spans="1:16" x14ac:dyDescent="0.25">
      <c r="A35">
        <v>36</v>
      </c>
      <c r="B35" s="3">
        <v>5</v>
      </c>
      <c r="C35" s="3">
        <v>15</v>
      </c>
      <c r="D35">
        <f t="shared" si="5"/>
        <v>74.5</v>
      </c>
      <c r="E35">
        <f t="shared" si="4"/>
        <v>23</v>
      </c>
      <c r="L35">
        <v>41</v>
      </c>
      <c r="M35" s="3">
        <v>8</v>
      </c>
      <c r="N35" s="3">
        <v>3</v>
      </c>
      <c r="O35">
        <f t="shared" ref="O35:O66" si="6">_xlfn.RANK.AVG(M35,$M$3:$M$84,0)</f>
        <v>18.5</v>
      </c>
      <c r="P35">
        <f t="shared" ref="P35:P66" si="7">_xlfn.RANK.AVG(N35,$N$3:$N$84,0)</f>
        <v>56.5</v>
      </c>
    </row>
    <row r="36" spans="1:16" x14ac:dyDescent="0.25">
      <c r="A36">
        <v>37</v>
      </c>
      <c r="B36" s="3">
        <v>5</v>
      </c>
      <c r="C36" s="3">
        <v>2</v>
      </c>
      <c r="D36">
        <f t="shared" si="5"/>
        <v>74.5</v>
      </c>
      <c r="E36">
        <f t="shared" si="4"/>
        <v>83</v>
      </c>
      <c r="L36">
        <v>42</v>
      </c>
      <c r="M36" s="3">
        <v>8</v>
      </c>
      <c r="N36" s="3">
        <v>4</v>
      </c>
      <c r="O36">
        <f t="shared" si="6"/>
        <v>18.5</v>
      </c>
      <c r="P36">
        <f t="shared" si="7"/>
        <v>44</v>
      </c>
    </row>
    <row r="37" spans="1:16" x14ac:dyDescent="0.25">
      <c r="A37">
        <v>38</v>
      </c>
      <c r="B37" s="3">
        <v>8</v>
      </c>
      <c r="C37" s="3">
        <v>12</v>
      </c>
      <c r="D37">
        <f t="shared" si="5"/>
        <v>20</v>
      </c>
      <c r="E37">
        <f t="shared" si="4"/>
        <v>28</v>
      </c>
      <c r="L37">
        <v>45</v>
      </c>
      <c r="M37" s="3">
        <v>7</v>
      </c>
      <c r="N37" s="3">
        <v>17</v>
      </c>
      <c r="O37">
        <f t="shared" si="6"/>
        <v>39.5</v>
      </c>
      <c r="P37">
        <f t="shared" si="7"/>
        <v>6</v>
      </c>
    </row>
    <row r="38" spans="1:16" x14ac:dyDescent="0.25">
      <c r="A38">
        <v>39</v>
      </c>
      <c r="B38" s="3">
        <v>8</v>
      </c>
      <c r="C38" s="3">
        <v>7</v>
      </c>
      <c r="D38">
        <f t="shared" si="5"/>
        <v>20</v>
      </c>
      <c r="E38">
        <f t="shared" si="4"/>
        <v>42</v>
      </c>
      <c r="L38">
        <v>46</v>
      </c>
      <c r="M38" s="3">
        <v>5</v>
      </c>
      <c r="N38" s="3">
        <v>3</v>
      </c>
      <c r="O38">
        <f t="shared" si="6"/>
        <v>64.5</v>
      </c>
      <c r="P38">
        <f t="shared" si="7"/>
        <v>56.5</v>
      </c>
    </row>
    <row r="39" spans="1:16" x14ac:dyDescent="0.25">
      <c r="A39">
        <v>40</v>
      </c>
      <c r="B39" s="3">
        <v>8</v>
      </c>
      <c r="C39" s="3">
        <v>6</v>
      </c>
      <c r="D39">
        <f t="shared" si="5"/>
        <v>20</v>
      </c>
      <c r="E39">
        <f t="shared" si="4"/>
        <v>50</v>
      </c>
      <c r="L39">
        <v>47</v>
      </c>
      <c r="M39" s="3">
        <v>5</v>
      </c>
      <c r="N39" s="3">
        <v>1</v>
      </c>
      <c r="O39">
        <f t="shared" si="6"/>
        <v>64.5</v>
      </c>
      <c r="P39">
        <f t="shared" si="7"/>
        <v>76.5</v>
      </c>
    </row>
    <row r="40" spans="1:16" x14ac:dyDescent="0.25">
      <c r="A40">
        <v>41</v>
      </c>
      <c r="B40" s="3">
        <v>8</v>
      </c>
      <c r="C40" s="3">
        <v>3</v>
      </c>
      <c r="D40">
        <f t="shared" si="5"/>
        <v>20</v>
      </c>
      <c r="E40">
        <f t="shared" si="4"/>
        <v>69.5</v>
      </c>
      <c r="L40">
        <v>48</v>
      </c>
      <c r="M40" s="3">
        <v>5</v>
      </c>
      <c r="N40" s="3">
        <v>3</v>
      </c>
      <c r="O40">
        <f t="shared" si="6"/>
        <v>64.5</v>
      </c>
      <c r="P40">
        <f t="shared" si="7"/>
        <v>56.5</v>
      </c>
    </row>
    <row r="41" spans="1:16" x14ac:dyDescent="0.25">
      <c r="A41">
        <v>42</v>
      </c>
      <c r="B41" s="3">
        <v>8</v>
      </c>
      <c r="C41" s="3">
        <v>4</v>
      </c>
      <c r="D41">
        <f t="shared" si="5"/>
        <v>20</v>
      </c>
      <c r="E41">
        <f t="shared" si="4"/>
        <v>57</v>
      </c>
      <c r="L41">
        <v>50</v>
      </c>
      <c r="M41" s="3">
        <v>7</v>
      </c>
      <c r="N41" s="3">
        <v>7</v>
      </c>
      <c r="O41">
        <f t="shared" si="6"/>
        <v>39.5</v>
      </c>
      <c r="P41">
        <f t="shared" si="7"/>
        <v>29</v>
      </c>
    </row>
    <row r="42" spans="1:16" x14ac:dyDescent="0.25">
      <c r="A42">
        <v>43</v>
      </c>
      <c r="B42" s="3">
        <v>4</v>
      </c>
      <c r="C42" s="3">
        <v>60</v>
      </c>
      <c r="D42">
        <f t="shared" si="5"/>
        <v>90</v>
      </c>
      <c r="E42">
        <f t="shared" si="4"/>
        <v>9</v>
      </c>
      <c r="L42">
        <v>51</v>
      </c>
      <c r="M42" s="3">
        <v>7</v>
      </c>
      <c r="N42" s="3">
        <v>3</v>
      </c>
      <c r="O42">
        <f t="shared" si="6"/>
        <v>39.5</v>
      </c>
      <c r="P42">
        <f t="shared" si="7"/>
        <v>56.5</v>
      </c>
    </row>
    <row r="43" spans="1:16" x14ac:dyDescent="0.25">
      <c r="A43">
        <v>44</v>
      </c>
      <c r="B43" s="3">
        <v>7</v>
      </c>
      <c r="C43" s="3">
        <v>55</v>
      </c>
      <c r="D43">
        <f t="shared" si="5"/>
        <v>46</v>
      </c>
      <c r="E43">
        <f t="shared" si="4"/>
        <v>12</v>
      </c>
      <c r="L43">
        <v>52</v>
      </c>
      <c r="M43" s="3">
        <v>4</v>
      </c>
      <c r="N43" s="3">
        <v>2</v>
      </c>
      <c r="O43">
        <f t="shared" si="6"/>
        <v>78.5</v>
      </c>
      <c r="P43">
        <f t="shared" si="7"/>
        <v>70</v>
      </c>
    </row>
    <row r="44" spans="1:16" x14ac:dyDescent="0.25">
      <c r="A44">
        <v>45</v>
      </c>
      <c r="B44" s="3">
        <v>7</v>
      </c>
      <c r="C44" s="3">
        <v>17</v>
      </c>
      <c r="D44">
        <f t="shared" si="5"/>
        <v>46</v>
      </c>
      <c r="E44">
        <f t="shared" si="4"/>
        <v>19</v>
      </c>
      <c r="L44">
        <v>53</v>
      </c>
      <c r="M44" s="3">
        <v>6</v>
      </c>
      <c r="N44" s="3">
        <v>4</v>
      </c>
      <c r="O44">
        <f t="shared" si="6"/>
        <v>50.5</v>
      </c>
      <c r="P44">
        <f t="shared" si="7"/>
        <v>44</v>
      </c>
    </row>
    <row r="45" spans="1:16" x14ac:dyDescent="0.25">
      <c r="A45">
        <v>46</v>
      </c>
      <c r="B45" s="3">
        <v>5</v>
      </c>
      <c r="C45" s="3">
        <v>3</v>
      </c>
      <c r="D45">
        <f t="shared" si="5"/>
        <v>74.5</v>
      </c>
      <c r="E45">
        <f t="shared" si="4"/>
        <v>69.5</v>
      </c>
      <c r="L45">
        <v>54</v>
      </c>
      <c r="M45" s="3">
        <v>6</v>
      </c>
      <c r="N45" s="3">
        <v>6</v>
      </c>
      <c r="O45">
        <f t="shared" si="6"/>
        <v>50.5</v>
      </c>
      <c r="P45">
        <f t="shared" si="7"/>
        <v>37</v>
      </c>
    </row>
    <row r="46" spans="1:16" x14ac:dyDescent="0.25">
      <c r="A46">
        <v>47</v>
      </c>
      <c r="B46" s="3">
        <v>5</v>
      </c>
      <c r="C46" s="3">
        <v>1</v>
      </c>
      <c r="D46">
        <f t="shared" si="5"/>
        <v>74.5</v>
      </c>
      <c r="E46">
        <f t="shared" si="4"/>
        <v>89.5</v>
      </c>
      <c r="L46">
        <v>55</v>
      </c>
      <c r="M46" s="3">
        <v>4</v>
      </c>
      <c r="N46" s="3">
        <v>9</v>
      </c>
      <c r="O46">
        <f t="shared" si="6"/>
        <v>78.5</v>
      </c>
      <c r="P46">
        <f t="shared" si="7"/>
        <v>22.5</v>
      </c>
    </row>
    <row r="47" spans="1:16" x14ac:dyDescent="0.25">
      <c r="A47">
        <v>48</v>
      </c>
      <c r="B47" s="3">
        <v>5</v>
      </c>
      <c r="C47" s="3">
        <v>3</v>
      </c>
      <c r="D47">
        <f t="shared" si="5"/>
        <v>74.5</v>
      </c>
      <c r="E47">
        <f t="shared" si="4"/>
        <v>69.5</v>
      </c>
      <c r="L47">
        <v>56</v>
      </c>
      <c r="M47" s="3">
        <v>10</v>
      </c>
      <c r="N47" s="3">
        <v>23</v>
      </c>
      <c r="O47">
        <f t="shared" si="6"/>
        <v>2.5</v>
      </c>
      <c r="P47">
        <f t="shared" si="7"/>
        <v>2.5</v>
      </c>
    </row>
    <row r="48" spans="1:16" x14ac:dyDescent="0.25">
      <c r="A48">
        <v>49</v>
      </c>
      <c r="B48" s="3">
        <v>7</v>
      </c>
      <c r="C48" s="3">
        <v>100</v>
      </c>
      <c r="D48">
        <f t="shared" si="5"/>
        <v>46</v>
      </c>
      <c r="E48">
        <f t="shared" si="4"/>
        <v>2.5</v>
      </c>
      <c r="L48">
        <v>58</v>
      </c>
      <c r="M48" s="3">
        <v>7</v>
      </c>
      <c r="N48" s="3">
        <v>0</v>
      </c>
      <c r="O48">
        <f t="shared" si="6"/>
        <v>39.5</v>
      </c>
      <c r="P48">
        <f t="shared" si="7"/>
        <v>80.5</v>
      </c>
    </row>
    <row r="49" spans="1:16" x14ac:dyDescent="0.25">
      <c r="A49">
        <v>50</v>
      </c>
      <c r="B49" s="3">
        <v>7</v>
      </c>
      <c r="C49" s="3">
        <v>7</v>
      </c>
      <c r="D49">
        <f t="shared" si="5"/>
        <v>46</v>
      </c>
      <c r="E49">
        <f t="shared" si="4"/>
        <v>42</v>
      </c>
      <c r="L49">
        <v>59</v>
      </c>
      <c r="M49" s="3">
        <v>5</v>
      </c>
      <c r="N49" s="3">
        <v>12</v>
      </c>
      <c r="O49">
        <f t="shared" si="6"/>
        <v>64.5</v>
      </c>
      <c r="P49">
        <f t="shared" si="7"/>
        <v>15</v>
      </c>
    </row>
    <row r="50" spans="1:16" x14ac:dyDescent="0.25">
      <c r="A50">
        <v>51</v>
      </c>
      <c r="B50" s="3">
        <v>7</v>
      </c>
      <c r="C50" s="3">
        <v>3</v>
      </c>
      <c r="D50">
        <f t="shared" si="5"/>
        <v>46</v>
      </c>
      <c r="E50">
        <f t="shared" si="4"/>
        <v>69.5</v>
      </c>
      <c r="L50">
        <v>60</v>
      </c>
      <c r="M50" s="3">
        <v>8</v>
      </c>
      <c r="N50" s="3">
        <v>15</v>
      </c>
      <c r="O50">
        <f t="shared" si="6"/>
        <v>18.5</v>
      </c>
      <c r="P50">
        <f t="shared" si="7"/>
        <v>10</v>
      </c>
    </row>
    <row r="51" spans="1:16" x14ac:dyDescent="0.25">
      <c r="A51">
        <v>52</v>
      </c>
      <c r="B51" s="3">
        <v>4</v>
      </c>
      <c r="C51" s="3">
        <v>2</v>
      </c>
      <c r="D51">
        <f t="shared" si="5"/>
        <v>90</v>
      </c>
      <c r="E51">
        <f t="shared" si="4"/>
        <v>83</v>
      </c>
      <c r="L51">
        <v>61</v>
      </c>
      <c r="M51" s="3">
        <v>8</v>
      </c>
      <c r="N51" s="3">
        <v>7</v>
      </c>
      <c r="O51">
        <f t="shared" si="6"/>
        <v>18.5</v>
      </c>
      <c r="P51">
        <f t="shared" si="7"/>
        <v>29</v>
      </c>
    </row>
    <row r="52" spans="1:16" x14ac:dyDescent="0.25">
      <c r="A52">
        <v>53</v>
      </c>
      <c r="B52" s="3">
        <v>6</v>
      </c>
      <c r="C52" s="3">
        <v>4</v>
      </c>
      <c r="D52">
        <f t="shared" si="5"/>
        <v>60.5</v>
      </c>
      <c r="E52">
        <f t="shared" si="4"/>
        <v>57</v>
      </c>
      <c r="L52">
        <v>62</v>
      </c>
      <c r="M52" s="3">
        <v>8</v>
      </c>
      <c r="N52" s="3">
        <v>3</v>
      </c>
      <c r="O52">
        <f t="shared" si="6"/>
        <v>18.5</v>
      </c>
      <c r="P52">
        <f t="shared" si="7"/>
        <v>56.5</v>
      </c>
    </row>
    <row r="53" spans="1:16" x14ac:dyDescent="0.25">
      <c r="A53">
        <v>54</v>
      </c>
      <c r="B53" s="3">
        <v>6</v>
      </c>
      <c r="C53" s="3">
        <v>6</v>
      </c>
      <c r="D53">
        <f t="shared" si="5"/>
        <v>60.5</v>
      </c>
      <c r="E53">
        <f t="shared" si="4"/>
        <v>50</v>
      </c>
      <c r="L53">
        <v>63</v>
      </c>
      <c r="M53" s="3">
        <v>8</v>
      </c>
      <c r="N53" s="3">
        <v>0</v>
      </c>
      <c r="O53">
        <f t="shared" si="6"/>
        <v>18.5</v>
      </c>
      <c r="P53">
        <f t="shared" si="7"/>
        <v>80.5</v>
      </c>
    </row>
    <row r="54" spans="1:16" x14ac:dyDescent="0.25">
      <c r="A54">
        <v>55</v>
      </c>
      <c r="B54" s="3">
        <v>4</v>
      </c>
      <c r="C54" s="3">
        <v>9</v>
      </c>
      <c r="D54">
        <f t="shared" si="5"/>
        <v>90</v>
      </c>
      <c r="E54">
        <f t="shared" si="4"/>
        <v>35.5</v>
      </c>
      <c r="L54">
        <v>64</v>
      </c>
      <c r="M54" s="3">
        <v>8</v>
      </c>
      <c r="N54" s="3">
        <v>2</v>
      </c>
      <c r="O54">
        <f t="shared" si="6"/>
        <v>18.5</v>
      </c>
      <c r="P54">
        <f t="shared" si="7"/>
        <v>70</v>
      </c>
    </row>
    <row r="55" spans="1:16" x14ac:dyDescent="0.25">
      <c r="A55">
        <v>56</v>
      </c>
      <c r="B55" s="3">
        <v>10</v>
      </c>
      <c r="C55" s="3">
        <v>23</v>
      </c>
      <c r="D55">
        <f t="shared" si="5"/>
        <v>2.5</v>
      </c>
      <c r="E55">
        <f t="shared" si="4"/>
        <v>15.5</v>
      </c>
      <c r="L55">
        <v>66</v>
      </c>
      <c r="M55" s="3">
        <v>8</v>
      </c>
      <c r="N55" s="3">
        <v>10</v>
      </c>
      <c r="O55">
        <f t="shared" si="6"/>
        <v>18.5</v>
      </c>
      <c r="P55">
        <f t="shared" si="7"/>
        <v>19</v>
      </c>
    </row>
    <row r="56" spans="1:16" x14ac:dyDescent="0.25">
      <c r="A56">
        <v>58</v>
      </c>
      <c r="B56" s="3">
        <v>7</v>
      </c>
      <c r="C56" s="3">
        <v>0</v>
      </c>
      <c r="D56">
        <f t="shared" si="5"/>
        <v>46</v>
      </c>
      <c r="E56">
        <f t="shared" si="4"/>
        <v>93.5</v>
      </c>
      <c r="L56">
        <v>67</v>
      </c>
      <c r="M56" s="3">
        <v>5</v>
      </c>
      <c r="N56" s="3">
        <v>15</v>
      </c>
      <c r="O56">
        <f t="shared" si="6"/>
        <v>64.5</v>
      </c>
      <c r="P56">
        <f t="shared" si="7"/>
        <v>10</v>
      </c>
    </row>
    <row r="57" spans="1:16" x14ac:dyDescent="0.25">
      <c r="A57">
        <v>59</v>
      </c>
      <c r="B57" s="3">
        <v>5</v>
      </c>
      <c r="C57" s="3">
        <v>12</v>
      </c>
      <c r="D57">
        <f t="shared" si="5"/>
        <v>74.5</v>
      </c>
      <c r="E57">
        <f t="shared" si="4"/>
        <v>28</v>
      </c>
      <c r="L57">
        <v>68</v>
      </c>
      <c r="M57" s="3">
        <v>5</v>
      </c>
      <c r="N57" s="3">
        <v>2</v>
      </c>
      <c r="O57">
        <f t="shared" si="6"/>
        <v>64.5</v>
      </c>
      <c r="P57">
        <f t="shared" si="7"/>
        <v>70</v>
      </c>
    </row>
    <row r="58" spans="1:16" x14ac:dyDescent="0.25">
      <c r="A58">
        <v>60</v>
      </c>
      <c r="B58" s="3">
        <v>8</v>
      </c>
      <c r="C58" s="3">
        <v>15</v>
      </c>
      <c r="D58">
        <f t="shared" si="5"/>
        <v>20</v>
      </c>
      <c r="E58">
        <f t="shared" si="4"/>
        <v>23</v>
      </c>
      <c r="L58">
        <v>69</v>
      </c>
      <c r="M58" s="3">
        <v>8</v>
      </c>
      <c r="N58" s="3">
        <v>12</v>
      </c>
      <c r="O58">
        <f t="shared" si="6"/>
        <v>18.5</v>
      </c>
      <c r="P58">
        <f t="shared" si="7"/>
        <v>15</v>
      </c>
    </row>
    <row r="59" spans="1:16" x14ac:dyDescent="0.25">
      <c r="A59">
        <v>61</v>
      </c>
      <c r="B59" s="3">
        <v>8</v>
      </c>
      <c r="C59" s="3">
        <v>7</v>
      </c>
      <c r="D59">
        <f t="shared" si="5"/>
        <v>20</v>
      </c>
      <c r="E59">
        <f t="shared" si="4"/>
        <v>42</v>
      </c>
      <c r="L59">
        <v>70</v>
      </c>
      <c r="M59" s="3">
        <v>8</v>
      </c>
      <c r="N59" s="3">
        <v>7</v>
      </c>
      <c r="O59">
        <f t="shared" si="6"/>
        <v>18.5</v>
      </c>
      <c r="P59">
        <f t="shared" si="7"/>
        <v>29</v>
      </c>
    </row>
    <row r="60" spans="1:16" x14ac:dyDescent="0.25">
      <c r="A60">
        <v>62</v>
      </c>
      <c r="B60" s="3">
        <v>8</v>
      </c>
      <c r="C60" s="3">
        <v>3</v>
      </c>
      <c r="D60">
        <f t="shared" si="5"/>
        <v>20</v>
      </c>
      <c r="E60">
        <f t="shared" si="4"/>
        <v>69.5</v>
      </c>
      <c r="L60">
        <v>71</v>
      </c>
      <c r="M60" s="3">
        <v>8</v>
      </c>
      <c r="N60" s="3">
        <v>6</v>
      </c>
      <c r="O60">
        <f t="shared" si="6"/>
        <v>18.5</v>
      </c>
      <c r="P60">
        <f t="shared" si="7"/>
        <v>37</v>
      </c>
    </row>
    <row r="61" spans="1:16" x14ac:dyDescent="0.25">
      <c r="A61">
        <v>63</v>
      </c>
      <c r="B61" s="3">
        <v>8</v>
      </c>
      <c r="C61" s="3">
        <v>0</v>
      </c>
      <c r="D61">
        <f t="shared" si="5"/>
        <v>20</v>
      </c>
      <c r="E61">
        <f t="shared" si="4"/>
        <v>93.5</v>
      </c>
      <c r="L61">
        <v>72</v>
      </c>
      <c r="M61" s="3">
        <v>8</v>
      </c>
      <c r="N61" s="3">
        <v>3</v>
      </c>
      <c r="O61">
        <f t="shared" si="6"/>
        <v>18.5</v>
      </c>
      <c r="P61">
        <f t="shared" si="7"/>
        <v>56.5</v>
      </c>
    </row>
    <row r="62" spans="1:16" x14ac:dyDescent="0.25">
      <c r="A62">
        <v>64</v>
      </c>
      <c r="B62" s="3">
        <v>8</v>
      </c>
      <c r="C62" s="3">
        <v>2</v>
      </c>
      <c r="D62">
        <f t="shared" si="5"/>
        <v>20</v>
      </c>
      <c r="E62">
        <f t="shared" si="4"/>
        <v>83</v>
      </c>
      <c r="L62">
        <v>73</v>
      </c>
      <c r="M62" s="3">
        <v>8</v>
      </c>
      <c r="N62" s="3">
        <v>4</v>
      </c>
      <c r="O62">
        <f t="shared" si="6"/>
        <v>18.5</v>
      </c>
      <c r="P62">
        <f t="shared" si="7"/>
        <v>44</v>
      </c>
    </row>
    <row r="63" spans="1:16" x14ac:dyDescent="0.25">
      <c r="A63">
        <v>65</v>
      </c>
      <c r="B63" s="3">
        <v>8</v>
      </c>
      <c r="C63" s="3">
        <v>80</v>
      </c>
      <c r="D63">
        <f t="shared" si="5"/>
        <v>20</v>
      </c>
      <c r="E63">
        <f t="shared" si="4"/>
        <v>6</v>
      </c>
      <c r="L63">
        <v>76</v>
      </c>
      <c r="M63" s="3">
        <v>7</v>
      </c>
      <c r="N63" s="3">
        <v>17</v>
      </c>
      <c r="O63">
        <f t="shared" si="6"/>
        <v>39.5</v>
      </c>
      <c r="P63">
        <f t="shared" si="7"/>
        <v>6</v>
      </c>
    </row>
    <row r="64" spans="1:16" x14ac:dyDescent="0.25">
      <c r="A64">
        <v>66</v>
      </c>
      <c r="B64" s="3">
        <v>8</v>
      </c>
      <c r="C64" s="3">
        <v>10</v>
      </c>
      <c r="D64">
        <f t="shared" si="5"/>
        <v>20</v>
      </c>
      <c r="E64">
        <f t="shared" si="4"/>
        <v>32</v>
      </c>
      <c r="L64">
        <v>77</v>
      </c>
      <c r="M64" s="3">
        <v>5</v>
      </c>
      <c r="N64" s="3">
        <v>3</v>
      </c>
      <c r="O64">
        <f t="shared" si="6"/>
        <v>64.5</v>
      </c>
      <c r="P64">
        <f t="shared" si="7"/>
        <v>56.5</v>
      </c>
    </row>
    <row r="65" spans="1:16" x14ac:dyDescent="0.25">
      <c r="A65">
        <v>67</v>
      </c>
      <c r="B65" s="3">
        <v>5</v>
      </c>
      <c r="C65" s="3">
        <v>15</v>
      </c>
      <c r="D65">
        <f t="shared" si="5"/>
        <v>74.5</v>
      </c>
      <c r="E65">
        <f t="shared" si="4"/>
        <v>23</v>
      </c>
      <c r="L65">
        <v>78</v>
      </c>
      <c r="M65" s="3">
        <v>5</v>
      </c>
      <c r="N65" s="3">
        <v>1</v>
      </c>
      <c r="O65">
        <f t="shared" si="6"/>
        <v>64.5</v>
      </c>
      <c r="P65">
        <f t="shared" si="7"/>
        <v>76.5</v>
      </c>
    </row>
    <row r="66" spans="1:16" x14ac:dyDescent="0.25">
      <c r="A66">
        <v>68</v>
      </c>
      <c r="B66" s="3">
        <v>5</v>
      </c>
      <c r="C66" s="3">
        <v>2</v>
      </c>
      <c r="D66">
        <f t="shared" si="5"/>
        <v>74.5</v>
      </c>
      <c r="E66">
        <f t="shared" si="4"/>
        <v>83</v>
      </c>
      <c r="L66">
        <v>79</v>
      </c>
      <c r="M66" s="3">
        <v>5</v>
      </c>
      <c r="N66" s="3">
        <v>3</v>
      </c>
      <c r="O66">
        <f t="shared" si="6"/>
        <v>64.5</v>
      </c>
      <c r="P66">
        <f t="shared" si="7"/>
        <v>56.5</v>
      </c>
    </row>
    <row r="67" spans="1:16" x14ac:dyDescent="0.25">
      <c r="A67">
        <v>69</v>
      </c>
      <c r="B67" s="3">
        <v>8</v>
      </c>
      <c r="C67" s="3">
        <v>12</v>
      </c>
      <c r="D67">
        <f t="shared" si="5"/>
        <v>20</v>
      </c>
      <c r="E67">
        <f t="shared" si="4"/>
        <v>28</v>
      </c>
      <c r="L67">
        <v>81</v>
      </c>
      <c r="M67" s="3">
        <v>7</v>
      </c>
      <c r="N67" s="3">
        <v>7</v>
      </c>
      <c r="O67">
        <f t="shared" ref="O67:O84" si="8">_xlfn.RANK.AVG(M67,$M$3:$M$84,0)</f>
        <v>39.5</v>
      </c>
      <c r="P67">
        <f t="shared" ref="P67:P84" si="9">_xlfn.RANK.AVG(N67,$N$3:$N$84,0)</f>
        <v>29</v>
      </c>
    </row>
    <row r="68" spans="1:16" x14ac:dyDescent="0.25">
      <c r="A68">
        <v>70</v>
      </c>
      <c r="B68" s="3">
        <v>8</v>
      </c>
      <c r="C68" s="3">
        <v>7</v>
      </c>
      <c r="D68">
        <f t="shared" si="5"/>
        <v>20</v>
      </c>
      <c r="E68">
        <f t="shared" si="4"/>
        <v>42</v>
      </c>
      <c r="L68">
        <v>82</v>
      </c>
      <c r="M68" s="3">
        <v>7</v>
      </c>
      <c r="N68" s="3">
        <v>3</v>
      </c>
      <c r="O68">
        <f t="shared" si="8"/>
        <v>39.5</v>
      </c>
      <c r="P68">
        <f t="shared" si="9"/>
        <v>56.5</v>
      </c>
    </row>
    <row r="69" spans="1:16" x14ac:dyDescent="0.25">
      <c r="A69">
        <v>71</v>
      </c>
      <c r="B69" s="3">
        <v>8</v>
      </c>
      <c r="C69" s="3">
        <v>6</v>
      </c>
      <c r="D69">
        <f t="shared" si="5"/>
        <v>20</v>
      </c>
      <c r="E69">
        <f t="shared" si="4"/>
        <v>50</v>
      </c>
      <c r="L69">
        <v>83</v>
      </c>
      <c r="M69" s="3">
        <v>4</v>
      </c>
      <c r="N69" s="3">
        <v>2</v>
      </c>
      <c r="O69">
        <f t="shared" si="8"/>
        <v>78.5</v>
      </c>
      <c r="P69">
        <f t="shared" si="9"/>
        <v>70</v>
      </c>
    </row>
    <row r="70" spans="1:16" x14ac:dyDescent="0.25">
      <c r="A70">
        <v>72</v>
      </c>
      <c r="B70" s="3">
        <v>8</v>
      </c>
      <c r="C70" s="3">
        <v>3</v>
      </c>
      <c r="D70">
        <f t="shared" si="5"/>
        <v>20</v>
      </c>
      <c r="E70">
        <f t="shared" si="4"/>
        <v>69.5</v>
      </c>
      <c r="L70">
        <v>84</v>
      </c>
      <c r="M70" s="3">
        <v>6</v>
      </c>
      <c r="N70" s="3">
        <v>4</v>
      </c>
      <c r="O70">
        <f t="shared" si="8"/>
        <v>50.5</v>
      </c>
      <c r="P70">
        <f t="shared" si="9"/>
        <v>44</v>
      </c>
    </row>
    <row r="71" spans="1:16" x14ac:dyDescent="0.25">
      <c r="A71">
        <v>73</v>
      </c>
      <c r="B71" s="3">
        <v>8</v>
      </c>
      <c r="C71" s="3">
        <v>4</v>
      </c>
      <c r="D71">
        <f t="shared" si="5"/>
        <v>20</v>
      </c>
      <c r="E71">
        <f t="shared" si="4"/>
        <v>57</v>
      </c>
      <c r="L71">
        <v>85</v>
      </c>
      <c r="M71" s="3">
        <v>6</v>
      </c>
      <c r="N71" s="3">
        <v>6</v>
      </c>
      <c r="O71">
        <f t="shared" si="8"/>
        <v>50.5</v>
      </c>
      <c r="P71">
        <f t="shared" si="9"/>
        <v>37</v>
      </c>
    </row>
    <row r="72" spans="1:16" x14ac:dyDescent="0.25">
      <c r="A72">
        <v>74</v>
      </c>
      <c r="B72" s="3">
        <v>4</v>
      </c>
      <c r="C72" s="3">
        <v>60</v>
      </c>
      <c r="D72">
        <f t="shared" si="5"/>
        <v>90</v>
      </c>
      <c r="E72">
        <f t="shared" si="4"/>
        <v>9</v>
      </c>
      <c r="L72">
        <v>86</v>
      </c>
      <c r="M72" s="3">
        <v>4</v>
      </c>
      <c r="N72" s="3">
        <v>9</v>
      </c>
      <c r="O72">
        <f t="shared" si="8"/>
        <v>78.5</v>
      </c>
      <c r="P72">
        <f t="shared" si="9"/>
        <v>22.5</v>
      </c>
    </row>
    <row r="73" spans="1:16" x14ac:dyDescent="0.25">
      <c r="A73">
        <v>75</v>
      </c>
      <c r="B73" s="3">
        <v>7</v>
      </c>
      <c r="C73" s="3">
        <v>55</v>
      </c>
      <c r="D73">
        <f t="shared" si="5"/>
        <v>46</v>
      </c>
      <c r="E73">
        <f t="shared" si="4"/>
        <v>12</v>
      </c>
      <c r="L73">
        <v>87</v>
      </c>
      <c r="M73" s="3">
        <v>10</v>
      </c>
      <c r="N73" s="3">
        <v>23</v>
      </c>
      <c r="O73">
        <f t="shared" si="8"/>
        <v>2.5</v>
      </c>
      <c r="P73">
        <f t="shared" si="9"/>
        <v>2.5</v>
      </c>
    </row>
    <row r="74" spans="1:16" x14ac:dyDescent="0.25">
      <c r="A74">
        <v>76</v>
      </c>
      <c r="B74" s="3">
        <v>7</v>
      </c>
      <c r="C74" s="3">
        <v>17</v>
      </c>
      <c r="D74">
        <f t="shared" si="5"/>
        <v>46</v>
      </c>
      <c r="E74">
        <f t="shared" si="4"/>
        <v>19</v>
      </c>
      <c r="L74">
        <v>88</v>
      </c>
      <c r="M74" s="3">
        <v>5</v>
      </c>
      <c r="N74" s="3">
        <v>3</v>
      </c>
      <c r="O74">
        <f t="shared" si="8"/>
        <v>64.5</v>
      </c>
      <c r="P74">
        <f t="shared" si="9"/>
        <v>56.5</v>
      </c>
    </row>
    <row r="75" spans="1:16" x14ac:dyDescent="0.25">
      <c r="A75">
        <v>77</v>
      </c>
      <c r="B75" s="3">
        <v>5</v>
      </c>
      <c r="C75" s="3">
        <v>3</v>
      </c>
      <c r="D75">
        <f t="shared" si="5"/>
        <v>74.5</v>
      </c>
      <c r="E75">
        <f t="shared" si="4"/>
        <v>69.5</v>
      </c>
      <c r="L75">
        <v>89</v>
      </c>
      <c r="M75" s="3">
        <v>5</v>
      </c>
      <c r="N75" s="3">
        <v>1</v>
      </c>
      <c r="O75">
        <f t="shared" si="8"/>
        <v>64.5</v>
      </c>
      <c r="P75">
        <f t="shared" si="9"/>
        <v>76.5</v>
      </c>
    </row>
    <row r="76" spans="1:16" x14ac:dyDescent="0.25">
      <c r="A76">
        <v>78</v>
      </c>
      <c r="B76" s="3">
        <v>5</v>
      </c>
      <c r="C76" s="3">
        <v>1</v>
      </c>
      <c r="D76">
        <f t="shared" si="5"/>
        <v>74.5</v>
      </c>
      <c r="E76">
        <f t="shared" si="4"/>
        <v>89.5</v>
      </c>
      <c r="L76">
        <v>90</v>
      </c>
      <c r="M76" s="3">
        <v>5</v>
      </c>
      <c r="N76" s="3">
        <v>3</v>
      </c>
      <c r="O76">
        <f t="shared" si="8"/>
        <v>64.5</v>
      </c>
      <c r="P76">
        <f t="shared" si="9"/>
        <v>56.5</v>
      </c>
    </row>
    <row r="77" spans="1:16" x14ac:dyDescent="0.25">
      <c r="A77">
        <v>79</v>
      </c>
      <c r="B77" s="3">
        <v>5</v>
      </c>
      <c r="C77" s="3">
        <v>3</v>
      </c>
      <c r="D77">
        <f t="shared" si="5"/>
        <v>74.5</v>
      </c>
      <c r="E77">
        <f t="shared" si="4"/>
        <v>69.5</v>
      </c>
      <c r="L77">
        <v>92</v>
      </c>
      <c r="M77" s="3">
        <v>7</v>
      </c>
      <c r="N77" s="3">
        <v>7</v>
      </c>
      <c r="O77">
        <f t="shared" si="8"/>
        <v>39.5</v>
      </c>
      <c r="P77">
        <f t="shared" si="9"/>
        <v>29</v>
      </c>
    </row>
    <row r="78" spans="1:16" x14ac:dyDescent="0.25">
      <c r="A78">
        <v>80</v>
      </c>
      <c r="B78" s="3">
        <v>7</v>
      </c>
      <c r="C78" s="3">
        <v>100</v>
      </c>
      <c r="D78">
        <f t="shared" si="5"/>
        <v>46</v>
      </c>
      <c r="E78">
        <f t="shared" si="4"/>
        <v>2.5</v>
      </c>
      <c r="L78">
        <v>93</v>
      </c>
      <c r="M78" s="3">
        <v>7</v>
      </c>
      <c r="N78" s="3">
        <v>3</v>
      </c>
      <c r="O78">
        <f t="shared" si="8"/>
        <v>39.5</v>
      </c>
      <c r="P78">
        <f t="shared" si="9"/>
        <v>56.5</v>
      </c>
    </row>
    <row r="79" spans="1:16" x14ac:dyDescent="0.25">
      <c r="A79">
        <v>81</v>
      </c>
      <c r="B79" s="3">
        <v>7</v>
      </c>
      <c r="C79" s="3">
        <v>7</v>
      </c>
      <c r="D79">
        <f t="shared" si="5"/>
        <v>46</v>
      </c>
      <c r="E79">
        <f t="shared" si="4"/>
        <v>42</v>
      </c>
      <c r="L79">
        <v>94</v>
      </c>
      <c r="M79" s="3">
        <v>4</v>
      </c>
      <c r="N79" s="3">
        <v>2</v>
      </c>
      <c r="O79">
        <f t="shared" si="8"/>
        <v>78.5</v>
      </c>
      <c r="P79">
        <f t="shared" si="9"/>
        <v>70</v>
      </c>
    </row>
    <row r="80" spans="1:16" x14ac:dyDescent="0.25">
      <c r="A80">
        <v>82</v>
      </c>
      <c r="B80" s="3">
        <v>7</v>
      </c>
      <c r="C80" s="3">
        <v>3</v>
      </c>
      <c r="D80">
        <f t="shared" si="5"/>
        <v>46</v>
      </c>
      <c r="E80">
        <f t="shared" si="4"/>
        <v>69.5</v>
      </c>
      <c r="L80">
        <v>95</v>
      </c>
      <c r="M80" s="3">
        <v>6</v>
      </c>
      <c r="N80" s="3">
        <v>4</v>
      </c>
      <c r="O80">
        <f t="shared" si="8"/>
        <v>50.5</v>
      </c>
      <c r="P80">
        <f t="shared" si="9"/>
        <v>44</v>
      </c>
    </row>
    <row r="81" spans="1:16" x14ac:dyDescent="0.25">
      <c r="A81">
        <v>83</v>
      </c>
      <c r="B81" s="3">
        <v>4</v>
      </c>
      <c r="C81" s="3">
        <v>2</v>
      </c>
      <c r="D81">
        <f t="shared" ref="D81:D97" si="10">_xlfn.RANK.AVG(B81,$B$3:$B$97,0)</f>
        <v>90</v>
      </c>
      <c r="E81">
        <f t="shared" ref="E81:E97" si="11">_xlfn.RANK.AVG(C81,$C$3:$C$97,0)</f>
        <v>83</v>
      </c>
      <c r="L81">
        <v>96</v>
      </c>
      <c r="M81" s="3">
        <v>6</v>
      </c>
      <c r="N81" s="3">
        <v>6</v>
      </c>
      <c r="O81">
        <f t="shared" si="8"/>
        <v>50.5</v>
      </c>
      <c r="P81">
        <f t="shared" si="9"/>
        <v>37</v>
      </c>
    </row>
    <row r="82" spans="1:16" x14ac:dyDescent="0.25">
      <c r="A82">
        <v>84</v>
      </c>
      <c r="B82" s="3">
        <v>6</v>
      </c>
      <c r="C82" s="3">
        <v>4</v>
      </c>
      <c r="D82">
        <f t="shared" si="10"/>
        <v>60.5</v>
      </c>
      <c r="E82">
        <f t="shared" si="11"/>
        <v>57</v>
      </c>
      <c r="L82">
        <v>97</v>
      </c>
      <c r="M82" s="3">
        <v>4</v>
      </c>
      <c r="N82" s="3">
        <v>9</v>
      </c>
      <c r="O82">
        <f t="shared" si="8"/>
        <v>78.5</v>
      </c>
      <c r="P82">
        <f t="shared" si="9"/>
        <v>22.5</v>
      </c>
    </row>
    <row r="83" spans="1:16" x14ac:dyDescent="0.25">
      <c r="A83">
        <v>85</v>
      </c>
      <c r="B83" s="3">
        <v>6</v>
      </c>
      <c r="C83" s="3">
        <v>6</v>
      </c>
      <c r="D83">
        <f t="shared" si="10"/>
        <v>60.5</v>
      </c>
      <c r="E83">
        <f t="shared" si="11"/>
        <v>50</v>
      </c>
      <c r="L83">
        <v>98</v>
      </c>
      <c r="M83" s="3">
        <v>10</v>
      </c>
      <c r="N83" s="3">
        <v>23</v>
      </c>
      <c r="O83">
        <f t="shared" si="8"/>
        <v>2.5</v>
      </c>
      <c r="P83">
        <f t="shared" si="9"/>
        <v>2.5</v>
      </c>
    </row>
    <row r="84" spans="1:16" x14ac:dyDescent="0.25">
      <c r="A84">
        <v>86</v>
      </c>
      <c r="B84" s="3">
        <v>4</v>
      </c>
      <c r="C84" s="3">
        <v>9</v>
      </c>
      <c r="D84">
        <f t="shared" si="10"/>
        <v>90</v>
      </c>
      <c r="E84">
        <f t="shared" si="11"/>
        <v>35.5</v>
      </c>
      <c r="L84">
        <v>99</v>
      </c>
      <c r="M84" s="3">
        <v>7</v>
      </c>
      <c r="N84" s="3">
        <v>3</v>
      </c>
      <c r="O84">
        <f t="shared" si="8"/>
        <v>39.5</v>
      </c>
      <c r="P84">
        <f t="shared" si="9"/>
        <v>56.5</v>
      </c>
    </row>
    <row r="85" spans="1:16" x14ac:dyDescent="0.25">
      <c r="A85">
        <v>87</v>
      </c>
      <c r="B85" s="3">
        <v>10</v>
      </c>
      <c r="C85" s="3">
        <v>23</v>
      </c>
      <c r="D85">
        <f t="shared" si="10"/>
        <v>2.5</v>
      </c>
      <c r="E85">
        <f t="shared" si="11"/>
        <v>15.5</v>
      </c>
    </row>
    <row r="86" spans="1:16" x14ac:dyDescent="0.25">
      <c r="A86">
        <v>88</v>
      </c>
      <c r="B86" s="3">
        <v>5</v>
      </c>
      <c r="C86" s="3">
        <v>3</v>
      </c>
      <c r="D86">
        <f t="shared" si="10"/>
        <v>74.5</v>
      </c>
      <c r="E86">
        <f t="shared" si="11"/>
        <v>69.5</v>
      </c>
    </row>
    <row r="87" spans="1:16" x14ac:dyDescent="0.25">
      <c r="A87">
        <v>89</v>
      </c>
      <c r="B87" s="3">
        <v>5</v>
      </c>
      <c r="C87" s="3">
        <v>1</v>
      </c>
      <c r="D87">
        <f t="shared" si="10"/>
        <v>74.5</v>
      </c>
      <c r="E87">
        <f t="shared" si="11"/>
        <v>89.5</v>
      </c>
    </row>
    <row r="88" spans="1:16" x14ac:dyDescent="0.25">
      <c r="A88">
        <v>90</v>
      </c>
      <c r="B88" s="3">
        <v>5</v>
      </c>
      <c r="C88" s="3">
        <v>3</v>
      </c>
      <c r="D88">
        <f t="shared" si="10"/>
        <v>74.5</v>
      </c>
      <c r="E88">
        <f t="shared" si="11"/>
        <v>69.5</v>
      </c>
    </row>
    <row r="89" spans="1:16" x14ac:dyDescent="0.25">
      <c r="A89">
        <v>91</v>
      </c>
      <c r="B89" s="3">
        <v>7</v>
      </c>
      <c r="C89" s="3">
        <v>100</v>
      </c>
      <c r="D89">
        <f t="shared" si="10"/>
        <v>46</v>
      </c>
      <c r="E89">
        <f t="shared" si="11"/>
        <v>2.5</v>
      </c>
    </row>
    <row r="90" spans="1:16" x14ac:dyDescent="0.25">
      <c r="A90">
        <v>92</v>
      </c>
      <c r="B90" s="3">
        <v>7</v>
      </c>
      <c r="C90" s="3">
        <v>7</v>
      </c>
      <c r="D90">
        <f t="shared" si="10"/>
        <v>46</v>
      </c>
      <c r="E90">
        <f t="shared" si="11"/>
        <v>42</v>
      </c>
    </row>
    <row r="91" spans="1:16" x14ac:dyDescent="0.25">
      <c r="A91">
        <v>93</v>
      </c>
      <c r="B91" s="3">
        <v>7</v>
      </c>
      <c r="C91" s="3">
        <v>3</v>
      </c>
      <c r="D91">
        <f t="shared" si="10"/>
        <v>46</v>
      </c>
      <c r="E91">
        <f t="shared" si="11"/>
        <v>69.5</v>
      </c>
    </row>
    <row r="92" spans="1:16" x14ac:dyDescent="0.25">
      <c r="A92">
        <v>94</v>
      </c>
      <c r="B92" s="3">
        <v>4</v>
      </c>
      <c r="C92" s="3">
        <v>2</v>
      </c>
      <c r="D92">
        <f t="shared" si="10"/>
        <v>90</v>
      </c>
      <c r="E92">
        <f t="shared" si="11"/>
        <v>83</v>
      </c>
    </row>
    <row r="93" spans="1:16" x14ac:dyDescent="0.25">
      <c r="A93">
        <v>95</v>
      </c>
      <c r="B93" s="3">
        <v>6</v>
      </c>
      <c r="C93" s="3">
        <v>4</v>
      </c>
      <c r="D93">
        <f t="shared" si="10"/>
        <v>60.5</v>
      </c>
      <c r="E93">
        <f t="shared" si="11"/>
        <v>57</v>
      </c>
    </row>
    <row r="94" spans="1:16" x14ac:dyDescent="0.25">
      <c r="A94">
        <v>96</v>
      </c>
      <c r="B94" s="3">
        <v>6</v>
      </c>
      <c r="C94" s="3">
        <v>6</v>
      </c>
      <c r="D94">
        <f t="shared" si="10"/>
        <v>60.5</v>
      </c>
      <c r="E94">
        <f t="shared" si="11"/>
        <v>50</v>
      </c>
    </row>
    <row r="95" spans="1:16" x14ac:dyDescent="0.25">
      <c r="A95">
        <v>97</v>
      </c>
      <c r="B95" s="3">
        <v>4</v>
      </c>
      <c r="C95" s="3">
        <v>9</v>
      </c>
      <c r="D95">
        <f t="shared" si="10"/>
        <v>90</v>
      </c>
      <c r="E95">
        <f t="shared" si="11"/>
        <v>35.5</v>
      </c>
    </row>
    <row r="96" spans="1:16" x14ac:dyDescent="0.25">
      <c r="A96">
        <v>98</v>
      </c>
      <c r="B96" s="3">
        <v>10</v>
      </c>
      <c r="C96" s="3">
        <v>23</v>
      </c>
      <c r="D96">
        <f t="shared" si="10"/>
        <v>2.5</v>
      </c>
      <c r="E96">
        <f t="shared" si="11"/>
        <v>15.5</v>
      </c>
    </row>
    <row r="97" spans="1:15" x14ac:dyDescent="0.25">
      <c r="A97">
        <v>99</v>
      </c>
      <c r="B97" s="3">
        <v>7</v>
      </c>
      <c r="C97" s="3">
        <v>3</v>
      </c>
      <c r="D97">
        <f t="shared" si="10"/>
        <v>46</v>
      </c>
      <c r="E97">
        <f t="shared" si="11"/>
        <v>69.5</v>
      </c>
    </row>
    <row r="99" spans="1:15" x14ac:dyDescent="0.25">
      <c r="A99" t="s">
        <v>111</v>
      </c>
    </row>
    <row r="100" spans="1:15" x14ac:dyDescent="0.25">
      <c r="B100" s="1" t="s">
        <v>7</v>
      </c>
      <c r="C100" s="1" t="s">
        <v>21</v>
      </c>
      <c r="F100" t="s">
        <v>112</v>
      </c>
      <c r="H100" t="s">
        <v>123</v>
      </c>
    </row>
    <row r="101" spans="1:15" ht="15.75" thickBot="1" x14ac:dyDescent="0.3">
      <c r="B101" s="2">
        <v>23</v>
      </c>
      <c r="C101" s="3">
        <v>12</v>
      </c>
      <c r="F101">
        <f>PEARSON(B101:B199,C101:C199)</f>
        <v>-5.4824539121914942E-2</v>
      </c>
      <c r="H101">
        <f>_xlfn.T.INV.2T(0.05,198-2)</f>
        <v>1.9721412216620409</v>
      </c>
    </row>
    <row r="102" spans="1:15" x14ac:dyDescent="0.25">
      <c r="B102" s="2">
        <v>23</v>
      </c>
      <c r="C102" s="3">
        <v>8</v>
      </c>
      <c r="M102" s="11"/>
      <c r="N102" s="11" t="s">
        <v>121</v>
      </c>
      <c r="O102" s="11" t="s">
        <v>122</v>
      </c>
    </row>
    <row r="103" spans="1:15" x14ac:dyDescent="0.25">
      <c r="B103" s="2">
        <v>24</v>
      </c>
      <c r="C103" s="3">
        <v>8</v>
      </c>
      <c r="M103" s="9" t="s">
        <v>121</v>
      </c>
      <c r="N103" s="9">
        <v>1</v>
      </c>
      <c r="O103" s="9"/>
    </row>
    <row r="104" spans="1:15" ht="15.75" thickBot="1" x14ac:dyDescent="0.3">
      <c r="B104" s="2">
        <v>20</v>
      </c>
      <c r="C104" s="3">
        <v>5</v>
      </c>
      <c r="M104" s="10" t="s">
        <v>122</v>
      </c>
      <c r="N104" s="10">
        <v>-5.4824539121914942E-2</v>
      </c>
      <c r="O104" s="10">
        <v>1</v>
      </c>
    </row>
    <row r="105" spans="1:15" x14ac:dyDescent="0.25">
      <c r="B105" s="2">
        <v>24</v>
      </c>
      <c r="C105" s="3">
        <v>5</v>
      </c>
    </row>
    <row r="106" spans="1:15" x14ac:dyDescent="0.25">
      <c r="B106" s="2">
        <v>23</v>
      </c>
      <c r="C106" s="3">
        <v>8</v>
      </c>
    </row>
    <row r="107" spans="1:15" x14ac:dyDescent="0.25">
      <c r="B107" s="2">
        <v>21</v>
      </c>
      <c r="C107" s="3">
        <v>8</v>
      </c>
    </row>
    <row r="108" spans="1:15" x14ac:dyDescent="0.25">
      <c r="B108" s="2">
        <v>21</v>
      </c>
      <c r="C108" s="3">
        <v>8</v>
      </c>
    </row>
    <row r="109" spans="1:15" x14ac:dyDescent="0.25">
      <c r="B109" s="2">
        <v>24</v>
      </c>
      <c r="C109" s="3">
        <v>8</v>
      </c>
    </row>
    <row r="110" spans="1:15" x14ac:dyDescent="0.25">
      <c r="B110" s="2">
        <v>23</v>
      </c>
      <c r="C110" s="3">
        <v>8</v>
      </c>
    </row>
    <row r="111" spans="1:15" x14ac:dyDescent="0.25">
      <c r="B111" s="2">
        <v>22</v>
      </c>
      <c r="C111" s="3">
        <v>4</v>
      </c>
    </row>
    <row r="112" spans="1:15" x14ac:dyDescent="0.25">
      <c r="B112" s="2">
        <v>22</v>
      </c>
      <c r="C112" s="3">
        <v>7</v>
      </c>
    </row>
    <row r="113" spans="2:3" x14ac:dyDescent="0.25">
      <c r="B113" s="2">
        <v>24</v>
      </c>
      <c r="C113" s="3">
        <v>7</v>
      </c>
    </row>
    <row r="114" spans="2:3" x14ac:dyDescent="0.25">
      <c r="B114" s="2">
        <v>24</v>
      </c>
      <c r="C114" s="3">
        <v>5</v>
      </c>
    </row>
    <row r="115" spans="2:3" x14ac:dyDescent="0.25">
      <c r="B115" s="2">
        <v>21</v>
      </c>
      <c r="C115" s="3">
        <v>5</v>
      </c>
    </row>
    <row r="116" spans="2:3" x14ac:dyDescent="0.25">
      <c r="B116" s="2">
        <v>25</v>
      </c>
      <c r="C116" s="3">
        <v>5</v>
      </c>
    </row>
    <row r="117" spans="2:3" x14ac:dyDescent="0.25">
      <c r="B117" s="2">
        <v>24</v>
      </c>
      <c r="C117" s="3">
        <v>7</v>
      </c>
    </row>
    <row r="118" spans="2:3" x14ac:dyDescent="0.25">
      <c r="B118" s="2">
        <v>20</v>
      </c>
      <c r="C118" s="3">
        <v>7</v>
      </c>
    </row>
    <row r="119" spans="2:3" x14ac:dyDescent="0.25">
      <c r="B119" s="2">
        <v>22</v>
      </c>
      <c r="C119" s="3">
        <v>7</v>
      </c>
    </row>
    <row r="120" spans="2:3" x14ac:dyDescent="0.25">
      <c r="B120" s="2">
        <v>21</v>
      </c>
      <c r="C120" s="3">
        <v>4</v>
      </c>
    </row>
    <row r="121" spans="2:3" x14ac:dyDescent="0.25">
      <c r="B121" s="2">
        <v>21</v>
      </c>
      <c r="C121" s="3">
        <v>6</v>
      </c>
    </row>
    <row r="122" spans="2:3" x14ac:dyDescent="0.25">
      <c r="B122" s="2">
        <v>21</v>
      </c>
      <c r="C122" s="3">
        <v>6</v>
      </c>
    </row>
    <row r="123" spans="2:3" x14ac:dyDescent="0.25">
      <c r="B123" s="2">
        <v>25</v>
      </c>
      <c r="C123" s="3">
        <v>4</v>
      </c>
    </row>
    <row r="124" spans="2:3" x14ac:dyDescent="0.25">
      <c r="B124" s="2">
        <v>21</v>
      </c>
      <c r="C124" s="3">
        <v>10</v>
      </c>
    </row>
    <row r="125" spans="2:3" x14ac:dyDescent="0.25">
      <c r="B125" s="2">
        <v>21</v>
      </c>
      <c r="C125" s="3">
        <v>7</v>
      </c>
    </row>
    <row r="126" spans="2:3" x14ac:dyDescent="0.25">
      <c r="B126" s="2">
        <v>25</v>
      </c>
      <c r="C126" s="3">
        <v>7</v>
      </c>
    </row>
    <row r="127" spans="2:3" x14ac:dyDescent="0.25">
      <c r="B127" s="2">
        <v>23</v>
      </c>
      <c r="C127" s="3">
        <v>5</v>
      </c>
    </row>
    <row r="128" spans="2:3" x14ac:dyDescent="0.25">
      <c r="B128" s="2">
        <v>25</v>
      </c>
      <c r="C128" s="3">
        <v>8</v>
      </c>
    </row>
    <row r="129" spans="2:3" x14ac:dyDescent="0.25">
      <c r="B129" s="2">
        <v>21</v>
      </c>
      <c r="C129" s="3">
        <v>8</v>
      </c>
    </row>
    <row r="130" spans="2:3" x14ac:dyDescent="0.25">
      <c r="B130" s="2">
        <v>23</v>
      </c>
      <c r="C130" s="3">
        <v>8</v>
      </c>
    </row>
    <row r="131" spans="2:3" x14ac:dyDescent="0.25">
      <c r="B131" s="2">
        <v>23</v>
      </c>
      <c r="C131" s="3">
        <v>8</v>
      </c>
    </row>
    <row r="132" spans="2:3" x14ac:dyDescent="0.25">
      <c r="B132" s="2">
        <v>23</v>
      </c>
      <c r="C132" s="3">
        <v>8</v>
      </c>
    </row>
    <row r="133" spans="2:3" x14ac:dyDescent="0.25">
      <c r="B133" s="2">
        <v>23</v>
      </c>
      <c r="C133" s="3">
        <v>12</v>
      </c>
    </row>
    <row r="134" spans="2:3" x14ac:dyDescent="0.25">
      <c r="B134" s="2">
        <v>23</v>
      </c>
      <c r="C134" s="3">
        <v>8</v>
      </c>
    </row>
    <row r="135" spans="2:3" x14ac:dyDescent="0.25">
      <c r="B135" s="2">
        <v>24</v>
      </c>
      <c r="C135" s="3">
        <v>8</v>
      </c>
    </row>
    <row r="136" spans="2:3" x14ac:dyDescent="0.25">
      <c r="B136" s="2">
        <v>20</v>
      </c>
      <c r="C136" s="3">
        <v>5</v>
      </c>
    </row>
    <row r="137" spans="2:3" x14ac:dyDescent="0.25">
      <c r="B137" s="2">
        <v>24</v>
      </c>
      <c r="C137" s="3">
        <v>5</v>
      </c>
    </row>
    <row r="138" spans="2:3" x14ac:dyDescent="0.25">
      <c r="B138" s="2">
        <v>23</v>
      </c>
      <c r="C138" s="3">
        <v>8</v>
      </c>
    </row>
    <row r="139" spans="2:3" x14ac:dyDescent="0.25">
      <c r="B139" s="2">
        <v>21</v>
      </c>
      <c r="C139" s="3">
        <v>8</v>
      </c>
    </row>
    <row r="140" spans="2:3" x14ac:dyDescent="0.25">
      <c r="B140" s="2">
        <v>21</v>
      </c>
      <c r="C140" s="3">
        <v>8</v>
      </c>
    </row>
    <row r="141" spans="2:3" x14ac:dyDescent="0.25">
      <c r="B141" s="2">
        <v>24</v>
      </c>
      <c r="C141" s="3">
        <v>8</v>
      </c>
    </row>
    <row r="142" spans="2:3" x14ac:dyDescent="0.25">
      <c r="B142" s="2">
        <v>23</v>
      </c>
      <c r="C142" s="3">
        <v>8</v>
      </c>
    </row>
    <row r="143" spans="2:3" x14ac:dyDescent="0.25">
      <c r="B143" s="2">
        <v>22</v>
      </c>
      <c r="C143" s="3">
        <v>4</v>
      </c>
    </row>
    <row r="144" spans="2:3" x14ac:dyDescent="0.25">
      <c r="B144" s="2">
        <v>22</v>
      </c>
      <c r="C144" s="3">
        <v>7</v>
      </c>
    </row>
    <row r="145" spans="2:3" x14ac:dyDescent="0.25">
      <c r="B145" s="2">
        <v>24</v>
      </c>
      <c r="C145" s="3">
        <v>7</v>
      </c>
    </row>
    <row r="146" spans="2:3" x14ac:dyDescent="0.25">
      <c r="B146" s="2">
        <v>24</v>
      </c>
      <c r="C146" s="3">
        <v>5</v>
      </c>
    </row>
    <row r="147" spans="2:3" x14ac:dyDescent="0.25">
      <c r="B147" s="2">
        <v>21</v>
      </c>
      <c r="C147" s="3">
        <v>5</v>
      </c>
    </row>
    <row r="148" spans="2:3" x14ac:dyDescent="0.25">
      <c r="B148" s="2">
        <v>25</v>
      </c>
      <c r="C148" s="3">
        <v>5</v>
      </c>
    </row>
    <row r="149" spans="2:3" x14ac:dyDescent="0.25">
      <c r="B149" s="2">
        <v>24</v>
      </c>
      <c r="C149" s="3">
        <v>7</v>
      </c>
    </row>
    <row r="150" spans="2:3" x14ac:dyDescent="0.25">
      <c r="B150" s="2">
        <v>20</v>
      </c>
      <c r="C150" s="3">
        <v>7</v>
      </c>
    </row>
    <row r="151" spans="2:3" x14ac:dyDescent="0.25">
      <c r="B151" s="2">
        <v>22</v>
      </c>
      <c r="C151" s="3">
        <v>7</v>
      </c>
    </row>
    <row r="152" spans="2:3" x14ac:dyDescent="0.25">
      <c r="B152" s="2">
        <v>21</v>
      </c>
      <c r="C152" s="3">
        <v>4</v>
      </c>
    </row>
    <row r="153" spans="2:3" x14ac:dyDescent="0.25">
      <c r="B153" s="2">
        <v>21</v>
      </c>
      <c r="C153" s="3">
        <v>6</v>
      </c>
    </row>
    <row r="154" spans="2:3" x14ac:dyDescent="0.25">
      <c r="B154" s="2">
        <v>21</v>
      </c>
      <c r="C154" s="3">
        <v>6</v>
      </c>
    </row>
    <row r="155" spans="2:3" x14ac:dyDescent="0.25">
      <c r="B155" s="2">
        <v>25</v>
      </c>
      <c r="C155" s="3">
        <v>4</v>
      </c>
    </row>
    <row r="156" spans="2:3" x14ac:dyDescent="0.25">
      <c r="B156" s="2">
        <v>21</v>
      </c>
      <c r="C156" s="3">
        <v>10</v>
      </c>
    </row>
    <row r="157" spans="2:3" x14ac:dyDescent="0.25">
      <c r="B157" s="2">
        <v>21</v>
      </c>
      <c r="C157" s="3">
        <v>7</v>
      </c>
    </row>
    <row r="158" spans="2:3" x14ac:dyDescent="0.25">
      <c r="B158" s="2">
        <v>25</v>
      </c>
      <c r="C158" s="3">
        <v>7</v>
      </c>
    </row>
    <row r="159" spans="2:3" x14ac:dyDescent="0.25">
      <c r="B159" s="2">
        <v>23</v>
      </c>
      <c r="C159" s="3">
        <v>5</v>
      </c>
    </row>
    <row r="160" spans="2:3" x14ac:dyDescent="0.25">
      <c r="B160" s="2">
        <v>25</v>
      </c>
      <c r="C160" s="3">
        <v>8</v>
      </c>
    </row>
    <row r="161" spans="2:3" x14ac:dyDescent="0.25">
      <c r="B161" s="2">
        <v>21</v>
      </c>
      <c r="C161" s="3">
        <v>8</v>
      </c>
    </row>
    <row r="162" spans="2:3" x14ac:dyDescent="0.25">
      <c r="B162" s="2">
        <v>23</v>
      </c>
      <c r="C162" s="3">
        <v>8</v>
      </c>
    </row>
    <row r="163" spans="2:3" x14ac:dyDescent="0.25">
      <c r="B163" s="2">
        <v>23</v>
      </c>
      <c r="C163" s="3">
        <v>8</v>
      </c>
    </row>
    <row r="164" spans="2:3" x14ac:dyDescent="0.25">
      <c r="B164" s="2">
        <v>23</v>
      </c>
      <c r="C164" s="3">
        <v>8</v>
      </c>
    </row>
    <row r="165" spans="2:3" x14ac:dyDescent="0.25">
      <c r="B165" s="2">
        <v>23</v>
      </c>
      <c r="C165" s="3">
        <v>8</v>
      </c>
    </row>
    <row r="166" spans="2:3" x14ac:dyDescent="0.25">
      <c r="B166" s="2">
        <v>24</v>
      </c>
      <c r="C166" s="3">
        <v>8</v>
      </c>
    </row>
    <row r="167" spans="2:3" x14ac:dyDescent="0.25">
      <c r="B167" s="2">
        <v>20</v>
      </c>
      <c r="C167" s="3">
        <v>5</v>
      </c>
    </row>
    <row r="168" spans="2:3" x14ac:dyDescent="0.25">
      <c r="B168" s="2">
        <v>24</v>
      </c>
      <c r="C168" s="3">
        <v>5</v>
      </c>
    </row>
    <row r="169" spans="2:3" x14ac:dyDescent="0.25">
      <c r="B169" s="2">
        <v>23</v>
      </c>
      <c r="C169" s="3">
        <v>8</v>
      </c>
    </row>
    <row r="170" spans="2:3" x14ac:dyDescent="0.25">
      <c r="B170" s="2">
        <v>21</v>
      </c>
      <c r="C170" s="3">
        <v>8</v>
      </c>
    </row>
    <row r="171" spans="2:3" x14ac:dyDescent="0.25">
      <c r="B171" s="2">
        <v>21</v>
      </c>
      <c r="C171" s="3">
        <v>8</v>
      </c>
    </row>
    <row r="172" spans="2:3" x14ac:dyDescent="0.25">
      <c r="B172" s="2">
        <v>24</v>
      </c>
      <c r="C172" s="3">
        <v>8</v>
      </c>
    </row>
    <row r="173" spans="2:3" x14ac:dyDescent="0.25">
      <c r="B173" s="2">
        <v>23</v>
      </c>
      <c r="C173" s="3">
        <v>8</v>
      </c>
    </row>
    <row r="174" spans="2:3" x14ac:dyDescent="0.25">
      <c r="B174" s="2">
        <v>22</v>
      </c>
      <c r="C174" s="3">
        <v>4</v>
      </c>
    </row>
    <row r="175" spans="2:3" x14ac:dyDescent="0.25">
      <c r="B175" s="2">
        <v>22</v>
      </c>
      <c r="C175" s="3">
        <v>7</v>
      </c>
    </row>
    <row r="176" spans="2:3" x14ac:dyDescent="0.25">
      <c r="B176" s="2">
        <v>24</v>
      </c>
      <c r="C176" s="3">
        <v>7</v>
      </c>
    </row>
    <row r="177" spans="2:3" x14ac:dyDescent="0.25">
      <c r="B177" s="2">
        <v>24</v>
      </c>
      <c r="C177" s="3">
        <v>5</v>
      </c>
    </row>
    <row r="178" spans="2:3" x14ac:dyDescent="0.25">
      <c r="B178" s="2">
        <v>21</v>
      </c>
      <c r="C178" s="3">
        <v>5</v>
      </c>
    </row>
    <row r="179" spans="2:3" x14ac:dyDescent="0.25">
      <c r="B179" s="2">
        <v>25</v>
      </c>
      <c r="C179" s="3">
        <v>5</v>
      </c>
    </row>
    <row r="180" spans="2:3" x14ac:dyDescent="0.25">
      <c r="B180" s="2">
        <v>24</v>
      </c>
      <c r="C180" s="3">
        <v>7</v>
      </c>
    </row>
    <row r="181" spans="2:3" x14ac:dyDescent="0.25">
      <c r="B181" s="2">
        <v>20</v>
      </c>
      <c r="C181" s="3">
        <v>7</v>
      </c>
    </row>
    <row r="182" spans="2:3" x14ac:dyDescent="0.25">
      <c r="B182" s="2">
        <v>22</v>
      </c>
      <c r="C182" s="3">
        <v>7</v>
      </c>
    </row>
    <row r="183" spans="2:3" x14ac:dyDescent="0.25">
      <c r="B183" s="2">
        <v>21</v>
      </c>
      <c r="C183" s="3">
        <v>4</v>
      </c>
    </row>
    <row r="184" spans="2:3" x14ac:dyDescent="0.25">
      <c r="B184" s="2">
        <v>21</v>
      </c>
      <c r="C184" s="3">
        <v>6</v>
      </c>
    </row>
    <row r="185" spans="2:3" x14ac:dyDescent="0.25">
      <c r="B185" s="2">
        <v>21</v>
      </c>
      <c r="C185" s="3">
        <v>6</v>
      </c>
    </row>
    <row r="186" spans="2:3" x14ac:dyDescent="0.25">
      <c r="B186" s="2">
        <v>25</v>
      </c>
      <c r="C186" s="3">
        <v>4</v>
      </c>
    </row>
    <row r="187" spans="2:3" x14ac:dyDescent="0.25">
      <c r="B187" s="2">
        <v>21</v>
      </c>
      <c r="C187" s="3">
        <v>10</v>
      </c>
    </row>
    <row r="188" spans="2:3" x14ac:dyDescent="0.25">
      <c r="B188" s="2">
        <v>24</v>
      </c>
      <c r="C188" s="3">
        <v>5</v>
      </c>
    </row>
    <row r="189" spans="2:3" x14ac:dyDescent="0.25">
      <c r="B189" s="2">
        <v>21</v>
      </c>
      <c r="C189" s="3">
        <v>5</v>
      </c>
    </row>
    <row r="190" spans="2:3" x14ac:dyDescent="0.25">
      <c r="B190" s="2">
        <v>25</v>
      </c>
      <c r="C190" s="3">
        <v>5</v>
      </c>
    </row>
    <row r="191" spans="2:3" x14ac:dyDescent="0.25">
      <c r="B191" s="2">
        <v>24</v>
      </c>
      <c r="C191" s="3">
        <v>7</v>
      </c>
    </row>
    <row r="192" spans="2:3" x14ac:dyDescent="0.25">
      <c r="B192" s="2">
        <v>20</v>
      </c>
      <c r="C192" s="3">
        <v>7</v>
      </c>
    </row>
    <row r="193" spans="1:17" x14ac:dyDescent="0.25">
      <c r="B193" s="2">
        <v>22</v>
      </c>
      <c r="C193" s="3">
        <v>7</v>
      </c>
    </row>
    <row r="194" spans="1:17" x14ac:dyDescent="0.25">
      <c r="B194" s="2">
        <v>21</v>
      </c>
      <c r="C194" s="3">
        <v>4</v>
      </c>
    </row>
    <row r="195" spans="1:17" x14ac:dyDescent="0.25">
      <c r="B195" s="2">
        <v>21</v>
      </c>
      <c r="C195" s="3">
        <v>6</v>
      </c>
    </row>
    <row r="196" spans="1:17" x14ac:dyDescent="0.25">
      <c r="B196" s="2">
        <v>21</v>
      </c>
      <c r="C196" s="3">
        <v>6</v>
      </c>
    </row>
    <row r="197" spans="1:17" x14ac:dyDescent="0.25">
      <c r="B197" s="2">
        <v>25</v>
      </c>
      <c r="C197" s="3">
        <v>4</v>
      </c>
    </row>
    <row r="198" spans="1:17" x14ac:dyDescent="0.25">
      <c r="B198" s="2">
        <v>21</v>
      </c>
      <c r="C198" s="3">
        <v>10</v>
      </c>
    </row>
    <row r="199" spans="1:17" x14ac:dyDescent="0.25">
      <c r="B199" s="2">
        <v>22</v>
      </c>
      <c r="C199" s="3">
        <v>7</v>
      </c>
    </row>
    <row r="200" spans="1:17" x14ac:dyDescent="0.25">
      <c r="A200" t="s">
        <v>113</v>
      </c>
      <c r="M200" t="s">
        <v>99</v>
      </c>
    </row>
    <row r="201" spans="1:17" x14ac:dyDescent="0.25">
      <c r="B201" s="1" t="s">
        <v>7</v>
      </c>
      <c r="C201" s="1" t="s">
        <v>22</v>
      </c>
      <c r="E201" t="s">
        <v>114</v>
      </c>
      <c r="G201" t="s">
        <v>124</v>
      </c>
      <c r="M201" s="1" t="s">
        <v>7</v>
      </c>
      <c r="N201" s="1" t="s">
        <v>22</v>
      </c>
      <c r="Q201" t="s">
        <v>114</v>
      </c>
    </row>
    <row r="202" spans="1:17" x14ac:dyDescent="0.25">
      <c r="B202" s="2">
        <v>23</v>
      </c>
      <c r="C202" s="3">
        <v>80</v>
      </c>
      <c r="E202">
        <f>PEARSON(B202:B296,C202:C296)</f>
        <v>0.10716468327153558</v>
      </c>
      <c r="M202" s="2">
        <v>24</v>
      </c>
      <c r="N202" s="3">
        <v>10</v>
      </c>
      <c r="Q202">
        <f>PEARSON(M202:M283,N202:N283)</f>
        <v>-0.10362653277994426</v>
      </c>
    </row>
    <row r="203" spans="1:17" x14ac:dyDescent="0.25">
      <c r="B203" s="2">
        <v>24</v>
      </c>
      <c r="C203" s="3">
        <v>10</v>
      </c>
      <c r="M203" s="2">
        <v>20</v>
      </c>
      <c r="N203" s="3">
        <v>15</v>
      </c>
    </row>
    <row r="204" spans="1:17" x14ac:dyDescent="0.25">
      <c r="B204" s="2">
        <v>20</v>
      </c>
      <c r="C204" s="3">
        <v>15</v>
      </c>
      <c r="M204" s="2">
        <v>24</v>
      </c>
      <c r="N204" s="3">
        <v>2</v>
      </c>
    </row>
    <row r="205" spans="1:17" x14ac:dyDescent="0.25">
      <c r="B205" s="2">
        <v>24</v>
      </c>
      <c r="C205" s="3">
        <v>2</v>
      </c>
      <c r="M205" s="2">
        <v>23</v>
      </c>
      <c r="N205" s="3">
        <v>12</v>
      </c>
    </row>
    <row r="206" spans="1:17" x14ac:dyDescent="0.25">
      <c r="B206" s="2">
        <v>23</v>
      </c>
      <c r="C206" s="3">
        <v>12</v>
      </c>
      <c r="M206" s="2">
        <v>21</v>
      </c>
      <c r="N206" s="3">
        <v>7</v>
      </c>
    </row>
    <row r="207" spans="1:17" x14ac:dyDescent="0.25">
      <c r="B207" s="2">
        <v>21</v>
      </c>
      <c r="C207" s="3">
        <v>7</v>
      </c>
      <c r="M207" s="2">
        <v>21</v>
      </c>
      <c r="N207" s="3">
        <v>6</v>
      </c>
    </row>
    <row r="208" spans="1:17" x14ac:dyDescent="0.25">
      <c r="B208" s="2">
        <v>21</v>
      </c>
      <c r="C208" s="3">
        <v>6</v>
      </c>
      <c r="M208" s="2">
        <v>24</v>
      </c>
      <c r="N208" s="3">
        <v>3</v>
      </c>
    </row>
    <row r="209" spans="2:18" x14ac:dyDescent="0.25">
      <c r="B209" s="2">
        <v>24</v>
      </c>
      <c r="C209" s="3">
        <v>3</v>
      </c>
      <c r="M209" s="2">
        <v>23</v>
      </c>
      <c r="N209" s="3">
        <v>4</v>
      </c>
    </row>
    <row r="210" spans="2:18" x14ac:dyDescent="0.25">
      <c r="B210" s="2">
        <v>23</v>
      </c>
      <c r="C210" s="3">
        <v>4</v>
      </c>
      <c r="M210" s="2">
        <v>24</v>
      </c>
      <c r="N210" s="3">
        <v>17</v>
      </c>
    </row>
    <row r="211" spans="2:18" x14ac:dyDescent="0.25">
      <c r="B211" s="2">
        <v>22</v>
      </c>
      <c r="C211" s="3">
        <v>60</v>
      </c>
      <c r="M211" s="2">
        <v>24</v>
      </c>
      <c r="N211" s="3">
        <v>3</v>
      </c>
    </row>
    <row r="212" spans="2:18" x14ac:dyDescent="0.25">
      <c r="B212" s="2">
        <v>22</v>
      </c>
      <c r="C212" s="3">
        <v>55</v>
      </c>
      <c r="M212" s="2">
        <v>21</v>
      </c>
      <c r="N212" s="3">
        <v>1</v>
      </c>
    </row>
    <row r="213" spans="2:18" x14ac:dyDescent="0.25">
      <c r="B213" s="2">
        <v>24</v>
      </c>
      <c r="C213" s="3">
        <v>17</v>
      </c>
      <c r="M213" s="2">
        <v>25</v>
      </c>
      <c r="N213" s="3">
        <v>3</v>
      </c>
    </row>
    <row r="214" spans="2:18" x14ac:dyDescent="0.25">
      <c r="B214" s="2">
        <v>24</v>
      </c>
      <c r="C214" s="3">
        <v>3</v>
      </c>
      <c r="M214" s="2">
        <v>20</v>
      </c>
      <c r="N214" s="3">
        <v>7</v>
      </c>
    </row>
    <row r="215" spans="2:18" x14ac:dyDescent="0.25">
      <c r="B215" s="2">
        <v>21</v>
      </c>
      <c r="C215" s="3">
        <v>1</v>
      </c>
      <c r="M215" s="2">
        <v>22</v>
      </c>
      <c r="N215" s="3">
        <v>3</v>
      </c>
    </row>
    <row r="216" spans="2:18" x14ac:dyDescent="0.25">
      <c r="B216" s="2">
        <v>25</v>
      </c>
      <c r="C216" s="3">
        <v>3</v>
      </c>
      <c r="M216" s="2">
        <v>21</v>
      </c>
      <c r="N216" s="3">
        <v>2</v>
      </c>
    </row>
    <row r="217" spans="2:18" x14ac:dyDescent="0.25">
      <c r="B217" s="2">
        <v>24</v>
      </c>
      <c r="C217" s="3">
        <v>100</v>
      </c>
      <c r="M217" s="2">
        <v>21</v>
      </c>
      <c r="N217" s="3">
        <v>4</v>
      </c>
    </row>
    <row r="218" spans="2:18" x14ac:dyDescent="0.25">
      <c r="B218" s="2">
        <v>20</v>
      </c>
      <c r="C218" s="3">
        <v>7</v>
      </c>
      <c r="M218" s="2">
        <v>21</v>
      </c>
      <c r="N218" s="3">
        <v>6</v>
      </c>
    </row>
    <row r="219" spans="2:18" x14ac:dyDescent="0.25">
      <c r="B219" s="2">
        <v>22</v>
      </c>
      <c r="C219" s="3">
        <v>3</v>
      </c>
      <c r="M219" s="2">
        <v>25</v>
      </c>
      <c r="N219" s="3">
        <v>9</v>
      </c>
    </row>
    <row r="220" spans="2:18" x14ac:dyDescent="0.25">
      <c r="B220" s="2">
        <v>21</v>
      </c>
      <c r="C220" s="3">
        <v>2</v>
      </c>
      <c r="M220" s="2">
        <v>21</v>
      </c>
      <c r="N220" s="3">
        <v>23</v>
      </c>
    </row>
    <row r="221" spans="2:18" ht="15.75" thickBot="1" x14ac:dyDescent="0.3">
      <c r="B221" s="2">
        <v>21</v>
      </c>
      <c r="C221" s="3">
        <v>4</v>
      </c>
      <c r="M221" s="2">
        <v>25</v>
      </c>
      <c r="N221" s="3">
        <v>0</v>
      </c>
    </row>
    <row r="222" spans="2:18" x14ac:dyDescent="0.25">
      <c r="B222" s="2">
        <v>21</v>
      </c>
      <c r="C222" s="3">
        <v>6</v>
      </c>
      <c r="E222" s="11"/>
      <c r="F222" s="11" t="s">
        <v>121</v>
      </c>
      <c r="G222" s="11" t="s">
        <v>122</v>
      </c>
      <c r="M222" s="2">
        <v>23</v>
      </c>
      <c r="N222" s="3">
        <v>12</v>
      </c>
      <c r="P222" s="11"/>
      <c r="Q222" s="11" t="s">
        <v>121</v>
      </c>
      <c r="R222" s="11" t="s">
        <v>122</v>
      </c>
    </row>
    <row r="223" spans="2:18" x14ac:dyDescent="0.25">
      <c r="B223" s="2">
        <v>25</v>
      </c>
      <c r="C223" s="3">
        <v>9</v>
      </c>
      <c r="E223" s="9" t="s">
        <v>121</v>
      </c>
      <c r="F223" s="9">
        <v>1</v>
      </c>
      <c r="G223" s="9"/>
      <c r="M223" s="2">
        <v>25</v>
      </c>
      <c r="N223" s="3">
        <v>15</v>
      </c>
      <c r="P223" s="9" t="s">
        <v>121</v>
      </c>
      <c r="Q223" s="9">
        <v>1</v>
      </c>
      <c r="R223" s="9"/>
    </row>
    <row r="224" spans="2:18" ht="15.75" thickBot="1" x14ac:dyDescent="0.3">
      <c r="B224" s="2">
        <v>21</v>
      </c>
      <c r="C224" s="3">
        <v>23</v>
      </c>
      <c r="E224" s="10" t="s">
        <v>122</v>
      </c>
      <c r="F224" s="10">
        <v>0.10716468327153558</v>
      </c>
      <c r="G224" s="10">
        <v>1</v>
      </c>
      <c r="M224" s="2">
        <v>21</v>
      </c>
      <c r="N224" s="3">
        <v>7</v>
      </c>
      <c r="P224" s="10" t="s">
        <v>122</v>
      </c>
      <c r="Q224" s="10">
        <v>-0.10362653277994426</v>
      </c>
      <c r="R224" s="10">
        <v>1</v>
      </c>
    </row>
    <row r="225" spans="2:14" x14ac:dyDescent="0.25">
      <c r="B225" s="2">
        <v>25</v>
      </c>
      <c r="C225" s="3">
        <v>0</v>
      </c>
      <c r="M225" s="2">
        <v>23</v>
      </c>
      <c r="N225" s="3">
        <v>3</v>
      </c>
    </row>
    <row r="226" spans="2:14" x14ac:dyDescent="0.25">
      <c r="B226" s="2">
        <v>23</v>
      </c>
      <c r="C226" s="3">
        <v>12</v>
      </c>
      <c r="M226" s="2">
        <v>23</v>
      </c>
      <c r="N226" s="3">
        <v>0</v>
      </c>
    </row>
    <row r="227" spans="2:14" x14ac:dyDescent="0.25">
      <c r="B227" s="2">
        <v>25</v>
      </c>
      <c r="C227" s="3">
        <v>15</v>
      </c>
      <c r="M227" s="2">
        <v>23</v>
      </c>
      <c r="N227" s="3">
        <v>2</v>
      </c>
    </row>
    <row r="228" spans="2:14" x14ac:dyDescent="0.25">
      <c r="B228" s="2">
        <v>21</v>
      </c>
      <c r="C228" s="3">
        <v>7</v>
      </c>
      <c r="M228" s="2">
        <v>24</v>
      </c>
      <c r="N228" s="3">
        <v>10</v>
      </c>
    </row>
    <row r="229" spans="2:14" x14ac:dyDescent="0.25">
      <c r="B229" s="2">
        <v>23</v>
      </c>
      <c r="C229" s="3">
        <v>3</v>
      </c>
      <c r="M229" s="2">
        <v>20</v>
      </c>
      <c r="N229" s="3">
        <v>15</v>
      </c>
    </row>
    <row r="230" spans="2:14" x14ac:dyDescent="0.25">
      <c r="B230" s="2">
        <v>23</v>
      </c>
      <c r="C230" s="3">
        <v>0</v>
      </c>
      <c r="M230" s="2">
        <v>24</v>
      </c>
      <c r="N230" s="3">
        <v>2</v>
      </c>
    </row>
    <row r="231" spans="2:14" x14ac:dyDescent="0.25">
      <c r="B231" s="2">
        <v>23</v>
      </c>
      <c r="C231" s="3">
        <v>2</v>
      </c>
      <c r="M231" s="2">
        <v>23</v>
      </c>
      <c r="N231" s="3">
        <v>12</v>
      </c>
    </row>
    <row r="232" spans="2:14" x14ac:dyDescent="0.25">
      <c r="B232" s="2">
        <v>23</v>
      </c>
      <c r="C232" s="3">
        <v>80</v>
      </c>
      <c r="M232" s="2">
        <v>21</v>
      </c>
      <c r="N232" s="3">
        <v>7</v>
      </c>
    </row>
    <row r="233" spans="2:14" x14ac:dyDescent="0.25">
      <c r="B233" s="2">
        <v>24</v>
      </c>
      <c r="C233" s="3">
        <v>10</v>
      </c>
      <c r="M233" s="2">
        <v>21</v>
      </c>
      <c r="N233" s="3">
        <v>6</v>
      </c>
    </row>
    <row r="234" spans="2:14" x14ac:dyDescent="0.25">
      <c r="B234" s="2">
        <v>20</v>
      </c>
      <c r="C234" s="3">
        <v>15</v>
      </c>
      <c r="M234" s="2">
        <v>24</v>
      </c>
      <c r="N234" s="3">
        <v>3</v>
      </c>
    </row>
    <row r="235" spans="2:14" x14ac:dyDescent="0.25">
      <c r="B235" s="2">
        <v>24</v>
      </c>
      <c r="C235" s="3">
        <v>2</v>
      </c>
      <c r="M235" s="2">
        <v>23</v>
      </c>
      <c r="N235" s="3">
        <v>4</v>
      </c>
    </row>
    <row r="236" spans="2:14" x14ac:dyDescent="0.25">
      <c r="B236" s="2">
        <v>23</v>
      </c>
      <c r="C236" s="3">
        <v>12</v>
      </c>
      <c r="M236" s="2">
        <v>24</v>
      </c>
      <c r="N236" s="3">
        <v>17</v>
      </c>
    </row>
    <row r="237" spans="2:14" x14ac:dyDescent="0.25">
      <c r="B237" s="2">
        <v>21</v>
      </c>
      <c r="C237" s="3">
        <v>7</v>
      </c>
      <c r="M237" s="2">
        <v>24</v>
      </c>
      <c r="N237" s="3">
        <v>3</v>
      </c>
    </row>
    <row r="238" spans="2:14" x14ac:dyDescent="0.25">
      <c r="B238" s="2">
        <v>21</v>
      </c>
      <c r="C238" s="3">
        <v>6</v>
      </c>
      <c r="M238" s="2">
        <v>21</v>
      </c>
      <c r="N238" s="3">
        <v>1</v>
      </c>
    </row>
    <row r="239" spans="2:14" x14ac:dyDescent="0.25">
      <c r="B239" s="2">
        <v>24</v>
      </c>
      <c r="C239" s="3">
        <v>3</v>
      </c>
      <c r="M239" s="2">
        <v>25</v>
      </c>
      <c r="N239" s="3">
        <v>3</v>
      </c>
    </row>
    <row r="240" spans="2:14" x14ac:dyDescent="0.25">
      <c r="B240" s="2">
        <v>23</v>
      </c>
      <c r="C240" s="3">
        <v>4</v>
      </c>
      <c r="M240" s="2">
        <v>20</v>
      </c>
      <c r="N240" s="3">
        <v>7</v>
      </c>
    </row>
    <row r="241" spans="2:14" x14ac:dyDescent="0.25">
      <c r="B241" s="2">
        <v>22</v>
      </c>
      <c r="C241" s="3">
        <v>60</v>
      </c>
      <c r="M241" s="2">
        <v>22</v>
      </c>
      <c r="N241" s="3">
        <v>3</v>
      </c>
    </row>
    <row r="242" spans="2:14" x14ac:dyDescent="0.25">
      <c r="B242" s="2">
        <v>22</v>
      </c>
      <c r="C242" s="3">
        <v>55</v>
      </c>
      <c r="M242" s="2">
        <v>21</v>
      </c>
      <c r="N242" s="3">
        <v>2</v>
      </c>
    </row>
    <row r="243" spans="2:14" x14ac:dyDescent="0.25">
      <c r="B243" s="2">
        <v>24</v>
      </c>
      <c r="C243" s="3">
        <v>17</v>
      </c>
      <c r="M243" s="2">
        <v>21</v>
      </c>
      <c r="N243" s="3">
        <v>4</v>
      </c>
    </row>
    <row r="244" spans="2:14" x14ac:dyDescent="0.25">
      <c r="B244" s="2">
        <v>24</v>
      </c>
      <c r="C244" s="3">
        <v>3</v>
      </c>
      <c r="M244" s="2">
        <v>21</v>
      </c>
      <c r="N244" s="3">
        <v>6</v>
      </c>
    </row>
    <row r="245" spans="2:14" x14ac:dyDescent="0.25">
      <c r="B245" s="2">
        <v>21</v>
      </c>
      <c r="C245" s="3">
        <v>1</v>
      </c>
      <c r="M245" s="2">
        <v>25</v>
      </c>
      <c r="N245" s="3">
        <v>9</v>
      </c>
    </row>
    <row r="246" spans="2:14" x14ac:dyDescent="0.25">
      <c r="B246" s="2">
        <v>25</v>
      </c>
      <c r="C246" s="3">
        <v>3</v>
      </c>
      <c r="M246" s="2">
        <v>21</v>
      </c>
      <c r="N246" s="3">
        <v>23</v>
      </c>
    </row>
    <row r="247" spans="2:14" x14ac:dyDescent="0.25">
      <c r="B247" s="2">
        <v>24</v>
      </c>
      <c r="C247" s="3">
        <v>100</v>
      </c>
      <c r="M247" s="2">
        <v>25</v>
      </c>
      <c r="N247" s="3">
        <v>0</v>
      </c>
    </row>
    <row r="248" spans="2:14" x14ac:dyDescent="0.25">
      <c r="B248" s="2">
        <v>20</v>
      </c>
      <c r="C248" s="3">
        <v>7</v>
      </c>
      <c r="M248" s="2">
        <v>23</v>
      </c>
      <c r="N248" s="3">
        <v>12</v>
      </c>
    </row>
    <row r="249" spans="2:14" x14ac:dyDescent="0.25">
      <c r="B249" s="2">
        <v>22</v>
      </c>
      <c r="C249" s="3">
        <v>3</v>
      </c>
      <c r="M249" s="2">
        <v>25</v>
      </c>
      <c r="N249" s="3">
        <v>15</v>
      </c>
    </row>
    <row r="250" spans="2:14" x14ac:dyDescent="0.25">
      <c r="B250" s="2">
        <v>21</v>
      </c>
      <c r="C250" s="3">
        <v>2</v>
      </c>
      <c r="M250" s="2">
        <v>21</v>
      </c>
      <c r="N250" s="3">
        <v>7</v>
      </c>
    </row>
    <row r="251" spans="2:14" x14ac:dyDescent="0.25">
      <c r="B251" s="2">
        <v>21</v>
      </c>
      <c r="C251" s="3">
        <v>4</v>
      </c>
      <c r="M251" s="2">
        <v>23</v>
      </c>
      <c r="N251" s="3">
        <v>3</v>
      </c>
    </row>
    <row r="252" spans="2:14" x14ac:dyDescent="0.25">
      <c r="B252" s="2">
        <v>21</v>
      </c>
      <c r="C252" s="3">
        <v>6</v>
      </c>
      <c r="M252" s="2">
        <v>23</v>
      </c>
      <c r="N252" s="3">
        <v>0</v>
      </c>
    </row>
    <row r="253" spans="2:14" x14ac:dyDescent="0.25">
      <c r="B253" s="2">
        <v>25</v>
      </c>
      <c r="C253" s="3">
        <v>9</v>
      </c>
      <c r="M253" s="2">
        <v>23</v>
      </c>
      <c r="N253" s="3">
        <v>2</v>
      </c>
    </row>
    <row r="254" spans="2:14" x14ac:dyDescent="0.25">
      <c r="B254" s="2">
        <v>21</v>
      </c>
      <c r="C254" s="3">
        <v>23</v>
      </c>
      <c r="M254" s="2">
        <v>24</v>
      </c>
      <c r="N254" s="3">
        <v>10</v>
      </c>
    </row>
    <row r="255" spans="2:14" x14ac:dyDescent="0.25">
      <c r="B255" s="2">
        <v>25</v>
      </c>
      <c r="C255" s="3">
        <v>0</v>
      </c>
      <c r="M255" s="2">
        <v>20</v>
      </c>
      <c r="N255" s="3">
        <v>15</v>
      </c>
    </row>
    <row r="256" spans="2:14" x14ac:dyDescent="0.25">
      <c r="B256" s="2">
        <v>23</v>
      </c>
      <c r="C256" s="3">
        <v>12</v>
      </c>
      <c r="M256" s="2">
        <v>24</v>
      </c>
      <c r="N256" s="3">
        <v>2</v>
      </c>
    </row>
    <row r="257" spans="2:14" x14ac:dyDescent="0.25">
      <c r="B257" s="2">
        <v>25</v>
      </c>
      <c r="C257" s="3">
        <v>15</v>
      </c>
      <c r="M257" s="2">
        <v>23</v>
      </c>
      <c r="N257" s="3">
        <v>12</v>
      </c>
    </row>
    <row r="258" spans="2:14" x14ac:dyDescent="0.25">
      <c r="B258" s="2">
        <v>21</v>
      </c>
      <c r="C258" s="3">
        <v>7</v>
      </c>
      <c r="M258" s="2">
        <v>21</v>
      </c>
      <c r="N258" s="3">
        <v>7</v>
      </c>
    </row>
    <row r="259" spans="2:14" x14ac:dyDescent="0.25">
      <c r="B259" s="2">
        <v>23</v>
      </c>
      <c r="C259" s="3">
        <v>3</v>
      </c>
      <c r="M259" s="2">
        <v>21</v>
      </c>
      <c r="N259" s="3">
        <v>6</v>
      </c>
    </row>
    <row r="260" spans="2:14" x14ac:dyDescent="0.25">
      <c r="B260" s="2">
        <v>23</v>
      </c>
      <c r="C260" s="3">
        <v>0</v>
      </c>
      <c r="M260" s="2">
        <v>24</v>
      </c>
      <c r="N260" s="3">
        <v>3</v>
      </c>
    </row>
    <row r="261" spans="2:14" x14ac:dyDescent="0.25">
      <c r="B261" s="2">
        <v>23</v>
      </c>
      <c r="C261" s="3">
        <v>2</v>
      </c>
      <c r="M261" s="2">
        <v>23</v>
      </c>
      <c r="N261" s="3">
        <v>4</v>
      </c>
    </row>
    <row r="262" spans="2:14" x14ac:dyDescent="0.25">
      <c r="B262" s="2">
        <v>23</v>
      </c>
      <c r="C262" s="3">
        <v>80</v>
      </c>
      <c r="M262" s="2">
        <v>24</v>
      </c>
      <c r="N262" s="3">
        <v>17</v>
      </c>
    </row>
    <row r="263" spans="2:14" x14ac:dyDescent="0.25">
      <c r="B263" s="2">
        <v>24</v>
      </c>
      <c r="C263" s="3">
        <v>10</v>
      </c>
      <c r="M263" s="2">
        <v>24</v>
      </c>
      <c r="N263" s="3">
        <v>3</v>
      </c>
    </row>
    <row r="264" spans="2:14" x14ac:dyDescent="0.25">
      <c r="B264" s="2">
        <v>20</v>
      </c>
      <c r="C264" s="3">
        <v>15</v>
      </c>
      <c r="M264" s="2">
        <v>21</v>
      </c>
      <c r="N264" s="3">
        <v>1</v>
      </c>
    </row>
    <row r="265" spans="2:14" x14ac:dyDescent="0.25">
      <c r="B265" s="2">
        <v>24</v>
      </c>
      <c r="C265" s="3">
        <v>2</v>
      </c>
      <c r="M265" s="2">
        <v>25</v>
      </c>
      <c r="N265" s="3">
        <v>3</v>
      </c>
    </row>
    <row r="266" spans="2:14" x14ac:dyDescent="0.25">
      <c r="B266" s="2">
        <v>23</v>
      </c>
      <c r="C266" s="3">
        <v>12</v>
      </c>
      <c r="M266" s="2">
        <v>20</v>
      </c>
      <c r="N266" s="3">
        <v>7</v>
      </c>
    </row>
    <row r="267" spans="2:14" x14ac:dyDescent="0.25">
      <c r="B267" s="2">
        <v>21</v>
      </c>
      <c r="C267" s="3">
        <v>7</v>
      </c>
      <c r="M267" s="2">
        <v>22</v>
      </c>
      <c r="N267" s="3">
        <v>3</v>
      </c>
    </row>
    <row r="268" spans="2:14" x14ac:dyDescent="0.25">
      <c r="B268" s="2">
        <v>21</v>
      </c>
      <c r="C268" s="3">
        <v>6</v>
      </c>
      <c r="M268" s="2">
        <v>21</v>
      </c>
      <c r="N268" s="3">
        <v>2</v>
      </c>
    </row>
    <row r="269" spans="2:14" x14ac:dyDescent="0.25">
      <c r="B269" s="2">
        <v>24</v>
      </c>
      <c r="C269" s="3">
        <v>3</v>
      </c>
      <c r="M269" s="2">
        <v>21</v>
      </c>
      <c r="N269" s="3">
        <v>4</v>
      </c>
    </row>
    <row r="270" spans="2:14" x14ac:dyDescent="0.25">
      <c r="B270" s="2">
        <v>23</v>
      </c>
      <c r="C270" s="3">
        <v>4</v>
      </c>
      <c r="M270" s="2">
        <v>21</v>
      </c>
      <c r="N270" s="3">
        <v>6</v>
      </c>
    </row>
    <row r="271" spans="2:14" x14ac:dyDescent="0.25">
      <c r="B271" s="2">
        <v>22</v>
      </c>
      <c r="C271" s="3">
        <v>60</v>
      </c>
      <c r="M271" s="2">
        <v>25</v>
      </c>
      <c r="N271" s="3">
        <v>9</v>
      </c>
    </row>
    <row r="272" spans="2:14" x14ac:dyDescent="0.25">
      <c r="B272" s="2">
        <v>22</v>
      </c>
      <c r="C272" s="3">
        <v>55</v>
      </c>
      <c r="M272" s="2">
        <v>21</v>
      </c>
      <c r="N272" s="3">
        <v>23</v>
      </c>
    </row>
    <row r="273" spans="2:14" x14ac:dyDescent="0.25">
      <c r="B273" s="2">
        <v>24</v>
      </c>
      <c r="C273" s="3">
        <v>17</v>
      </c>
      <c r="M273" s="2">
        <v>24</v>
      </c>
      <c r="N273" s="3">
        <v>3</v>
      </c>
    </row>
    <row r="274" spans="2:14" x14ac:dyDescent="0.25">
      <c r="B274" s="2">
        <v>24</v>
      </c>
      <c r="C274" s="3">
        <v>3</v>
      </c>
      <c r="M274" s="2">
        <v>21</v>
      </c>
      <c r="N274" s="3">
        <v>1</v>
      </c>
    </row>
    <row r="275" spans="2:14" x14ac:dyDescent="0.25">
      <c r="B275" s="2">
        <v>21</v>
      </c>
      <c r="C275" s="3">
        <v>1</v>
      </c>
      <c r="M275" s="2">
        <v>25</v>
      </c>
      <c r="N275" s="3">
        <v>3</v>
      </c>
    </row>
    <row r="276" spans="2:14" x14ac:dyDescent="0.25">
      <c r="B276" s="2">
        <v>25</v>
      </c>
      <c r="C276" s="3">
        <v>3</v>
      </c>
      <c r="M276" s="2">
        <v>20</v>
      </c>
      <c r="N276" s="3">
        <v>7</v>
      </c>
    </row>
    <row r="277" spans="2:14" x14ac:dyDescent="0.25">
      <c r="B277" s="2">
        <v>24</v>
      </c>
      <c r="C277" s="3">
        <v>100</v>
      </c>
      <c r="M277" s="2">
        <v>22</v>
      </c>
      <c r="N277" s="3">
        <v>3</v>
      </c>
    </row>
    <row r="278" spans="2:14" x14ac:dyDescent="0.25">
      <c r="B278" s="2">
        <v>20</v>
      </c>
      <c r="C278" s="3">
        <v>7</v>
      </c>
      <c r="M278" s="2">
        <v>21</v>
      </c>
      <c r="N278" s="3">
        <v>2</v>
      </c>
    </row>
    <row r="279" spans="2:14" x14ac:dyDescent="0.25">
      <c r="B279" s="2">
        <v>22</v>
      </c>
      <c r="C279" s="3">
        <v>3</v>
      </c>
      <c r="M279" s="2">
        <v>21</v>
      </c>
      <c r="N279" s="3">
        <v>4</v>
      </c>
    </row>
    <row r="280" spans="2:14" x14ac:dyDescent="0.25">
      <c r="B280" s="2">
        <v>21</v>
      </c>
      <c r="C280" s="3">
        <v>2</v>
      </c>
      <c r="M280" s="2">
        <v>21</v>
      </c>
      <c r="N280" s="3">
        <v>6</v>
      </c>
    </row>
    <row r="281" spans="2:14" x14ac:dyDescent="0.25">
      <c r="B281" s="2">
        <v>21</v>
      </c>
      <c r="C281" s="3">
        <v>4</v>
      </c>
      <c r="M281" s="2">
        <v>25</v>
      </c>
      <c r="N281" s="3">
        <v>9</v>
      </c>
    </row>
    <row r="282" spans="2:14" x14ac:dyDescent="0.25">
      <c r="B282" s="2">
        <v>21</v>
      </c>
      <c r="C282" s="3">
        <v>6</v>
      </c>
      <c r="M282" s="2">
        <v>21</v>
      </c>
      <c r="N282" s="3">
        <v>23</v>
      </c>
    </row>
    <row r="283" spans="2:14" x14ac:dyDescent="0.25">
      <c r="B283" s="2">
        <v>25</v>
      </c>
      <c r="C283" s="3">
        <v>9</v>
      </c>
      <c r="M283" s="2">
        <v>22</v>
      </c>
      <c r="N283" s="3">
        <v>3</v>
      </c>
    </row>
    <row r="284" spans="2:14" x14ac:dyDescent="0.25">
      <c r="B284" s="2">
        <v>21</v>
      </c>
      <c r="C284" s="3">
        <v>23</v>
      </c>
    </row>
    <row r="285" spans="2:14" x14ac:dyDescent="0.25">
      <c r="B285" s="2">
        <v>24</v>
      </c>
      <c r="C285" s="3">
        <v>3</v>
      </c>
    </row>
    <row r="286" spans="2:14" x14ac:dyDescent="0.25">
      <c r="B286" s="2">
        <v>21</v>
      </c>
      <c r="C286" s="3">
        <v>1</v>
      </c>
    </row>
    <row r="287" spans="2:14" x14ac:dyDescent="0.25">
      <c r="B287" s="2">
        <v>25</v>
      </c>
      <c r="C287" s="3">
        <v>3</v>
      </c>
    </row>
    <row r="288" spans="2:14" x14ac:dyDescent="0.25">
      <c r="B288" s="2">
        <v>24</v>
      </c>
      <c r="C288" s="3">
        <v>100</v>
      </c>
    </row>
    <row r="289" spans="2:3" x14ac:dyDescent="0.25">
      <c r="B289" s="2">
        <v>20</v>
      </c>
      <c r="C289" s="3">
        <v>7</v>
      </c>
    </row>
    <row r="290" spans="2:3" x14ac:dyDescent="0.25">
      <c r="B290" s="2">
        <v>22</v>
      </c>
      <c r="C290" s="3">
        <v>3</v>
      </c>
    </row>
    <row r="291" spans="2:3" x14ac:dyDescent="0.25">
      <c r="B291" s="2">
        <v>21</v>
      </c>
      <c r="C291" s="3">
        <v>2</v>
      </c>
    </row>
    <row r="292" spans="2:3" x14ac:dyDescent="0.25">
      <c r="B292" s="2">
        <v>21</v>
      </c>
      <c r="C292" s="3">
        <v>4</v>
      </c>
    </row>
    <row r="293" spans="2:3" x14ac:dyDescent="0.25">
      <c r="B293" s="2">
        <v>21</v>
      </c>
      <c r="C293" s="3">
        <v>6</v>
      </c>
    </row>
    <row r="294" spans="2:3" x14ac:dyDescent="0.25">
      <c r="B294" s="2">
        <v>25</v>
      </c>
      <c r="C294" s="3">
        <v>9</v>
      </c>
    </row>
    <row r="295" spans="2:3" x14ac:dyDescent="0.25">
      <c r="B295" s="2">
        <v>21</v>
      </c>
      <c r="C295" s="3">
        <v>23</v>
      </c>
    </row>
    <row r="296" spans="2:3" x14ac:dyDescent="0.25">
      <c r="B296" s="2">
        <v>22</v>
      </c>
      <c r="C296" s="3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Таблица</vt:lpstr>
      <vt:lpstr>Количественные</vt:lpstr>
      <vt:lpstr>Качественные</vt:lpstr>
      <vt:lpstr>Лаб 2</vt:lpstr>
      <vt:lpstr>Лаб 3</vt:lpstr>
      <vt:lpstr>Лаб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2024-05-31T10:48:21Z</dcterms:modified>
</cp:coreProperties>
</file>