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A\Desktop\Refbits\"/>
    </mc:Choice>
  </mc:AlternateContent>
  <xr:revisionPtr revIDLastSave="0" documentId="13_ncr:1_{9B1AA5A5-AF93-42FD-B5DF-FBB2AFC5041F}" xr6:coauthVersionLast="47" xr6:coauthVersionMax="47" xr10:uidLastSave="{00000000-0000-0000-0000-000000000000}"/>
  <bookViews>
    <workbookView xWindow="28680" yWindow="-120" windowWidth="29040" windowHeight="16440" activeTab="3" xr2:uid="{543B91A6-F681-4F98-98A3-4F27ECF07D20}"/>
  </bookViews>
  <sheets>
    <sheet name="Sheet1" sheetId="1" r:id="rId1"/>
    <sheet name="Comps" sheetId="2" r:id="rId2"/>
    <sheet name="Sheet2" sheetId="3" r:id="rId3"/>
    <sheet name="Model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3" l="1"/>
  <c r="D16" i="3"/>
  <c r="L13" i="3"/>
  <c r="N9" i="3"/>
  <c r="K13" i="3"/>
  <c r="J13" i="3"/>
  <c r="G10" i="3"/>
  <c r="D14" i="3"/>
  <c r="C14" i="3"/>
</calcChain>
</file>

<file path=xl/sharedStrings.xml><?xml version="1.0" encoding="utf-8"?>
<sst xmlns="http://schemas.openxmlformats.org/spreadsheetml/2006/main" count="280" uniqueCount="169">
  <si>
    <t>UnitOP</t>
  </si>
  <si>
    <t>Pump</t>
  </si>
  <si>
    <t>Mixer</t>
  </si>
  <si>
    <t>Divider</t>
  </si>
  <si>
    <t>Comp Splitter</t>
  </si>
  <si>
    <t>Column</t>
  </si>
  <si>
    <t>Compressor</t>
  </si>
  <si>
    <t>Valve</t>
  </si>
  <si>
    <t>Heater</t>
  </si>
  <si>
    <t>Cooler</t>
  </si>
  <si>
    <t>Heat Exchanger</t>
  </si>
  <si>
    <t>Separator</t>
  </si>
  <si>
    <t>Expander</t>
  </si>
  <si>
    <t xml:space="preserve">Pipe </t>
  </si>
  <si>
    <t xml:space="preserve">Adjust </t>
  </si>
  <si>
    <t>Spreadsheet</t>
  </si>
  <si>
    <t>Recycle</t>
  </si>
  <si>
    <t>Set</t>
  </si>
  <si>
    <t>Fired Heater</t>
  </si>
  <si>
    <t>Air Cooler</t>
  </si>
  <si>
    <t>Multi Sided Exchanger</t>
  </si>
  <si>
    <t>LLE</t>
  </si>
  <si>
    <t>PFR</t>
  </si>
  <si>
    <t>Conversion Reactor</t>
  </si>
  <si>
    <t>Gibbs Reactor</t>
  </si>
  <si>
    <t>Assay Fixer</t>
  </si>
  <si>
    <t>Assay Feeder</t>
  </si>
  <si>
    <t>Started</t>
  </si>
  <si>
    <t>Preliminary Model</t>
  </si>
  <si>
    <t>Tested</t>
  </si>
  <si>
    <t>Notes</t>
  </si>
  <si>
    <t>Bug List</t>
  </si>
  <si>
    <t>X</t>
  </si>
  <si>
    <t>Mass/Mol/Vol Compositions</t>
  </si>
  <si>
    <t>Hx Tube/Hot/cold/shell sides</t>
  </si>
  <si>
    <t>Status</t>
  </si>
  <si>
    <t>Fixed</t>
  </si>
  <si>
    <t>Secondary Model</t>
  </si>
  <si>
    <t>Q-100</t>
  </si>
  <si>
    <t>&lt;empty&gt;</t>
  </si>
  <si>
    <t>Vapour</t>
  </si>
  <si>
    <t>Temperature [C]</t>
  </si>
  <si>
    <t>Pressure [bar]</t>
  </si>
  <si>
    <t>Molar Flow [kgmole/h]</t>
  </si>
  <si>
    <t>Mass Flow [kg/h]</t>
  </si>
  <si>
    <t>Std Ideal Liq Vol Flow [m3/h]</t>
  </si>
  <si>
    <t>Molar Enthalpy [kJ/kgmole]</t>
  </si>
  <si>
    <t>Molar Entropy [kJ/kgmole-C]</t>
  </si>
  <si>
    <t>Heat Flow [kW]</t>
  </si>
  <si>
    <t>GateValves,</t>
  </si>
  <si>
    <t>GlobeValves,</t>
  </si>
  <si>
    <t>CheckValves,</t>
  </si>
  <si>
    <t>PlugValves,</t>
  </si>
  <si>
    <t>PipeEntrance</t>
  </si>
  <si>
    <t>Elbows90LR</t>
  </si>
  <si>
    <t>Elbows45LR</t>
  </si>
  <si>
    <t>TeesThru</t>
  </si>
  <si>
    <t>TeesBranch</t>
  </si>
  <si>
    <t>BallValves</t>
  </si>
  <si>
    <t>ButterflyValves</t>
  </si>
  <si>
    <t>GateValves</t>
  </si>
  <si>
    <t>GlobeValves</t>
  </si>
  <si>
    <t>CheckValves</t>
  </si>
  <si>
    <t>PlugValves</t>
  </si>
  <si>
    <t>PPR78 Not working</t>
  </si>
  <si>
    <t>Lee Kesler needs testing for column</t>
  </si>
  <si>
    <t>Case Study</t>
  </si>
  <si>
    <t>Stream Names</t>
  </si>
  <si>
    <t>Stream Insert Point</t>
  </si>
  <si>
    <t>Std. SG</t>
  </si>
  <si>
    <t>Std. Density</t>
  </si>
  <si>
    <t>Act. SG</t>
  </si>
  <si>
    <t>Act. Density</t>
  </si>
  <si>
    <t>Act. Vol Flow</t>
  </si>
  <si>
    <t>Hform25C</t>
  </si>
  <si>
    <t>Gform25C</t>
  </si>
  <si>
    <t>Sform25C</t>
  </si>
  <si>
    <t>HformT</t>
  </si>
  <si>
    <t>GformT</t>
  </si>
  <si>
    <t>SformT</t>
  </si>
  <si>
    <t>UformT</t>
  </si>
  <si>
    <t>Mass Heat Capacity</t>
  </si>
  <si>
    <t>NaN</t>
  </si>
  <si>
    <t>Molar Heat Capacity</t>
  </si>
  <si>
    <t>H</t>
  </si>
  <si>
    <t>G</t>
  </si>
  <si>
    <t>S</t>
  </si>
  <si>
    <t>U</t>
  </si>
  <si>
    <t>A</t>
  </si>
  <si>
    <t>Butane Vapour</t>
  </si>
  <si>
    <t>Act. Gas Flow [ACT_m3/h]</t>
  </si>
  <si>
    <t>Act. Liq. Flow [m3/s]</t>
  </si>
  <si>
    <t>Act. Volume Flow [m3/h]</t>
  </si>
  <si>
    <t>Avg. Liq. Density [kgmole/m3]</t>
  </si>
  <si>
    <t>CO2 Apparent Mole Conc. [kgmole/m3]</t>
  </si>
  <si>
    <t>CO2 Apparent Wt. Conc. [kgmol/kg]</t>
  </si>
  <si>
    <t>CO2 Loading</t>
  </si>
  <si>
    <t>Cost Based on Flow [Cost/s]</t>
  </si>
  <si>
    <t>Cp/(Cp - R)</t>
  </si>
  <si>
    <t>Cp/Cv</t>
  </si>
  <si>
    <t>Ideal Gas Cp/Cv</t>
  </si>
  <si>
    <t>Ideal Gas Cp [kJ/kgmole-C]</t>
  </si>
  <si>
    <t>Mass Ideal Gas Cp [kJ/kg-C]</t>
  </si>
  <si>
    <t>Cp/Cv (Ent. Method)</t>
  </si>
  <si>
    <t>Cv [kJ/kgmole-C]</t>
  </si>
  <si>
    <t>Cv (Ent. Method) [kJ/kgmole-C]</t>
  </si>
  <si>
    <t>Cv (Semi-Ideal) [kJ/kgmole-C]</t>
  </si>
  <si>
    <t>HHV Mass Basis (Std) [kJ/kg]</t>
  </si>
  <si>
    <t>Heat Capacity [kJ/kgmole-C]</t>
  </si>
  <si>
    <t>Heat of Vap. [kJ/kgmole]</t>
  </si>
  <si>
    <t>Kinematic Viscosity [cSt]</t>
  </si>
  <si>
    <t>LHV Mass Basis (Std) [kJ/kg]</t>
  </si>
  <si>
    <t>Liq. Mass Density (Std. Cond) [kg/m3]</t>
  </si>
  <si>
    <t>Liq. Vol. Flow (Std. Cond) [m3/h]</t>
  </si>
  <si>
    <t>Liq. Vol. Flow - Sum(Std. Cond) [m3/h]</t>
  </si>
  <si>
    <t>Liquid Fraction</t>
  </si>
  <si>
    <t>Mass Cv [kJ/kg-C]</t>
  </si>
  <si>
    <t>Mass Cv (Ent. Method) [kJ/kg-C]</t>
  </si>
  <si>
    <t>Mass Density [kg/m3]</t>
  </si>
  <si>
    <t>Mass Enthalpy [kJ/kg]</t>
  </si>
  <si>
    <t>Mass Entropy [kJ/kg-C]</t>
  </si>
  <si>
    <t>Mass Heat Capacity [kJ/kg-C]</t>
  </si>
  <si>
    <t>Mass Heat of Vap. [kJ/kg]</t>
  </si>
  <si>
    <t>Molar Density [kgmole/m3]</t>
  </si>
  <si>
    <t>Molar Volume [m3/kgmole]</t>
  </si>
  <si>
    <t>Molecular Weight</t>
  </si>
  <si>
    <t>Partial Pressure of CO2 [kPa]</t>
  </si>
  <si>
    <t>Partial Pressure of H2S [kPa]</t>
  </si>
  <si>
    <t>Phase Fraction [Act. Vol. Basis]</t>
  </si>
  <si>
    <t>Phase Fraction [Mass Basis]</t>
  </si>
  <si>
    <t>Phase Fraction [Molar Basis]</t>
  </si>
  <si>
    <t>Phase Fraction [Vol. Basis]</t>
  </si>
  <si>
    <t>Reid VP at 37.8 C [kPa]</t>
  </si>
  <si>
    <t>Specific Heat [kJ/kgmole-C]</t>
  </si>
  <si>
    <t>Std. Gas Flow [STD_m3/h]</t>
  </si>
  <si>
    <t>Std. Ideal Liq. Mass Density [kg/m3]</t>
  </si>
  <si>
    <t>Surface Tension [dyne/cm]</t>
  </si>
  <si>
    <t>Thermal Conductivity [W/m-K]</t>
  </si>
  <si>
    <t>True VP at 37.8 C [kPa]</t>
  </si>
  <si>
    <t>User Property</t>
  </si>
  <si>
    <t>Bubble Point Pressure [kPa]</t>
  </si>
  <si>
    <t>Viscosity [cP]</t>
  </si>
  <si>
    <t>Viscosity Index</t>
  </si>
  <si>
    <t>Z Factor</t>
  </si>
  <si>
    <t>Vapour / Phase Fraction</t>
  </si>
  <si>
    <t>Pressure [kPa]</t>
  </si>
  <si>
    <t>Heat Flow [kJ/h]</t>
  </si>
  <si>
    <t>Liq Vol Flow @Std Cond [m3/h]</t>
  </si>
  <si>
    <t>Quality</t>
  </si>
  <si>
    <t>Mass Flow, kg_hr</t>
  </si>
  <si>
    <t>Vol Flow, m3_hr</t>
  </si>
  <si>
    <t>Molar Flow, kgmol_hr</t>
  </si>
  <si>
    <t>Pressure, BarA</t>
  </si>
  <si>
    <t>Temperature, Celsius</t>
  </si>
  <si>
    <t>Entropy, kJ_K</t>
  </si>
  <si>
    <t>Enthalpy, kJ_kgmole</t>
  </si>
  <si>
    <t>Needs Finishing</t>
  </si>
  <si>
    <t>Worksheet &amp; Stream Info)</t>
  </si>
  <si>
    <t>Enthalpy Dep Fixed</t>
  </si>
  <si>
    <t>Is this really working</t>
  </si>
  <si>
    <t>Needs more specs</t>
  </si>
  <si>
    <t>Needs checking</t>
  </si>
  <si>
    <t>Hysys maybe be wrong around criitcal zone</t>
  </si>
  <si>
    <t>Use Cooler</t>
  </si>
  <si>
    <t>CDU</t>
  </si>
  <si>
    <t>VDU</t>
  </si>
  <si>
    <t>NRTL</t>
  </si>
  <si>
    <t>Peng Robinson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</si>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</sst>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6079-B8AD-4B7C-8358-88F37DD24E6A}">
  <dimension ref="B3:G59"/>
  <sheetViews>
    <sheetView showGridLines="0" workbookViewId="0">
      <selection activeCell="C16" sqref="C16"/>
    </sheetView>
  </sheetViews>
  <sheetFormatPr defaultRowHeight="15" x14ac:dyDescent="0.25"/>
  <cols>
    <col min="2" max="2" width="23.85546875" customWidth="1"/>
    <col min="3" max="7" width="19.42578125" customWidth="1"/>
    <col min="11" max="11" width="37.28515625" customWidth="1"/>
    <col min="12" max="12" width="10" customWidth="1"/>
  </cols>
  <sheetData>
    <row r="3" spans="2:7" x14ac:dyDescent="0.25">
      <c r="B3" s="3" t="s">
        <v>0</v>
      </c>
      <c r="C3" s="4" t="s">
        <v>27</v>
      </c>
      <c r="D3" s="4" t="s">
        <v>28</v>
      </c>
      <c r="E3" s="4" t="s">
        <v>37</v>
      </c>
      <c r="F3" s="4" t="s">
        <v>29</v>
      </c>
      <c r="G3" s="4" t="s">
        <v>30</v>
      </c>
    </row>
    <row r="4" spans="2:7" x14ac:dyDescent="0.25">
      <c r="B4" s="1" t="s">
        <v>14</v>
      </c>
      <c r="C4" s="5"/>
      <c r="D4" s="5" t="s">
        <v>32</v>
      </c>
      <c r="E4" s="5"/>
      <c r="F4" s="5"/>
      <c r="G4" s="5"/>
    </row>
    <row r="5" spans="2:7" x14ac:dyDescent="0.25">
      <c r="B5" s="1" t="s">
        <v>17</v>
      </c>
      <c r="C5" s="5"/>
      <c r="D5" s="5" t="s">
        <v>32</v>
      </c>
      <c r="E5" s="5"/>
      <c r="F5" s="5"/>
      <c r="G5" s="5"/>
    </row>
    <row r="6" spans="2:7" x14ac:dyDescent="0.25">
      <c r="B6" s="1" t="s">
        <v>22</v>
      </c>
      <c r="C6" s="5" t="s">
        <v>32</v>
      </c>
      <c r="D6" s="5"/>
      <c r="E6" s="5"/>
      <c r="F6" s="5"/>
      <c r="G6" s="5"/>
    </row>
    <row r="7" spans="2:7" x14ac:dyDescent="0.25">
      <c r="B7" s="1" t="s">
        <v>13</v>
      </c>
      <c r="C7" s="5" t="s">
        <v>32</v>
      </c>
      <c r="D7" s="5"/>
      <c r="E7" s="5"/>
      <c r="F7" s="5"/>
      <c r="G7" s="5"/>
    </row>
    <row r="8" spans="2:7" x14ac:dyDescent="0.25">
      <c r="B8" s="1" t="s">
        <v>23</v>
      </c>
      <c r="C8" s="5" t="s">
        <v>32</v>
      </c>
      <c r="D8" s="5"/>
      <c r="E8" s="5"/>
      <c r="F8" s="5"/>
      <c r="G8" s="5"/>
    </row>
    <row r="9" spans="2:7" x14ac:dyDescent="0.25">
      <c r="B9" s="1" t="s">
        <v>19</v>
      </c>
      <c r="C9" s="5"/>
      <c r="D9" s="5"/>
      <c r="E9" s="5"/>
      <c r="F9" s="5"/>
      <c r="G9" s="5" t="s">
        <v>163</v>
      </c>
    </row>
    <row r="10" spans="2:7" x14ac:dyDescent="0.25">
      <c r="B10" s="1" t="s">
        <v>26</v>
      </c>
      <c r="C10" s="5"/>
      <c r="D10" s="5" t="s">
        <v>32</v>
      </c>
      <c r="E10" s="5"/>
      <c r="F10" s="5"/>
      <c r="G10" s="5"/>
    </row>
    <row r="11" spans="2:7" x14ac:dyDescent="0.25">
      <c r="B11" s="1" t="s">
        <v>25</v>
      </c>
      <c r="C11" s="5"/>
      <c r="D11" s="5"/>
      <c r="E11" s="5"/>
      <c r="F11" s="5"/>
      <c r="G11" s="5"/>
    </row>
    <row r="12" spans="2:7" x14ac:dyDescent="0.25">
      <c r="B12" s="1" t="s">
        <v>5</v>
      </c>
      <c r="C12" s="5"/>
      <c r="D12" s="5" t="s">
        <v>32</v>
      </c>
      <c r="E12" s="5"/>
      <c r="F12" s="5"/>
      <c r="G12" s="5" t="s">
        <v>160</v>
      </c>
    </row>
    <row r="13" spans="2:7" x14ac:dyDescent="0.25">
      <c r="B13" s="1" t="s">
        <v>4</v>
      </c>
      <c r="C13" s="5"/>
      <c r="D13" s="5" t="s">
        <v>32</v>
      </c>
      <c r="E13" s="5"/>
      <c r="F13" s="5"/>
      <c r="G13" s="5"/>
    </row>
    <row r="14" spans="2:7" x14ac:dyDescent="0.25">
      <c r="B14" s="1" t="s">
        <v>6</v>
      </c>
      <c r="C14" s="5"/>
      <c r="D14" s="5" t="s">
        <v>32</v>
      </c>
      <c r="E14" s="5"/>
      <c r="F14" s="5"/>
      <c r="G14" s="5" t="s">
        <v>156</v>
      </c>
    </row>
    <row r="15" spans="2:7" x14ac:dyDescent="0.25">
      <c r="B15" s="1" t="s">
        <v>9</v>
      </c>
      <c r="C15" s="5"/>
      <c r="D15" s="5" t="s">
        <v>32</v>
      </c>
      <c r="E15" s="5"/>
      <c r="F15" s="5"/>
      <c r="G15" s="5"/>
    </row>
    <row r="16" spans="2:7" x14ac:dyDescent="0.25">
      <c r="B16" s="1" t="s">
        <v>3</v>
      </c>
      <c r="C16" s="5"/>
      <c r="D16" s="5" t="s">
        <v>32</v>
      </c>
      <c r="E16" s="5"/>
      <c r="F16" s="5"/>
      <c r="G16" s="5"/>
    </row>
    <row r="17" spans="2:7" x14ac:dyDescent="0.25">
      <c r="B17" s="1" t="s">
        <v>12</v>
      </c>
      <c r="C17" s="5"/>
      <c r="D17" s="5" t="s">
        <v>32</v>
      </c>
      <c r="E17" s="5"/>
      <c r="F17" s="5"/>
      <c r="G17" s="5" t="s">
        <v>156</v>
      </c>
    </row>
    <row r="18" spans="2:7" x14ac:dyDescent="0.25">
      <c r="B18" s="1" t="s">
        <v>18</v>
      </c>
      <c r="C18" s="5"/>
      <c r="D18" s="5"/>
      <c r="E18" s="5"/>
      <c r="F18" s="5"/>
      <c r="G18" s="5"/>
    </row>
    <row r="19" spans="2:7" x14ac:dyDescent="0.25">
      <c r="B19" s="1" t="s">
        <v>24</v>
      </c>
      <c r="C19" s="5"/>
      <c r="D19" s="5" t="s">
        <v>32</v>
      </c>
      <c r="E19" s="5"/>
      <c r="F19" s="5"/>
      <c r="G19" s="5" t="s">
        <v>156</v>
      </c>
    </row>
    <row r="20" spans="2:7" x14ac:dyDescent="0.25">
      <c r="B20" s="1" t="s">
        <v>10</v>
      </c>
      <c r="C20" s="5"/>
      <c r="D20" s="5" t="s">
        <v>32</v>
      </c>
      <c r="E20" s="5"/>
      <c r="F20" s="5" t="s">
        <v>159</v>
      </c>
      <c r="G20" s="5" t="s">
        <v>160</v>
      </c>
    </row>
    <row r="21" spans="2:7" x14ac:dyDescent="0.25">
      <c r="B21" s="1" t="s">
        <v>8</v>
      </c>
      <c r="C21" s="5"/>
      <c r="D21" s="5" t="s">
        <v>32</v>
      </c>
      <c r="E21" s="5"/>
      <c r="F21" s="5"/>
      <c r="G21" s="5"/>
    </row>
    <row r="22" spans="2:7" x14ac:dyDescent="0.25">
      <c r="B22" s="1" t="s">
        <v>21</v>
      </c>
      <c r="C22" s="5"/>
      <c r="D22" s="5" t="s">
        <v>32</v>
      </c>
      <c r="E22" s="5"/>
      <c r="F22" s="5"/>
      <c r="G22" s="5"/>
    </row>
    <row r="23" spans="2:7" x14ac:dyDescent="0.25">
      <c r="B23" s="1" t="s">
        <v>2</v>
      </c>
      <c r="C23" s="5"/>
      <c r="D23" s="5" t="s">
        <v>32</v>
      </c>
      <c r="E23" s="5"/>
      <c r="F23" s="5"/>
      <c r="G23" s="5"/>
    </row>
    <row r="24" spans="2:7" x14ac:dyDescent="0.25">
      <c r="B24" s="1" t="s">
        <v>20</v>
      </c>
      <c r="C24" s="5"/>
      <c r="D24" s="5"/>
      <c r="E24" s="5"/>
      <c r="F24" s="5"/>
      <c r="G24" s="5"/>
    </row>
    <row r="25" spans="2:7" x14ac:dyDescent="0.25">
      <c r="B25" s="1" t="s">
        <v>1</v>
      </c>
      <c r="C25" s="5"/>
      <c r="D25" s="5" t="s">
        <v>32</v>
      </c>
      <c r="E25" s="5"/>
      <c r="F25" s="5"/>
      <c r="G25" s="5" t="s">
        <v>161</v>
      </c>
    </row>
    <row r="26" spans="2:7" x14ac:dyDescent="0.25">
      <c r="B26" s="1" t="s">
        <v>16</v>
      </c>
      <c r="C26" s="5"/>
      <c r="D26" s="5" t="s">
        <v>32</v>
      </c>
      <c r="E26" s="5"/>
      <c r="F26" s="5"/>
      <c r="G26" s="5"/>
    </row>
    <row r="27" spans="2:7" x14ac:dyDescent="0.25">
      <c r="B27" s="1" t="s">
        <v>11</v>
      </c>
      <c r="C27" s="5"/>
      <c r="D27" s="5" t="s">
        <v>32</v>
      </c>
      <c r="E27" s="5"/>
      <c r="F27" s="5"/>
      <c r="G27" s="5"/>
    </row>
    <row r="28" spans="2:7" x14ac:dyDescent="0.25">
      <c r="B28" s="1" t="s">
        <v>15</v>
      </c>
      <c r="C28" s="5"/>
      <c r="D28" s="5" t="s">
        <v>32</v>
      </c>
      <c r="E28" s="5"/>
      <c r="F28" s="5"/>
      <c r="G28" s="5"/>
    </row>
    <row r="29" spans="2:7" x14ac:dyDescent="0.25">
      <c r="B29" s="1" t="s">
        <v>7</v>
      </c>
      <c r="C29" s="5"/>
      <c r="D29" s="5" t="s">
        <v>32</v>
      </c>
      <c r="E29" s="5"/>
      <c r="F29" s="5"/>
      <c r="G29" s="5"/>
    </row>
    <row r="30" spans="2:7" x14ac:dyDescent="0.25">
      <c r="B30" s="1" t="s">
        <v>66</v>
      </c>
      <c r="C30" s="5"/>
      <c r="D30" s="5" t="s">
        <v>32</v>
      </c>
      <c r="E30" s="5"/>
      <c r="F30" s="5"/>
      <c r="G30" s="5"/>
    </row>
    <row r="31" spans="2:7" x14ac:dyDescent="0.25">
      <c r="B31" s="2" t="s">
        <v>157</v>
      </c>
      <c r="C31" s="6"/>
      <c r="D31" s="6" t="s">
        <v>32</v>
      </c>
      <c r="E31" s="6"/>
      <c r="F31" s="6"/>
      <c r="G31" s="6"/>
    </row>
    <row r="34" spans="2:6" x14ac:dyDescent="0.25">
      <c r="C34" s="8" t="s">
        <v>31</v>
      </c>
      <c r="D34" s="8" t="s">
        <v>35</v>
      </c>
    </row>
    <row r="35" spans="2:6" x14ac:dyDescent="0.25">
      <c r="B35">
        <v>1</v>
      </c>
      <c r="C35" t="s">
        <v>33</v>
      </c>
      <c r="D35" t="s">
        <v>36</v>
      </c>
    </row>
    <row r="36" spans="2:6" x14ac:dyDescent="0.25">
      <c r="B36">
        <v>2</v>
      </c>
      <c r="C36" t="s">
        <v>34</v>
      </c>
    </row>
    <row r="37" spans="2:6" x14ac:dyDescent="0.25">
      <c r="B37">
        <v>3</v>
      </c>
      <c r="C37" t="s">
        <v>64</v>
      </c>
    </row>
    <row r="38" spans="2:6" x14ac:dyDescent="0.25">
      <c r="B38">
        <v>4</v>
      </c>
      <c r="C38" t="s">
        <v>65</v>
      </c>
      <c r="D38" t="s">
        <v>158</v>
      </c>
      <c r="F38" t="s">
        <v>162</v>
      </c>
    </row>
    <row r="39" spans="2:6" x14ac:dyDescent="0.25">
      <c r="B39">
        <v>5</v>
      </c>
      <c r="C39" t="s">
        <v>67</v>
      </c>
    </row>
    <row r="40" spans="2:6" x14ac:dyDescent="0.25">
      <c r="B40">
        <v>6</v>
      </c>
      <c r="C40" t="s">
        <v>68</v>
      </c>
    </row>
    <row r="41" spans="2:6" x14ac:dyDescent="0.25">
      <c r="B41">
        <v>7</v>
      </c>
    </row>
    <row r="42" spans="2:6" x14ac:dyDescent="0.25">
      <c r="B42">
        <v>8</v>
      </c>
    </row>
    <row r="43" spans="2:6" x14ac:dyDescent="0.25">
      <c r="B43">
        <v>9</v>
      </c>
    </row>
    <row r="44" spans="2:6" x14ac:dyDescent="0.25">
      <c r="B44">
        <v>10</v>
      </c>
    </row>
    <row r="45" spans="2:6" x14ac:dyDescent="0.25">
      <c r="B45">
        <v>11</v>
      </c>
    </row>
    <row r="46" spans="2:6" x14ac:dyDescent="0.25">
      <c r="B46">
        <v>12</v>
      </c>
    </row>
    <row r="47" spans="2:6" x14ac:dyDescent="0.25">
      <c r="B47">
        <v>13</v>
      </c>
    </row>
    <row r="48" spans="2:6" x14ac:dyDescent="0.25">
      <c r="B48">
        <v>14</v>
      </c>
    </row>
    <row r="49" spans="2:2" x14ac:dyDescent="0.25">
      <c r="B49">
        <v>15</v>
      </c>
    </row>
    <row r="50" spans="2:2" x14ac:dyDescent="0.25">
      <c r="B50">
        <v>16</v>
      </c>
    </row>
    <row r="51" spans="2:2" x14ac:dyDescent="0.25">
      <c r="B51">
        <v>17</v>
      </c>
    </row>
    <row r="52" spans="2:2" x14ac:dyDescent="0.25">
      <c r="B52">
        <v>18</v>
      </c>
    </row>
    <row r="53" spans="2:2" x14ac:dyDescent="0.25">
      <c r="B53">
        <v>19</v>
      </c>
    </row>
    <row r="54" spans="2:2" x14ac:dyDescent="0.25">
      <c r="B54">
        <v>20</v>
      </c>
    </row>
    <row r="55" spans="2:2" x14ac:dyDescent="0.25">
      <c r="B55">
        <v>21</v>
      </c>
    </row>
    <row r="56" spans="2:2" x14ac:dyDescent="0.25">
      <c r="B56">
        <v>22</v>
      </c>
    </row>
    <row r="57" spans="2:2" x14ac:dyDescent="0.25">
      <c r="B57">
        <v>23</v>
      </c>
    </row>
    <row r="58" spans="2:2" x14ac:dyDescent="0.25">
      <c r="B58">
        <v>25</v>
      </c>
    </row>
    <row r="59" spans="2:2" x14ac:dyDescent="0.25">
      <c r="B59">
        <v>26</v>
      </c>
    </row>
  </sheetData>
  <sortState xmlns:xlrd2="http://schemas.microsoft.com/office/spreadsheetml/2017/richdata2" ref="B4:B29">
    <sortCondition ref="B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438E2-EF9A-4129-9C4B-10A3A480A102}">
  <dimension ref="E1:N58"/>
  <sheetViews>
    <sheetView workbookViewId="0">
      <selection activeCell="H9" sqref="H9"/>
    </sheetView>
  </sheetViews>
  <sheetFormatPr defaultRowHeight="15" x14ac:dyDescent="0.25"/>
  <cols>
    <col min="5" max="5" width="31.7109375" customWidth="1"/>
    <col min="6" max="6" width="13.42578125" customWidth="1"/>
    <col min="8" max="8" width="33.140625" customWidth="1"/>
    <col min="9" max="9" width="11.85546875" customWidth="1"/>
    <col min="11" max="11" width="36.42578125" bestFit="1" customWidth="1"/>
    <col min="12" max="12" width="12.7109375" style="7" bestFit="1" customWidth="1"/>
    <col min="13" max="13" width="29" bestFit="1" customWidth="1"/>
    <col min="14" max="14" width="12.28515625" bestFit="1" customWidth="1"/>
  </cols>
  <sheetData>
    <row r="1" spans="5:14" x14ac:dyDescent="0.25">
      <c r="H1" t="s">
        <v>89</v>
      </c>
    </row>
    <row r="2" spans="5:14" x14ac:dyDescent="0.25">
      <c r="E2" s="14" t="s">
        <v>148</v>
      </c>
      <c r="F2" s="14">
        <v>1</v>
      </c>
      <c r="H2" s="14" t="s">
        <v>69</v>
      </c>
      <c r="I2" s="14">
        <v>0.58379999999999999</v>
      </c>
      <c r="K2" t="s">
        <v>90</v>
      </c>
      <c r="L2" s="7">
        <v>24.0995606779721</v>
      </c>
      <c r="M2" t="s">
        <v>144</v>
      </c>
      <c r="N2" s="7">
        <v>1</v>
      </c>
    </row>
    <row r="3" spans="5:14" x14ac:dyDescent="0.25">
      <c r="E3" s="14" t="s">
        <v>149</v>
      </c>
      <c r="F3" s="14">
        <v>58.124000000000002</v>
      </c>
      <c r="H3" s="14" t="s">
        <v>70</v>
      </c>
      <c r="I3" s="14">
        <v>583.20452399999999</v>
      </c>
      <c r="K3" t="s">
        <v>91</v>
      </c>
      <c r="L3" s="7" t="s">
        <v>39</v>
      </c>
      <c r="M3" t="s">
        <v>41</v>
      </c>
      <c r="N3" s="7">
        <v>25</v>
      </c>
    </row>
    <row r="4" spans="5:14" x14ac:dyDescent="0.25">
      <c r="E4" s="14" t="s">
        <v>150</v>
      </c>
      <c r="F4" s="14">
        <v>9.9699999999999997E-2</v>
      </c>
      <c r="H4" s="14" t="s">
        <v>71</v>
      </c>
      <c r="I4" s="14">
        <v>0.57562918567093901</v>
      </c>
      <c r="K4" t="s">
        <v>92</v>
      </c>
      <c r="L4" s="7">
        <v>24.0995606779721</v>
      </c>
      <c r="M4" t="s">
        <v>145</v>
      </c>
      <c r="N4" s="7">
        <v>100</v>
      </c>
    </row>
    <row r="5" spans="5:14" x14ac:dyDescent="0.25">
      <c r="E5" s="14" t="s">
        <v>151</v>
      </c>
      <c r="F5" s="14">
        <v>1</v>
      </c>
      <c r="H5" s="14" t="s">
        <v>72</v>
      </c>
      <c r="I5" s="14">
        <v>575.04204390155496</v>
      </c>
      <c r="K5" t="s">
        <v>93</v>
      </c>
      <c r="L5" s="7">
        <v>10.034117007587801</v>
      </c>
      <c r="M5" t="s">
        <v>43</v>
      </c>
      <c r="N5" s="7">
        <v>1</v>
      </c>
    </row>
    <row r="6" spans="5:14" x14ac:dyDescent="0.25">
      <c r="E6" s="14" t="s">
        <v>152</v>
      </c>
      <c r="F6" s="14">
        <v>1</v>
      </c>
      <c r="H6" s="14" t="s">
        <v>73</v>
      </c>
      <c r="I6" s="14">
        <v>0.10107782755438099</v>
      </c>
      <c r="K6" t="s">
        <v>94</v>
      </c>
      <c r="L6" s="7" t="s">
        <v>39</v>
      </c>
      <c r="M6" t="s">
        <v>44</v>
      </c>
      <c r="N6" s="7">
        <v>58.124000549316399</v>
      </c>
    </row>
    <row r="7" spans="5:14" ht="14.25" customHeight="1" x14ac:dyDescent="0.25">
      <c r="E7" s="14" t="s">
        <v>153</v>
      </c>
      <c r="F7" s="14">
        <v>25</v>
      </c>
      <c r="H7" s="14" t="s">
        <v>74</v>
      </c>
      <c r="I7" s="14">
        <v>-126190</v>
      </c>
      <c r="J7" s="14"/>
      <c r="K7" t="s">
        <v>95</v>
      </c>
      <c r="L7" s="7" t="s">
        <v>39</v>
      </c>
      <c r="M7" t="s">
        <v>45</v>
      </c>
      <c r="N7" s="7">
        <v>9.96599899367131E-2</v>
      </c>
    </row>
    <row r="8" spans="5:14" ht="14.25" customHeight="1" x14ac:dyDescent="0.25">
      <c r="E8" s="14" t="s">
        <v>154</v>
      </c>
      <c r="F8" s="14">
        <v>367.46199999999999</v>
      </c>
      <c r="H8" s="14" t="s">
        <v>75</v>
      </c>
      <c r="I8" s="14">
        <v>-16570</v>
      </c>
      <c r="J8" s="14"/>
      <c r="K8" t="s">
        <v>96</v>
      </c>
      <c r="L8" s="7" t="s">
        <v>39</v>
      </c>
      <c r="M8" t="s">
        <v>46</v>
      </c>
      <c r="N8" s="7">
        <v>-126374.59832411</v>
      </c>
    </row>
    <row r="9" spans="5:14" ht="14.25" customHeight="1" x14ac:dyDescent="0.25">
      <c r="E9" s="14" t="s">
        <v>155</v>
      </c>
      <c r="F9" s="14">
        <v>-126374.6026</v>
      </c>
      <c r="H9" s="14" t="s">
        <v>76</v>
      </c>
      <c r="I9" s="14">
        <v>367.85234899328901</v>
      </c>
      <c r="J9" s="14"/>
      <c r="K9" t="s">
        <v>97</v>
      </c>
      <c r="L9" s="7">
        <v>0</v>
      </c>
      <c r="M9" t="s">
        <v>47</v>
      </c>
      <c r="N9" s="7">
        <v>127.610330719096</v>
      </c>
    </row>
    <row r="10" spans="5:14" ht="14.25" customHeight="1" x14ac:dyDescent="0.25">
      <c r="H10" s="14" t="s">
        <v>77</v>
      </c>
      <c r="I10" s="14">
        <v>-126190</v>
      </c>
      <c r="J10" s="14"/>
      <c r="K10" t="s">
        <v>98</v>
      </c>
      <c r="L10" s="7">
        <v>1.09181781701623</v>
      </c>
      <c r="M10" t="s">
        <v>146</v>
      </c>
      <c r="N10" s="7">
        <v>-126374.59832411</v>
      </c>
    </row>
    <row r="11" spans="5:14" ht="14.25" customHeight="1" x14ac:dyDescent="0.25">
      <c r="H11" s="14" t="s">
        <v>78</v>
      </c>
      <c r="I11" s="14" t="s">
        <v>82</v>
      </c>
      <c r="J11" s="14"/>
      <c r="K11" t="s">
        <v>99</v>
      </c>
      <c r="L11" s="7">
        <v>1.1017983147877</v>
      </c>
      <c r="M11" t="s">
        <v>147</v>
      </c>
      <c r="N11" s="7">
        <v>9.9440521578527202E-2</v>
      </c>
    </row>
    <row r="12" spans="5:14" ht="14.25" customHeight="1" x14ac:dyDescent="0.25">
      <c r="H12" s="14" t="s">
        <v>79</v>
      </c>
      <c r="I12" s="14">
        <v>367.85234899328901</v>
      </c>
      <c r="J12" s="14"/>
      <c r="K12" t="s">
        <v>100</v>
      </c>
      <c r="L12" s="7">
        <v>1.0927589869449099</v>
      </c>
    </row>
    <row r="13" spans="5:14" ht="14.25" customHeight="1" x14ac:dyDescent="0.25">
      <c r="H13" s="14" t="s">
        <v>80</v>
      </c>
      <c r="I13" s="14">
        <v>367.85234899328901</v>
      </c>
      <c r="J13" s="14"/>
      <c r="K13" t="s">
        <v>101</v>
      </c>
      <c r="L13" s="7">
        <v>97.9478991694033</v>
      </c>
    </row>
    <row r="14" spans="5:14" ht="14.25" customHeight="1" x14ac:dyDescent="0.25">
      <c r="H14" s="14" t="s">
        <v>81</v>
      </c>
      <c r="I14" s="14" t="s">
        <v>82</v>
      </c>
      <c r="J14" s="14"/>
      <c r="K14" t="s">
        <v>102</v>
      </c>
      <c r="L14" s="7">
        <v>1.68515412297365</v>
      </c>
    </row>
    <row r="15" spans="5:14" ht="14.25" customHeight="1" x14ac:dyDescent="0.25">
      <c r="H15" s="14" t="s">
        <v>83</v>
      </c>
      <c r="I15" s="14" t="s">
        <v>82</v>
      </c>
      <c r="J15" s="14"/>
      <c r="K15" t="s">
        <v>103</v>
      </c>
      <c r="L15" s="7" t="s">
        <v>39</v>
      </c>
    </row>
    <row r="16" spans="5:14" ht="14.25" customHeight="1" x14ac:dyDescent="0.25">
      <c r="E16" t="s">
        <v>119</v>
      </c>
      <c r="F16" s="7">
        <v>-2174.2240232911199</v>
      </c>
      <c r="H16" s="14" t="s">
        <v>84</v>
      </c>
      <c r="I16" s="14">
        <v>-126190</v>
      </c>
      <c r="J16" s="14"/>
      <c r="K16" t="s">
        <v>104</v>
      </c>
      <c r="L16" s="7">
        <v>89.732102913747696</v>
      </c>
    </row>
    <row r="17" spans="5:12" ht="14.25" customHeight="1" x14ac:dyDescent="0.25">
      <c r="E17" t="s">
        <v>120</v>
      </c>
      <c r="F17" s="7">
        <v>2.1954843010302199</v>
      </c>
      <c r="H17" s="14" t="s">
        <v>85</v>
      </c>
      <c r="I17" s="14" t="s">
        <v>82</v>
      </c>
      <c r="J17" s="14"/>
      <c r="K17" t="s">
        <v>105</v>
      </c>
      <c r="L17" s="7" t="s">
        <v>39</v>
      </c>
    </row>
    <row r="18" spans="5:12" ht="14.25" customHeight="1" x14ac:dyDescent="0.25">
      <c r="H18" s="14" t="s">
        <v>86</v>
      </c>
      <c r="I18" s="14">
        <v>367.85234899328901</v>
      </c>
      <c r="J18" s="14"/>
      <c r="K18" t="s">
        <v>106</v>
      </c>
      <c r="L18" s="7">
        <v>90.552359772723804</v>
      </c>
    </row>
    <row r="19" spans="5:12" ht="14.25" customHeight="1" x14ac:dyDescent="0.25">
      <c r="E19" t="s">
        <v>107</v>
      </c>
      <c r="F19" s="7">
        <v>49285.148526028097</v>
      </c>
      <c r="H19" s="14" t="s">
        <v>87</v>
      </c>
      <c r="I19" s="14">
        <v>367.85234899328901</v>
      </c>
      <c r="J19" s="14"/>
      <c r="K19" t="s">
        <v>107</v>
      </c>
      <c r="L19" s="7">
        <v>49285.148526028097</v>
      </c>
    </row>
    <row r="20" spans="5:12" ht="14.25" customHeight="1" x14ac:dyDescent="0.25">
      <c r="E20" t="s">
        <v>111</v>
      </c>
      <c r="F20" s="7">
        <v>45757.345930506097</v>
      </c>
      <c r="H20" s="14" t="s">
        <v>88</v>
      </c>
      <c r="I20" s="14">
        <v>367.85234899328901</v>
      </c>
      <c r="J20" s="14"/>
      <c r="K20" t="s">
        <v>108</v>
      </c>
      <c r="L20" s="7">
        <v>98.866679772723799</v>
      </c>
    </row>
    <row r="21" spans="5:12" ht="14.25" customHeight="1" x14ac:dyDescent="0.25">
      <c r="J21" s="14"/>
      <c r="K21" t="s">
        <v>109</v>
      </c>
      <c r="L21" s="7">
        <v>22471.785913147</v>
      </c>
    </row>
    <row r="22" spans="5:12" ht="14.25" customHeight="1" x14ac:dyDescent="0.25">
      <c r="E22" t="s">
        <v>98</v>
      </c>
      <c r="F22" s="7">
        <v>1.09181781701623</v>
      </c>
      <c r="H22" t="s">
        <v>125</v>
      </c>
      <c r="I22" s="7">
        <v>58.124000549316399</v>
      </c>
      <c r="J22" s="14"/>
      <c r="K22" t="s">
        <v>110</v>
      </c>
      <c r="L22" s="7">
        <v>2.9966671627597501</v>
      </c>
    </row>
    <row r="23" spans="5:12" ht="14.25" customHeight="1" x14ac:dyDescent="0.25">
      <c r="E23" t="s">
        <v>99</v>
      </c>
      <c r="F23" s="7">
        <v>1.1017983147877</v>
      </c>
      <c r="H23" t="s">
        <v>90</v>
      </c>
      <c r="I23" s="7">
        <v>24.0995606779721</v>
      </c>
      <c r="J23" s="14"/>
      <c r="K23" t="s">
        <v>111</v>
      </c>
      <c r="L23" s="7">
        <v>45757.345930506097</v>
      </c>
    </row>
    <row r="24" spans="5:12" ht="14.25" customHeight="1" x14ac:dyDescent="0.25">
      <c r="E24" t="s">
        <v>104</v>
      </c>
      <c r="F24" s="7">
        <v>89.732102913747696</v>
      </c>
      <c r="H24" t="s">
        <v>92</v>
      </c>
      <c r="I24" s="7">
        <v>24.0995606779721</v>
      </c>
      <c r="J24" s="14"/>
      <c r="K24" t="s">
        <v>112</v>
      </c>
      <c r="L24" s="7">
        <v>584.51021401186495</v>
      </c>
    </row>
    <row r="25" spans="5:12" ht="14.25" customHeight="1" x14ac:dyDescent="0.25">
      <c r="E25" t="s">
        <v>108</v>
      </c>
      <c r="F25" s="7">
        <v>98.866679772723799</v>
      </c>
      <c r="H25" t="s">
        <v>124</v>
      </c>
      <c r="I25" s="7">
        <v>24.0995606779721</v>
      </c>
      <c r="J25" s="14"/>
      <c r="K25" t="s">
        <v>113</v>
      </c>
      <c r="L25" s="7">
        <v>9.9440521578527202E-2</v>
      </c>
    </row>
    <row r="26" spans="5:12" x14ac:dyDescent="0.25">
      <c r="E26" t="s">
        <v>101</v>
      </c>
      <c r="F26" s="7">
        <v>97.9478991694033</v>
      </c>
      <c r="H26" t="s">
        <v>134</v>
      </c>
      <c r="I26" s="7">
        <v>23.644436434125801</v>
      </c>
      <c r="K26" t="s">
        <v>114</v>
      </c>
      <c r="L26" s="7">
        <v>9.9440521578527202E-2</v>
      </c>
    </row>
    <row r="27" spans="5:12" x14ac:dyDescent="0.25">
      <c r="E27" t="s">
        <v>100</v>
      </c>
      <c r="F27" s="7">
        <v>1.0927589869449099</v>
      </c>
      <c r="H27" t="s">
        <v>114</v>
      </c>
      <c r="I27" s="7">
        <v>9.9440521578527202E-2</v>
      </c>
      <c r="K27" t="s">
        <v>115</v>
      </c>
      <c r="L27" s="7">
        <v>0</v>
      </c>
    </row>
    <row r="28" spans="5:12" x14ac:dyDescent="0.25">
      <c r="E28" t="s">
        <v>116</v>
      </c>
      <c r="F28" s="7">
        <v>1.5438046601354101</v>
      </c>
      <c r="H28" t="s">
        <v>113</v>
      </c>
      <c r="I28" s="7">
        <v>9.9440521578527202E-2</v>
      </c>
      <c r="K28" t="s">
        <v>116</v>
      </c>
      <c r="L28" s="7">
        <v>1.5438046601354101</v>
      </c>
    </row>
    <row r="29" spans="5:12" x14ac:dyDescent="0.25">
      <c r="E29" t="s">
        <v>102</v>
      </c>
      <c r="F29" s="7">
        <v>1.68515412297365</v>
      </c>
      <c r="K29" t="s">
        <v>117</v>
      </c>
      <c r="L29" s="7" t="s">
        <v>39</v>
      </c>
    </row>
    <row r="30" spans="5:12" x14ac:dyDescent="0.25">
      <c r="E30" t="s">
        <v>133</v>
      </c>
      <c r="F30" s="7">
        <v>98.866679772723799</v>
      </c>
      <c r="H30" t="s">
        <v>93</v>
      </c>
      <c r="I30" s="7">
        <v>10.034117007587801</v>
      </c>
      <c r="K30" t="s">
        <v>118</v>
      </c>
      <c r="L30" s="7">
        <v>2.4118282206880202</v>
      </c>
    </row>
    <row r="31" spans="5:12" x14ac:dyDescent="0.25">
      <c r="E31" t="s">
        <v>121</v>
      </c>
      <c r="F31" s="7">
        <v>1.70096137289859</v>
      </c>
      <c r="H31" t="s">
        <v>112</v>
      </c>
      <c r="I31" s="7">
        <v>584.51021401186495</v>
      </c>
      <c r="K31" t="s">
        <v>119</v>
      </c>
      <c r="L31" s="7">
        <v>-2174.2240232911199</v>
      </c>
    </row>
    <row r="32" spans="5:12" x14ac:dyDescent="0.25">
      <c r="H32" t="s">
        <v>118</v>
      </c>
      <c r="I32" s="7">
        <v>2.4118282206880202</v>
      </c>
      <c r="K32" t="s">
        <v>120</v>
      </c>
      <c r="L32" s="7">
        <v>2.1954843010302199</v>
      </c>
    </row>
    <row r="33" spans="5:12" x14ac:dyDescent="0.25">
      <c r="E33" t="s">
        <v>109</v>
      </c>
      <c r="F33" s="7">
        <v>22471.785913147</v>
      </c>
      <c r="H33" t="s">
        <v>123</v>
      </c>
      <c r="I33" s="7">
        <v>4.1494532342825602E-2</v>
      </c>
      <c r="K33" t="s">
        <v>121</v>
      </c>
      <c r="L33" s="7">
        <v>1.70096137289859</v>
      </c>
    </row>
    <row r="34" spans="5:12" x14ac:dyDescent="0.25">
      <c r="E34" t="s">
        <v>122</v>
      </c>
      <c r="F34" s="7">
        <v>386.61801838778098</v>
      </c>
      <c r="H34" t="s">
        <v>135</v>
      </c>
      <c r="I34" s="7">
        <v>583.22302246093795</v>
      </c>
      <c r="K34" t="s">
        <v>122</v>
      </c>
      <c r="L34" s="7">
        <v>386.61801838778098</v>
      </c>
    </row>
    <row r="35" spans="5:12" x14ac:dyDescent="0.25">
      <c r="K35" t="s">
        <v>123</v>
      </c>
      <c r="L35" s="7">
        <v>4.1494532342825602E-2</v>
      </c>
    </row>
    <row r="36" spans="5:12" x14ac:dyDescent="0.25">
      <c r="H36" t="s">
        <v>110</v>
      </c>
      <c r="I36" s="7">
        <v>2.9966671627597501</v>
      </c>
      <c r="K36" t="s">
        <v>124</v>
      </c>
      <c r="L36" s="7">
        <v>24.0995606779721</v>
      </c>
    </row>
    <row r="37" spans="5:12" x14ac:dyDescent="0.25">
      <c r="H37" t="s">
        <v>141</v>
      </c>
      <c r="I37" s="7">
        <v>7.2274464311530701E-3</v>
      </c>
      <c r="K37" t="s">
        <v>125</v>
      </c>
      <c r="L37" s="7">
        <v>58.124000549316399</v>
      </c>
    </row>
    <row r="38" spans="5:12" x14ac:dyDescent="0.25">
      <c r="K38" t="s">
        <v>126</v>
      </c>
      <c r="L38" s="7">
        <v>0</v>
      </c>
    </row>
    <row r="39" spans="5:12" x14ac:dyDescent="0.25">
      <c r="H39" t="s">
        <v>140</v>
      </c>
      <c r="I39" s="7">
        <v>241.943916224254</v>
      </c>
      <c r="K39" t="s">
        <v>127</v>
      </c>
      <c r="L39" s="7">
        <v>0</v>
      </c>
    </row>
    <row r="40" spans="5:12" x14ac:dyDescent="0.25">
      <c r="H40" t="s">
        <v>132</v>
      </c>
      <c r="I40" s="7">
        <v>353.76027755662699</v>
      </c>
      <c r="K40" t="s">
        <v>128</v>
      </c>
      <c r="L40" s="7">
        <v>1</v>
      </c>
    </row>
    <row r="41" spans="5:12" x14ac:dyDescent="0.25">
      <c r="K41" t="s">
        <v>129</v>
      </c>
      <c r="L41" s="7">
        <v>1</v>
      </c>
    </row>
    <row r="42" spans="5:12" x14ac:dyDescent="0.25">
      <c r="H42" t="s">
        <v>136</v>
      </c>
      <c r="I42" s="7" t="s">
        <v>39</v>
      </c>
      <c r="K42" t="s">
        <v>130</v>
      </c>
      <c r="L42" s="7">
        <v>1</v>
      </c>
    </row>
    <row r="43" spans="5:12" x14ac:dyDescent="0.25">
      <c r="H43" t="s">
        <v>137</v>
      </c>
      <c r="I43" s="7">
        <v>1.55399090696729E-2</v>
      </c>
      <c r="K43" t="s">
        <v>131</v>
      </c>
      <c r="L43" s="7">
        <v>1</v>
      </c>
    </row>
    <row r="44" spans="5:12" x14ac:dyDescent="0.25">
      <c r="H44" t="s">
        <v>138</v>
      </c>
      <c r="I44" s="7">
        <v>353.76027755662699</v>
      </c>
      <c r="K44" t="s">
        <v>132</v>
      </c>
      <c r="L44" s="7">
        <v>353.76027755662699</v>
      </c>
    </row>
    <row r="45" spans="5:12" x14ac:dyDescent="0.25">
      <c r="K45" t="s">
        <v>133</v>
      </c>
      <c r="L45" s="7">
        <v>98.866679772723799</v>
      </c>
    </row>
    <row r="46" spans="5:12" x14ac:dyDescent="0.25">
      <c r="H46" t="s">
        <v>143</v>
      </c>
      <c r="I46" s="7">
        <v>0.97218200144448397</v>
      </c>
      <c r="K46" t="s">
        <v>134</v>
      </c>
      <c r="L46" s="7">
        <v>23.644436434125801</v>
      </c>
    </row>
    <row r="47" spans="5:12" x14ac:dyDescent="0.25">
      <c r="K47" t="s">
        <v>135</v>
      </c>
      <c r="L47" s="7">
        <v>583.22302246093795</v>
      </c>
    </row>
    <row r="48" spans="5:12" x14ac:dyDescent="0.25">
      <c r="K48" t="s">
        <v>136</v>
      </c>
      <c r="L48" s="7" t="s">
        <v>39</v>
      </c>
    </row>
    <row r="49" spans="9:12" x14ac:dyDescent="0.25">
      <c r="K49" t="s">
        <v>137</v>
      </c>
      <c r="L49" s="7">
        <v>1.55399090696729E-2</v>
      </c>
    </row>
    <row r="50" spans="9:12" x14ac:dyDescent="0.25">
      <c r="K50" t="s">
        <v>138</v>
      </c>
      <c r="L50" s="7">
        <v>353.76027755662699</v>
      </c>
    </row>
    <row r="51" spans="9:12" x14ac:dyDescent="0.25">
      <c r="K51" t="s">
        <v>139</v>
      </c>
      <c r="L51" s="7" t="s">
        <v>39</v>
      </c>
    </row>
    <row r="52" spans="9:12" x14ac:dyDescent="0.25">
      <c r="K52" t="s">
        <v>140</v>
      </c>
      <c r="L52" s="7">
        <v>241.943916224254</v>
      </c>
    </row>
    <row r="53" spans="9:12" x14ac:dyDescent="0.25">
      <c r="K53" t="s">
        <v>141</v>
      </c>
      <c r="L53" s="7">
        <v>7.2274464311530701E-3</v>
      </c>
    </row>
    <row r="54" spans="9:12" x14ac:dyDescent="0.25">
      <c r="K54" t="s">
        <v>142</v>
      </c>
      <c r="L54" s="7">
        <v>-25.332232509918398</v>
      </c>
    </row>
    <row r="55" spans="9:12" x14ac:dyDescent="0.25">
      <c r="K55" t="s">
        <v>143</v>
      </c>
      <c r="L55" s="7">
        <v>0.97218200144448397</v>
      </c>
    </row>
    <row r="58" spans="9:12" x14ac:dyDescent="0.25">
      <c r="I5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82C4-2709-4676-8907-2AB6AA5C535C}">
  <dimension ref="B2:Q29"/>
  <sheetViews>
    <sheetView workbookViewId="0">
      <selection activeCell="I18" sqref="I18"/>
    </sheetView>
  </sheetViews>
  <sheetFormatPr defaultRowHeight="15" x14ac:dyDescent="0.25"/>
  <cols>
    <col min="2" max="2" width="27" bestFit="1" customWidth="1"/>
    <col min="3" max="3" width="12.42578125" customWidth="1"/>
    <col min="4" max="4" width="12.5703125" customWidth="1"/>
    <col min="5" max="5" width="13.140625" customWidth="1"/>
    <col min="7" max="7" width="10.28515625" bestFit="1" customWidth="1"/>
    <col min="9" max="9" width="28.42578125" customWidth="1"/>
    <col min="10" max="11" width="11.5703125" bestFit="1" customWidth="1"/>
    <col min="12" max="12" width="11.85546875" customWidth="1"/>
    <col min="14" max="14" width="11.5703125" bestFit="1" customWidth="1"/>
  </cols>
  <sheetData>
    <row r="2" spans="2:14" x14ac:dyDescent="0.25">
      <c r="B2" s="11">
        <v>1</v>
      </c>
      <c r="I2" s="11">
        <v>0.5</v>
      </c>
    </row>
    <row r="3" spans="2:14" x14ac:dyDescent="0.25">
      <c r="C3" s="9">
        <v>1</v>
      </c>
      <c r="D3" s="9">
        <v>2</v>
      </c>
      <c r="E3" s="10" t="s">
        <v>38</v>
      </c>
      <c r="I3" t="s">
        <v>40</v>
      </c>
      <c r="J3" s="12">
        <v>0</v>
      </c>
      <c r="K3" s="12">
        <v>0</v>
      </c>
      <c r="L3" s="12" t="s">
        <v>39</v>
      </c>
    </row>
    <row r="4" spans="2:14" x14ac:dyDescent="0.25">
      <c r="B4" t="s">
        <v>40</v>
      </c>
      <c r="C4" s="9">
        <v>0</v>
      </c>
      <c r="D4" s="9">
        <v>0</v>
      </c>
      <c r="E4" s="10" t="s">
        <v>39</v>
      </c>
      <c r="I4" t="s">
        <v>41</v>
      </c>
      <c r="J4" s="12">
        <v>25</v>
      </c>
      <c r="K4" s="12">
        <v>32.358498425136503</v>
      </c>
      <c r="L4" s="12" t="s">
        <v>39</v>
      </c>
    </row>
    <row r="5" spans="2:14" x14ac:dyDescent="0.25">
      <c r="B5" t="s">
        <v>41</v>
      </c>
      <c r="C5" s="9">
        <v>25</v>
      </c>
      <c r="D5" s="9">
        <v>25.819946540309601</v>
      </c>
      <c r="E5" s="10" t="s">
        <v>39</v>
      </c>
      <c r="I5" t="s">
        <v>42</v>
      </c>
      <c r="J5" s="12">
        <v>1</v>
      </c>
      <c r="K5" s="12">
        <v>100</v>
      </c>
      <c r="L5" s="12" t="s">
        <v>39</v>
      </c>
    </row>
    <row r="6" spans="2:14" x14ac:dyDescent="0.25">
      <c r="B6" t="s">
        <v>42</v>
      </c>
      <c r="C6" s="9">
        <v>1</v>
      </c>
      <c r="D6" s="9">
        <v>100</v>
      </c>
      <c r="E6" s="10" t="s">
        <v>39</v>
      </c>
      <c r="I6" t="s">
        <v>43</v>
      </c>
      <c r="J6" s="12">
        <v>1</v>
      </c>
      <c r="K6" s="12">
        <v>1</v>
      </c>
      <c r="L6" s="12" t="s">
        <v>39</v>
      </c>
    </row>
    <row r="7" spans="2:14" x14ac:dyDescent="0.25">
      <c r="B7" t="s">
        <v>43</v>
      </c>
      <c r="C7" s="9">
        <v>1</v>
      </c>
      <c r="D7" s="9">
        <v>1</v>
      </c>
      <c r="E7" s="10" t="s">
        <v>39</v>
      </c>
      <c r="I7" t="s">
        <v>44</v>
      </c>
      <c r="J7" s="12">
        <v>142.28500366210901</v>
      </c>
      <c r="K7" s="12">
        <v>142.28500366210901</v>
      </c>
      <c r="L7" s="12" t="s">
        <v>39</v>
      </c>
    </row>
    <row r="8" spans="2:14" x14ac:dyDescent="0.25">
      <c r="B8" t="s">
        <v>44</v>
      </c>
      <c r="C8" s="9">
        <v>142.28500366210901</v>
      </c>
      <c r="D8" s="9">
        <v>142.28500366210901</v>
      </c>
      <c r="E8" s="10" t="s">
        <v>39</v>
      </c>
      <c r="I8" t="s">
        <v>45</v>
      </c>
      <c r="J8" s="12">
        <v>0.19418714906520301</v>
      </c>
      <c r="K8" s="12">
        <v>0.19418714906520301</v>
      </c>
      <c r="L8" s="12" t="s">
        <v>39</v>
      </c>
    </row>
    <row r="9" spans="2:14" x14ac:dyDescent="0.25">
      <c r="B9" t="s">
        <v>45</v>
      </c>
      <c r="C9" s="9">
        <v>0.19418714906520301</v>
      </c>
      <c r="D9" s="9">
        <v>0.19418714906520301</v>
      </c>
      <c r="E9" s="10" t="s">
        <v>39</v>
      </c>
      <c r="I9" t="s">
        <v>46</v>
      </c>
      <c r="J9" s="12">
        <v>-299370.35490078299</v>
      </c>
      <c r="K9" s="12">
        <v>-295497.400460921</v>
      </c>
      <c r="L9" s="12" t="s">
        <v>39</v>
      </c>
      <c r="N9" s="13">
        <f>J9+L11*3600</f>
        <v>-295497.400460921</v>
      </c>
    </row>
    <row r="10" spans="2:14" x14ac:dyDescent="0.25">
      <c r="B10" t="s">
        <v>46</v>
      </c>
      <c r="C10" s="9">
        <v>-299370.35490078299</v>
      </c>
      <c r="D10" s="9">
        <v>-297433.87768085202</v>
      </c>
      <c r="E10" s="10" t="s">
        <v>39</v>
      </c>
      <c r="G10" s="9">
        <f>C10+E12*3600</f>
        <v>-297433.87768085196</v>
      </c>
      <c r="I10" t="s">
        <v>47</v>
      </c>
      <c r="J10" s="12">
        <v>207.856690741335</v>
      </c>
      <c r="K10" s="12">
        <v>213.771549962694</v>
      </c>
      <c r="L10" s="12" t="s">
        <v>39</v>
      </c>
    </row>
    <row r="11" spans="2:14" x14ac:dyDescent="0.25">
      <c r="B11" t="s">
        <v>47</v>
      </c>
      <c r="C11" s="9">
        <v>207.856690741335</v>
      </c>
      <c r="D11" s="9">
        <v>207.364370462826</v>
      </c>
      <c r="E11" s="10" t="s">
        <v>39</v>
      </c>
      <c r="I11" t="s">
        <v>48</v>
      </c>
      <c r="J11" s="12">
        <v>-83.158431916884098</v>
      </c>
      <c r="K11" s="12">
        <v>-82.082611239144597</v>
      </c>
      <c r="L11" s="12">
        <v>1.0758206777394399</v>
      </c>
    </row>
    <row r="12" spans="2:14" x14ac:dyDescent="0.25">
      <c r="B12" t="s">
        <v>48</v>
      </c>
      <c r="C12" s="9">
        <v>-83.158431916884098</v>
      </c>
      <c r="D12" s="9">
        <v>-82.620521578014305</v>
      </c>
      <c r="E12" s="10">
        <v>0.53791033886972905</v>
      </c>
      <c r="G12" s="9"/>
    </row>
    <row r="13" spans="2:14" x14ac:dyDescent="0.25">
      <c r="J13" s="9">
        <f>J9/3600</f>
        <v>-83.158431916884169</v>
      </c>
      <c r="K13" s="9">
        <f>K9/3600</f>
        <v>-82.082611239144725</v>
      </c>
      <c r="L13" s="9">
        <f>E12*2</f>
        <v>1.0758206777394581</v>
      </c>
    </row>
    <row r="14" spans="2:14" x14ac:dyDescent="0.25">
      <c r="C14" s="9">
        <f>C10/3600</f>
        <v>-83.158431916884169</v>
      </c>
      <c r="D14" s="9">
        <f>D10/3600</f>
        <v>-82.620521578014447</v>
      </c>
    </row>
    <row r="16" spans="2:14" x14ac:dyDescent="0.25">
      <c r="D16" s="9">
        <f>D6-C6</f>
        <v>99</v>
      </c>
    </row>
    <row r="17" spans="4:17" x14ac:dyDescent="0.25">
      <c r="D17" s="12">
        <f>D16*D9</f>
        <v>19.2245277574551</v>
      </c>
    </row>
    <row r="20" spans="4:17" x14ac:dyDescent="0.25">
      <c r="E20" t="s">
        <v>54</v>
      </c>
      <c r="F20" t="s">
        <v>54</v>
      </c>
      <c r="G20" t="s">
        <v>55</v>
      </c>
      <c r="H20" t="s">
        <v>56</v>
      </c>
      <c r="I20" t="s">
        <v>57</v>
      </c>
      <c r="J20" t="s">
        <v>58</v>
      </c>
      <c r="K20" t="s">
        <v>59</v>
      </c>
      <c r="M20" t="s">
        <v>49</v>
      </c>
      <c r="N20" t="s">
        <v>50</v>
      </c>
      <c r="O20" t="s">
        <v>51</v>
      </c>
      <c r="P20" t="s">
        <v>52</v>
      </c>
      <c r="Q20" t="s">
        <v>53</v>
      </c>
    </row>
    <row r="21" spans="4:17" x14ac:dyDescent="0.25">
      <c r="E21" t="s">
        <v>55</v>
      </c>
    </row>
    <row r="22" spans="4:17" x14ac:dyDescent="0.25">
      <c r="E22" t="s">
        <v>56</v>
      </c>
    </row>
    <row r="23" spans="4:17" x14ac:dyDescent="0.25">
      <c r="E23" t="s">
        <v>57</v>
      </c>
    </row>
    <row r="24" spans="4:17" x14ac:dyDescent="0.25">
      <c r="E24" t="s">
        <v>58</v>
      </c>
    </row>
    <row r="25" spans="4:17" x14ac:dyDescent="0.25">
      <c r="E25" t="s">
        <v>59</v>
      </c>
    </row>
    <row r="26" spans="4:17" x14ac:dyDescent="0.25">
      <c r="E26" t="s">
        <v>60</v>
      </c>
    </row>
    <row r="27" spans="4:17" x14ac:dyDescent="0.25">
      <c r="E27" t="s">
        <v>61</v>
      </c>
    </row>
    <row r="28" spans="4:17" x14ac:dyDescent="0.25">
      <c r="E28" t="s">
        <v>62</v>
      </c>
    </row>
    <row r="29" spans="4:17" x14ac:dyDescent="0.25">
      <c r="E29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B4FE-847C-4CF9-ABFB-BBDDDAEBF7ED}">
  <dimension ref="B2:B10"/>
  <sheetViews>
    <sheetView tabSelected="1" workbookViewId="0">
      <selection activeCell="E6" sqref="E6"/>
    </sheetView>
  </sheetViews>
  <sheetFormatPr defaultRowHeight="15" x14ac:dyDescent="0.25"/>
  <sheetData>
    <row r="2" spans="2:2" x14ac:dyDescent="0.25">
      <c r="B2" t="s">
        <v>167</v>
      </c>
    </row>
    <row r="3" spans="2:2" x14ac:dyDescent="0.25">
      <c r="B3" t="s">
        <v>164</v>
      </c>
    </row>
    <row r="4" spans="2:2" x14ac:dyDescent="0.25">
      <c r="B4" t="s">
        <v>165</v>
      </c>
    </row>
    <row r="9" spans="2:2" x14ac:dyDescent="0.25">
      <c r="B9" t="s">
        <v>166</v>
      </c>
    </row>
    <row r="10" spans="2:2" x14ac:dyDescent="0.25">
      <c r="B10" t="s">
        <v>168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IP21ConfigWorkBook xmlns:xsd="http://www.w3.org/2001/XMLSchema" xmlns:xsi="http://www.w3.org/2001/XMLSchema-instance" xmlns="http://www.aspentech.com/ProcessData/ExcelAddIn/IP21ConfigWorkBook">
  <WorkBookName>RefBitsDev.xlsx</WorkBookName>
  <MappingTemplateName/>
  <ColumnMaps/>
</IP21ConfigWorkBook>
</file>

<file path=customXml/itemProps1.xml><?xml version="1.0" encoding="utf-8"?>
<ds:datastoreItem xmlns:ds="http://schemas.openxmlformats.org/officeDocument/2006/customXml" ds:itemID="{82F4B865-9CF2-4ACF-86FC-FC0C880795A3}">
  <ds:schemaRefs>
    <ds:schemaRef ds:uri="http://www.w3.org/2001/XMLSchema"/>
    <ds:schemaRef ds:uri="http://www.aspentech.com/ProcessData/ExcelAddIn/IP21ConfigWorkBook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Comps</vt:lpstr>
      <vt:lpstr>Sheet2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 Anders</cp:lastModifiedBy>
  <dcterms:created xsi:type="dcterms:W3CDTF">2020-09-28T07:13:27Z</dcterms:created>
  <dcterms:modified xsi:type="dcterms:W3CDTF">2024-06-05T08:53:36Z</dcterms:modified>
</cp:coreProperties>
</file>