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timot\Documents\HEIG\PDL\Labos\processus-de-developpement-groupe3\docs\"/>
    </mc:Choice>
  </mc:AlternateContent>
  <xr:revisionPtr revIDLastSave="0" documentId="13_ncr:1_{9B72795D-0095-409A-905F-816CC84ED69D}" xr6:coauthVersionLast="47" xr6:coauthVersionMax="47" xr10:uidLastSave="{00000000-0000-0000-0000-000000000000}"/>
  <bookViews>
    <workbookView xWindow="19095" yWindow="0" windowWidth="19410" windowHeight="20985" activeTab="2" xr2:uid="{5B33AC20-C063-46CD-B5B9-EB0679064C9C}"/>
  </bookViews>
  <sheets>
    <sheet name="UserStories" sheetId="1" r:id="rId1"/>
    <sheet name="Tasks" sheetId="2" r:id="rId2"/>
    <sheet name="EstimatedTime&amp;costs" sheetId="3" r:id="rId3"/>
    <sheet name="Feuil2"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7" i="3" l="1"/>
  <c r="E89" i="3"/>
  <c r="F26" i="1"/>
  <c r="F28" i="1"/>
  <c r="F27" i="1"/>
  <c r="F4" i="1"/>
  <c r="F6" i="1"/>
  <c r="F31" i="1"/>
  <c r="F34" i="1"/>
  <c r="F33" i="1"/>
  <c r="F24" i="1"/>
  <c r="F25" i="1"/>
  <c r="F29" i="1"/>
  <c r="F30" i="1"/>
  <c r="F32" i="1"/>
  <c r="F35" i="1"/>
  <c r="F7" i="1"/>
  <c r="F8" i="1"/>
  <c r="F9" i="1"/>
  <c r="F10" i="1"/>
  <c r="F11" i="1"/>
  <c r="F12" i="1"/>
  <c r="F13" i="1"/>
  <c r="F14" i="1"/>
  <c r="F15" i="1"/>
  <c r="F16" i="1"/>
  <c r="F17" i="1"/>
  <c r="F18" i="1"/>
  <c r="F19" i="1"/>
  <c r="F20" i="1"/>
  <c r="F21" i="1"/>
  <c r="F22" i="1"/>
  <c r="F23" i="1"/>
  <c r="F5" i="1"/>
  <c r="M3" i="2"/>
  <c r="M4" i="2" s="1"/>
  <c r="AC3" i="2"/>
  <c r="AC4" i="2" s="1"/>
  <c r="AS3" i="2"/>
  <c r="AS4" i="2" s="1"/>
  <c r="BI3" i="2"/>
  <c r="BI4" i="2" s="1"/>
  <c r="BY3" i="2"/>
  <c r="BY4" i="2" s="1"/>
  <c r="CO3" i="2"/>
  <c r="CO4" i="2" s="1"/>
  <c r="DE3" i="2"/>
  <c r="DE4" i="2" s="1"/>
  <c r="AU3" i="2"/>
  <c r="AU4" i="2" s="1"/>
  <c r="CA3" i="2"/>
  <c r="CA4" i="2" s="1"/>
  <c r="DG3" i="2"/>
  <c r="DG4" i="2" s="1"/>
  <c r="P3" i="2"/>
  <c r="P4" i="2" s="1"/>
  <c r="BL3" i="2"/>
  <c r="BL4" i="2" s="1"/>
  <c r="CR3" i="2"/>
  <c r="CR4" i="2" s="1"/>
  <c r="AG3" i="2"/>
  <c r="AG4" i="2" s="1"/>
  <c r="AW3" i="2"/>
  <c r="AW4" i="2" s="1"/>
  <c r="CC3" i="2"/>
  <c r="CC4" i="2" s="1"/>
  <c r="DI3" i="2"/>
  <c r="DI4" i="2" s="1"/>
  <c r="BV3" i="2"/>
  <c r="BV4" i="2" s="1"/>
  <c r="CM3" i="2"/>
  <c r="CM4" i="2" s="1"/>
  <c r="BX3" i="2"/>
  <c r="BX4" i="2" s="1"/>
  <c r="N3" i="2"/>
  <c r="N4" i="2" s="1"/>
  <c r="AD3" i="2"/>
  <c r="AD4" i="2" s="1"/>
  <c r="AT3" i="2"/>
  <c r="AT4" i="2" s="1"/>
  <c r="BJ3" i="2"/>
  <c r="BJ4" i="2" s="1"/>
  <c r="BZ3" i="2"/>
  <c r="BZ4" i="2" s="1"/>
  <c r="CP3" i="2"/>
  <c r="CP4" i="2" s="1"/>
  <c r="DF3" i="2"/>
  <c r="DF4" i="2" s="1"/>
  <c r="O3" i="2"/>
  <c r="O4" i="2" s="1"/>
  <c r="AE3" i="2"/>
  <c r="AE4" i="2" s="1"/>
  <c r="BK3" i="2"/>
  <c r="BK4" i="2" s="1"/>
  <c r="CQ3" i="2"/>
  <c r="CQ4" i="2" s="1"/>
  <c r="AF3" i="2"/>
  <c r="AF4" i="2" s="1"/>
  <c r="AV3" i="2"/>
  <c r="AV4" i="2" s="1"/>
  <c r="CB3" i="2"/>
  <c r="CB4" i="2" s="1"/>
  <c r="DH3" i="2"/>
  <c r="DH4" i="2" s="1"/>
  <c r="Q3" i="2"/>
  <c r="Q4" i="2" s="1"/>
  <c r="BM3" i="2"/>
  <c r="BM4" i="2" s="1"/>
  <c r="CS3" i="2"/>
  <c r="CS4" i="2" s="1"/>
  <c r="BF3" i="2"/>
  <c r="BF4" i="2" s="1"/>
  <c r="BG3" i="2"/>
  <c r="BG4" i="2" s="1"/>
  <c r="AR3" i="2"/>
  <c r="AR4" i="2" s="1"/>
  <c r="R3" i="2"/>
  <c r="R4" i="2" s="1"/>
  <c r="AH3" i="2"/>
  <c r="AH4" i="2" s="1"/>
  <c r="AX3" i="2"/>
  <c r="AX4" i="2" s="1"/>
  <c r="BN3" i="2"/>
  <c r="BN4" i="2" s="1"/>
  <c r="CD3" i="2"/>
  <c r="CD4" i="2" s="1"/>
  <c r="CT3" i="2"/>
  <c r="CT4" i="2" s="1"/>
  <c r="DJ3" i="2"/>
  <c r="DJ4" i="2" s="1"/>
  <c r="AI3" i="2"/>
  <c r="AI4" i="2" s="1"/>
  <c r="AY3" i="2"/>
  <c r="AY4" i="2" s="1"/>
  <c r="BO3" i="2"/>
  <c r="BO4" i="2" s="1"/>
  <c r="CE3" i="2"/>
  <c r="CE4" i="2" s="1"/>
  <c r="CU3" i="2"/>
  <c r="CU4" i="2" s="1"/>
  <c r="DK3" i="2"/>
  <c r="DK4" i="2" s="1"/>
  <c r="CG3" i="2"/>
  <c r="CG4" i="2" s="1"/>
  <c r="DM3" i="2"/>
  <c r="DM4" i="2" s="1"/>
  <c r="DN3" i="2"/>
  <c r="DN4" i="2" s="1"/>
  <c r="AM3" i="2"/>
  <c r="AM4" i="2" s="1"/>
  <c r="CI3" i="2"/>
  <c r="CI4" i="2" s="1"/>
  <c r="AN3" i="2"/>
  <c r="AN4" i="2" s="1"/>
  <c r="CZ3" i="2"/>
  <c r="CZ4" i="2" s="1"/>
  <c r="BW3" i="2"/>
  <c r="BW4" i="2" s="1"/>
  <c r="AB3" i="2"/>
  <c r="AB4" i="2" s="1"/>
  <c r="S3" i="2"/>
  <c r="S4" i="2" s="1"/>
  <c r="BS3" i="2"/>
  <c r="BS4" i="2" s="1"/>
  <c r="BD3" i="2"/>
  <c r="BD4" i="2" s="1"/>
  <c r="DP3" i="2"/>
  <c r="DP4" i="2" s="1"/>
  <c r="AQ3" i="2"/>
  <c r="AQ4" i="2" s="1"/>
  <c r="BH3" i="2"/>
  <c r="BH4" i="2" s="1"/>
  <c r="T3" i="2"/>
  <c r="T4" i="2" s="1"/>
  <c r="AJ3" i="2"/>
  <c r="AJ4" i="2" s="1"/>
  <c r="AZ3" i="2"/>
  <c r="AZ4" i="2" s="1"/>
  <c r="BP3" i="2"/>
  <c r="BP4" i="2" s="1"/>
  <c r="CF3" i="2"/>
  <c r="CF4" i="2" s="1"/>
  <c r="CV3" i="2"/>
  <c r="CV4" i="2" s="1"/>
  <c r="DL3" i="2"/>
  <c r="DL4" i="2" s="1"/>
  <c r="U3" i="2"/>
  <c r="U4" i="2" s="1"/>
  <c r="AK3" i="2"/>
  <c r="AK4" i="2" s="1"/>
  <c r="BA3" i="2"/>
  <c r="BA4" i="2" s="1"/>
  <c r="BQ3" i="2"/>
  <c r="BQ4" i="2" s="1"/>
  <c r="CW3" i="2"/>
  <c r="CW4" i="2" s="1"/>
  <c r="CX3" i="2"/>
  <c r="CX4" i="2" s="1"/>
  <c r="W3" i="2"/>
  <c r="W4" i="2" s="1"/>
  <c r="DO3" i="2"/>
  <c r="DO4" i="2" s="1"/>
  <c r="BT3" i="2"/>
  <c r="BT4" i="2" s="1"/>
  <c r="AA3" i="2"/>
  <c r="AA4" i="2" s="1"/>
  <c r="DD3" i="2"/>
  <c r="DD4" i="2" s="1"/>
  <c r="V3" i="2"/>
  <c r="V4" i="2" s="1"/>
  <c r="AL3" i="2"/>
  <c r="AL4" i="2" s="1"/>
  <c r="BB3" i="2"/>
  <c r="BB4" i="2" s="1"/>
  <c r="BR3" i="2"/>
  <c r="BR4" i="2" s="1"/>
  <c r="CH3" i="2"/>
  <c r="CH4" i="2" s="1"/>
  <c r="BC3" i="2"/>
  <c r="BC4" i="2" s="1"/>
  <c r="CY3" i="2"/>
  <c r="CY4" i="2" s="1"/>
  <c r="X3" i="2"/>
  <c r="X4" i="2" s="1"/>
  <c r="CJ3" i="2"/>
  <c r="CJ4" i="2" s="1"/>
  <c r="DB3" i="2"/>
  <c r="DB4" i="2" s="1"/>
  <c r="L3" i="2"/>
  <c r="L4" i="2" s="1"/>
  <c r="Y3" i="2"/>
  <c r="Y4" i="2" s="1"/>
  <c r="AO3" i="2"/>
  <c r="AO4" i="2" s="1"/>
  <c r="BE3" i="2"/>
  <c r="BE4" i="2" s="1"/>
  <c r="BU3" i="2"/>
  <c r="BU4" i="2" s="1"/>
  <c r="CK3" i="2"/>
  <c r="CK4" i="2" s="1"/>
  <c r="DA3" i="2"/>
  <c r="DA4" i="2" s="1"/>
  <c r="DQ3" i="2"/>
  <c r="DQ4" i="2" s="1"/>
  <c r="Z3" i="2"/>
  <c r="Z4" i="2" s="1"/>
  <c r="AP3" i="2"/>
  <c r="AP4" i="2" s="1"/>
  <c r="CL3" i="2"/>
  <c r="CL4" i="2" s="1"/>
  <c r="DC3" i="2"/>
  <c r="DC4" i="2" s="1"/>
  <c r="CN3" i="2"/>
  <c r="CN4" i="2" s="1"/>
  <c r="E3" i="2"/>
  <c r="F3" i="2"/>
  <c r="G3" i="2"/>
  <c r="H3" i="2"/>
  <c r="I3" i="2"/>
  <c r="J3" i="2"/>
  <c r="K3" i="2"/>
  <c r="I4" i="2"/>
  <c r="J4" i="2"/>
  <c r="K4" i="2"/>
  <c r="E4" i="2"/>
  <c r="F4" i="2"/>
  <c r="G4" i="2"/>
  <c r="H4" i="2"/>
  <c r="C3" i="2"/>
  <c r="C4" i="2" s="1"/>
  <c r="D3" i="2"/>
  <c r="D4" i="2" s="1"/>
  <c r="B3" i="2"/>
  <c r="B4" i="2" s="1"/>
  <c r="G2" i="3" l="1"/>
  <c r="G78" i="3"/>
  <c r="G84" i="3"/>
  <c r="G41" i="3"/>
  <c r="G49" i="3"/>
  <c r="G59" i="3"/>
  <c r="G67" i="3"/>
  <c r="G37" i="3"/>
  <c r="G45" i="3"/>
  <c r="G54" i="3"/>
  <c r="G63" i="3"/>
  <c r="G71" i="3"/>
  <c r="G55" i="3"/>
  <c r="G64" i="3"/>
  <c r="G40" i="3"/>
  <c r="G58" i="3"/>
  <c r="G74" i="3"/>
  <c r="G72" i="3"/>
  <c r="G28" i="3"/>
  <c r="G79" i="3"/>
  <c r="G13" i="3"/>
  <c r="G15" i="3"/>
  <c r="G22" i="3"/>
  <c r="G81" i="3"/>
  <c r="G82" i="3"/>
  <c r="G38" i="3"/>
  <c r="G80" i="3"/>
  <c r="G46" i="3"/>
  <c r="G11" i="3"/>
  <c r="G43" i="3"/>
  <c r="G51" i="3"/>
  <c r="G69" i="3"/>
  <c r="G26" i="3"/>
  <c r="G19" i="3"/>
  <c r="G36" i="3"/>
  <c r="G44" i="3"/>
  <c r="G53" i="3"/>
  <c r="G62" i="3"/>
  <c r="G70" i="3"/>
  <c r="G75" i="3"/>
  <c r="G29" i="3"/>
  <c r="G14" i="3"/>
  <c r="G83" i="3"/>
  <c r="G6" i="3"/>
  <c r="G23" i="3"/>
  <c r="G7" i="3"/>
  <c r="G21" i="3"/>
  <c r="G5" i="3"/>
  <c r="G42" i="3"/>
  <c r="G50" i="3"/>
  <c r="G60" i="3"/>
  <c r="G68" i="3"/>
  <c r="G61" i="3"/>
  <c r="G34" i="3"/>
  <c r="G33" i="3"/>
  <c r="G32" i="3"/>
  <c r="G3" i="3"/>
  <c r="G18" i="3"/>
  <c r="G31" i="3"/>
  <c r="G16" i="3"/>
  <c r="G30" i="3"/>
  <c r="G27" i="3"/>
  <c r="G12" i="3"/>
  <c r="G39" i="3"/>
  <c r="G47" i="3"/>
  <c r="G56" i="3"/>
  <c r="G65" i="3"/>
  <c r="G73" i="3"/>
  <c r="G85" i="3"/>
  <c r="G48" i="3"/>
  <c r="G9" i="3"/>
  <c r="G66" i="3"/>
  <c r="G8" i="3"/>
  <c r="G24" i="3"/>
  <c r="G10" i="3"/>
  <c r="G35" i="3"/>
  <c r="G4" i="3"/>
  <c r="G77" i="3"/>
  <c r="G20" i="3"/>
  <c r="G76" i="3"/>
  <c r="G25" i="3"/>
  <c r="G17" i="3"/>
  <c r="G89" i="3" l="1"/>
  <c r="E91" i="3" s="1"/>
  <c r="E92" i="3" l="1"/>
  <c r="E96" i="3" s="1"/>
  <c r="E93" i="3"/>
  <c r="F92" i="3"/>
  <c r="F96" i="3" s="1"/>
  <c r="F91" i="3"/>
  <c r="F95" i="3" s="1"/>
  <c r="F93" i="3"/>
  <c r="F97" i="3" s="1"/>
  <c r="E100" i="3" s="1"/>
  <c r="E97" i="3" l="1"/>
  <c r="E95" i="3"/>
</calcChain>
</file>

<file path=xl/sharedStrings.xml><?xml version="1.0" encoding="utf-8"?>
<sst xmlns="http://schemas.openxmlformats.org/spreadsheetml/2006/main" count="437" uniqueCount="282">
  <si>
    <t xml:space="preserve">En tant que </t>
  </si>
  <si>
    <t>Hanna Chapuis</t>
  </si>
  <si>
    <t>Rôle</t>
  </si>
  <si>
    <t>CEO</t>
  </si>
  <si>
    <t>Aria</t>
  </si>
  <si>
    <t>Data analyst</t>
  </si>
  <si>
    <t>Chloé</t>
  </si>
  <si>
    <t>ingénieure système</t>
  </si>
  <si>
    <t>manager à l'OFROU</t>
  </si>
  <si>
    <t>Emma</t>
  </si>
  <si>
    <t>Georges</t>
  </si>
  <si>
    <t>Technicien</t>
  </si>
  <si>
    <t>Agricultrice</t>
  </si>
  <si>
    <t>Jeanne</t>
  </si>
  <si>
    <t>Marc</t>
  </si>
  <si>
    <t>Livreur</t>
  </si>
  <si>
    <t>Team</t>
  </si>
  <si>
    <t xml:space="preserve">, pour </t>
  </si>
  <si>
    <t>que le signal lumineux soit affiché sous forme de pictogramme</t>
  </si>
  <si>
    <t>que le signal soit compréhensible pour le plus grand nombre d'usagers</t>
  </si>
  <si>
    <t>qu'un signal lumineux soit affiché à l'arrière d'un véhicule lourd lors d'un dépassement dangereux d'un autre véhicule</t>
  </si>
  <si>
    <t>que le véhicule dépassant soit averti du danger</t>
  </si>
  <si>
    <t>ne pas être résponsable de l'installation et de la maintenance du dispositif de dépassement</t>
  </si>
  <si>
    <t>que les données de conduite ne soient pas envoyées par le système de détection</t>
  </si>
  <si>
    <t>que mes supérieurs n'aient pas un droit de regard sur la manière don’t je conduit</t>
  </si>
  <si>
    <t>accomplir mon travail sans distractions  inutiles</t>
  </si>
  <si>
    <t>accomplir mon travail sans complications inutiles</t>
  </si>
  <si>
    <t>être formée à la réparation et au dépannage de l'appareil</t>
  </si>
  <si>
    <t xml:space="preserve">que je sois apte à le réparer de manière indépendante </t>
  </si>
  <si>
    <t>avoir des pièces de rechange</t>
  </si>
  <si>
    <t>ne pas être dépendante des livraisons pour réparer l'appareil, ce qui me ferai perdre du temps</t>
  </si>
  <si>
    <t>augmenter ma tranquilité d'esprit quand je conduit sur les routes avec mon tracteur</t>
  </si>
  <si>
    <t>avoir confiance dans la fiabilité de l'appareil embarqué</t>
  </si>
  <si>
    <t>que le système de détection soit le moins intrusif possible</t>
  </si>
  <si>
    <t>être formé au dépannage et à l'installation du système de détection embarqué</t>
  </si>
  <si>
    <t>être le plus efficace possible dans mon travail</t>
  </si>
  <si>
    <t>avoir à disposition un manuel complet de mise en service et de dépannage</t>
  </si>
  <si>
    <t>ne pas devoir apprendre par coeur tous les détails du système</t>
  </si>
  <si>
    <t>avoir à disposition un canal de communication avec le fournisseur du système embarqué</t>
  </si>
  <si>
    <t>être assisté en cas de panne complexe</t>
  </si>
  <si>
    <t>avoir accès aux données récoltées sur les véhicules</t>
  </si>
  <si>
    <t>être certaine que le système embarqué ne soit pas une source de danger sur les routes</t>
  </si>
  <si>
    <t>que les autres usagers soient protégés, et non mis en danger</t>
  </si>
  <si>
    <t>identifier quelles sont les routes, ou les conditions source d'accidents</t>
  </si>
  <si>
    <t>que mon assurance prenne en compte l'utilisation d'un tel appareil</t>
  </si>
  <si>
    <t>avoir une réduction de prime en démontrant mon engagement dans la sécurité routière</t>
  </si>
  <si>
    <t>que l'interface de l'application web me permette de géré les utilisateurs et les droits</t>
  </si>
  <si>
    <t>être efficace dans mon travail</t>
  </si>
  <si>
    <t>que l'application soit sûre, et sans vulnérabilités</t>
  </si>
  <si>
    <t>ne pas subir d'attaque informatique, avec tous les risques qui en découlent</t>
  </si>
  <si>
    <t>être efficace et ne pas perdre de temps dans mon travail</t>
  </si>
  <si>
    <t>avoir un canal de communication avec le fournisseur de l'application</t>
  </si>
  <si>
    <t>remonter les bugs et faire part des améliorations à implémenter</t>
  </si>
  <si>
    <t>fournir une visualisation sur les métriques permettant de relever des patterns interressants</t>
  </si>
  <si>
    <t>que l'interface de l'application lui permette de mettre en forme divers métriques sous forme de graphiques</t>
  </si>
  <si>
    <t>pourvoir exporter/importer les données dans un format brut</t>
  </si>
  <si>
    <t>qu'il soit utile aux conducteurs uniquement sur les route ou il existe un danger</t>
  </si>
  <si>
    <t>que les dépassements dangereux soient avertis uniquement sur les routes avec une voie en sens inverse</t>
  </si>
  <si>
    <t>que le système de détection soit opérationnel à tout moment ou le véhicule lourd est en opération</t>
  </si>
  <si>
    <t>stocker les données envoyées par le système de détection dans le coud</t>
  </si>
  <si>
    <t>pouvoir partager les statistiques basées sur les données du système de détection</t>
  </si>
  <si>
    <t>collaborer avec l'OFROU, ainsi influencer les politiques et les réglementations en matière de sécurité routière</t>
  </si>
  <si>
    <t>réduire la charge de travail de mon service informatique</t>
  </si>
  <si>
    <t>que la solution clé en main fournie par le fournisseur d'appareils IoT comprenne toute l'infrastructure nécessaire</t>
  </si>
  <si>
    <t>étendre la mise en œuvre de l'appareil IoT au-delà de la phase initiale</t>
  </si>
  <si>
    <t>équiper des milliers de véhicules lourds et établir mon entreprise en tant que leader de l'industrie</t>
  </si>
  <si>
    <t>évaluer la viabilité du projet à petite échelle</t>
  </si>
  <si>
    <t>pouvoir mettre à l'echelle l'infrastructure quand le projet prendra plus d'ampleur</t>
  </si>
  <si>
    <t>que les données récoltées soient chiffrées et anonymisées</t>
  </si>
  <si>
    <t>avoir une application web conviviale permettant de créer des statistiques</t>
  </si>
  <si>
    <t>que la durée de vie des données soit d'au minimum 10 ans</t>
  </si>
  <si>
    <t>que les données récupérées sur l'application web soient cohérentes et pas erronnées</t>
  </si>
  <si>
    <t>permettre aux data analysts de l'entreprise de fournir des statistiques</t>
  </si>
  <si>
    <t>ne pas pouvoir lier les données personnelles des chauffeurs et réduir les possibilités de failles.</t>
  </si>
  <si>
    <t>effectuer son travail sur d'autres systèmes d'analyse, des données non formattées</t>
  </si>
  <si>
    <t>assurer des statistiques à long terme</t>
  </si>
  <si>
    <t>réduire la dispersion ou le bruit dans les statistiques</t>
  </si>
  <si>
    <t>de ne pas mettre en danger les utilisateurs de la route basant leur confiance sur cette nouvelle technologie</t>
  </si>
  <si>
    <t>User story</t>
  </si>
  <si>
    <t>Task 1</t>
  </si>
  <si>
    <t>Task 2</t>
  </si>
  <si>
    <t>Task 3</t>
  </si>
  <si>
    <t>Task 4</t>
  </si>
  <si>
    <t>Task 5</t>
  </si>
  <si>
    <t>Task 6</t>
  </si>
  <si>
    <t>Task 7</t>
  </si>
  <si>
    <t>Task 8</t>
  </si>
  <si>
    <t>Task 9</t>
  </si>
  <si>
    <t>Task 10</t>
  </si>
  <si>
    <t>Task 11</t>
  </si>
  <si>
    <t>Task 12</t>
  </si>
  <si>
    <t>Task 13</t>
  </si>
  <si>
    <t>Task 14</t>
  </si>
  <si>
    <t>Task 15</t>
  </si>
  <si>
    <t>Task 16</t>
  </si>
  <si>
    <t>Task 17</t>
  </si>
  <si>
    <t>Task 18</t>
  </si>
  <si>
    <t>Task 19</t>
  </si>
  <si>
    <t>Task 20</t>
  </si>
  <si>
    <t>Task 21</t>
  </si>
  <si>
    <t>Task 22</t>
  </si>
  <si>
    <t>Task 23</t>
  </si>
  <si>
    <t>Task 24</t>
  </si>
  <si>
    <t>Task 25</t>
  </si>
  <si>
    <t>Task 26</t>
  </si>
  <si>
    <t>Task 27</t>
  </si>
  <si>
    <t>Task 28</t>
  </si>
  <si>
    <t>Task 29</t>
  </si>
  <si>
    <t>Task 30</t>
  </si>
  <si>
    <t>Task 31</t>
  </si>
  <si>
    <t>Task 32</t>
  </si>
  <si>
    <t>Task 33</t>
  </si>
  <si>
    <t>Task 34</t>
  </si>
  <si>
    <t>Task 35</t>
  </si>
  <si>
    <t>Task 36</t>
  </si>
  <si>
    <t>Task 37</t>
  </si>
  <si>
    <t>Task 38</t>
  </si>
  <si>
    <t>Task 39</t>
  </si>
  <si>
    <t>Task 40</t>
  </si>
  <si>
    <t>Task 41</t>
  </si>
  <si>
    <t>Task 42</t>
  </si>
  <si>
    <t>Task 43</t>
  </si>
  <si>
    <t>Task 44</t>
  </si>
  <si>
    <t>que le projet soit fini dans une année</t>
  </si>
  <si>
    <t>le mettre en oeuvre dans un délai acceptable</t>
  </si>
  <si>
    <t xml:space="preserve">, je veux </t>
  </si>
  <si>
    <t>Homologuer le système embarqué</t>
  </si>
  <si>
    <t>effectuer des tests sur route privée</t>
  </si>
  <si>
    <t>effectuer des tests sur route ouverte</t>
  </si>
  <si>
    <t>Organiser la formation des techniciens</t>
  </si>
  <si>
    <t>effectuer des tests de durabilité</t>
  </si>
  <si>
    <t>effectuer des tests avec des véhicules agricoles</t>
  </si>
  <si>
    <t>organiser les formation des particuliers</t>
  </si>
  <si>
    <t>écrire un document de mise en service pour les particuliers</t>
  </si>
  <si>
    <t>écrire un document de dépannage pour les particuliers</t>
  </si>
  <si>
    <t>présenter le système de détection aux assureurs</t>
  </si>
  <si>
    <t>organiser la logistique pour la livraison de pièces détachées de rechange</t>
  </si>
  <si>
    <t>Anonymiser les données de conduite</t>
  </si>
  <si>
    <t>Organiser une plateforme de support pour les techniciens</t>
  </si>
  <si>
    <t>Organiser un service de piquet pour le support des techniciens</t>
  </si>
  <si>
    <t>écrire la procédure de dépannage pour techniciens</t>
  </si>
  <si>
    <t>écrire la procédure de mise en service pour techniciens</t>
  </si>
  <si>
    <t>Recherche des composants de détection répondant aux exigeances</t>
  </si>
  <si>
    <t>conception du PCB du système de détection</t>
  </si>
  <si>
    <t>Conception du système d'alimentation autonome</t>
  </si>
  <si>
    <t>Conception du module de transmission des données</t>
  </si>
  <si>
    <t>Organiser la livraison des composants du système embarqué</t>
  </si>
  <si>
    <t>Concevoir l'architecture du logiciel du système embarqué</t>
  </si>
  <si>
    <t>fournir la documentation de la pahse prototype</t>
  </si>
  <si>
    <t>fournir la documentation de la phase Beta</t>
  </si>
  <si>
    <t>fournir la documentation de la phase release</t>
  </si>
  <si>
    <t>Organiser le concept de gestion des stock et de disponibilité du système embarqué</t>
  </si>
  <si>
    <t>Conception mécanique du module de signalisation</t>
  </si>
  <si>
    <t>Effectuer des tests sur route privée du système de signalisation</t>
  </si>
  <si>
    <t>Conception électronique du panneau led RGB</t>
  </si>
  <si>
    <t>Conception du module de détection de route</t>
  </si>
  <si>
    <t>conception du driver d'affichage de pictogramme</t>
  </si>
  <si>
    <t>Intégration d'un signal indiquant aux utilisateurs que le système ne fonctionne pas</t>
  </si>
  <si>
    <t>Conception du câblage lié à l'alternateur et la batterie du vehicule</t>
  </si>
  <si>
    <t>Comparer les offres IaaS suisses et choisir un fournisseur</t>
  </si>
  <si>
    <t>Développer le logiciel du serveur intermédiaire</t>
  </si>
  <si>
    <t>Concevoir l'API du serveur intermédiaire</t>
  </si>
  <si>
    <t>Elaborer les spécification du protocole de communication entre le système embarqué et le serveur intermédiaire</t>
  </si>
  <si>
    <t>Implémenter le load balancer</t>
  </si>
  <si>
    <t>Concevoir le schema de la base de données</t>
  </si>
  <si>
    <t>Elaborer les spécifications des protocoles chiffrés entre chaque composants du système</t>
  </si>
  <si>
    <t>Concevoir le mockup de l'application web</t>
  </si>
  <si>
    <t>Concevoir l'architecture du front-end</t>
  </si>
  <si>
    <t>Développer le front-end de l'application web</t>
  </si>
  <si>
    <t>Concevoir les mécanismes de contrôle d'intégrité des données du serveur intermédiaire</t>
  </si>
  <si>
    <t>Concevoir les mécanismes de contrôle d'intégrité de la base de données</t>
  </si>
  <si>
    <t>Concevoir un module d'exportation en CSV et JSON dans le serveur de l'application web</t>
  </si>
  <si>
    <t>Concevoir les modules UI pour afficher les données sous forme de graphiques</t>
  </si>
  <si>
    <t>Mettre en place le module d'authentification des utilisateurs</t>
  </si>
  <si>
    <t>concevoir le dashboard administrateur</t>
  </si>
  <si>
    <t>Concevoir la gestion des utilisateurs dans le serveur de l'application web</t>
  </si>
  <si>
    <t>Organiser un audit externe de l'application web</t>
  </si>
  <si>
    <t>être formée sur la gestion des utilisateurs de l'application</t>
  </si>
  <si>
    <t>Organiser la formation des administrateurs de l'application web</t>
  </si>
  <si>
    <t>fournir une documentation d'utilisation du dashboard administrateur</t>
  </si>
  <si>
    <t>mettre en place une ligne de communication avec le client et un système de ticket pour l'annonce de bugs</t>
  </si>
  <si>
    <t>Développer le module de génération automatique de rapports statistiques</t>
  </si>
  <si>
    <t>Organiser la démonstration avec le client de la phase prototype</t>
  </si>
  <si>
    <t>Organiser la démonstration avec le client de la phase beta</t>
  </si>
  <si>
    <t>Organiser la démonstration avec le client de la phase release</t>
  </si>
  <si>
    <t>Conception mécanique des supports de fixation du système de détection</t>
  </si>
  <si>
    <t>Assembler les kits prototype du système embarqué</t>
  </si>
  <si>
    <t>Assembler les kits beta du système embarqué</t>
  </si>
  <si>
    <t>Assembler les kits release du système embarqué</t>
  </si>
  <si>
    <t>Développement du logiciel du système de détection</t>
  </si>
  <si>
    <t>Concevoir le dossier technique CE</t>
  </si>
  <si>
    <t>Organiser avec nos partenaires industriels le plan de déploiement de production en série</t>
  </si>
  <si>
    <t>Organiser un bug bounty ouvert concernant la sécurité du système complet</t>
  </si>
  <si>
    <t>Concevoir le back-up de l'application web sur un serveur cloud</t>
  </si>
  <si>
    <t>fournir les diagrammes de l'architecture cloud</t>
  </si>
  <si>
    <t>fournir les diagrammes de l'architecture software du serveur web</t>
  </si>
  <si>
    <t>Concevoir l'API du système embarqué</t>
  </si>
  <si>
    <t>Définir et documenter les end points de chaque composant de l'architecture cloud</t>
  </si>
  <si>
    <t>Intégration du module de détection dans le système embarqué</t>
  </si>
  <si>
    <t>développement et intégration du logiciel de détection de routes</t>
  </si>
  <si>
    <t>équiper 100 véhicules d'un système de détection de dépassement dangereux</t>
  </si>
  <si>
    <t>Fournir la documentation de la phase release</t>
  </si>
  <si>
    <t>Fournir la documentation de la phase Beta</t>
  </si>
  <si>
    <t>Fournir la documentation de la phase prototype</t>
  </si>
  <si>
    <t>Fournir les diagrammes de l'architecture software du serveur web</t>
  </si>
  <si>
    <t>Fournir une documentation d'utilisation du dashboard administrateur</t>
  </si>
  <si>
    <t>Mettre en place une ligne de communication avec le client et un système de ticket pour l'annonce de bugs</t>
  </si>
  <si>
    <t>Effectuer des tests de durabilité</t>
  </si>
  <si>
    <t>Effectuer des tests avec des véhicules agricoles</t>
  </si>
  <si>
    <t>Organiser les formation des particuliers</t>
  </si>
  <si>
    <t>Écrire un document de mise en service pour les particuliers</t>
  </si>
  <si>
    <t>Écrire un document de dépannage pour les particuliers</t>
  </si>
  <si>
    <t>Présenter le système de détection aux assureurs</t>
  </si>
  <si>
    <t>Concevoir le plan logistique pour la livraison de pièces détachées de rechange</t>
  </si>
  <si>
    <t>Concevoir la plateforme de support pour les techniciens</t>
  </si>
  <si>
    <t>Écrire la procédure de dépannage pour techniciens</t>
  </si>
  <si>
    <t>Écrire la procédure de mise en service pour techniciens</t>
  </si>
  <si>
    <t>Mettre en place un bug bounty ouvert concernant la sécurité du système complet</t>
  </si>
  <si>
    <t>Concevoir le plan de déploiement de production en série</t>
  </si>
  <si>
    <t>Concevoir la démonstration avec le client de la phase release</t>
  </si>
  <si>
    <t>Concevoir la démonstration avec le client de la phase beta</t>
  </si>
  <si>
    <t>Concevoir la démonstration avec le client de la phase prototype</t>
  </si>
  <si>
    <t>Optimistic</t>
  </si>
  <si>
    <t>Realistic</t>
  </si>
  <si>
    <t>Pessimistic</t>
  </si>
  <si>
    <t>Embedded systems</t>
  </si>
  <si>
    <t>Infra cloud</t>
  </si>
  <si>
    <t>Application web</t>
  </si>
  <si>
    <t>Organiser la formation des techniciens de mise en service</t>
  </si>
  <si>
    <t>Mettre en place de load balancer du serveur intermédiaire</t>
  </si>
  <si>
    <t>Implémenter le load balancer du serveur web</t>
  </si>
  <si>
    <t>Fournir les diagrammes de l'architecture cloud et des enpoints</t>
  </si>
  <si>
    <t>Mettre en place les back-up et snapshots de la base de données</t>
  </si>
  <si>
    <t>Mettre en place les back-up et snapshots du seveur intermédiaire</t>
  </si>
  <si>
    <t>Mettre en place le back-up et snapshots du serveur de l'application web</t>
  </si>
  <si>
    <t>Développer le front-end de l'application web pour la version beta</t>
  </si>
  <si>
    <t>Développer le prototype front-end de l'application web</t>
  </si>
  <si>
    <t>Améliorer le front-end beta de l'application web pour la release</t>
  </si>
  <si>
    <t>Effectuer des tests du module embarqué sur route privée</t>
  </si>
  <si>
    <t>Effectuer des tests du module embarqué sur route ouverte</t>
  </si>
  <si>
    <t>Recherche et commande du hardware de détection répondant aux exigeances</t>
  </si>
  <si>
    <t>Conception electronique du module de détection des routes</t>
  </si>
  <si>
    <t>Conception electronique du système d'alimentation autonome</t>
  </si>
  <si>
    <t>Conception electronique du module de détection de vehicule frontal</t>
  </si>
  <si>
    <t>Conception electronique du module de détection de vehicule arrière &amp; de dépassement</t>
  </si>
  <si>
    <t>Conception électronique du panneau d'affichage led RGB</t>
  </si>
  <si>
    <t>Conception electronique du PCB du système central de détection</t>
  </si>
  <si>
    <t>Programmation / intégration du driver d'affichage de pictogramme</t>
  </si>
  <si>
    <t>Programmation / intégration du logiciel du système de détection central</t>
  </si>
  <si>
    <t>Conception électronique du module de transmission des données</t>
  </si>
  <si>
    <t>Programmation de la brique communication avec le serveur intermédiaire</t>
  </si>
  <si>
    <t>Concevoir l'architecture électronique du système embarqué</t>
  </si>
  <si>
    <t>Conception mécanique du système de détection</t>
  </si>
  <si>
    <t>Modélisation relationnelle de la base de données</t>
  </si>
  <si>
    <t>Implémentation des triggers et des fonctions de la base de données</t>
  </si>
  <si>
    <t>Fournir les diagrammes de l'architecture software du serveur intermédiaire</t>
  </si>
  <si>
    <t>Concevoir l'architecture du front-end de l'application web</t>
  </si>
  <si>
    <t>Recherche du hardware de transmission des données répondant aux exigeances</t>
  </si>
  <si>
    <t>Commande du matériel</t>
  </si>
  <si>
    <t>Fabrication des pièces mécaniques</t>
  </si>
  <si>
    <t>Elaborer les spécifications du protocole de communication entre le système embarqué et le serveur intermédiaire</t>
  </si>
  <si>
    <t>Tests de charge du serveur intermédiaire</t>
  </si>
  <si>
    <t>Tests de charge du serveur web</t>
  </si>
  <si>
    <t>Programmer le dashboard administrateur</t>
  </si>
  <si>
    <t>Programmer la gestion des utilisateurs dans le serveur de l'application web</t>
  </si>
  <si>
    <t>Programmer le module d'exportation en CSV et JSON dans le serveur de l'application web</t>
  </si>
  <si>
    <t>Programmer les modules UI pour afficher les données sous forme de graphiques</t>
  </si>
  <si>
    <t>Implémenter l'API du serveur web</t>
  </si>
  <si>
    <t>Implémenter l'API du serveur intermédiaire</t>
  </si>
  <si>
    <t>Deviation sqared (SD(task)^2)</t>
  </si>
  <si>
    <t>E(project)</t>
  </si>
  <si>
    <t>Marge [%]:</t>
  </si>
  <si>
    <t>SD(project) rounded</t>
  </si>
  <si>
    <t>PERT</t>
  </si>
  <si>
    <t>Tous</t>
  </si>
  <si>
    <t>+</t>
  </si>
  <si>
    <t>-</t>
  </si>
  <si>
    <t>prix heure ingénieur</t>
  </si>
  <si>
    <t>Facturé avec marge:</t>
  </si>
  <si>
    <t>Intervalles de confiance</t>
  </si>
  <si>
    <t>Concevoir l'architecture du back-end-end de l'application web</t>
  </si>
  <si>
    <t>Concevoir l'architecture locicielle du serveur intermédiaire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</si>
</sst>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9"/>
        <bgColor indexed="64"/>
      </patternFill>
    </fill>
  </fills>
  <borders count="1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theme="9"/>
      </left>
      <right style="thin">
        <color theme="9"/>
      </right>
      <top style="thin">
        <color theme="9"/>
      </top>
      <bottom style="thin">
        <color theme="9"/>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right" vertical="center" wrapText="1"/>
    </xf>
    <xf numFmtId="0" fontId="0" fillId="0" borderId="1" xfId="0" applyBorder="1"/>
    <xf numFmtId="0" fontId="0" fillId="0" borderId="2" xfId="0" applyBorder="1"/>
    <xf numFmtId="0" fontId="0" fillId="0" borderId="3" xfId="0" applyBorder="1" applyAlignment="1">
      <alignment horizontal="center"/>
    </xf>
    <xf numFmtId="0" fontId="0" fillId="0" borderId="4" xfId="0" applyBorder="1"/>
    <xf numFmtId="0" fontId="0" fillId="0" borderId="0" xfId="0" applyBorder="1"/>
    <xf numFmtId="0" fontId="0" fillId="0" borderId="5" xfId="0" applyBorder="1" applyAlignment="1">
      <alignment horizontal="center"/>
    </xf>
    <xf numFmtId="10" fontId="0" fillId="0" borderId="0" xfId="0" applyNumberFormat="1" applyBorder="1"/>
    <xf numFmtId="0" fontId="0" fillId="0" borderId="4" xfId="0" applyBorder="1" applyAlignment="1">
      <alignment horizontal="right"/>
    </xf>
    <xf numFmtId="2" fontId="0" fillId="0" borderId="4" xfId="0" applyNumberFormat="1" applyBorder="1" applyAlignment="1">
      <alignment horizontal="left"/>
    </xf>
    <xf numFmtId="1" fontId="0" fillId="0" borderId="4" xfId="0" applyNumberFormat="1" applyBorder="1" applyAlignment="1">
      <alignment horizontal="left"/>
    </xf>
    <xf numFmtId="0" fontId="0" fillId="0" borderId="6" xfId="0" applyBorder="1"/>
    <xf numFmtId="0" fontId="0" fillId="0" borderId="7" xfId="0" applyBorder="1"/>
    <xf numFmtId="0" fontId="0" fillId="0" borderId="8" xfId="0" applyBorder="1" applyAlignment="1">
      <alignment horizontal="center"/>
    </xf>
    <xf numFmtId="4" fontId="0" fillId="2" borderId="7" xfId="0" applyNumberFormat="1" applyFill="1" applyBorder="1"/>
    <xf numFmtId="0" fontId="0" fillId="0" borderId="0" xfId="0" applyBorder="1" applyAlignment="1">
      <alignment horizontal="center"/>
    </xf>
    <xf numFmtId="0" fontId="0" fillId="0" borderId="9" xfId="0" applyBorder="1"/>
    <xf numFmtId="0" fontId="0" fillId="0" borderId="0" xfId="0" applyNumberForma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9525</xdr:colOff>
      <xdr:row>97</xdr:row>
      <xdr:rowOff>9525</xdr:rowOff>
    </xdr:from>
    <xdr:to>
      <xdr:col>5</xdr:col>
      <xdr:colOff>514350</xdr:colOff>
      <xdr:row>98</xdr:row>
      <xdr:rowOff>171450</xdr:rowOff>
    </xdr:to>
    <xdr:cxnSp macro="">
      <xdr:nvCxnSpPr>
        <xdr:cNvPr id="3" name="Connecteur droit avec flèche 2">
          <a:extLst>
            <a:ext uri="{FF2B5EF4-FFF2-40B4-BE49-F238E27FC236}">
              <a16:creationId xmlns:a16="http://schemas.microsoft.com/office/drawing/2014/main" id="{7A02B73C-C8AA-61EB-933D-59D6AA9E9AD4}"/>
            </a:ext>
          </a:extLst>
        </xdr:cNvPr>
        <xdr:cNvCxnSpPr/>
      </xdr:nvCxnSpPr>
      <xdr:spPr>
        <a:xfrm flipH="1">
          <a:off x="10296525" y="21793200"/>
          <a:ext cx="504825" cy="352425"/>
        </a:xfrm>
        <a:prstGeom prst="straightConnector1">
          <a:avLst/>
        </a:prstGeom>
        <a:ln w="28575">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5602A-A769-410B-B940-449A156C791A}">
  <dimension ref="B3:F35"/>
  <sheetViews>
    <sheetView topLeftCell="F2" workbookViewId="0">
      <selection activeCell="F11" sqref="F1:F1048576"/>
    </sheetView>
  </sheetViews>
  <sheetFormatPr baseColWidth="10" defaultRowHeight="15" x14ac:dyDescent="0.25"/>
  <cols>
    <col min="1" max="1" width="4.140625" customWidth="1"/>
    <col min="2" max="2" width="19.28515625" customWidth="1"/>
    <col min="3" max="3" width="15.42578125" customWidth="1"/>
    <col min="4" max="4" width="44.28515625" style="1" customWidth="1"/>
    <col min="5" max="5" width="66.5703125" style="1" customWidth="1"/>
    <col min="6" max="6" width="114.28515625" customWidth="1"/>
  </cols>
  <sheetData>
    <row r="3" spans="2:6" x14ac:dyDescent="0.25">
      <c r="B3" s="2" t="s">
        <v>2</v>
      </c>
      <c r="C3" s="2" t="s">
        <v>0</v>
      </c>
      <c r="D3" s="3" t="s">
        <v>125</v>
      </c>
      <c r="E3" s="3" t="s">
        <v>17</v>
      </c>
      <c r="F3" s="2"/>
    </row>
    <row r="4" spans="2:6" x14ac:dyDescent="0.25">
      <c r="B4" s="2" t="s">
        <v>3</v>
      </c>
      <c r="C4" s="2" t="s">
        <v>1</v>
      </c>
      <c r="D4" s="3" t="s">
        <v>123</v>
      </c>
      <c r="E4" s="3" t="s">
        <v>124</v>
      </c>
      <c r="F4" s="2" t="str">
        <f xml:space="preserve"> _xlfn.CONCAT($C$3, C4, $D$3, D4, $E$3, E4)</f>
        <v>En tant que Hanna Chapuis, je veux que le projet soit fini dans une année, pour le mettre en oeuvre dans un délai acceptable</v>
      </c>
    </row>
    <row r="5" spans="2:6" ht="30" x14ac:dyDescent="0.25">
      <c r="B5" s="2" t="s">
        <v>3</v>
      </c>
      <c r="C5" s="2" t="s">
        <v>1</v>
      </c>
      <c r="D5" s="3" t="s">
        <v>200</v>
      </c>
      <c r="E5" s="3" t="s">
        <v>66</v>
      </c>
      <c r="F5" s="2" t="str">
        <f xml:space="preserve"> _xlfn.CONCAT($C$3, C5, $D$3, D5, $E$3, E5)</f>
        <v>En tant que Hanna Chapuis, je veux équiper 100 véhicules d'un système de détection de dépassement dangereux, pour évaluer la viabilité du projet à petite échelle</v>
      </c>
    </row>
    <row r="6" spans="2:6" ht="30" x14ac:dyDescent="0.25">
      <c r="B6" s="2" t="s">
        <v>3</v>
      </c>
      <c r="C6" s="2" t="s">
        <v>1</v>
      </c>
      <c r="D6" s="3" t="s">
        <v>64</v>
      </c>
      <c r="E6" s="3" t="s">
        <v>65</v>
      </c>
      <c r="F6" s="2" t="str">
        <f xml:space="preserve"> _xlfn.CONCAT($C$3, C6, $D$3, D6, $E$3, E6)</f>
        <v>En tant que Hanna Chapuis, je veux étendre la mise en œuvre de l'appareil IoT au-delà de la phase initiale, pour équiper des milliers de véhicules lourds et établir mon entreprise en tant que leader de l'industrie</v>
      </c>
    </row>
    <row r="7" spans="2:6" ht="45" x14ac:dyDescent="0.25">
      <c r="B7" s="2" t="s">
        <v>3</v>
      </c>
      <c r="C7" s="2" t="s">
        <v>1</v>
      </c>
      <c r="D7" s="3" t="s">
        <v>20</v>
      </c>
      <c r="E7" s="3" t="s">
        <v>21</v>
      </c>
      <c r="F7" s="2" t="str">
        <f t="shared" ref="F7:F25" si="0" xml:space="preserve"> _xlfn.CONCAT($C$3, C7, $D$3, D7, $E$3, E7)</f>
        <v>En tant que Hanna Chapuis, je veux qu'un signal lumineux soit affiché à l'arrière d'un véhicule lourd lors d'un dépassement dangereux d'un autre véhicule, pour que le véhicule dépassant soit averti du danger</v>
      </c>
    </row>
    <row r="8" spans="2:6" ht="30" x14ac:dyDescent="0.25">
      <c r="B8" s="2" t="s">
        <v>3</v>
      </c>
      <c r="C8" s="2" t="s">
        <v>1</v>
      </c>
      <c r="D8" s="3" t="s">
        <v>18</v>
      </c>
      <c r="E8" s="3" t="s">
        <v>19</v>
      </c>
      <c r="F8" s="2" t="str">
        <f t="shared" si="0"/>
        <v>En tant que Hanna Chapuis, je veux que le signal lumineux soit affiché sous forme de pictogramme, pour que le signal soit compréhensible pour le plus grand nombre d'usagers</v>
      </c>
    </row>
    <row r="9" spans="2:6" ht="45" x14ac:dyDescent="0.25">
      <c r="B9" s="2" t="s">
        <v>3</v>
      </c>
      <c r="C9" s="2" t="s">
        <v>1</v>
      </c>
      <c r="D9" s="3" t="s">
        <v>57</v>
      </c>
      <c r="E9" s="3" t="s">
        <v>56</v>
      </c>
      <c r="F9" s="2" t="str">
        <f t="shared" si="0"/>
        <v>En tant que Hanna Chapuis, je veux que les dépassements dangereux soient avertis uniquement sur les routes avec une voie en sens inverse, pour qu'il soit utile aux conducteurs uniquement sur les route ou il existe un danger</v>
      </c>
    </row>
    <row r="10" spans="2:6" ht="45" x14ac:dyDescent="0.25">
      <c r="B10" s="2" t="s">
        <v>3</v>
      </c>
      <c r="C10" s="2" t="s">
        <v>1</v>
      </c>
      <c r="D10" s="3" t="s">
        <v>58</v>
      </c>
      <c r="E10" s="3" t="s">
        <v>77</v>
      </c>
      <c r="F10" s="2" t="str">
        <f t="shared" si="0"/>
        <v>En tant que Hanna Chapuis, je veux que le système de détection soit opérationnel à tout moment ou le véhicule lourd est en opération, pour de ne pas mettre en danger les utilisateurs de la route basant leur confiance sur cette nouvelle technologie</v>
      </c>
    </row>
    <row r="11" spans="2:6" ht="30" x14ac:dyDescent="0.25">
      <c r="B11" s="2" t="s">
        <v>3</v>
      </c>
      <c r="C11" s="2" t="s">
        <v>1</v>
      </c>
      <c r="D11" s="3" t="s">
        <v>59</v>
      </c>
      <c r="E11" s="3" t="s">
        <v>67</v>
      </c>
      <c r="F11" s="2" t="str">
        <f t="shared" si="0"/>
        <v>En tant que Hanna Chapuis, je veux stocker les données envoyées par le système de détection dans le coud, pour pouvoir mettre à l'echelle l'infrastructure quand le projet prendra plus d'ampleur</v>
      </c>
    </row>
    <row r="12" spans="2:6" ht="30" x14ac:dyDescent="0.25">
      <c r="B12" s="2" t="s">
        <v>3</v>
      </c>
      <c r="C12" s="2" t="s">
        <v>1</v>
      </c>
      <c r="D12" s="3" t="s">
        <v>60</v>
      </c>
      <c r="E12" s="3" t="s">
        <v>61</v>
      </c>
      <c r="F12" s="2" t="str">
        <f t="shared" si="0"/>
        <v>En tant que Hanna Chapuis, je veux pouvoir partager les statistiques basées sur les données du système de détection, pour collaborer avec l'OFROU, ainsi influencer les politiques et les réglementations en matière de sécurité routière</v>
      </c>
    </row>
    <row r="13" spans="2:6" ht="45" x14ac:dyDescent="0.25">
      <c r="B13" s="2" t="s">
        <v>3</v>
      </c>
      <c r="C13" s="2" t="s">
        <v>1</v>
      </c>
      <c r="D13" s="3" t="s">
        <v>63</v>
      </c>
      <c r="E13" s="3" t="s">
        <v>62</v>
      </c>
      <c r="F13" s="2" t="str">
        <f t="shared" si="0"/>
        <v>En tant que Hanna Chapuis, je veux que la solution clé en main fournie par le fournisseur d'appareils IoT comprenne toute l'infrastructure nécessaire, pour réduire la charge de travail de mon service informatique</v>
      </c>
    </row>
    <row r="14" spans="2:6" ht="30" x14ac:dyDescent="0.25">
      <c r="B14" s="2" t="s">
        <v>3</v>
      </c>
      <c r="C14" s="2" t="s">
        <v>1</v>
      </c>
      <c r="D14" s="3" t="s">
        <v>68</v>
      </c>
      <c r="E14" s="3" t="s">
        <v>73</v>
      </c>
      <c r="F14" s="2" t="str">
        <f t="shared" si="0"/>
        <v>En tant que Hanna Chapuis, je veux que les données récoltées soient chiffrées et anonymisées, pour ne pas pouvoir lier les données personnelles des chauffeurs et réduir les possibilités de failles.</v>
      </c>
    </row>
    <row r="15" spans="2:6" ht="30" x14ac:dyDescent="0.25">
      <c r="B15" s="2" t="s">
        <v>3</v>
      </c>
      <c r="C15" s="2" t="s">
        <v>1</v>
      </c>
      <c r="D15" s="3" t="s">
        <v>69</v>
      </c>
      <c r="E15" s="3" t="s">
        <v>72</v>
      </c>
      <c r="F15" s="2" t="str">
        <f t="shared" si="0"/>
        <v>En tant que Hanna Chapuis, je veux avoir une application web conviviale permettant de créer des statistiques, pour permettre aux data analysts de l'entreprise de fournir des statistiques</v>
      </c>
    </row>
    <row r="16" spans="2:6" ht="30" x14ac:dyDescent="0.25">
      <c r="B16" s="2" t="s">
        <v>3</v>
      </c>
      <c r="C16" s="2" t="s">
        <v>1</v>
      </c>
      <c r="D16" s="3" t="s">
        <v>70</v>
      </c>
      <c r="E16" s="3" t="s">
        <v>75</v>
      </c>
      <c r="F16" s="2" t="str">
        <f t="shared" si="0"/>
        <v>En tant que Hanna Chapuis, je veux que la durée de vie des données soit d'au minimum 10 ans, pour assurer des statistiques à long terme</v>
      </c>
    </row>
    <row r="17" spans="2:6" ht="30" x14ac:dyDescent="0.25">
      <c r="B17" s="2" t="s">
        <v>3</v>
      </c>
      <c r="C17" s="2" t="s">
        <v>1</v>
      </c>
      <c r="D17" s="3" t="s">
        <v>71</v>
      </c>
      <c r="E17" s="3" t="s">
        <v>76</v>
      </c>
      <c r="F17" s="2" t="str">
        <f t="shared" si="0"/>
        <v>En tant que Hanna Chapuis, je veux que les données récupérées sur l'application web soient cohérentes et pas erronnées, pour réduire la dispersion ou le bruit dans les statistiques</v>
      </c>
    </row>
    <row r="18" spans="2:6" ht="30" x14ac:dyDescent="0.25">
      <c r="B18" s="2" t="s">
        <v>5</v>
      </c>
      <c r="C18" s="2" t="s">
        <v>4</v>
      </c>
      <c r="D18" s="3" t="s">
        <v>55</v>
      </c>
      <c r="E18" s="3" t="s">
        <v>74</v>
      </c>
      <c r="F18" s="2" t="str">
        <f t="shared" si="0"/>
        <v>En tant que Aria, je veux pourvoir exporter/importer les données dans un format brut, pour effectuer son travail sur d'autres systèmes d'analyse, des données non formattées</v>
      </c>
    </row>
    <row r="19" spans="2:6" ht="45" x14ac:dyDescent="0.25">
      <c r="B19" s="2" t="s">
        <v>5</v>
      </c>
      <c r="C19" s="2" t="s">
        <v>4</v>
      </c>
      <c r="D19" s="3" t="s">
        <v>54</v>
      </c>
      <c r="E19" s="3" t="s">
        <v>53</v>
      </c>
      <c r="F19" s="2" t="str">
        <f t="shared" si="0"/>
        <v>En tant que Aria, je veux que l'interface de l'application lui permette de mettre en forme divers métriques sous forme de graphiques, pour fournir une visualisation sur les métriques permettant de relever des patterns interressants</v>
      </c>
    </row>
    <row r="20" spans="2:6" ht="30" x14ac:dyDescent="0.25">
      <c r="B20" s="2" t="s">
        <v>7</v>
      </c>
      <c r="C20" s="2" t="s">
        <v>6</v>
      </c>
      <c r="D20" s="3" t="s">
        <v>46</v>
      </c>
      <c r="E20" s="3" t="s">
        <v>47</v>
      </c>
      <c r="F20" s="2" t="str">
        <f t="shared" si="0"/>
        <v>En tant que Chloé, je veux que l'interface de l'application web me permette de géré les utilisateurs et les droits, pour être efficace dans mon travail</v>
      </c>
    </row>
    <row r="21" spans="2:6" ht="30" x14ac:dyDescent="0.25">
      <c r="B21" s="2" t="s">
        <v>7</v>
      </c>
      <c r="C21" s="2" t="s">
        <v>6</v>
      </c>
      <c r="D21" s="3" t="s">
        <v>48</v>
      </c>
      <c r="E21" s="3" t="s">
        <v>49</v>
      </c>
      <c r="F21" s="2" t="str">
        <f t="shared" si="0"/>
        <v>En tant que Chloé, je veux que l'application soit sûre, et sans vulnérabilités, pour ne pas subir d'attaque informatique, avec tous les risques qui en découlent</v>
      </c>
    </row>
    <row r="22" spans="2:6" ht="30" x14ac:dyDescent="0.25">
      <c r="B22" s="2" t="s">
        <v>7</v>
      </c>
      <c r="C22" s="2" t="s">
        <v>6</v>
      </c>
      <c r="D22" s="3" t="s">
        <v>177</v>
      </c>
      <c r="E22" s="3" t="s">
        <v>50</v>
      </c>
      <c r="F22" s="2" t="str">
        <f t="shared" si="0"/>
        <v>En tant que Chloé, je veux être formée sur la gestion des utilisateurs de l'application, pour être efficace et ne pas perdre de temps dans mon travail</v>
      </c>
    </row>
    <row r="23" spans="2:6" ht="30" x14ac:dyDescent="0.25">
      <c r="B23" s="2" t="s">
        <v>7</v>
      </c>
      <c r="C23" s="2" t="s">
        <v>6</v>
      </c>
      <c r="D23" s="3" t="s">
        <v>51</v>
      </c>
      <c r="E23" s="3" t="s">
        <v>52</v>
      </c>
      <c r="F23" s="2" t="str">
        <f t="shared" si="0"/>
        <v>En tant que Chloé, je veux avoir un canal de communication avec le fournisseur de l'application, pour remonter les bugs et faire part des améliorations à implémenter</v>
      </c>
    </row>
    <row r="24" spans="2:6" ht="30" x14ac:dyDescent="0.25">
      <c r="B24" s="2" t="s">
        <v>8</v>
      </c>
      <c r="C24" s="2" t="s">
        <v>9</v>
      </c>
      <c r="D24" s="3" t="s">
        <v>40</v>
      </c>
      <c r="E24" s="3" t="s">
        <v>43</v>
      </c>
      <c r="F24" s="2" t="str">
        <f t="shared" si="0"/>
        <v>En tant que Emma, je veux avoir accès aux données récoltées sur les véhicules, pour identifier quelles sont les routes, ou les conditions source d'accidents</v>
      </c>
    </row>
    <row r="25" spans="2:6" ht="30" x14ac:dyDescent="0.25">
      <c r="B25" s="2" t="s">
        <v>8</v>
      </c>
      <c r="C25" s="2" t="s">
        <v>9</v>
      </c>
      <c r="D25" s="3" t="s">
        <v>41</v>
      </c>
      <c r="E25" s="3" t="s">
        <v>42</v>
      </c>
      <c r="F25" s="2" t="str">
        <f t="shared" si="0"/>
        <v>En tant que Emma, je veux être certaine que le système embarqué ne soit pas une source de danger sur les routes, pour que les autres usagers soient protégés, et non mis en danger</v>
      </c>
    </row>
    <row r="26" spans="2:6" ht="30" x14ac:dyDescent="0.25">
      <c r="B26" s="2" t="s">
        <v>11</v>
      </c>
      <c r="C26" s="2" t="s">
        <v>10</v>
      </c>
      <c r="D26" s="1" t="s">
        <v>34</v>
      </c>
      <c r="E26" s="3" t="s">
        <v>35</v>
      </c>
      <c r="F26" s="2" t="str">
        <f xml:space="preserve"> _xlfn.CONCAT($C$3, C26, $D$3, D26, $E$3, E26)</f>
        <v>En tant que Georges, je veux être formé au dépannage et à l'installation du système de détection embarqué, pour être le plus efficace possible dans mon travail</v>
      </c>
    </row>
    <row r="27" spans="2:6" ht="30" x14ac:dyDescent="0.25">
      <c r="B27" s="2" t="s">
        <v>11</v>
      </c>
      <c r="C27" s="2" t="s">
        <v>10</v>
      </c>
      <c r="D27" s="1" t="s">
        <v>36</v>
      </c>
      <c r="E27" s="3" t="s">
        <v>37</v>
      </c>
      <c r="F27" s="2" t="str">
        <f xml:space="preserve"> _xlfn.CONCAT($C$3, C27, $D$3, D27, $E$3, E27)</f>
        <v>En tant que Georges, je veux avoir à disposition un manuel complet de mise en service et de dépannage, pour ne pas devoir apprendre par coeur tous les détails du système</v>
      </c>
    </row>
    <row r="28" spans="2:6" ht="30" x14ac:dyDescent="0.25">
      <c r="B28" s="2" t="s">
        <v>11</v>
      </c>
      <c r="C28" s="2" t="s">
        <v>10</v>
      </c>
      <c r="D28" s="1" t="s">
        <v>38</v>
      </c>
      <c r="E28" s="3" t="s">
        <v>39</v>
      </c>
      <c r="F28" s="2" t="str">
        <f xml:space="preserve"> _xlfn.CONCAT($C$3, C28, $D$3, D28, $E$3, E28)</f>
        <v>En tant que Georges, je veux avoir à disposition un canal de communication avec le fournisseur du système embarqué, pour être assisté en cas de panne complexe</v>
      </c>
    </row>
    <row r="29" spans="2:6" ht="30" x14ac:dyDescent="0.25">
      <c r="B29" s="2" t="s">
        <v>12</v>
      </c>
      <c r="C29" s="2" t="s">
        <v>13</v>
      </c>
      <c r="D29" s="3" t="s">
        <v>32</v>
      </c>
      <c r="E29" s="3" t="s">
        <v>31</v>
      </c>
      <c r="F29" s="2" t="str">
        <f t="shared" ref="F29:F35" si="1" xml:space="preserve"> _xlfn.CONCAT($C$3, C29, $D$3, D29, $E$3, E29)</f>
        <v>En tant que Jeanne, je veux avoir confiance dans la fiabilité de l'appareil embarqué, pour augmenter ma tranquilité d'esprit quand je conduit sur les routes avec mon tracteur</v>
      </c>
    </row>
    <row r="30" spans="2:6" ht="30" x14ac:dyDescent="0.25">
      <c r="B30" s="2" t="s">
        <v>12</v>
      </c>
      <c r="C30" s="2" t="s">
        <v>13</v>
      </c>
      <c r="D30" s="3" t="s">
        <v>27</v>
      </c>
      <c r="E30" s="3" t="s">
        <v>28</v>
      </c>
      <c r="F30" s="2" t="str">
        <f t="shared" si="1"/>
        <v xml:space="preserve">En tant que Jeanne, je veux être formée à la réparation et au dépannage de l'appareil, pour que je sois apte à le réparer de manière indépendante </v>
      </c>
    </row>
    <row r="31" spans="2:6" ht="30" x14ac:dyDescent="0.25">
      <c r="B31" s="2" t="s">
        <v>12</v>
      </c>
      <c r="C31" s="2" t="s">
        <v>13</v>
      </c>
      <c r="D31" s="3" t="s">
        <v>44</v>
      </c>
      <c r="E31" s="3" t="s">
        <v>45</v>
      </c>
      <c r="F31" s="2" t="str">
        <f t="shared" si="1"/>
        <v>En tant que Jeanne, je veux que mon assurance prenne en compte l'utilisation d'un tel appareil, pour avoir une réduction de prime en démontrant mon engagement dans la sécurité routière</v>
      </c>
    </row>
    <row r="32" spans="2:6" ht="30" x14ac:dyDescent="0.25">
      <c r="B32" s="2" t="s">
        <v>12</v>
      </c>
      <c r="C32" s="2" t="s">
        <v>13</v>
      </c>
      <c r="D32" s="3" t="s">
        <v>29</v>
      </c>
      <c r="E32" s="3" t="s">
        <v>30</v>
      </c>
      <c r="F32" s="2" t="str">
        <f t="shared" si="1"/>
        <v>En tant que Jeanne, je veux avoir des pièces de rechange, pour ne pas être dépendante des livraisons pour réparer l'appareil, ce qui me ferai perdre du temps</v>
      </c>
    </row>
    <row r="33" spans="2:6" ht="30" x14ac:dyDescent="0.25">
      <c r="B33" s="2" t="s">
        <v>15</v>
      </c>
      <c r="C33" s="2" t="s">
        <v>14</v>
      </c>
      <c r="D33" s="3" t="s">
        <v>33</v>
      </c>
      <c r="E33" s="3" t="s">
        <v>25</v>
      </c>
      <c r="F33" s="2" t="str">
        <f xml:space="preserve"> _xlfn.CONCAT($C$3, C33, $D$3,D33, $E$3, E33)</f>
        <v>En tant que Marc, je veux que le système de détection soit le moins intrusif possible, pour accomplir mon travail sans distractions  inutiles</v>
      </c>
    </row>
    <row r="34" spans="2:6" ht="30" x14ac:dyDescent="0.25">
      <c r="B34" s="2" t="s">
        <v>15</v>
      </c>
      <c r="C34" s="2" t="s">
        <v>14</v>
      </c>
      <c r="D34" s="3" t="s">
        <v>22</v>
      </c>
      <c r="E34" s="3" t="s">
        <v>26</v>
      </c>
      <c r="F34" s="2" t="str">
        <f xml:space="preserve"> _xlfn.CONCAT($C$3, C34, $D$3,D34, $E$3, E34)</f>
        <v>En tant que Marc, je veux ne pas être résponsable de l'installation et de la maintenance du dispositif de dépassement, pour accomplir mon travail sans complications inutiles</v>
      </c>
    </row>
    <row r="35" spans="2:6" ht="30" x14ac:dyDescent="0.25">
      <c r="B35" s="2" t="s">
        <v>15</v>
      </c>
      <c r="C35" s="2" t="s">
        <v>14</v>
      </c>
      <c r="D35" s="3" t="s">
        <v>23</v>
      </c>
      <c r="E35" s="3" t="s">
        <v>24</v>
      </c>
      <c r="F35" s="2" t="str">
        <f t="shared" si="1"/>
        <v>En tant que Marc, je veux que les données de conduite ne soient pas envoyées par le système de détection, pour que mes supérieurs n'aient pas un droit de regard sur la manière don’t je conduit</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7BDD0-0C7C-450C-838D-5B1CB33D69C1}">
  <dimension ref="A2:DQ48"/>
  <sheetViews>
    <sheetView zoomScale="70" zoomScaleNormal="70" workbookViewId="0">
      <selection activeCell="X5" sqref="X5"/>
    </sheetView>
  </sheetViews>
  <sheetFormatPr baseColWidth="10" defaultRowHeight="15" x14ac:dyDescent="0.25"/>
  <cols>
    <col min="2" max="2" width="20.85546875" style="1" customWidth="1"/>
    <col min="3" max="121" width="20.85546875" customWidth="1"/>
  </cols>
  <sheetData>
    <row r="2" spans="1:121" x14ac:dyDescent="0.25">
      <c r="B2" s="1">
        <v>4</v>
      </c>
      <c r="C2">
        <v>5</v>
      </c>
      <c r="D2" s="1">
        <v>6</v>
      </c>
      <c r="E2">
        <v>7</v>
      </c>
      <c r="F2" s="1">
        <v>8</v>
      </c>
      <c r="G2" s="1">
        <v>9</v>
      </c>
      <c r="H2">
        <v>10</v>
      </c>
      <c r="I2" s="1">
        <v>11</v>
      </c>
      <c r="J2">
        <v>12</v>
      </c>
      <c r="K2" s="1">
        <v>13</v>
      </c>
      <c r="L2" s="1">
        <v>14</v>
      </c>
      <c r="M2">
        <v>15</v>
      </c>
      <c r="N2" s="1">
        <v>16</v>
      </c>
      <c r="O2">
        <v>17</v>
      </c>
      <c r="P2" s="1">
        <v>18</v>
      </c>
      <c r="Q2" s="1">
        <v>19</v>
      </c>
      <c r="R2">
        <v>20</v>
      </c>
      <c r="S2" s="1">
        <v>21</v>
      </c>
      <c r="T2">
        <v>22</v>
      </c>
      <c r="U2" s="1">
        <v>23</v>
      </c>
      <c r="V2" s="1">
        <v>24</v>
      </c>
      <c r="W2">
        <v>25</v>
      </c>
      <c r="X2" s="1">
        <v>26</v>
      </c>
      <c r="Y2">
        <v>27</v>
      </c>
      <c r="Z2" s="1">
        <v>28</v>
      </c>
      <c r="AA2" s="1">
        <v>29</v>
      </c>
      <c r="AB2">
        <v>30</v>
      </c>
      <c r="AC2" s="1">
        <v>31</v>
      </c>
      <c r="AD2">
        <v>32</v>
      </c>
      <c r="AE2" s="1">
        <v>33</v>
      </c>
      <c r="AF2" s="1">
        <v>34</v>
      </c>
      <c r="AG2">
        <v>35</v>
      </c>
      <c r="AH2" s="1">
        <v>36</v>
      </c>
      <c r="AI2">
        <v>37</v>
      </c>
      <c r="AJ2" s="1">
        <v>38</v>
      </c>
      <c r="AK2" s="1">
        <v>39</v>
      </c>
      <c r="AL2">
        <v>40</v>
      </c>
      <c r="AM2" s="1">
        <v>41</v>
      </c>
      <c r="AN2">
        <v>42</v>
      </c>
      <c r="AO2" s="1">
        <v>43</v>
      </c>
      <c r="AP2" s="1">
        <v>44</v>
      </c>
      <c r="AQ2">
        <v>45</v>
      </c>
      <c r="AR2" s="1">
        <v>46</v>
      </c>
      <c r="AS2">
        <v>47</v>
      </c>
      <c r="AT2" s="1">
        <v>48</v>
      </c>
      <c r="AU2" s="1">
        <v>49</v>
      </c>
      <c r="AV2">
        <v>50</v>
      </c>
      <c r="AW2" s="1">
        <v>51</v>
      </c>
      <c r="AX2">
        <v>52</v>
      </c>
      <c r="AY2" s="1">
        <v>53</v>
      </c>
      <c r="AZ2" s="1">
        <v>54</v>
      </c>
      <c r="BA2">
        <v>55</v>
      </c>
      <c r="BB2" s="1">
        <v>56</v>
      </c>
      <c r="BC2">
        <v>57</v>
      </c>
      <c r="BD2" s="1">
        <v>58</v>
      </c>
      <c r="BE2" s="1">
        <v>59</v>
      </c>
      <c r="BF2">
        <v>60</v>
      </c>
      <c r="BG2" s="1">
        <v>61</v>
      </c>
      <c r="BH2">
        <v>62</v>
      </c>
      <c r="BI2" s="1">
        <v>63</v>
      </c>
      <c r="BJ2" s="1">
        <v>64</v>
      </c>
      <c r="BK2">
        <v>65</v>
      </c>
      <c r="BL2" s="1">
        <v>66</v>
      </c>
      <c r="BM2">
        <v>67</v>
      </c>
      <c r="BN2" s="1">
        <v>68</v>
      </c>
      <c r="BO2" s="1">
        <v>69</v>
      </c>
      <c r="BP2">
        <v>70</v>
      </c>
      <c r="BQ2" s="1">
        <v>71</v>
      </c>
      <c r="BR2">
        <v>72</v>
      </c>
      <c r="BS2" s="1">
        <v>73</v>
      </c>
      <c r="BT2" s="1">
        <v>74</v>
      </c>
      <c r="BU2">
        <v>75</v>
      </c>
      <c r="BV2" s="1">
        <v>76</v>
      </c>
      <c r="BW2">
        <v>77</v>
      </c>
      <c r="BX2" s="1">
        <v>78</v>
      </c>
      <c r="BY2" s="1">
        <v>79</v>
      </c>
      <c r="BZ2">
        <v>80</v>
      </c>
      <c r="CA2" s="1">
        <v>81</v>
      </c>
      <c r="CB2">
        <v>82</v>
      </c>
      <c r="CC2" s="1">
        <v>83</v>
      </c>
      <c r="CD2" s="1">
        <v>84</v>
      </c>
      <c r="CE2">
        <v>85</v>
      </c>
      <c r="CF2" s="1">
        <v>86</v>
      </c>
      <c r="CG2">
        <v>87</v>
      </c>
      <c r="CH2" s="1">
        <v>88</v>
      </c>
      <c r="CI2" s="1">
        <v>89</v>
      </c>
      <c r="CJ2">
        <v>90</v>
      </c>
      <c r="CK2" s="1">
        <v>91</v>
      </c>
      <c r="CL2">
        <v>92</v>
      </c>
      <c r="CM2" s="1">
        <v>93</v>
      </c>
      <c r="CN2" s="1">
        <v>94</v>
      </c>
      <c r="CO2">
        <v>95</v>
      </c>
      <c r="CP2" s="1">
        <v>96</v>
      </c>
      <c r="CQ2">
        <v>97</v>
      </c>
      <c r="CR2" s="1">
        <v>98</v>
      </c>
      <c r="CS2" s="1">
        <v>99</v>
      </c>
      <c r="CT2">
        <v>100</v>
      </c>
      <c r="CU2" s="1">
        <v>101</v>
      </c>
      <c r="CV2">
        <v>102</v>
      </c>
      <c r="CW2" s="1">
        <v>103</v>
      </c>
      <c r="CX2" s="1">
        <v>104</v>
      </c>
      <c r="CY2">
        <v>105</v>
      </c>
      <c r="CZ2" s="1">
        <v>106</v>
      </c>
      <c r="DA2">
        <v>107</v>
      </c>
      <c r="DB2" s="1">
        <v>108</v>
      </c>
      <c r="DC2" s="1">
        <v>109</v>
      </c>
      <c r="DD2">
        <v>110</v>
      </c>
      <c r="DE2" s="1">
        <v>111</v>
      </c>
      <c r="DF2">
        <v>112</v>
      </c>
      <c r="DG2" s="1">
        <v>113</v>
      </c>
      <c r="DH2" s="1">
        <v>114</v>
      </c>
      <c r="DI2">
        <v>115</v>
      </c>
      <c r="DJ2" s="1">
        <v>116</v>
      </c>
      <c r="DK2">
        <v>117</v>
      </c>
      <c r="DL2" s="1">
        <v>118</v>
      </c>
      <c r="DM2" s="1">
        <v>119</v>
      </c>
      <c r="DN2">
        <v>120</v>
      </c>
      <c r="DO2" s="1">
        <v>121</v>
      </c>
      <c r="DP2">
        <v>122</v>
      </c>
      <c r="DQ2" s="1">
        <v>123</v>
      </c>
    </row>
    <row r="3" spans="1:121" ht="30" x14ac:dyDescent="0.25">
      <c r="B3" s="1" t="str">
        <f>ADDRESS(B2,6,3,1,"UserStories")</f>
        <v>UserStories!$F4</v>
      </c>
      <c r="C3" s="1" t="str">
        <f t="shared" ref="C3:E3" si="0">ADDRESS(C2,6,3,1,"UserStories")</f>
        <v>UserStories!$F5</v>
      </c>
      <c r="D3" s="1" t="str">
        <f t="shared" si="0"/>
        <v>UserStories!$F6</v>
      </c>
      <c r="E3" s="1" t="str">
        <f t="shared" si="0"/>
        <v>UserStories!$F7</v>
      </c>
      <c r="F3" s="1" t="str">
        <f t="shared" ref="F3" si="1">ADDRESS(F2,6,3,1,"UserStories")</f>
        <v>UserStories!$F8</v>
      </c>
      <c r="G3" s="1" t="str">
        <f t="shared" ref="G3:H3" si="2">ADDRESS(G2,6,3,1,"UserStories")</f>
        <v>UserStories!$F9</v>
      </c>
      <c r="H3" s="1" t="str">
        <f t="shared" si="2"/>
        <v>UserStories!$F10</v>
      </c>
      <c r="I3" s="1" t="str">
        <f t="shared" ref="I3" si="3">ADDRESS(I2,6,3,1,"UserStories")</f>
        <v>UserStories!$F11</v>
      </c>
      <c r="J3" s="1" t="str">
        <f t="shared" ref="J3:L3" si="4">ADDRESS(J2,6,3,1,"UserStories")</f>
        <v>UserStories!$F12</v>
      </c>
      <c r="K3" s="1" t="str">
        <f t="shared" si="4"/>
        <v>UserStories!$F13</v>
      </c>
      <c r="L3" s="1" t="str">
        <f t="shared" si="4"/>
        <v>UserStories!$F14</v>
      </c>
      <c r="M3" s="1" t="str">
        <f t="shared" ref="M3" si="5">ADDRESS(M2,6,3,1,"UserStories")</f>
        <v>UserStories!$F15</v>
      </c>
      <c r="N3" s="1" t="str">
        <f t="shared" ref="N3" si="6">ADDRESS(N2,6,3,1,"UserStories")</f>
        <v>UserStories!$F16</v>
      </c>
      <c r="O3" s="1" t="str">
        <f t="shared" ref="O3" si="7">ADDRESS(O2,6,3,1,"UserStories")</f>
        <v>UserStories!$F17</v>
      </c>
      <c r="P3" s="1" t="str">
        <f t="shared" ref="P3" si="8">ADDRESS(P2,6,3,1,"UserStories")</f>
        <v>UserStories!$F18</v>
      </c>
      <c r="Q3" s="1" t="str">
        <f t="shared" ref="Q3" si="9">ADDRESS(Q2,6,3,1,"UserStories")</f>
        <v>UserStories!$F19</v>
      </c>
      <c r="R3" s="1" t="str">
        <f t="shared" ref="R3" si="10">ADDRESS(R2,6,3,1,"UserStories")</f>
        <v>UserStories!$F20</v>
      </c>
      <c r="S3" s="1" t="str">
        <f t="shared" ref="S3" si="11">ADDRESS(S2,6,3,1,"UserStories")</f>
        <v>UserStories!$F21</v>
      </c>
      <c r="T3" s="1" t="str">
        <f t="shared" ref="T3" si="12">ADDRESS(T2,6,3,1,"UserStories")</f>
        <v>UserStories!$F22</v>
      </c>
      <c r="U3" s="1" t="str">
        <f t="shared" ref="U3:V3" si="13">ADDRESS(U2,6,3,1,"UserStories")</f>
        <v>UserStories!$F23</v>
      </c>
      <c r="V3" s="1" t="str">
        <f t="shared" si="13"/>
        <v>UserStories!$F24</v>
      </c>
      <c r="W3" s="1" t="str">
        <f t="shared" ref="W3" si="14">ADDRESS(W2,6,3,1,"UserStories")</f>
        <v>UserStories!$F25</v>
      </c>
      <c r="X3" s="1" t="str">
        <f t="shared" ref="X3" si="15">ADDRESS(X2,6,3,1,"UserStories")</f>
        <v>UserStories!$F26</v>
      </c>
      <c r="Y3" s="1" t="str">
        <f t="shared" ref="Y3" si="16">ADDRESS(Y2,6,3,1,"UserStories")</f>
        <v>UserStories!$F27</v>
      </c>
      <c r="Z3" s="1" t="str">
        <f t="shared" ref="Z3" si="17">ADDRESS(Z2,6,3,1,"UserStories")</f>
        <v>UserStories!$F28</v>
      </c>
      <c r="AA3" s="1" t="str">
        <f t="shared" ref="AA3" si="18">ADDRESS(AA2,6,3,1,"UserStories")</f>
        <v>UserStories!$F29</v>
      </c>
      <c r="AB3" s="1" t="str">
        <f t="shared" ref="AB3" si="19">ADDRESS(AB2,6,3,1,"UserStories")</f>
        <v>UserStories!$F30</v>
      </c>
      <c r="AC3" s="1" t="str">
        <f t="shared" ref="AC3" si="20">ADDRESS(AC2,6,3,1,"UserStories")</f>
        <v>UserStories!$F31</v>
      </c>
      <c r="AD3" s="1" t="str">
        <f t="shared" ref="AD3" si="21">ADDRESS(AD2,6,3,1,"UserStories")</f>
        <v>UserStories!$F32</v>
      </c>
      <c r="AE3" s="1" t="str">
        <f t="shared" ref="AE3:AF3" si="22">ADDRESS(AE2,6,3,1,"UserStories")</f>
        <v>UserStories!$F33</v>
      </c>
      <c r="AF3" s="1" t="str">
        <f t="shared" si="22"/>
        <v>UserStories!$F34</v>
      </c>
      <c r="AG3" s="1" t="str">
        <f t="shared" ref="AG3" si="23">ADDRESS(AG2,6,3,1,"UserStories")</f>
        <v>UserStories!$F35</v>
      </c>
      <c r="AH3" s="1" t="str">
        <f t="shared" ref="AH3" si="24">ADDRESS(AH2,6,3,1,"UserStories")</f>
        <v>UserStories!$F36</v>
      </c>
      <c r="AI3" s="1" t="str">
        <f t="shared" ref="AI3" si="25">ADDRESS(AI2,6,3,1,"UserStories")</f>
        <v>UserStories!$F37</v>
      </c>
      <c r="AJ3" s="1" t="str">
        <f t="shared" ref="AJ3" si="26">ADDRESS(AJ2,6,3,1,"UserStories")</f>
        <v>UserStories!$F38</v>
      </c>
      <c r="AK3" s="1" t="str">
        <f t="shared" ref="AK3" si="27">ADDRESS(AK2,6,3,1,"UserStories")</f>
        <v>UserStories!$F39</v>
      </c>
      <c r="AL3" s="1" t="str">
        <f t="shared" ref="AL3" si="28">ADDRESS(AL2,6,3,1,"UserStories")</f>
        <v>UserStories!$F40</v>
      </c>
      <c r="AM3" s="1" t="str">
        <f t="shared" ref="AM3" si="29">ADDRESS(AM2,6,3,1,"UserStories")</f>
        <v>UserStories!$F41</v>
      </c>
      <c r="AN3" s="1" t="str">
        <f t="shared" ref="AN3" si="30">ADDRESS(AN2,6,3,1,"UserStories")</f>
        <v>UserStories!$F42</v>
      </c>
      <c r="AO3" s="1" t="str">
        <f t="shared" ref="AO3:AP3" si="31">ADDRESS(AO2,6,3,1,"UserStories")</f>
        <v>UserStories!$F43</v>
      </c>
      <c r="AP3" s="1" t="str">
        <f t="shared" si="31"/>
        <v>UserStories!$F44</v>
      </c>
      <c r="AQ3" s="1" t="str">
        <f t="shared" ref="AQ3" si="32">ADDRESS(AQ2,6,3,1,"UserStories")</f>
        <v>UserStories!$F45</v>
      </c>
      <c r="AR3" s="1" t="str">
        <f t="shared" ref="AR3" si="33">ADDRESS(AR2,6,3,1,"UserStories")</f>
        <v>UserStories!$F46</v>
      </c>
      <c r="AS3" s="1" t="str">
        <f t="shared" ref="AS3" si="34">ADDRESS(AS2,6,3,1,"UserStories")</f>
        <v>UserStories!$F47</v>
      </c>
      <c r="AT3" s="1" t="str">
        <f t="shared" ref="AT3" si="35">ADDRESS(AT2,6,3,1,"UserStories")</f>
        <v>UserStories!$F48</v>
      </c>
      <c r="AU3" s="1" t="str">
        <f t="shared" ref="AU3" si="36">ADDRESS(AU2,6,3,1,"UserStories")</f>
        <v>UserStories!$F49</v>
      </c>
      <c r="AV3" s="1" t="str">
        <f t="shared" ref="AV3" si="37">ADDRESS(AV2,6,3,1,"UserStories")</f>
        <v>UserStories!$F50</v>
      </c>
      <c r="AW3" s="1" t="str">
        <f t="shared" ref="AW3" si="38">ADDRESS(AW2,6,3,1,"UserStories")</f>
        <v>UserStories!$F51</v>
      </c>
      <c r="AX3" s="1" t="str">
        <f t="shared" ref="AX3" si="39">ADDRESS(AX2,6,3,1,"UserStories")</f>
        <v>UserStories!$F52</v>
      </c>
      <c r="AY3" s="1" t="str">
        <f t="shared" ref="AY3:AZ3" si="40">ADDRESS(AY2,6,3,1,"UserStories")</f>
        <v>UserStories!$F53</v>
      </c>
      <c r="AZ3" s="1" t="str">
        <f t="shared" si="40"/>
        <v>UserStories!$F54</v>
      </c>
      <c r="BA3" s="1" t="str">
        <f t="shared" ref="BA3" si="41">ADDRESS(BA2,6,3,1,"UserStories")</f>
        <v>UserStories!$F55</v>
      </c>
      <c r="BB3" s="1" t="str">
        <f t="shared" ref="BB3" si="42">ADDRESS(BB2,6,3,1,"UserStories")</f>
        <v>UserStories!$F56</v>
      </c>
      <c r="BC3" s="1" t="str">
        <f t="shared" ref="BC3" si="43">ADDRESS(BC2,6,3,1,"UserStories")</f>
        <v>UserStories!$F57</v>
      </c>
      <c r="BD3" s="1" t="str">
        <f t="shared" ref="BD3" si="44">ADDRESS(BD2,6,3,1,"UserStories")</f>
        <v>UserStories!$F58</v>
      </c>
      <c r="BE3" s="1" t="str">
        <f t="shared" ref="BE3" si="45">ADDRESS(BE2,6,3,1,"UserStories")</f>
        <v>UserStories!$F59</v>
      </c>
      <c r="BF3" s="1" t="str">
        <f t="shared" ref="BF3" si="46">ADDRESS(BF2,6,3,1,"UserStories")</f>
        <v>UserStories!$F60</v>
      </c>
      <c r="BG3" s="1" t="str">
        <f t="shared" ref="BG3" si="47">ADDRESS(BG2,6,3,1,"UserStories")</f>
        <v>UserStories!$F61</v>
      </c>
      <c r="BH3" s="1" t="str">
        <f t="shared" ref="BH3" si="48">ADDRESS(BH2,6,3,1,"UserStories")</f>
        <v>UserStories!$F62</v>
      </c>
      <c r="BI3" s="1" t="str">
        <f t="shared" ref="BI3:BJ3" si="49">ADDRESS(BI2,6,3,1,"UserStories")</f>
        <v>UserStories!$F63</v>
      </c>
      <c r="BJ3" s="1" t="str">
        <f t="shared" si="49"/>
        <v>UserStories!$F64</v>
      </c>
      <c r="BK3" s="1" t="str">
        <f t="shared" ref="BK3" si="50">ADDRESS(BK2,6,3,1,"UserStories")</f>
        <v>UserStories!$F65</v>
      </c>
      <c r="BL3" s="1" t="str">
        <f t="shared" ref="BL3" si="51">ADDRESS(BL2,6,3,1,"UserStories")</f>
        <v>UserStories!$F66</v>
      </c>
      <c r="BM3" s="1" t="str">
        <f t="shared" ref="BM3" si="52">ADDRESS(BM2,6,3,1,"UserStories")</f>
        <v>UserStories!$F67</v>
      </c>
      <c r="BN3" s="1" t="str">
        <f t="shared" ref="BN3" si="53">ADDRESS(BN2,6,3,1,"UserStories")</f>
        <v>UserStories!$F68</v>
      </c>
      <c r="BO3" s="1" t="str">
        <f t="shared" ref="BO3" si="54">ADDRESS(BO2,6,3,1,"UserStories")</f>
        <v>UserStories!$F69</v>
      </c>
      <c r="BP3" s="1" t="str">
        <f t="shared" ref="BP3" si="55">ADDRESS(BP2,6,3,1,"UserStories")</f>
        <v>UserStories!$F70</v>
      </c>
      <c r="BQ3" s="1" t="str">
        <f t="shared" ref="BQ3" si="56">ADDRESS(BQ2,6,3,1,"UserStories")</f>
        <v>UserStories!$F71</v>
      </c>
      <c r="BR3" s="1" t="str">
        <f t="shared" ref="BR3" si="57">ADDRESS(BR2,6,3,1,"UserStories")</f>
        <v>UserStories!$F72</v>
      </c>
      <c r="BS3" s="1" t="str">
        <f t="shared" ref="BS3:BT3" si="58">ADDRESS(BS2,6,3,1,"UserStories")</f>
        <v>UserStories!$F73</v>
      </c>
      <c r="BT3" s="1" t="str">
        <f t="shared" si="58"/>
        <v>UserStories!$F74</v>
      </c>
      <c r="BU3" s="1" t="str">
        <f t="shared" ref="BU3" si="59">ADDRESS(BU2,6,3,1,"UserStories")</f>
        <v>UserStories!$F75</v>
      </c>
      <c r="BV3" s="1" t="str">
        <f t="shared" ref="BV3" si="60">ADDRESS(BV2,6,3,1,"UserStories")</f>
        <v>UserStories!$F76</v>
      </c>
      <c r="BW3" s="1" t="str">
        <f t="shared" ref="BW3" si="61">ADDRESS(BW2,6,3,1,"UserStories")</f>
        <v>UserStories!$F77</v>
      </c>
      <c r="BX3" s="1" t="str">
        <f t="shared" ref="BX3" si="62">ADDRESS(BX2,6,3,1,"UserStories")</f>
        <v>UserStories!$F78</v>
      </c>
      <c r="BY3" s="1" t="str">
        <f t="shared" ref="BY3" si="63">ADDRESS(BY2,6,3,1,"UserStories")</f>
        <v>UserStories!$F79</v>
      </c>
      <c r="BZ3" s="1" t="str">
        <f t="shared" ref="BZ3" si="64">ADDRESS(BZ2,6,3,1,"UserStories")</f>
        <v>UserStories!$F80</v>
      </c>
      <c r="CA3" s="1" t="str">
        <f t="shared" ref="CA3" si="65">ADDRESS(CA2,6,3,1,"UserStories")</f>
        <v>UserStories!$F81</v>
      </c>
      <c r="CB3" s="1" t="str">
        <f t="shared" ref="CB3" si="66">ADDRESS(CB2,6,3,1,"UserStories")</f>
        <v>UserStories!$F82</v>
      </c>
      <c r="CC3" s="1" t="str">
        <f t="shared" ref="CC3:CD3" si="67">ADDRESS(CC2,6,3,1,"UserStories")</f>
        <v>UserStories!$F83</v>
      </c>
      <c r="CD3" s="1" t="str">
        <f t="shared" si="67"/>
        <v>UserStories!$F84</v>
      </c>
      <c r="CE3" s="1" t="str">
        <f t="shared" ref="CE3" si="68">ADDRESS(CE2,6,3,1,"UserStories")</f>
        <v>UserStories!$F85</v>
      </c>
      <c r="CF3" s="1" t="str">
        <f t="shared" ref="CF3" si="69">ADDRESS(CF2,6,3,1,"UserStories")</f>
        <v>UserStories!$F86</v>
      </c>
      <c r="CG3" s="1" t="str">
        <f t="shared" ref="CG3" si="70">ADDRESS(CG2,6,3,1,"UserStories")</f>
        <v>UserStories!$F87</v>
      </c>
      <c r="CH3" s="1" t="str">
        <f t="shared" ref="CH3" si="71">ADDRESS(CH2,6,3,1,"UserStories")</f>
        <v>UserStories!$F88</v>
      </c>
      <c r="CI3" s="1" t="str">
        <f t="shared" ref="CI3" si="72">ADDRESS(CI2,6,3,1,"UserStories")</f>
        <v>UserStories!$F89</v>
      </c>
      <c r="CJ3" s="1" t="str">
        <f t="shared" ref="CJ3" si="73">ADDRESS(CJ2,6,3,1,"UserStories")</f>
        <v>UserStories!$F90</v>
      </c>
      <c r="CK3" s="1" t="str">
        <f t="shared" ref="CK3" si="74">ADDRESS(CK2,6,3,1,"UserStories")</f>
        <v>UserStories!$F91</v>
      </c>
      <c r="CL3" s="1" t="str">
        <f t="shared" ref="CL3" si="75">ADDRESS(CL2,6,3,1,"UserStories")</f>
        <v>UserStories!$F92</v>
      </c>
      <c r="CM3" s="1" t="str">
        <f t="shared" ref="CM3:CN3" si="76">ADDRESS(CM2,6,3,1,"UserStories")</f>
        <v>UserStories!$F93</v>
      </c>
      <c r="CN3" s="1" t="str">
        <f t="shared" si="76"/>
        <v>UserStories!$F94</v>
      </c>
      <c r="CO3" s="1" t="str">
        <f t="shared" ref="CO3" si="77">ADDRESS(CO2,6,3,1,"UserStories")</f>
        <v>UserStories!$F95</v>
      </c>
      <c r="CP3" s="1" t="str">
        <f t="shared" ref="CP3" si="78">ADDRESS(CP2,6,3,1,"UserStories")</f>
        <v>UserStories!$F96</v>
      </c>
      <c r="CQ3" s="1" t="str">
        <f t="shared" ref="CQ3" si="79">ADDRESS(CQ2,6,3,1,"UserStories")</f>
        <v>UserStories!$F97</v>
      </c>
      <c r="CR3" s="1" t="str">
        <f t="shared" ref="CR3" si="80">ADDRESS(CR2,6,3,1,"UserStories")</f>
        <v>UserStories!$F98</v>
      </c>
      <c r="CS3" s="1" t="str">
        <f t="shared" ref="CS3" si="81">ADDRESS(CS2,6,3,1,"UserStories")</f>
        <v>UserStories!$F99</v>
      </c>
      <c r="CT3" s="1" t="str">
        <f t="shared" ref="CT3" si="82">ADDRESS(CT2,6,3,1,"UserStories")</f>
        <v>UserStories!$F100</v>
      </c>
      <c r="CU3" s="1" t="str">
        <f t="shared" ref="CU3" si="83">ADDRESS(CU2,6,3,1,"UserStories")</f>
        <v>UserStories!$F101</v>
      </c>
      <c r="CV3" s="1" t="str">
        <f t="shared" ref="CV3" si="84">ADDRESS(CV2,6,3,1,"UserStories")</f>
        <v>UserStories!$F102</v>
      </c>
      <c r="CW3" s="1" t="str">
        <f t="shared" ref="CW3:CX3" si="85">ADDRESS(CW2,6,3,1,"UserStories")</f>
        <v>UserStories!$F103</v>
      </c>
      <c r="CX3" s="1" t="str">
        <f t="shared" si="85"/>
        <v>UserStories!$F104</v>
      </c>
      <c r="CY3" s="1" t="str">
        <f t="shared" ref="CY3" si="86">ADDRESS(CY2,6,3,1,"UserStories")</f>
        <v>UserStories!$F105</v>
      </c>
      <c r="CZ3" s="1" t="str">
        <f t="shared" ref="CZ3" si="87">ADDRESS(CZ2,6,3,1,"UserStories")</f>
        <v>UserStories!$F106</v>
      </c>
      <c r="DA3" s="1" t="str">
        <f t="shared" ref="DA3" si="88">ADDRESS(DA2,6,3,1,"UserStories")</f>
        <v>UserStories!$F107</v>
      </c>
      <c r="DB3" s="1" t="str">
        <f t="shared" ref="DB3" si="89">ADDRESS(DB2,6,3,1,"UserStories")</f>
        <v>UserStories!$F108</v>
      </c>
      <c r="DC3" s="1" t="str">
        <f t="shared" ref="DC3" si="90">ADDRESS(DC2,6,3,1,"UserStories")</f>
        <v>UserStories!$F109</v>
      </c>
      <c r="DD3" s="1" t="str">
        <f t="shared" ref="DD3" si="91">ADDRESS(DD2,6,3,1,"UserStories")</f>
        <v>UserStories!$F110</v>
      </c>
      <c r="DE3" s="1" t="str">
        <f t="shared" ref="DE3" si="92">ADDRESS(DE2,6,3,1,"UserStories")</f>
        <v>UserStories!$F111</v>
      </c>
      <c r="DF3" s="1" t="str">
        <f t="shared" ref="DF3" si="93">ADDRESS(DF2,6,3,1,"UserStories")</f>
        <v>UserStories!$F112</v>
      </c>
      <c r="DG3" s="1" t="str">
        <f t="shared" ref="DG3:DH3" si="94">ADDRESS(DG2,6,3,1,"UserStories")</f>
        <v>UserStories!$F113</v>
      </c>
      <c r="DH3" s="1" t="str">
        <f t="shared" si="94"/>
        <v>UserStories!$F114</v>
      </c>
      <c r="DI3" s="1" t="str">
        <f t="shared" ref="DI3" si="95">ADDRESS(DI2,6,3,1,"UserStories")</f>
        <v>UserStories!$F115</v>
      </c>
      <c r="DJ3" s="1" t="str">
        <f t="shared" ref="DJ3" si="96">ADDRESS(DJ2,6,3,1,"UserStories")</f>
        <v>UserStories!$F116</v>
      </c>
      <c r="DK3" s="1" t="str">
        <f t="shared" ref="DK3" si="97">ADDRESS(DK2,6,3,1,"UserStories")</f>
        <v>UserStories!$F117</v>
      </c>
      <c r="DL3" s="1" t="str">
        <f t="shared" ref="DL3" si="98">ADDRESS(DL2,6,3,1,"UserStories")</f>
        <v>UserStories!$F118</v>
      </c>
      <c r="DM3" s="1" t="str">
        <f t="shared" ref="DM3" si="99">ADDRESS(DM2,6,3,1,"UserStories")</f>
        <v>UserStories!$F119</v>
      </c>
      <c r="DN3" s="1" t="str">
        <f t="shared" ref="DN3" si="100">ADDRESS(DN2,6,3,1,"UserStories")</f>
        <v>UserStories!$F120</v>
      </c>
      <c r="DO3" s="1" t="str">
        <f t="shared" ref="DO3" si="101">ADDRESS(DO2,6,3,1,"UserStories")</f>
        <v>UserStories!$F121</v>
      </c>
      <c r="DP3" s="1" t="str">
        <f t="shared" ref="DP3" si="102">ADDRESS(DP2,6,3,1,"UserStories")</f>
        <v>UserStories!$F122</v>
      </c>
      <c r="DQ3" s="1" t="str">
        <f t="shared" ref="DQ3" si="103">ADDRESS(DQ2,6,3,1,"UserStories")</f>
        <v>UserStories!$F123</v>
      </c>
    </row>
    <row r="4" spans="1:121" ht="250.5" customHeight="1" x14ac:dyDescent="0.25">
      <c r="A4" s="2" t="s">
        <v>78</v>
      </c>
      <c r="B4" s="4" t="str">
        <f ca="1">INDIRECT(B3)</f>
        <v>En tant que Hanna Chapuis, je veux que le projet soit fini dans une année, pour le mettre en oeuvre dans un délai acceptable</v>
      </c>
      <c r="C4" s="4" t="str">
        <f t="shared" ref="C4:L4" ca="1" si="104">INDIRECT(C3)</f>
        <v>En tant que Hanna Chapuis, je veux équiper 100 véhicules d'un système de détection de dépassement dangereux, pour évaluer la viabilité du projet à petite échelle</v>
      </c>
      <c r="D4" s="4" t="str">
        <f t="shared" ca="1" si="104"/>
        <v>En tant que Hanna Chapuis, je veux étendre la mise en œuvre de l'appareil IoT au-delà de la phase initiale, pour équiper des milliers de véhicules lourds et établir mon entreprise en tant que leader de l'industrie</v>
      </c>
      <c r="E4" s="4" t="str">
        <f t="shared" ca="1" si="104"/>
        <v>En tant que Hanna Chapuis, je veux qu'un signal lumineux soit affiché à l'arrière d'un véhicule lourd lors d'un dépassement dangereux d'un autre véhicule, pour que le véhicule dépassant soit averti du danger</v>
      </c>
      <c r="F4" s="4" t="str">
        <f t="shared" ca="1" si="104"/>
        <v>En tant que Hanna Chapuis, je veux que le signal lumineux soit affiché sous forme de pictogramme, pour que le signal soit compréhensible pour le plus grand nombre d'usagers</v>
      </c>
      <c r="G4" s="4" t="str">
        <f t="shared" ca="1" si="104"/>
        <v>En tant que Hanna Chapuis, je veux que les dépassements dangereux soient avertis uniquement sur les routes avec une voie en sens inverse, pour qu'il soit utile aux conducteurs uniquement sur les route ou il existe un danger</v>
      </c>
      <c r="H4" s="4" t="str">
        <f t="shared" ca="1" si="104"/>
        <v>En tant que Hanna Chapuis, je veux que le système de détection soit opérationnel à tout moment ou le véhicule lourd est en opération, pour de ne pas mettre en danger les utilisateurs de la route basant leur confiance sur cette nouvelle technologie</v>
      </c>
      <c r="I4" s="4" t="str">
        <f t="shared" ca="1" si="104"/>
        <v>En tant que Hanna Chapuis, je veux stocker les données envoyées par le système de détection dans le coud, pour pouvoir mettre à l'echelle l'infrastructure quand le projet prendra plus d'ampleur</v>
      </c>
      <c r="J4" s="4" t="str">
        <f t="shared" ca="1" si="104"/>
        <v>En tant que Hanna Chapuis, je veux pouvoir partager les statistiques basées sur les données du système de détection, pour collaborer avec l'OFROU, ainsi influencer les politiques et les réglementations en matière de sécurité routière</v>
      </c>
      <c r="K4" s="4" t="str">
        <f t="shared" ca="1" si="104"/>
        <v>En tant que Hanna Chapuis, je veux que la solution clé en main fournie par le fournisseur d'appareils IoT comprenne toute l'infrastructure nécessaire, pour réduire la charge de travail de mon service informatique</v>
      </c>
      <c r="L4" s="4" t="str">
        <f t="shared" ca="1" si="104"/>
        <v>En tant que Hanna Chapuis, je veux que les données récoltées soient chiffrées et anonymisées, pour ne pas pouvoir lier les données personnelles des chauffeurs et réduir les possibilités de failles.</v>
      </c>
      <c r="M4" s="4" t="str">
        <f t="shared" ref="M4" ca="1" si="105">INDIRECT(M3)</f>
        <v>En tant que Hanna Chapuis, je veux avoir une application web conviviale permettant de créer des statistiques, pour permettre aux data analysts de l'entreprise de fournir des statistiques</v>
      </c>
      <c r="N4" s="4" t="str">
        <f t="shared" ref="N4" ca="1" si="106">INDIRECT(N3)</f>
        <v>En tant que Hanna Chapuis, je veux que la durée de vie des données soit d'au minimum 10 ans, pour assurer des statistiques à long terme</v>
      </c>
      <c r="O4" s="4" t="str">
        <f t="shared" ref="O4" ca="1" si="107">INDIRECT(O3)</f>
        <v>En tant que Hanna Chapuis, je veux que les données récupérées sur l'application web soient cohérentes et pas erronnées, pour réduire la dispersion ou le bruit dans les statistiques</v>
      </c>
      <c r="P4" s="4" t="str">
        <f t="shared" ref="P4" ca="1" si="108">INDIRECT(P3)</f>
        <v>En tant que Aria, je veux pourvoir exporter/importer les données dans un format brut, pour effectuer son travail sur d'autres systèmes d'analyse, des données non formattées</v>
      </c>
      <c r="Q4" s="4" t="str">
        <f t="shared" ref="Q4" ca="1" si="109">INDIRECT(Q3)</f>
        <v>En tant que Aria, je veux que l'interface de l'application lui permette de mettre en forme divers métriques sous forme de graphiques, pour fournir une visualisation sur les métriques permettant de relever des patterns interressants</v>
      </c>
      <c r="R4" s="4" t="str">
        <f t="shared" ref="R4" ca="1" si="110">INDIRECT(R3)</f>
        <v>En tant que Chloé, je veux que l'interface de l'application web me permette de géré les utilisateurs et les droits, pour être efficace dans mon travail</v>
      </c>
      <c r="S4" s="4" t="str">
        <f t="shared" ref="S4" ca="1" si="111">INDIRECT(S3)</f>
        <v>En tant que Chloé, je veux que l'application soit sûre, et sans vulnérabilités, pour ne pas subir d'attaque informatique, avec tous les risques qui en découlent</v>
      </c>
      <c r="T4" s="4" t="str">
        <f t="shared" ref="T4" ca="1" si="112">INDIRECT(T3)</f>
        <v>En tant que Chloé, je veux être formée sur la gestion des utilisateurs de l'application, pour être efficace et ne pas perdre de temps dans mon travail</v>
      </c>
      <c r="U4" s="4" t="str">
        <f t="shared" ref="U4:V4" ca="1" si="113">INDIRECT(U3)</f>
        <v>En tant que Chloé, je veux avoir un canal de communication avec le fournisseur de l'application, pour remonter les bugs et faire part des améliorations à implémenter</v>
      </c>
      <c r="V4" s="4" t="str">
        <f t="shared" ca="1" si="113"/>
        <v>En tant que Emma, je veux avoir accès aux données récoltées sur les véhicules, pour identifier quelles sont les routes, ou les conditions source d'accidents</v>
      </c>
      <c r="W4" s="4" t="str">
        <f t="shared" ref="W4" ca="1" si="114">INDIRECT(W3)</f>
        <v>En tant que Emma, je veux être certaine que le système embarqué ne soit pas une source de danger sur les routes, pour que les autres usagers soient protégés, et non mis en danger</v>
      </c>
      <c r="X4" s="4" t="str">
        <f t="shared" ref="X4" ca="1" si="115">INDIRECT(X3)</f>
        <v>En tant que Georges, je veux être formé au dépannage et à l'installation du système de détection embarqué, pour être le plus efficace possible dans mon travail</v>
      </c>
      <c r="Y4" s="4" t="str">
        <f t="shared" ref="Y4" ca="1" si="116">INDIRECT(Y3)</f>
        <v>En tant que Georges, je veux avoir à disposition un manuel complet de mise en service et de dépannage, pour ne pas devoir apprendre par coeur tous les détails du système</v>
      </c>
      <c r="Z4" s="4" t="str">
        <f t="shared" ref="Z4" ca="1" si="117">INDIRECT(Z3)</f>
        <v>En tant que Georges, je veux avoir à disposition un canal de communication avec le fournisseur du système embarqué, pour être assisté en cas de panne complexe</v>
      </c>
      <c r="AA4" s="4" t="str">
        <f t="shared" ref="AA4" ca="1" si="118">INDIRECT(AA3)</f>
        <v>En tant que Jeanne, je veux avoir confiance dans la fiabilité de l'appareil embarqué, pour augmenter ma tranquilité d'esprit quand je conduit sur les routes avec mon tracteur</v>
      </c>
      <c r="AB4" s="4" t="str">
        <f t="shared" ref="AB4" ca="1" si="119">INDIRECT(AB3)</f>
        <v xml:space="preserve">En tant que Jeanne, je veux être formée à la réparation et au dépannage de l'appareil, pour que je sois apte à le réparer de manière indépendante </v>
      </c>
      <c r="AC4" s="4" t="str">
        <f t="shared" ref="AC4" ca="1" si="120">INDIRECT(AC3)</f>
        <v>En tant que Jeanne, je veux que mon assurance prenne en compte l'utilisation d'un tel appareil, pour avoir une réduction de prime en démontrant mon engagement dans la sécurité routière</v>
      </c>
      <c r="AD4" s="4" t="str">
        <f t="shared" ref="AD4" ca="1" si="121">INDIRECT(AD3)</f>
        <v>En tant que Jeanne, je veux avoir des pièces de rechange, pour ne pas être dépendante des livraisons pour réparer l'appareil, ce qui me ferai perdre du temps</v>
      </c>
      <c r="AE4" s="4" t="str">
        <f t="shared" ref="AE4:AF4" ca="1" si="122">INDIRECT(AE3)</f>
        <v>En tant que Marc, je veux que le système de détection soit le moins intrusif possible, pour accomplir mon travail sans distractions  inutiles</v>
      </c>
      <c r="AF4" s="4" t="str">
        <f t="shared" ca="1" si="122"/>
        <v>En tant que Marc, je veux ne pas être résponsable de l'installation et de la maintenance du dispositif de dépassement, pour accomplir mon travail sans complications inutiles</v>
      </c>
      <c r="AG4" s="4" t="str">
        <f t="shared" ref="AG4" ca="1" si="123">INDIRECT(AG3)</f>
        <v>En tant que Marc, je veux que les données de conduite ne soient pas envoyées par le système de détection, pour que mes supérieurs n'aient pas un droit de regard sur la manière don’t je conduit</v>
      </c>
      <c r="AH4" s="4">
        <f t="shared" ref="AH4" ca="1" si="124">INDIRECT(AH3)</f>
        <v>0</v>
      </c>
      <c r="AI4" s="4">
        <f t="shared" ref="AI4" ca="1" si="125">INDIRECT(AI3)</f>
        <v>0</v>
      </c>
      <c r="AJ4" s="4">
        <f t="shared" ref="AJ4" ca="1" si="126">INDIRECT(AJ3)</f>
        <v>0</v>
      </c>
      <c r="AK4" s="4">
        <f t="shared" ref="AK4" ca="1" si="127">INDIRECT(AK3)</f>
        <v>0</v>
      </c>
      <c r="AL4" s="4">
        <f t="shared" ref="AL4" ca="1" si="128">INDIRECT(AL3)</f>
        <v>0</v>
      </c>
      <c r="AM4" s="4">
        <f t="shared" ref="AM4" ca="1" si="129">INDIRECT(AM3)</f>
        <v>0</v>
      </c>
      <c r="AN4" s="4">
        <f t="shared" ref="AN4" ca="1" si="130">INDIRECT(AN3)</f>
        <v>0</v>
      </c>
      <c r="AO4" s="4">
        <f t="shared" ref="AO4:AP4" ca="1" si="131">INDIRECT(AO3)</f>
        <v>0</v>
      </c>
      <c r="AP4" s="4">
        <f t="shared" ca="1" si="131"/>
        <v>0</v>
      </c>
      <c r="AQ4" s="4">
        <f t="shared" ref="AQ4" ca="1" si="132">INDIRECT(AQ3)</f>
        <v>0</v>
      </c>
      <c r="AR4" s="4">
        <f t="shared" ref="AR4" ca="1" si="133">INDIRECT(AR3)</f>
        <v>0</v>
      </c>
      <c r="AS4" s="4">
        <f t="shared" ref="AS4" ca="1" si="134">INDIRECT(AS3)</f>
        <v>0</v>
      </c>
      <c r="AT4" s="4">
        <f t="shared" ref="AT4" ca="1" si="135">INDIRECT(AT3)</f>
        <v>0</v>
      </c>
      <c r="AU4" s="4">
        <f t="shared" ref="AU4" ca="1" si="136">INDIRECT(AU3)</f>
        <v>0</v>
      </c>
      <c r="AV4" s="4">
        <f t="shared" ref="AV4" ca="1" si="137">INDIRECT(AV3)</f>
        <v>0</v>
      </c>
      <c r="AW4" s="4">
        <f t="shared" ref="AW4" ca="1" si="138">INDIRECT(AW3)</f>
        <v>0</v>
      </c>
      <c r="AX4" s="4">
        <f t="shared" ref="AX4" ca="1" si="139">INDIRECT(AX3)</f>
        <v>0</v>
      </c>
      <c r="AY4" s="4">
        <f t="shared" ref="AY4:AZ4" ca="1" si="140">INDIRECT(AY3)</f>
        <v>0</v>
      </c>
      <c r="AZ4" s="4">
        <f t="shared" ca="1" si="140"/>
        <v>0</v>
      </c>
      <c r="BA4" s="4">
        <f t="shared" ref="BA4" ca="1" si="141">INDIRECT(BA3)</f>
        <v>0</v>
      </c>
      <c r="BB4" s="4">
        <f t="shared" ref="BB4" ca="1" si="142">INDIRECT(BB3)</f>
        <v>0</v>
      </c>
      <c r="BC4" s="4">
        <f t="shared" ref="BC4" ca="1" si="143">INDIRECT(BC3)</f>
        <v>0</v>
      </c>
      <c r="BD4" s="4">
        <f t="shared" ref="BD4" ca="1" si="144">INDIRECT(BD3)</f>
        <v>0</v>
      </c>
      <c r="BE4" s="4">
        <f t="shared" ref="BE4" ca="1" si="145">INDIRECT(BE3)</f>
        <v>0</v>
      </c>
      <c r="BF4" s="4">
        <f t="shared" ref="BF4" ca="1" si="146">INDIRECT(BF3)</f>
        <v>0</v>
      </c>
      <c r="BG4" s="4">
        <f t="shared" ref="BG4" ca="1" si="147">INDIRECT(BG3)</f>
        <v>0</v>
      </c>
      <c r="BH4" s="4">
        <f t="shared" ref="BH4" ca="1" si="148">INDIRECT(BH3)</f>
        <v>0</v>
      </c>
      <c r="BI4" s="4">
        <f t="shared" ref="BI4:BJ4" ca="1" si="149">INDIRECT(BI3)</f>
        <v>0</v>
      </c>
      <c r="BJ4" s="4">
        <f t="shared" ca="1" si="149"/>
        <v>0</v>
      </c>
      <c r="BK4" s="4">
        <f t="shared" ref="BK4" ca="1" si="150">INDIRECT(BK3)</f>
        <v>0</v>
      </c>
      <c r="BL4" s="4">
        <f t="shared" ref="BL4" ca="1" si="151">INDIRECT(BL3)</f>
        <v>0</v>
      </c>
      <c r="BM4" s="4">
        <f t="shared" ref="BM4" ca="1" si="152">INDIRECT(BM3)</f>
        <v>0</v>
      </c>
      <c r="BN4" s="4">
        <f t="shared" ref="BN4" ca="1" si="153">INDIRECT(BN3)</f>
        <v>0</v>
      </c>
      <c r="BO4" s="4">
        <f t="shared" ref="BO4" ca="1" si="154">INDIRECT(BO3)</f>
        <v>0</v>
      </c>
      <c r="BP4" s="4">
        <f t="shared" ref="BP4" ca="1" si="155">INDIRECT(BP3)</f>
        <v>0</v>
      </c>
      <c r="BQ4" s="4">
        <f t="shared" ref="BQ4" ca="1" si="156">INDIRECT(BQ3)</f>
        <v>0</v>
      </c>
      <c r="BR4" s="4">
        <f t="shared" ref="BR4" ca="1" si="157">INDIRECT(BR3)</f>
        <v>0</v>
      </c>
      <c r="BS4" s="4">
        <f t="shared" ref="BS4:BT4" ca="1" si="158">INDIRECT(BS3)</f>
        <v>0</v>
      </c>
      <c r="BT4" s="4">
        <f t="shared" ca="1" si="158"/>
        <v>0</v>
      </c>
      <c r="BU4" s="4">
        <f t="shared" ref="BU4" ca="1" si="159">INDIRECT(BU3)</f>
        <v>0</v>
      </c>
      <c r="BV4" s="4">
        <f t="shared" ref="BV4" ca="1" si="160">INDIRECT(BV3)</f>
        <v>0</v>
      </c>
      <c r="BW4" s="4">
        <f t="shared" ref="BW4" ca="1" si="161">INDIRECT(BW3)</f>
        <v>0</v>
      </c>
      <c r="BX4" s="4">
        <f t="shared" ref="BX4" ca="1" si="162">INDIRECT(BX3)</f>
        <v>0</v>
      </c>
      <c r="BY4" s="4">
        <f t="shared" ref="BY4" ca="1" si="163">INDIRECT(BY3)</f>
        <v>0</v>
      </c>
      <c r="BZ4" s="4">
        <f t="shared" ref="BZ4" ca="1" si="164">INDIRECT(BZ3)</f>
        <v>0</v>
      </c>
      <c r="CA4" s="4">
        <f t="shared" ref="CA4" ca="1" si="165">INDIRECT(CA3)</f>
        <v>0</v>
      </c>
      <c r="CB4" s="4">
        <f t="shared" ref="CB4" ca="1" si="166">INDIRECT(CB3)</f>
        <v>0</v>
      </c>
      <c r="CC4" s="4">
        <f t="shared" ref="CC4:CD4" ca="1" si="167">INDIRECT(CC3)</f>
        <v>0</v>
      </c>
      <c r="CD4" s="4">
        <f t="shared" ca="1" si="167"/>
        <v>0</v>
      </c>
      <c r="CE4" s="4">
        <f t="shared" ref="CE4" ca="1" si="168">INDIRECT(CE3)</f>
        <v>0</v>
      </c>
      <c r="CF4" s="4">
        <f t="shared" ref="CF4" ca="1" si="169">INDIRECT(CF3)</f>
        <v>0</v>
      </c>
      <c r="CG4" s="4">
        <f t="shared" ref="CG4" ca="1" si="170">INDIRECT(CG3)</f>
        <v>0</v>
      </c>
      <c r="CH4" s="4">
        <f t="shared" ref="CH4" ca="1" si="171">INDIRECT(CH3)</f>
        <v>0</v>
      </c>
      <c r="CI4" s="4">
        <f t="shared" ref="CI4" ca="1" si="172">INDIRECT(CI3)</f>
        <v>0</v>
      </c>
      <c r="CJ4" s="4">
        <f t="shared" ref="CJ4" ca="1" si="173">INDIRECT(CJ3)</f>
        <v>0</v>
      </c>
      <c r="CK4" s="4">
        <f t="shared" ref="CK4" ca="1" si="174">INDIRECT(CK3)</f>
        <v>0</v>
      </c>
      <c r="CL4" s="4">
        <f t="shared" ref="CL4" ca="1" si="175">INDIRECT(CL3)</f>
        <v>0</v>
      </c>
      <c r="CM4" s="4">
        <f t="shared" ref="CM4:CN4" ca="1" si="176">INDIRECT(CM3)</f>
        <v>0</v>
      </c>
      <c r="CN4" s="4">
        <f t="shared" ca="1" si="176"/>
        <v>0</v>
      </c>
      <c r="CO4" s="4">
        <f t="shared" ref="CO4" ca="1" si="177">INDIRECT(CO3)</f>
        <v>0</v>
      </c>
      <c r="CP4" s="4">
        <f t="shared" ref="CP4" ca="1" si="178">INDIRECT(CP3)</f>
        <v>0</v>
      </c>
      <c r="CQ4" s="4">
        <f t="shared" ref="CQ4" ca="1" si="179">INDIRECT(CQ3)</f>
        <v>0</v>
      </c>
      <c r="CR4" s="4">
        <f t="shared" ref="CR4" ca="1" si="180">INDIRECT(CR3)</f>
        <v>0</v>
      </c>
      <c r="CS4" s="4">
        <f t="shared" ref="CS4" ca="1" si="181">INDIRECT(CS3)</f>
        <v>0</v>
      </c>
      <c r="CT4" s="4">
        <f t="shared" ref="CT4" ca="1" si="182">INDIRECT(CT3)</f>
        <v>0</v>
      </c>
      <c r="CU4" s="4">
        <f t="shared" ref="CU4" ca="1" si="183">INDIRECT(CU3)</f>
        <v>0</v>
      </c>
      <c r="CV4" s="4">
        <f t="shared" ref="CV4" ca="1" si="184">INDIRECT(CV3)</f>
        <v>0</v>
      </c>
      <c r="CW4" s="4">
        <f t="shared" ref="CW4:CX4" ca="1" si="185">INDIRECT(CW3)</f>
        <v>0</v>
      </c>
      <c r="CX4" s="4">
        <f t="shared" ca="1" si="185"/>
        <v>0</v>
      </c>
      <c r="CY4" s="4">
        <f t="shared" ref="CY4" ca="1" si="186">INDIRECT(CY3)</f>
        <v>0</v>
      </c>
      <c r="CZ4" s="4">
        <f t="shared" ref="CZ4" ca="1" si="187">INDIRECT(CZ3)</f>
        <v>0</v>
      </c>
      <c r="DA4" s="4">
        <f t="shared" ref="DA4" ca="1" si="188">INDIRECT(DA3)</f>
        <v>0</v>
      </c>
      <c r="DB4" s="4">
        <f t="shared" ref="DB4" ca="1" si="189">INDIRECT(DB3)</f>
        <v>0</v>
      </c>
      <c r="DC4" s="4">
        <f t="shared" ref="DC4" ca="1" si="190">INDIRECT(DC3)</f>
        <v>0</v>
      </c>
      <c r="DD4" s="4">
        <f t="shared" ref="DD4" ca="1" si="191">INDIRECT(DD3)</f>
        <v>0</v>
      </c>
      <c r="DE4" s="4">
        <f t="shared" ref="DE4" ca="1" si="192">INDIRECT(DE3)</f>
        <v>0</v>
      </c>
      <c r="DF4" s="4">
        <f t="shared" ref="DF4" ca="1" si="193">INDIRECT(DF3)</f>
        <v>0</v>
      </c>
      <c r="DG4" s="4">
        <f t="shared" ref="DG4:DH4" ca="1" si="194">INDIRECT(DG3)</f>
        <v>0</v>
      </c>
      <c r="DH4" s="4">
        <f t="shared" ca="1" si="194"/>
        <v>0</v>
      </c>
      <c r="DI4" s="4">
        <f t="shared" ref="DI4" ca="1" si="195">INDIRECT(DI3)</f>
        <v>0</v>
      </c>
      <c r="DJ4" s="4">
        <f t="shared" ref="DJ4" ca="1" si="196">INDIRECT(DJ3)</f>
        <v>0</v>
      </c>
      <c r="DK4" s="4">
        <f t="shared" ref="DK4" ca="1" si="197">INDIRECT(DK3)</f>
        <v>0</v>
      </c>
      <c r="DL4" s="4">
        <f t="shared" ref="DL4" ca="1" si="198">INDIRECT(DL3)</f>
        <v>0</v>
      </c>
      <c r="DM4" s="4">
        <f t="shared" ref="DM4" ca="1" si="199">INDIRECT(DM3)</f>
        <v>0</v>
      </c>
      <c r="DN4" s="4">
        <f t="shared" ref="DN4" ca="1" si="200">INDIRECT(DN3)</f>
        <v>0</v>
      </c>
      <c r="DO4" s="4">
        <f t="shared" ref="DO4" ca="1" si="201">INDIRECT(DO3)</f>
        <v>0</v>
      </c>
      <c r="DP4" s="4">
        <f t="shared" ref="DP4" ca="1" si="202">INDIRECT(DP3)</f>
        <v>0</v>
      </c>
      <c r="DQ4" s="4">
        <f t="shared" ref="DQ4" ca="1" si="203">INDIRECT(DQ3)</f>
        <v>0</v>
      </c>
    </row>
    <row r="5" spans="1:121" s="4" customFormat="1" ht="105" x14ac:dyDescent="0.25">
      <c r="A5" s="4" t="s">
        <v>79</v>
      </c>
      <c r="B5" s="4" t="s">
        <v>148</v>
      </c>
      <c r="C5" s="4" t="s">
        <v>185</v>
      </c>
      <c r="D5" s="4" t="s">
        <v>191</v>
      </c>
      <c r="E5" s="4" t="s">
        <v>152</v>
      </c>
      <c r="F5" s="4" t="s">
        <v>154</v>
      </c>
      <c r="G5" s="4" t="s">
        <v>155</v>
      </c>
      <c r="H5" s="4" t="s">
        <v>157</v>
      </c>
      <c r="I5" s="4" t="s">
        <v>159</v>
      </c>
      <c r="K5" s="4" t="s">
        <v>194</v>
      </c>
      <c r="L5" s="4" t="s">
        <v>165</v>
      </c>
      <c r="M5" s="4" t="s">
        <v>166</v>
      </c>
      <c r="N5" s="4" t="s">
        <v>193</v>
      </c>
      <c r="O5" s="4" t="s">
        <v>169</v>
      </c>
      <c r="P5" s="4" t="s">
        <v>171</v>
      </c>
      <c r="Q5" s="4" t="s">
        <v>172</v>
      </c>
      <c r="R5" s="4" t="s">
        <v>175</v>
      </c>
      <c r="S5" s="4" t="s">
        <v>176</v>
      </c>
      <c r="T5" s="4" t="s">
        <v>178</v>
      </c>
      <c r="U5" s="4" t="s">
        <v>180</v>
      </c>
      <c r="V5" s="4" t="s">
        <v>181</v>
      </c>
      <c r="W5" s="4" t="s">
        <v>126</v>
      </c>
      <c r="X5" s="4" t="s">
        <v>129</v>
      </c>
      <c r="Y5" s="4" t="s">
        <v>141</v>
      </c>
      <c r="Z5" s="4" t="s">
        <v>138</v>
      </c>
      <c r="AA5" s="4" t="s">
        <v>130</v>
      </c>
      <c r="AB5" s="4" t="s">
        <v>132</v>
      </c>
      <c r="AC5" s="4" t="s">
        <v>135</v>
      </c>
      <c r="AD5" s="4" t="s">
        <v>136</v>
      </c>
      <c r="AF5" s="4" t="s">
        <v>129</v>
      </c>
      <c r="AG5" s="4" t="s">
        <v>137</v>
      </c>
    </row>
    <row r="6" spans="1:121" s="4" customFormat="1" ht="75" x14ac:dyDescent="0.25">
      <c r="A6" s="4" t="s">
        <v>80</v>
      </c>
      <c r="B6" s="4" t="s">
        <v>149</v>
      </c>
      <c r="C6" s="4" t="s">
        <v>142</v>
      </c>
      <c r="D6" s="4" t="s">
        <v>151</v>
      </c>
      <c r="E6" s="4" t="s">
        <v>153</v>
      </c>
      <c r="F6" s="4" t="s">
        <v>156</v>
      </c>
      <c r="G6" s="4" t="s">
        <v>198</v>
      </c>
      <c r="H6" s="4" t="s">
        <v>144</v>
      </c>
      <c r="I6" s="4" t="s">
        <v>160</v>
      </c>
      <c r="K6" s="4" t="s">
        <v>194</v>
      </c>
      <c r="M6" s="4" t="s">
        <v>167</v>
      </c>
      <c r="O6" s="4" t="s">
        <v>170</v>
      </c>
      <c r="R6" s="4" t="s">
        <v>173</v>
      </c>
      <c r="S6" s="4" t="s">
        <v>192</v>
      </c>
      <c r="T6" s="4" t="s">
        <v>179</v>
      </c>
      <c r="W6" s="4" t="s">
        <v>127</v>
      </c>
      <c r="Y6" s="4" t="s">
        <v>140</v>
      </c>
      <c r="Z6" s="4" t="s">
        <v>139</v>
      </c>
      <c r="AA6" s="4" t="s">
        <v>131</v>
      </c>
      <c r="AB6" s="4" t="s">
        <v>133</v>
      </c>
    </row>
    <row r="7" spans="1:121" s="4" customFormat="1" ht="75" x14ac:dyDescent="0.25">
      <c r="A7" s="4" t="s">
        <v>81</v>
      </c>
      <c r="B7" s="4" t="s">
        <v>150</v>
      </c>
      <c r="C7" s="4" t="s">
        <v>143</v>
      </c>
      <c r="D7" s="4" t="s">
        <v>190</v>
      </c>
      <c r="G7" s="4" t="s">
        <v>199</v>
      </c>
      <c r="H7" s="4" t="s">
        <v>158</v>
      </c>
      <c r="I7" s="4" t="s">
        <v>161</v>
      </c>
      <c r="K7" s="4" t="s">
        <v>195</v>
      </c>
      <c r="M7" s="4" t="s">
        <v>168</v>
      </c>
      <c r="R7" s="4" t="s">
        <v>174</v>
      </c>
      <c r="W7" s="4" t="s">
        <v>128</v>
      </c>
      <c r="AB7" s="4" t="s">
        <v>134</v>
      </c>
    </row>
    <row r="8" spans="1:121" s="4" customFormat="1" ht="60" x14ac:dyDescent="0.25">
      <c r="A8" s="4" t="s">
        <v>82</v>
      </c>
      <c r="B8" s="4" t="s">
        <v>182</v>
      </c>
      <c r="C8" s="4" t="s">
        <v>145</v>
      </c>
      <c r="I8" s="4" t="s">
        <v>196</v>
      </c>
    </row>
    <row r="9" spans="1:121" s="4" customFormat="1" ht="60" x14ac:dyDescent="0.25">
      <c r="A9" s="4" t="s">
        <v>83</v>
      </c>
      <c r="B9" s="4" t="s">
        <v>183</v>
      </c>
      <c r="C9" s="4" t="s">
        <v>146</v>
      </c>
      <c r="I9" s="4" t="s">
        <v>164</v>
      </c>
    </row>
    <row r="10" spans="1:121" s="4" customFormat="1" ht="105" x14ac:dyDescent="0.25">
      <c r="A10" s="4" t="s">
        <v>84</v>
      </c>
      <c r="B10" s="4" t="s">
        <v>184</v>
      </c>
      <c r="C10" s="4" t="s">
        <v>186</v>
      </c>
      <c r="I10" s="4" t="s">
        <v>162</v>
      </c>
    </row>
    <row r="11" spans="1:121" s="4" customFormat="1" ht="45" x14ac:dyDescent="0.25">
      <c r="A11" s="4" t="s">
        <v>85</v>
      </c>
      <c r="C11" s="4" t="s">
        <v>187</v>
      </c>
      <c r="I11" s="4" t="s">
        <v>163</v>
      </c>
    </row>
    <row r="12" spans="1:121" s="4" customFormat="1" ht="60" x14ac:dyDescent="0.25">
      <c r="A12" s="4" t="s">
        <v>86</v>
      </c>
      <c r="C12" s="4" t="s">
        <v>188</v>
      </c>
      <c r="I12" s="4" t="s">
        <v>197</v>
      </c>
    </row>
    <row r="13" spans="1:121" s="4" customFormat="1" ht="60" x14ac:dyDescent="0.25">
      <c r="A13" s="4" t="s">
        <v>87</v>
      </c>
      <c r="C13" s="4" t="s">
        <v>147</v>
      </c>
    </row>
    <row r="14" spans="1:121" s="4" customFormat="1" ht="45" x14ac:dyDescent="0.25">
      <c r="A14" s="4" t="s">
        <v>88</v>
      </c>
      <c r="C14" s="4" t="s">
        <v>189</v>
      </c>
    </row>
    <row r="15" spans="1:121" s="4" customFormat="1" x14ac:dyDescent="0.25">
      <c r="A15" s="4" t="s">
        <v>89</v>
      </c>
    </row>
    <row r="16" spans="1:121" s="4" customFormat="1" x14ac:dyDescent="0.25">
      <c r="A16" s="4" t="s">
        <v>90</v>
      </c>
    </row>
    <row r="17" spans="1:1" s="4" customFormat="1" x14ac:dyDescent="0.25">
      <c r="A17" s="4" t="s">
        <v>91</v>
      </c>
    </row>
    <row r="18" spans="1:1" s="4" customFormat="1" x14ac:dyDescent="0.25">
      <c r="A18" s="4" t="s">
        <v>92</v>
      </c>
    </row>
    <row r="19" spans="1:1" s="4" customFormat="1" x14ac:dyDescent="0.25">
      <c r="A19" s="4" t="s">
        <v>93</v>
      </c>
    </row>
    <row r="20" spans="1:1" s="4" customFormat="1" x14ac:dyDescent="0.25">
      <c r="A20" s="4" t="s">
        <v>94</v>
      </c>
    </row>
    <row r="21" spans="1:1" s="4" customFormat="1" x14ac:dyDescent="0.25">
      <c r="A21" s="4" t="s">
        <v>95</v>
      </c>
    </row>
    <row r="22" spans="1:1" s="4" customFormat="1" x14ac:dyDescent="0.25">
      <c r="A22" s="4" t="s">
        <v>96</v>
      </c>
    </row>
    <row r="23" spans="1:1" s="4" customFormat="1" x14ac:dyDescent="0.25">
      <c r="A23" s="4" t="s">
        <v>97</v>
      </c>
    </row>
    <row r="24" spans="1:1" s="4" customFormat="1" x14ac:dyDescent="0.25">
      <c r="A24" s="4" t="s">
        <v>98</v>
      </c>
    </row>
    <row r="25" spans="1:1" s="4" customFormat="1" x14ac:dyDescent="0.25">
      <c r="A25" s="4" t="s">
        <v>99</v>
      </c>
    </row>
    <row r="26" spans="1:1" s="4" customFormat="1" x14ac:dyDescent="0.25">
      <c r="A26" s="4" t="s">
        <v>100</v>
      </c>
    </row>
    <row r="27" spans="1:1" s="4" customFormat="1" x14ac:dyDescent="0.25">
      <c r="A27" s="4" t="s">
        <v>101</v>
      </c>
    </row>
    <row r="28" spans="1:1" s="4" customFormat="1" x14ac:dyDescent="0.25">
      <c r="A28" s="4" t="s">
        <v>102</v>
      </c>
    </row>
    <row r="29" spans="1:1" s="4" customFormat="1" x14ac:dyDescent="0.25">
      <c r="A29" s="4" t="s">
        <v>103</v>
      </c>
    </row>
    <row r="30" spans="1:1" s="1" customFormat="1" x14ac:dyDescent="0.25">
      <c r="A30" s="1" t="s">
        <v>104</v>
      </c>
    </row>
    <row r="31" spans="1:1" s="1" customFormat="1" x14ac:dyDescent="0.25">
      <c r="A31" s="1" t="s">
        <v>105</v>
      </c>
    </row>
    <row r="32" spans="1:1" s="1" customFormat="1" x14ac:dyDescent="0.25">
      <c r="A32" s="1" t="s">
        <v>106</v>
      </c>
    </row>
    <row r="33" spans="1:1" s="1" customFormat="1" x14ac:dyDescent="0.25">
      <c r="A33" s="1" t="s">
        <v>107</v>
      </c>
    </row>
    <row r="34" spans="1:1" s="1" customFormat="1" x14ac:dyDescent="0.25">
      <c r="A34" s="1" t="s">
        <v>108</v>
      </c>
    </row>
    <row r="35" spans="1:1" s="1" customFormat="1" x14ac:dyDescent="0.25">
      <c r="A35" s="1" t="s">
        <v>109</v>
      </c>
    </row>
    <row r="36" spans="1:1" s="1" customFormat="1" x14ac:dyDescent="0.25">
      <c r="A36" s="1" t="s">
        <v>110</v>
      </c>
    </row>
    <row r="37" spans="1:1" s="1" customFormat="1" x14ac:dyDescent="0.25">
      <c r="A37" s="1" t="s">
        <v>111</v>
      </c>
    </row>
    <row r="38" spans="1:1" s="1" customFormat="1" x14ac:dyDescent="0.25">
      <c r="A38" s="1" t="s">
        <v>112</v>
      </c>
    </row>
    <row r="39" spans="1:1" s="1" customFormat="1" x14ac:dyDescent="0.25">
      <c r="A39" s="1" t="s">
        <v>113</v>
      </c>
    </row>
    <row r="40" spans="1:1" s="1" customFormat="1" x14ac:dyDescent="0.25">
      <c r="A40" s="1" t="s">
        <v>114</v>
      </c>
    </row>
    <row r="41" spans="1:1" s="1" customFormat="1" x14ac:dyDescent="0.25">
      <c r="A41" s="1" t="s">
        <v>115</v>
      </c>
    </row>
    <row r="42" spans="1:1" s="1" customFormat="1" x14ac:dyDescent="0.25">
      <c r="A42" s="1" t="s">
        <v>116</v>
      </c>
    </row>
    <row r="43" spans="1:1" x14ac:dyDescent="0.25">
      <c r="A43" t="s">
        <v>117</v>
      </c>
    </row>
    <row r="44" spans="1:1" x14ac:dyDescent="0.25">
      <c r="A44" t="s">
        <v>118</v>
      </c>
    </row>
    <row r="45" spans="1:1" x14ac:dyDescent="0.25">
      <c r="A45" t="s">
        <v>119</v>
      </c>
    </row>
    <row r="46" spans="1:1" x14ac:dyDescent="0.25">
      <c r="A46" t="s">
        <v>120</v>
      </c>
    </row>
    <row r="47" spans="1:1" x14ac:dyDescent="0.25">
      <c r="A47" t="s">
        <v>121</v>
      </c>
    </row>
    <row r="48" spans="1:1" x14ac:dyDescent="0.25">
      <c r="A48" t="s">
        <v>122</v>
      </c>
    </row>
  </sheetData>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4ED11-3E18-43FE-B2FD-839023832D18}">
  <dimension ref="B1:G100"/>
  <sheetViews>
    <sheetView tabSelected="1" topLeftCell="A70" workbookViewId="0">
      <selection activeCell="B98" sqref="B98"/>
    </sheetView>
  </sheetViews>
  <sheetFormatPr baseColWidth="10" defaultRowHeight="15" x14ac:dyDescent="0.25"/>
  <cols>
    <col min="2" max="2" width="100.5703125" customWidth="1"/>
    <col min="3" max="3" width="19.42578125" customWidth="1"/>
    <col min="7" max="7" width="29" style="5" customWidth="1"/>
  </cols>
  <sheetData>
    <row r="1" spans="2:7" x14ac:dyDescent="0.25">
      <c r="C1" t="s">
        <v>16</v>
      </c>
      <c r="D1" t="s">
        <v>222</v>
      </c>
      <c r="E1" t="s">
        <v>223</v>
      </c>
      <c r="F1" t="s">
        <v>224</v>
      </c>
      <c r="G1" s="5" t="s">
        <v>269</v>
      </c>
    </row>
    <row r="2" spans="2:7" s="2" customFormat="1" ht="18" customHeight="1" x14ac:dyDescent="0.25">
      <c r="B2" s="3" t="s">
        <v>186</v>
      </c>
      <c r="C2" s="2" t="s">
        <v>225</v>
      </c>
      <c r="D2">
        <v>24</v>
      </c>
      <c r="E2">
        <v>36</v>
      </c>
      <c r="F2">
        <v>54</v>
      </c>
      <c r="G2" s="6">
        <f>POWER((F2-D2)/6, 2)</f>
        <v>25</v>
      </c>
    </row>
    <row r="3" spans="2:7" s="2" customFormat="1" ht="18" customHeight="1" x14ac:dyDescent="0.25">
      <c r="B3" s="3" t="s">
        <v>187</v>
      </c>
      <c r="C3" s="2" t="s">
        <v>225</v>
      </c>
      <c r="D3">
        <v>31</v>
      </c>
      <c r="E3">
        <v>42</v>
      </c>
      <c r="F3">
        <v>65</v>
      </c>
      <c r="G3" s="6">
        <f t="shared" ref="G3:G67" si="0">POWER((F3-D3)/6, 2)</f>
        <v>32.111111111111114</v>
      </c>
    </row>
    <row r="4" spans="2:7" s="2" customFormat="1" ht="18" customHeight="1" x14ac:dyDescent="0.25">
      <c r="B4" s="3" t="s">
        <v>188</v>
      </c>
      <c r="C4" s="2" t="s">
        <v>225</v>
      </c>
      <c r="D4">
        <v>62</v>
      </c>
      <c r="E4">
        <v>96</v>
      </c>
      <c r="F4">
        <v>147</v>
      </c>
      <c r="G4" s="6">
        <f t="shared" si="0"/>
        <v>200.69444444444443</v>
      </c>
    </row>
    <row r="5" spans="2:7" s="2" customFormat="1" ht="18" customHeight="1" x14ac:dyDescent="0.25">
      <c r="B5" s="3" t="s">
        <v>218</v>
      </c>
      <c r="C5" s="2" t="s">
        <v>225</v>
      </c>
      <c r="D5">
        <v>15</v>
      </c>
      <c r="E5">
        <v>20</v>
      </c>
      <c r="F5">
        <v>30</v>
      </c>
      <c r="G5" s="6">
        <f t="shared" si="0"/>
        <v>6.25</v>
      </c>
    </row>
    <row r="6" spans="2:7" s="2" customFormat="1" ht="18" customHeight="1" x14ac:dyDescent="0.25">
      <c r="B6" s="3" t="s">
        <v>151</v>
      </c>
      <c r="C6" s="2" t="s">
        <v>225</v>
      </c>
      <c r="D6">
        <v>13</v>
      </c>
      <c r="E6">
        <v>20</v>
      </c>
      <c r="F6">
        <v>25</v>
      </c>
      <c r="G6" s="6">
        <f t="shared" si="0"/>
        <v>4</v>
      </c>
    </row>
    <row r="7" spans="2:7" s="2" customFormat="1" ht="18" customHeight="1" x14ac:dyDescent="0.25">
      <c r="B7" s="3" t="s">
        <v>257</v>
      </c>
      <c r="C7" s="2" t="s">
        <v>225</v>
      </c>
      <c r="D7">
        <v>31</v>
      </c>
      <c r="E7">
        <v>42</v>
      </c>
      <c r="F7">
        <v>62</v>
      </c>
      <c r="G7" s="6">
        <f t="shared" si="0"/>
        <v>26.694444444444446</v>
      </c>
    </row>
    <row r="8" spans="2:7" s="2" customFormat="1" ht="18" customHeight="1" x14ac:dyDescent="0.25">
      <c r="B8" s="3" t="s">
        <v>258</v>
      </c>
      <c r="C8" s="2" t="s">
        <v>225</v>
      </c>
      <c r="D8">
        <v>28</v>
      </c>
      <c r="E8">
        <v>36</v>
      </c>
      <c r="F8">
        <v>59</v>
      </c>
      <c r="G8" s="6">
        <f t="shared" si="0"/>
        <v>26.694444444444446</v>
      </c>
    </row>
    <row r="9" spans="2:7" s="2" customFormat="1" ht="18" customHeight="1" x14ac:dyDescent="0.25">
      <c r="B9" s="2" t="s">
        <v>251</v>
      </c>
      <c r="C9" s="2" t="s">
        <v>225</v>
      </c>
      <c r="D9">
        <v>30</v>
      </c>
      <c r="E9">
        <v>42</v>
      </c>
      <c r="F9">
        <v>58</v>
      </c>
      <c r="G9" s="6">
        <f t="shared" si="0"/>
        <v>21.777777777777782</v>
      </c>
    </row>
    <row r="10" spans="2:7" s="2" customFormat="1" ht="18" customHeight="1" x14ac:dyDescent="0.25">
      <c r="B10" s="3" t="s">
        <v>147</v>
      </c>
      <c r="C10" s="2" t="s">
        <v>225</v>
      </c>
      <c r="D10">
        <v>31</v>
      </c>
      <c r="E10">
        <v>42</v>
      </c>
      <c r="F10">
        <v>55</v>
      </c>
      <c r="G10" s="6">
        <f t="shared" si="0"/>
        <v>16</v>
      </c>
    </row>
    <row r="11" spans="2:7" s="2" customFormat="1" ht="18" customHeight="1" x14ac:dyDescent="0.25">
      <c r="B11" s="3" t="s">
        <v>240</v>
      </c>
      <c r="C11" s="2" t="s">
        <v>225</v>
      </c>
      <c r="D11">
        <v>61</v>
      </c>
      <c r="E11">
        <v>84</v>
      </c>
      <c r="F11">
        <v>129</v>
      </c>
      <c r="G11" s="6">
        <f t="shared" si="0"/>
        <v>128.44444444444446</v>
      </c>
    </row>
    <row r="12" spans="2:7" s="2" customFormat="1" ht="18" customHeight="1" x14ac:dyDescent="0.25">
      <c r="B12" s="3" t="s">
        <v>252</v>
      </c>
      <c r="C12" s="2" t="s">
        <v>225</v>
      </c>
      <c r="D12">
        <v>26</v>
      </c>
      <c r="E12">
        <v>42</v>
      </c>
      <c r="F12">
        <v>61</v>
      </c>
      <c r="G12" s="6">
        <f t="shared" si="0"/>
        <v>34.027777777777771</v>
      </c>
    </row>
    <row r="13" spans="2:7" s="2" customFormat="1" ht="18" customHeight="1" x14ac:dyDescent="0.25">
      <c r="B13" s="3" t="s">
        <v>152</v>
      </c>
      <c r="C13" s="2" t="s">
        <v>225</v>
      </c>
      <c r="D13">
        <v>27</v>
      </c>
      <c r="E13">
        <v>36</v>
      </c>
      <c r="F13">
        <v>59</v>
      </c>
      <c r="G13" s="6">
        <f t="shared" si="0"/>
        <v>28.444444444444443</v>
      </c>
    </row>
    <row r="14" spans="2:7" s="2" customFormat="1" ht="18" customHeight="1" x14ac:dyDescent="0.25">
      <c r="B14" s="3" t="s">
        <v>259</v>
      </c>
      <c r="C14" s="2" t="s">
        <v>225</v>
      </c>
      <c r="D14">
        <v>53</v>
      </c>
      <c r="E14">
        <v>84</v>
      </c>
      <c r="F14">
        <v>104</v>
      </c>
      <c r="G14" s="6">
        <f t="shared" si="0"/>
        <v>72.25</v>
      </c>
    </row>
    <row r="15" spans="2:7" s="2" customFormat="1" ht="18" customHeight="1" x14ac:dyDescent="0.25">
      <c r="B15" s="3" t="s">
        <v>246</v>
      </c>
      <c r="C15" s="2" t="s">
        <v>225</v>
      </c>
      <c r="D15">
        <v>27</v>
      </c>
      <c r="E15">
        <v>40</v>
      </c>
      <c r="F15">
        <v>62</v>
      </c>
      <c r="G15" s="6">
        <f t="shared" si="0"/>
        <v>34.027777777777771</v>
      </c>
    </row>
    <row r="16" spans="2:7" s="2" customFormat="1" ht="18" customHeight="1" x14ac:dyDescent="0.25">
      <c r="B16" s="3" t="s">
        <v>249</v>
      </c>
      <c r="C16" s="2" t="s">
        <v>225</v>
      </c>
      <c r="D16">
        <v>22</v>
      </c>
      <c r="E16">
        <v>36</v>
      </c>
      <c r="F16">
        <v>52</v>
      </c>
      <c r="G16" s="6">
        <f t="shared" si="0"/>
        <v>25</v>
      </c>
    </row>
    <row r="17" spans="2:7" s="2" customFormat="1" ht="18" customHeight="1" x14ac:dyDescent="0.25">
      <c r="B17" s="3" t="s">
        <v>245</v>
      </c>
      <c r="C17" s="2" t="s">
        <v>225</v>
      </c>
      <c r="D17">
        <v>30</v>
      </c>
      <c r="E17">
        <v>42</v>
      </c>
      <c r="F17">
        <v>65</v>
      </c>
      <c r="G17" s="6">
        <f t="shared" si="0"/>
        <v>34.027777777777771</v>
      </c>
    </row>
    <row r="18" spans="2:7" s="2" customFormat="1" ht="18" customHeight="1" x14ac:dyDescent="0.25">
      <c r="B18" s="3" t="s">
        <v>241</v>
      </c>
      <c r="C18" s="2" t="s">
        <v>225</v>
      </c>
      <c r="D18">
        <v>26</v>
      </c>
      <c r="E18">
        <v>36</v>
      </c>
      <c r="F18">
        <v>57</v>
      </c>
      <c r="G18" s="6">
        <f t="shared" si="0"/>
        <v>26.694444444444446</v>
      </c>
    </row>
    <row r="19" spans="2:7" s="2" customFormat="1" ht="18" customHeight="1" x14ac:dyDescent="0.25">
      <c r="B19" s="3" t="s">
        <v>243</v>
      </c>
      <c r="C19" s="2" t="s">
        <v>225</v>
      </c>
      <c r="D19">
        <v>66</v>
      </c>
      <c r="E19">
        <v>84</v>
      </c>
      <c r="F19">
        <v>102</v>
      </c>
      <c r="G19" s="6">
        <f t="shared" si="0"/>
        <v>36</v>
      </c>
    </row>
    <row r="20" spans="2:7" s="2" customFormat="1" ht="18" customHeight="1" x14ac:dyDescent="0.25">
      <c r="B20" s="3" t="s">
        <v>244</v>
      </c>
      <c r="C20" s="2" t="s">
        <v>225</v>
      </c>
      <c r="D20">
        <v>23</v>
      </c>
      <c r="E20">
        <v>36</v>
      </c>
      <c r="F20">
        <v>61</v>
      </c>
      <c r="G20" s="6">
        <f t="shared" si="0"/>
        <v>40.111111111111107</v>
      </c>
    </row>
    <row r="21" spans="2:7" s="2" customFormat="1" ht="18" customHeight="1" x14ac:dyDescent="0.25">
      <c r="B21" s="3" t="s">
        <v>242</v>
      </c>
      <c r="C21" s="2" t="s">
        <v>225</v>
      </c>
      <c r="D21">
        <v>26</v>
      </c>
      <c r="E21">
        <v>36</v>
      </c>
      <c r="F21">
        <v>54</v>
      </c>
      <c r="G21" s="6">
        <f t="shared" si="0"/>
        <v>21.777777777777782</v>
      </c>
    </row>
    <row r="22" spans="2:7" s="2" customFormat="1" ht="18" customHeight="1" x14ac:dyDescent="0.25">
      <c r="B22" s="3" t="s">
        <v>247</v>
      </c>
      <c r="C22" s="2" t="s">
        <v>225</v>
      </c>
      <c r="D22">
        <v>17</v>
      </c>
      <c r="E22">
        <v>24</v>
      </c>
      <c r="F22">
        <v>32</v>
      </c>
      <c r="G22" s="6">
        <f t="shared" si="0"/>
        <v>6.25</v>
      </c>
    </row>
    <row r="23" spans="2:7" s="2" customFormat="1" ht="18" customHeight="1" x14ac:dyDescent="0.25">
      <c r="B23" s="3" t="s">
        <v>250</v>
      </c>
      <c r="C23" s="2" t="s">
        <v>225</v>
      </c>
      <c r="D23">
        <v>27</v>
      </c>
      <c r="E23">
        <v>36</v>
      </c>
      <c r="F23">
        <v>60</v>
      </c>
      <c r="G23" s="6">
        <f t="shared" si="0"/>
        <v>30.25</v>
      </c>
    </row>
    <row r="24" spans="2:7" s="2" customFormat="1" ht="18" customHeight="1" x14ac:dyDescent="0.25">
      <c r="B24" s="3" t="s">
        <v>248</v>
      </c>
      <c r="C24" s="2" t="s">
        <v>225</v>
      </c>
      <c r="D24">
        <v>56</v>
      </c>
      <c r="E24">
        <v>72</v>
      </c>
      <c r="F24">
        <v>92</v>
      </c>
      <c r="G24" s="6">
        <f t="shared" si="0"/>
        <v>36</v>
      </c>
    </row>
    <row r="25" spans="2:7" s="2" customFormat="1" ht="18" customHeight="1" x14ac:dyDescent="0.25">
      <c r="B25" s="3" t="s">
        <v>158</v>
      </c>
      <c r="C25" s="2" t="s">
        <v>225</v>
      </c>
      <c r="D25">
        <v>18</v>
      </c>
      <c r="E25">
        <v>24</v>
      </c>
      <c r="F25">
        <v>29</v>
      </c>
      <c r="G25" s="6">
        <f t="shared" si="0"/>
        <v>3.3611111111111107</v>
      </c>
    </row>
    <row r="26" spans="2:7" s="2" customFormat="1" ht="18" customHeight="1" x14ac:dyDescent="0.25">
      <c r="B26" s="3" t="s">
        <v>126</v>
      </c>
      <c r="C26" s="2" t="s">
        <v>225</v>
      </c>
      <c r="D26">
        <v>24</v>
      </c>
      <c r="E26">
        <v>36</v>
      </c>
      <c r="F26">
        <v>53</v>
      </c>
      <c r="G26" s="6">
        <f t="shared" si="0"/>
        <v>23.361111111111107</v>
      </c>
    </row>
    <row r="27" spans="2:7" s="2" customFormat="1" ht="18" customHeight="1" x14ac:dyDescent="0.25">
      <c r="B27" s="3" t="s">
        <v>190</v>
      </c>
      <c r="C27" s="2" t="s">
        <v>225</v>
      </c>
      <c r="D27">
        <v>62</v>
      </c>
      <c r="E27">
        <v>84</v>
      </c>
      <c r="F27">
        <v>142</v>
      </c>
      <c r="G27" s="6">
        <f t="shared" si="0"/>
        <v>177.7777777777778</v>
      </c>
    </row>
    <row r="28" spans="2:7" s="2" customFormat="1" ht="18" customHeight="1" x14ac:dyDescent="0.25">
      <c r="B28" s="3" t="s">
        <v>216</v>
      </c>
      <c r="C28" s="2" t="s">
        <v>225</v>
      </c>
      <c r="D28">
        <v>16</v>
      </c>
      <c r="E28">
        <v>26</v>
      </c>
      <c r="F28">
        <v>42</v>
      </c>
      <c r="G28" s="6">
        <f t="shared" si="0"/>
        <v>18.777777777777775</v>
      </c>
    </row>
    <row r="29" spans="2:7" s="2" customFormat="1" ht="18" customHeight="1" x14ac:dyDescent="0.25">
      <c r="B29" s="3" t="s">
        <v>215</v>
      </c>
      <c r="C29" s="2" t="s">
        <v>225</v>
      </c>
      <c r="D29">
        <v>16</v>
      </c>
      <c r="E29">
        <v>24</v>
      </c>
      <c r="F29">
        <v>34</v>
      </c>
      <c r="G29" s="6">
        <f t="shared" si="0"/>
        <v>9</v>
      </c>
    </row>
    <row r="30" spans="2:7" s="2" customFormat="1" ht="18" customHeight="1" x14ac:dyDescent="0.25">
      <c r="B30" s="3" t="s">
        <v>228</v>
      </c>
      <c r="C30" s="2" t="s">
        <v>225</v>
      </c>
      <c r="D30">
        <v>10</v>
      </c>
      <c r="E30">
        <v>16</v>
      </c>
      <c r="F30">
        <v>21</v>
      </c>
      <c r="G30" s="6">
        <f t="shared" si="0"/>
        <v>3.3611111111111107</v>
      </c>
    </row>
    <row r="31" spans="2:7" s="2" customFormat="1" ht="18" customHeight="1" x14ac:dyDescent="0.25">
      <c r="B31" s="3" t="s">
        <v>214</v>
      </c>
      <c r="C31" s="2" t="s">
        <v>225</v>
      </c>
      <c r="D31">
        <v>11</v>
      </c>
      <c r="E31">
        <v>16</v>
      </c>
      <c r="F31">
        <v>20</v>
      </c>
      <c r="G31" s="6">
        <f t="shared" si="0"/>
        <v>2.25</v>
      </c>
    </row>
    <row r="32" spans="2:7" s="2" customFormat="1" ht="18" customHeight="1" x14ac:dyDescent="0.25">
      <c r="B32" s="3" t="s">
        <v>139</v>
      </c>
      <c r="C32" s="2" t="s">
        <v>225</v>
      </c>
      <c r="D32">
        <v>6</v>
      </c>
      <c r="E32">
        <v>8</v>
      </c>
      <c r="F32">
        <v>14</v>
      </c>
      <c r="G32" s="6">
        <f t="shared" si="0"/>
        <v>1.7777777777777777</v>
      </c>
    </row>
    <row r="33" spans="2:7" s="2" customFormat="1" ht="18" customHeight="1" x14ac:dyDescent="0.25">
      <c r="B33" s="3" t="s">
        <v>209</v>
      </c>
      <c r="C33" s="2" t="s">
        <v>225</v>
      </c>
      <c r="D33">
        <v>18</v>
      </c>
      <c r="E33">
        <v>24</v>
      </c>
      <c r="F33">
        <v>30</v>
      </c>
      <c r="G33" s="6">
        <f t="shared" si="0"/>
        <v>4</v>
      </c>
    </row>
    <row r="34" spans="2:7" s="2" customFormat="1" ht="18" customHeight="1" x14ac:dyDescent="0.25">
      <c r="B34" s="3" t="s">
        <v>210</v>
      </c>
      <c r="C34" s="2" t="s">
        <v>225</v>
      </c>
      <c r="D34">
        <v>20</v>
      </c>
      <c r="E34">
        <v>32</v>
      </c>
      <c r="F34">
        <v>42</v>
      </c>
      <c r="G34" s="6">
        <f t="shared" si="0"/>
        <v>13.444444444444443</v>
      </c>
    </row>
    <row r="35" spans="2:7" s="2" customFormat="1" ht="18" customHeight="1" x14ac:dyDescent="0.25">
      <c r="B35" s="3" t="s">
        <v>211</v>
      </c>
      <c r="C35" s="2" t="s">
        <v>225</v>
      </c>
      <c r="D35">
        <v>15</v>
      </c>
      <c r="E35">
        <v>24</v>
      </c>
      <c r="F35">
        <v>29</v>
      </c>
      <c r="G35" s="6">
        <f t="shared" si="0"/>
        <v>5.4444444444444455</v>
      </c>
    </row>
    <row r="36" spans="2:7" s="2" customFormat="1" ht="18" customHeight="1" x14ac:dyDescent="0.25">
      <c r="B36" s="3" t="s">
        <v>213</v>
      </c>
      <c r="C36" s="2" t="s">
        <v>225</v>
      </c>
      <c r="D36">
        <v>6</v>
      </c>
      <c r="E36">
        <v>8</v>
      </c>
      <c r="F36">
        <v>13</v>
      </c>
      <c r="G36" s="6">
        <f t="shared" si="0"/>
        <v>1.3611111111111114</v>
      </c>
    </row>
    <row r="37" spans="2:7" s="2" customFormat="1" ht="34.5" customHeight="1" x14ac:dyDescent="0.25">
      <c r="B37" s="3" t="s">
        <v>260</v>
      </c>
      <c r="C37" s="2" t="s">
        <v>225</v>
      </c>
      <c r="D37">
        <v>17</v>
      </c>
      <c r="E37">
        <v>24</v>
      </c>
      <c r="F37">
        <v>36</v>
      </c>
      <c r="G37" s="6">
        <f t="shared" si="0"/>
        <v>10.027777777777777</v>
      </c>
    </row>
    <row r="38" spans="2:7" s="2" customFormat="1" ht="18" customHeight="1" x14ac:dyDescent="0.25">
      <c r="B38" s="3" t="s">
        <v>159</v>
      </c>
      <c r="C38" s="2" t="s">
        <v>226</v>
      </c>
      <c r="D38">
        <v>16</v>
      </c>
      <c r="E38">
        <v>24</v>
      </c>
      <c r="F38">
        <v>33</v>
      </c>
      <c r="G38" s="6">
        <f t="shared" si="0"/>
        <v>8.0277777777777786</v>
      </c>
    </row>
    <row r="39" spans="2:7" s="2" customFormat="1" ht="18" customHeight="1" x14ac:dyDescent="0.25">
      <c r="B39" s="2" t="s">
        <v>229</v>
      </c>
      <c r="C39" s="2" t="s">
        <v>226</v>
      </c>
      <c r="D39">
        <v>6</v>
      </c>
      <c r="E39">
        <v>8</v>
      </c>
      <c r="F39">
        <v>14</v>
      </c>
      <c r="G39" s="6">
        <f t="shared" si="0"/>
        <v>1.7777777777777777</v>
      </c>
    </row>
    <row r="40" spans="2:7" s="2" customFormat="1" ht="18" customHeight="1" x14ac:dyDescent="0.25">
      <c r="B40" s="3" t="s">
        <v>164</v>
      </c>
      <c r="C40" s="2" t="s">
        <v>226</v>
      </c>
      <c r="D40">
        <v>10</v>
      </c>
      <c r="E40">
        <v>16</v>
      </c>
      <c r="F40">
        <v>23</v>
      </c>
      <c r="G40" s="6">
        <f t="shared" si="0"/>
        <v>4.6944444444444438</v>
      </c>
    </row>
    <row r="41" spans="2:7" s="2" customFormat="1" ht="18" customHeight="1" x14ac:dyDescent="0.25">
      <c r="B41" s="3" t="s">
        <v>253</v>
      </c>
      <c r="C41" s="2" t="s">
        <v>226</v>
      </c>
      <c r="D41">
        <v>18</v>
      </c>
      <c r="E41">
        <v>24</v>
      </c>
      <c r="F41">
        <v>39</v>
      </c>
      <c r="G41" s="6">
        <f t="shared" si="0"/>
        <v>12.25</v>
      </c>
    </row>
    <row r="42" spans="2:7" s="2" customFormat="1" ht="18" customHeight="1" x14ac:dyDescent="0.25">
      <c r="B42" s="3" t="s">
        <v>254</v>
      </c>
      <c r="C42" s="2" t="s">
        <v>226</v>
      </c>
      <c r="D42">
        <v>17</v>
      </c>
      <c r="E42">
        <v>24</v>
      </c>
      <c r="F42">
        <v>36</v>
      </c>
      <c r="G42" s="6">
        <f t="shared" si="0"/>
        <v>10.027777777777777</v>
      </c>
    </row>
    <row r="43" spans="2:7" s="2" customFormat="1" ht="18" customHeight="1" x14ac:dyDescent="0.25">
      <c r="B43" s="3" t="s">
        <v>230</v>
      </c>
      <c r="C43" s="2" t="s">
        <v>226</v>
      </c>
      <c r="D43">
        <v>6</v>
      </c>
      <c r="E43">
        <v>8</v>
      </c>
      <c r="F43">
        <v>12</v>
      </c>
      <c r="G43" s="6">
        <f t="shared" si="0"/>
        <v>1</v>
      </c>
    </row>
    <row r="44" spans="2:7" s="2" customFormat="1" ht="18" customHeight="1" x14ac:dyDescent="0.25">
      <c r="B44" s="3" t="s">
        <v>231</v>
      </c>
      <c r="C44" s="2" t="s">
        <v>226</v>
      </c>
      <c r="D44">
        <v>11</v>
      </c>
      <c r="E44">
        <v>16</v>
      </c>
      <c r="F44">
        <v>22</v>
      </c>
      <c r="G44" s="6">
        <f t="shared" si="0"/>
        <v>3.3611111111111107</v>
      </c>
    </row>
    <row r="45" spans="2:7" s="2" customFormat="1" ht="18" customHeight="1" x14ac:dyDescent="0.25">
      <c r="B45" s="3" t="s">
        <v>232</v>
      </c>
      <c r="C45" s="2" t="s">
        <v>226</v>
      </c>
      <c r="D45">
        <v>5</v>
      </c>
      <c r="E45">
        <v>8</v>
      </c>
      <c r="F45">
        <v>10</v>
      </c>
      <c r="G45" s="6">
        <f t="shared" si="0"/>
        <v>0.69444444444444453</v>
      </c>
    </row>
    <row r="46" spans="2:7" s="2" customFormat="1" ht="18" customHeight="1" x14ac:dyDescent="0.25">
      <c r="B46" s="3" t="s">
        <v>233</v>
      </c>
      <c r="C46" s="2" t="s">
        <v>226</v>
      </c>
      <c r="D46">
        <v>6</v>
      </c>
      <c r="E46">
        <v>8</v>
      </c>
      <c r="F46">
        <v>12</v>
      </c>
      <c r="G46" s="6">
        <f t="shared" si="0"/>
        <v>1</v>
      </c>
    </row>
    <row r="47" spans="2:7" s="2" customFormat="1" ht="18" customHeight="1" x14ac:dyDescent="0.25">
      <c r="B47" s="3" t="s">
        <v>234</v>
      </c>
      <c r="C47" s="2" t="s">
        <v>226</v>
      </c>
      <c r="D47">
        <v>5</v>
      </c>
      <c r="E47">
        <v>8</v>
      </c>
      <c r="F47">
        <v>13</v>
      </c>
      <c r="G47" s="6">
        <f t="shared" si="0"/>
        <v>1.7777777777777777</v>
      </c>
    </row>
    <row r="48" spans="2:7" s="2" customFormat="1" ht="18" customHeight="1" x14ac:dyDescent="0.25">
      <c r="B48" s="3" t="s">
        <v>169</v>
      </c>
      <c r="C48" s="2" t="s">
        <v>226</v>
      </c>
      <c r="D48">
        <v>17</v>
      </c>
      <c r="E48">
        <v>24</v>
      </c>
      <c r="F48">
        <v>30</v>
      </c>
      <c r="G48" s="6">
        <f t="shared" si="0"/>
        <v>4.6944444444444438</v>
      </c>
    </row>
    <row r="49" spans="2:7" s="2" customFormat="1" ht="18" customHeight="1" x14ac:dyDescent="0.25">
      <c r="B49" s="3" t="s">
        <v>170</v>
      </c>
      <c r="C49" s="2" t="s">
        <v>226</v>
      </c>
      <c r="D49">
        <v>15</v>
      </c>
      <c r="E49">
        <v>24</v>
      </c>
      <c r="F49">
        <v>31</v>
      </c>
      <c r="G49" s="6">
        <f t="shared" si="0"/>
        <v>7.1111111111111107</v>
      </c>
    </row>
    <row r="50" spans="2:7" s="2" customFormat="1" ht="18" customHeight="1" x14ac:dyDescent="0.25">
      <c r="B50" s="3" t="s">
        <v>261</v>
      </c>
      <c r="C50" s="2" t="s">
        <v>226</v>
      </c>
      <c r="D50">
        <v>5</v>
      </c>
      <c r="E50">
        <v>8</v>
      </c>
      <c r="F50">
        <v>12</v>
      </c>
      <c r="G50" s="6">
        <f t="shared" si="0"/>
        <v>1.3611111111111114</v>
      </c>
    </row>
    <row r="51" spans="2:7" s="2" customFormat="1" ht="18" customHeight="1" x14ac:dyDescent="0.25">
      <c r="B51" s="3" t="s">
        <v>262</v>
      </c>
      <c r="C51" s="2" t="s">
        <v>226</v>
      </c>
      <c r="D51">
        <v>6</v>
      </c>
      <c r="E51">
        <v>8</v>
      </c>
      <c r="F51">
        <v>11</v>
      </c>
      <c r="G51" s="6">
        <f t="shared" si="0"/>
        <v>0.69444444444444453</v>
      </c>
    </row>
    <row r="52" spans="2:7" s="2" customFormat="1" ht="18" customHeight="1" x14ac:dyDescent="0.25">
      <c r="B52" s="3" t="s">
        <v>281</v>
      </c>
      <c r="C52" s="2" t="s">
        <v>227</v>
      </c>
      <c r="D52">
        <v>11</v>
      </c>
      <c r="E52">
        <v>16</v>
      </c>
      <c r="F52">
        <v>25</v>
      </c>
      <c r="G52" s="6"/>
    </row>
    <row r="53" spans="2:7" s="2" customFormat="1" ht="18" customHeight="1" x14ac:dyDescent="0.25">
      <c r="B53" s="3" t="s">
        <v>160</v>
      </c>
      <c r="C53" s="2" t="s">
        <v>227</v>
      </c>
      <c r="D53">
        <v>26</v>
      </c>
      <c r="E53">
        <v>40</v>
      </c>
      <c r="F53">
        <v>52</v>
      </c>
      <c r="G53" s="6">
        <f t="shared" si="0"/>
        <v>18.777777777777775</v>
      </c>
    </row>
    <row r="54" spans="2:7" s="2" customFormat="1" ht="18" customHeight="1" x14ac:dyDescent="0.25">
      <c r="B54" s="3" t="s">
        <v>204</v>
      </c>
      <c r="C54" s="2" t="s">
        <v>227</v>
      </c>
      <c r="D54">
        <v>10</v>
      </c>
      <c r="E54">
        <v>16</v>
      </c>
      <c r="F54">
        <v>26</v>
      </c>
      <c r="G54" s="6">
        <f t="shared" si="0"/>
        <v>7.1111111111111107</v>
      </c>
    </row>
    <row r="55" spans="2:7" s="2" customFormat="1" ht="18" customHeight="1" x14ac:dyDescent="0.25">
      <c r="B55" s="3" t="s">
        <v>255</v>
      </c>
      <c r="C55" s="2" t="s">
        <v>227</v>
      </c>
      <c r="D55">
        <v>11</v>
      </c>
      <c r="E55">
        <v>16</v>
      </c>
      <c r="F55">
        <v>25</v>
      </c>
      <c r="G55" s="6">
        <f t="shared" si="0"/>
        <v>5.4444444444444455</v>
      </c>
    </row>
    <row r="56" spans="2:7" s="2" customFormat="1" ht="18" customHeight="1" x14ac:dyDescent="0.25">
      <c r="B56" s="3" t="s">
        <v>166</v>
      </c>
      <c r="C56" s="2" t="s">
        <v>227</v>
      </c>
      <c r="D56">
        <v>14</v>
      </c>
      <c r="E56">
        <v>20</v>
      </c>
      <c r="F56">
        <v>30</v>
      </c>
      <c r="G56" s="6">
        <f t="shared" si="0"/>
        <v>7.1111111111111107</v>
      </c>
    </row>
    <row r="57" spans="2:7" s="2" customFormat="1" ht="18" customHeight="1" x14ac:dyDescent="0.25">
      <c r="B57" s="3" t="s">
        <v>280</v>
      </c>
      <c r="C57" s="2" t="s">
        <v>227</v>
      </c>
      <c r="D57">
        <v>11</v>
      </c>
      <c r="E57">
        <v>16</v>
      </c>
      <c r="F57">
        <v>25</v>
      </c>
      <c r="G57" s="6">
        <f t="shared" si="0"/>
        <v>5.4444444444444455</v>
      </c>
    </row>
    <row r="58" spans="2:7" s="2" customFormat="1" ht="18" customHeight="1" x14ac:dyDescent="0.25">
      <c r="B58" s="3" t="s">
        <v>256</v>
      </c>
      <c r="C58" s="2" t="s">
        <v>227</v>
      </c>
      <c r="D58">
        <v>11</v>
      </c>
      <c r="E58">
        <v>16</v>
      </c>
      <c r="F58">
        <v>25</v>
      </c>
      <c r="G58" s="6">
        <f t="shared" si="0"/>
        <v>5.4444444444444455</v>
      </c>
    </row>
    <row r="59" spans="2:7" s="2" customFormat="1" ht="18" customHeight="1" x14ac:dyDescent="0.25">
      <c r="B59" s="3" t="s">
        <v>267</v>
      </c>
      <c r="C59" s="2" t="s">
        <v>227</v>
      </c>
      <c r="D59">
        <v>5</v>
      </c>
      <c r="E59">
        <v>8</v>
      </c>
      <c r="F59">
        <v>12</v>
      </c>
      <c r="G59" s="6">
        <f t="shared" si="0"/>
        <v>1.3611111111111114</v>
      </c>
    </row>
    <row r="60" spans="2:7" s="2" customFormat="1" ht="18" customHeight="1" x14ac:dyDescent="0.25">
      <c r="B60" s="3" t="s">
        <v>268</v>
      </c>
      <c r="C60" s="2" t="s">
        <v>227</v>
      </c>
      <c r="D60">
        <v>5</v>
      </c>
      <c r="E60">
        <v>8</v>
      </c>
      <c r="F60">
        <v>13</v>
      </c>
      <c r="G60" s="6">
        <f t="shared" si="0"/>
        <v>1.7777777777777777</v>
      </c>
    </row>
    <row r="61" spans="2:7" s="2" customFormat="1" ht="18" customHeight="1" x14ac:dyDescent="0.25">
      <c r="B61" s="3" t="s">
        <v>236</v>
      </c>
      <c r="C61" s="2" t="s">
        <v>227</v>
      </c>
      <c r="D61">
        <v>52</v>
      </c>
      <c r="E61">
        <v>66</v>
      </c>
      <c r="F61">
        <v>86</v>
      </c>
      <c r="G61" s="6">
        <f t="shared" si="0"/>
        <v>32.111111111111114</v>
      </c>
    </row>
    <row r="62" spans="2:7" s="2" customFormat="1" ht="18" customHeight="1" x14ac:dyDescent="0.25">
      <c r="B62" s="3" t="s">
        <v>235</v>
      </c>
      <c r="C62" s="2" t="s">
        <v>227</v>
      </c>
      <c r="D62">
        <v>59</v>
      </c>
      <c r="E62">
        <v>84</v>
      </c>
      <c r="F62">
        <v>109</v>
      </c>
      <c r="G62" s="6">
        <f t="shared" si="0"/>
        <v>69.444444444444457</v>
      </c>
    </row>
    <row r="63" spans="2:7" s="2" customFormat="1" ht="18" customHeight="1" x14ac:dyDescent="0.25">
      <c r="B63" s="2" t="s">
        <v>237</v>
      </c>
      <c r="C63" s="2" t="s">
        <v>227</v>
      </c>
      <c r="D63">
        <v>99</v>
      </c>
      <c r="E63">
        <v>150</v>
      </c>
      <c r="F63">
        <v>183</v>
      </c>
      <c r="G63" s="6">
        <f t="shared" si="0"/>
        <v>196</v>
      </c>
    </row>
    <row r="64" spans="2:7" s="2" customFormat="1" ht="18" customHeight="1" x14ac:dyDescent="0.25">
      <c r="B64" s="3" t="s">
        <v>265</v>
      </c>
      <c r="C64" s="2" t="s">
        <v>227</v>
      </c>
      <c r="D64">
        <v>16</v>
      </c>
      <c r="E64">
        <v>20</v>
      </c>
      <c r="F64">
        <v>30</v>
      </c>
      <c r="G64" s="6">
        <f t="shared" si="0"/>
        <v>5.4444444444444455</v>
      </c>
    </row>
    <row r="65" spans="2:7" s="2" customFormat="1" ht="18" customHeight="1" x14ac:dyDescent="0.25">
      <c r="B65" s="3" t="s">
        <v>266</v>
      </c>
      <c r="C65" s="2" t="s">
        <v>227</v>
      </c>
      <c r="D65">
        <v>46</v>
      </c>
      <c r="E65">
        <v>60</v>
      </c>
      <c r="F65">
        <v>80</v>
      </c>
      <c r="G65" s="6">
        <f t="shared" si="0"/>
        <v>32.111111111111114</v>
      </c>
    </row>
    <row r="66" spans="2:7" s="2" customFormat="1" ht="18" customHeight="1" x14ac:dyDescent="0.25">
      <c r="B66" s="3" t="s">
        <v>264</v>
      </c>
      <c r="C66" s="2" t="s">
        <v>227</v>
      </c>
      <c r="D66">
        <v>28</v>
      </c>
      <c r="E66">
        <v>40</v>
      </c>
      <c r="F66">
        <v>63</v>
      </c>
      <c r="G66" s="6">
        <f t="shared" si="0"/>
        <v>34.027777777777771</v>
      </c>
    </row>
    <row r="67" spans="2:7" s="2" customFormat="1" ht="18" customHeight="1" x14ac:dyDescent="0.25">
      <c r="B67" s="3" t="s">
        <v>173</v>
      </c>
      <c r="C67" s="2" t="s">
        <v>227</v>
      </c>
      <c r="D67">
        <v>20</v>
      </c>
      <c r="E67">
        <v>30</v>
      </c>
      <c r="F67">
        <v>40</v>
      </c>
      <c r="G67" s="6">
        <f t="shared" si="0"/>
        <v>11.111111111111112</v>
      </c>
    </row>
    <row r="68" spans="2:7" s="2" customFormat="1" ht="18" customHeight="1" x14ac:dyDescent="0.25">
      <c r="B68" s="3" t="s">
        <v>263</v>
      </c>
      <c r="C68" s="2" t="s">
        <v>227</v>
      </c>
      <c r="D68">
        <v>15</v>
      </c>
      <c r="E68">
        <v>20</v>
      </c>
      <c r="F68">
        <v>25</v>
      </c>
      <c r="G68" s="6">
        <f t="shared" ref="G68:G85" si="1">POWER((F68-D68)/6, 2)</f>
        <v>2.7777777777777781</v>
      </c>
    </row>
    <row r="69" spans="2:7" s="2" customFormat="1" ht="18" customHeight="1" x14ac:dyDescent="0.25">
      <c r="B69" s="3" t="s">
        <v>176</v>
      </c>
      <c r="C69" s="2" t="s">
        <v>227</v>
      </c>
      <c r="D69">
        <v>7</v>
      </c>
      <c r="E69">
        <v>10</v>
      </c>
      <c r="F69">
        <v>15</v>
      </c>
      <c r="G69" s="6">
        <f t="shared" si="1"/>
        <v>1.7777777777777777</v>
      </c>
    </row>
    <row r="70" spans="2:7" s="2" customFormat="1" ht="18" customHeight="1" x14ac:dyDescent="0.25">
      <c r="B70" s="3" t="s">
        <v>217</v>
      </c>
      <c r="C70" s="2" t="s">
        <v>227</v>
      </c>
      <c r="D70">
        <v>28</v>
      </c>
      <c r="E70">
        <v>42</v>
      </c>
      <c r="F70">
        <v>53</v>
      </c>
      <c r="G70" s="6">
        <f t="shared" si="1"/>
        <v>17.361111111111114</v>
      </c>
    </row>
    <row r="71" spans="2:7" s="2" customFormat="1" ht="18" customHeight="1" x14ac:dyDescent="0.25">
      <c r="B71" s="3" t="s">
        <v>178</v>
      </c>
      <c r="C71" s="2" t="s">
        <v>227</v>
      </c>
      <c r="D71">
        <v>6</v>
      </c>
      <c r="E71">
        <v>8</v>
      </c>
      <c r="F71">
        <v>11</v>
      </c>
      <c r="G71" s="6">
        <f t="shared" si="1"/>
        <v>0.69444444444444453</v>
      </c>
    </row>
    <row r="72" spans="2:7" s="2" customFormat="1" ht="18" customHeight="1" x14ac:dyDescent="0.25">
      <c r="B72" s="3" t="s">
        <v>205</v>
      </c>
      <c r="C72" s="2" t="s">
        <v>227</v>
      </c>
      <c r="D72">
        <v>6</v>
      </c>
      <c r="E72">
        <v>8</v>
      </c>
      <c r="F72">
        <v>10</v>
      </c>
      <c r="G72" s="6">
        <f t="shared" si="1"/>
        <v>0.44444444444444442</v>
      </c>
    </row>
    <row r="73" spans="2:7" s="2" customFormat="1" ht="18" customHeight="1" x14ac:dyDescent="0.25">
      <c r="B73" s="3" t="s">
        <v>206</v>
      </c>
      <c r="C73" s="2" t="s">
        <v>227</v>
      </c>
      <c r="D73">
        <v>11</v>
      </c>
      <c r="E73">
        <v>16</v>
      </c>
      <c r="F73">
        <v>19</v>
      </c>
      <c r="G73" s="6">
        <f t="shared" si="1"/>
        <v>1.7777777777777777</v>
      </c>
    </row>
    <row r="74" spans="2:7" s="2" customFormat="1" ht="18" customHeight="1" x14ac:dyDescent="0.25">
      <c r="B74" s="3" t="s">
        <v>181</v>
      </c>
      <c r="C74" s="2" t="s">
        <v>227</v>
      </c>
      <c r="D74">
        <v>28</v>
      </c>
      <c r="E74">
        <v>42</v>
      </c>
      <c r="F74">
        <v>69</v>
      </c>
      <c r="G74" s="6">
        <f t="shared" si="1"/>
        <v>46.694444444444443</v>
      </c>
    </row>
    <row r="75" spans="2:7" s="2" customFormat="1" ht="18" customHeight="1" x14ac:dyDescent="0.25">
      <c r="B75" s="3" t="s">
        <v>203</v>
      </c>
      <c r="C75" s="2" t="s">
        <v>274</v>
      </c>
      <c r="D75">
        <v>23</v>
      </c>
      <c r="E75">
        <v>36</v>
      </c>
      <c r="F75">
        <v>59</v>
      </c>
      <c r="G75" s="6">
        <f t="shared" si="1"/>
        <v>36</v>
      </c>
    </row>
    <row r="76" spans="2:7" s="2" customFormat="1" ht="18" customHeight="1" x14ac:dyDescent="0.25">
      <c r="B76" s="3" t="s">
        <v>202</v>
      </c>
      <c r="C76" s="2" t="s">
        <v>274</v>
      </c>
      <c r="D76">
        <v>35</v>
      </c>
      <c r="E76">
        <v>52</v>
      </c>
      <c r="F76">
        <v>69</v>
      </c>
      <c r="G76" s="6">
        <f t="shared" si="1"/>
        <v>32.111111111111114</v>
      </c>
    </row>
    <row r="77" spans="2:7" x14ac:dyDescent="0.25">
      <c r="B77" s="3" t="s">
        <v>201</v>
      </c>
      <c r="C77" s="2" t="s">
        <v>274</v>
      </c>
      <c r="D77">
        <v>85</v>
      </c>
      <c r="E77">
        <v>120</v>
      </c>
      <c r="F77">
        <v>186</v>
      </c>
      <c r="G77" s="6">
        <f t="shared" si="1"/>
        <v>283.36111111111109</v>
      </c>
    </row>
    <row r="78" spans="2:7" s="2" customFormat="1" ht="18" customHeight="1" x14ac:dyDescent="0.25">
      <c r="B78" s="3" t="s">
        <v>221</v>
      </c>
      <c r="C78" s="2" t="s">
        <v>274</v>
      </c>
      <c r="D78">
        <v>12</v>
      </c>
      <c r="E78">
        <v>16</v>
      </c>
      <c r="F78">
        <v>22</v>
      </c>
      <c r="G78" s="6">
        <f t="shared" si="1"/>
        <v>2.7777777777777781</v>
      </c>
    </row>
    <row r="79" spans="2:7" s="2" customFormat="1" ht="18" customHeight="1" x14ac:dyDescent="0.25">
      <c r="B79" s="3" t="s">
        <v>220</v>
      </c>
      <c r="C79" s="2" t="s">
        <v>274</v>
      </c>
      <c r="D79">
        <v>19</v>
      </c>
      <c r="E79">
        <v>24</v>
      </c>
      <c r="F79">
        <v>33</v>
      </c>
      <c r="G79" s="6">
        <f t="shared" si="1"/>
        <v>5.4444444444444455</v>
      </c>
    </row>
    <row r="80" spans="2:7" s="2" customFormat="1" ht="18" customHeight="1" x14ac:dyDescent="0.25">
      <c r="B80" s="3" t="s">
        <v>219</v>
      </c>
      <c r="C80" s="2" t="s">
        <v>274</v>
      </c>
      <c r="D80">
        <v>22</v>
      </c>
      <c r="E80">
        <v>36</v>
      </c>
      <c r="F80">
        <v>57</v>
      </c>
      <c r="G80" s="6">
        <f t="shared" si="1"/>
        <v>34.027777777777771</v>
      </c>
    </row>
    <row r="81" spans="2:7" s="2" customFormat="1" ht="18" customHeight="1" x14ac:dyDescent="0.25">
      <c r="B81" s="3" t="s">
        <v>238</v>
      </c>
      <c r="C81" s="2" t="s">
        <v>274</v>
      </c>
      <c r="D81">
        <v>33</v>
      </c>
      <c r="E81">
        <v>42</v>
      </c>
      <c r="F81">
        <v>61</v>
      </c>
      <c r="G81" s="6">
        <f t="shared" si="1"/>
        <v>21.777777777777782</v>
      </c>
    </row>
    <row r="82" spans="2:7" s="2" customFormat="1" ht="18" customHeight="1" x14ac:dyDescent="0.25">
      <c r="B82" s="3" t="s">
        <v>239</v>
      </c>
      <c r="C82" s="2" t="s">
        <v>274</v>
      </c>
      <c r="D82">
        <v>29</v>
      </c>
      <c r="E82">
        <v>42</v>
      </c>
      <c r="F82">
        <v>54</v>
      </c>
      <c r="G82" s="6">
        <f t="shared" si="1"/>
        <v>17.361111111111114</v>
      </c>
    </row>
    <row r="83" spans="2:7" s="2" customFormat="1" ht="18" customHeight="1" x14ac:dyDescent="0.25">
      <c r="B83" s="3" t="s">
        <v>207</v>
      </c>
      <c r="C83" s="2" t="s">
        <v>225</v>
      </c>
      <c r="D83">
        <v>12</v>
      </c>
      <c r="E83">
        <v>16</v>
      </c>
      <c r="F83">
        <v>23</v>
      </c>
      <c r="G83" s="6">
        <f t="shared" si="1"/>
        <v>3.3611111111111107</v>
      </c>
    </row>
    <row r="84" spans="2:7" x14ac:dyDescent="0.25">
      <c r="B84" s="3" t="s">
        <v>208</v>
      </c>
      <c r="C84" s="2" t="s">
        <v>274</v>
      </c>
      <c r="D84">
        <v>12</v>
      </c>
      <c r="E84">
        <v>16</v>
      </c>
      <c r="F84">
        <v>22</v>
      </c>
      <c r="G84" s="6">
        <f t="shared" si="1"/>
        <v>2.7777777777777781</v>
      </c>
    </row>
    <row r="85" spans="2:7" x14ac:dyDescent="0.25">
      <c r="B85" s="3" t="s">
        <v>212</v>
      </c>
      <c r="C85" s="2" t="s">
        <v>274</v>
      </c>
      <c r="D85">
        <v>12</v>
      </c>
      <c r="E85">
        <v>16</v>
      </c>
      <c r="F85">
        <v>26</v>
      </c>
      <c r="G85" s="6">
        <f t="shared" si="1"/>
        <v>5.4444444444444455</v>
      </c>
    </row>
    <row r="87" spans="2:7" ht="15.75" thickBot="1" x14ac:dyDescent="0.3"/>
    <row r="88" spans="2:7" x14ac:dyDescent="0.25">
      <c r="B88" s="8" t="s">
        <v>273</v>
      </c>
      <c r="C88" s="9"/>
      <c r="D88" s="10"/>
      <c r="E88" s="10" t="s">
        <v>270</v>
      </c>
      <c r="F88" s="10"/>
      <c r="G88" s="11" t="s">
        <v>272</v>
      </c>
    </row>
    <row r="89" spans="2:7" x14ac:dyDescent="0.25">
      <c r="C89" s="12"/>
      <c r="D89" s="13"/>
      <c r="E89" s="13">
        <f>SUM(E2:E85)</f>
        <v>2786</v>
      </c>
      <c r="F89" s="13"/>
      <c r="G89" s="14">
        <f>ROUND(SQRT(SUM(G2:G85)),0)</f>
        <v>47</v>
      </c>
    </row>
    <row r="90" spans="2:7" x14ac:dyDescent="0.25">
      <c r="C90" s="12" t="s">
        <v>279</v>
      </c>
      <c r="D90" s="13"/>
      <c r="E90" s="13"/>
      <c r="F90" s="13"/>
      <c r="G90" s="14"/>
    </row>
    <row r="91" spans="2:7" x14ac:dyDescent="0.25">
      <c r="C91" s="12"/>
      <c r="D91" s="15">
        <v>0.68259999999999998</v>
      </c>
      <c r="E91" s="25">
        <f>E89-G89</f>
        <v>2739</v>
      </c>
      <c r="F91" s="25">
        <f>E89+G89</f>
        <v>2833</v>
      </c>
      <c r="G91" s="14"/>
    </row>
    <row r="92" spans="2:7" x14ac:dyDescent="0.25">
      <c r="C92" s="12"/>
      <c r="D92" s="15">
        <v>0.95440000000000003</v>
      </c>
      <c r="E92" s="25">
        <f>E89-2*G89</f>
        <v>2692</v>
      </c>
      <c r="F92" s="25">
        <f>E89+2*G89</f>
        <v>2880</v>
      </c>
      <c r="G92" s="14"/>
    </row>
    <row r="93" spans="2:7" x14ac:dyDescent="0.25">
      <c r="C93" s="12"/>
      <c r="D93" s="15">
        <v>0.99719999999999998</v>
      </c>
      <c r="E93" s="25">
        <f>E89-3*G89</f>
        <v>2645</v>
      </c>
      <c r="F93" s="25">
        <f>E89+3*G89</f>
        <v>2927</v>
      </c>
      <c r="G93" s="14"/>
    </row>
    <row r="94" spans="2:7" x14ac:dyDescent="0.25">
      <c r="C94" s="12"/>
      <c r="D94" s="13"/>
      <c r="E94" s="23" t="s">
        <v>276</v>
      </c>
      <c r="F94" s="23" t="s">
        <v>275</v>
      </c>
      <c r="G94" s="14"/>
    </row>
    <row r="95" spans="2:7" x14ac:dyDescent="0.25">
      <c r="C95" s="16"/>
      <c r="D95" s="15">
        <v>0.68259999999999998</v>
      </c>
      <c r="E95" s="13">
        <f>$C$97*E91</f>
        <v>356070</v>
      </c>
      <c r="F95" s="13">
        <f>$C$97*F91</f>
        <v>368290</v>
      </c>
      <c r="G95" s="14"/>
    </row>
    <row r="96" spans="2:7" x14ac:dyDescent="0.25">
      <c r="C96" s="12"/>
      <c r="D96" s="15">
        <v>0.95440000000000003</v>
      </c>
      <c r="E96" s="13">
        <f t="shared" ref="E96:F97" si="2">$C$97*E92</f>
        <v>349960</v>
      </c>
      <c r="F96" s="13">
        <f t="shared" si="2"/>
        <v>374400</v>
      </c>
      <c r="G96" s="14"/>
    </row>
    <row r="97" spans="2:7" x14ac:dyDescent="0.25">
      <c r="B97" s="7" t="s">
        <v>277</v>
      </c>
      <c r="C97" s="17">
        <v>130</v>
      </c>
      <c r="D97" s="15">
        <v>0.99719999999999998</v>
      </c>
      <c r="E97" s="13">
        <f t="shared" si="2"/>
        <v>343850</v>
      </c>
      <c r="F97" s="24">
        <f t="shared" si="2"/>
        <v>380510</v>
      </c>
      <c r="G97" s="14"/>
    </row>
    <row r="98" spans="2:7" x14ac:dyDescent="0.25">
      <c r="B98" s="7" t="s">
        <v>271</v>
      </c>
      <c r="C98" s="18">
        <v>20</v>
      </c>
      <c r="D98" s="13"/>
      <c r="E98" s="13"/>
      <c r="F98" s="13"/>
      <c r="G98" s="14"/>
    </row>
    <row r="99" spans="2:7" x14ac:dyDescent="0.25">
      <c r="C99" s="12"/>
      <c r="D99" s="13"/>
      <c r="E99" s="13"/>
      <c r="F99" s="13"/>
      <c r="G99" s="14"/>
    </row>
    <row r="100" spans="2:7" ht="15.75" thickBot="1" x14ac:dyDescent="0.3">
      <c r="C100" s="19" t="s">
        <v>278</v>
      </c>
      <c r="D100" s="20"/>
      <c r="E100" s="22">
        <f>MROUND(F97*(1+C98/100), 1000)</f>
        <v>457000</v>
      </c>
      <c r="F100" s="20"/>
      <c r="G100" s="2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B226-3135-4705-A997-E18FF0482CA1}">
  <dimension ref="C3:E85"/>
  <sheetViews>
    <sheetView topLeftCell="A32" workbookViewId="0">
      <selection activeCell="C3" sqref="C3:E85"/>
    </sheetView>
  </sheetViews>
  <sheetFormatPr baseColWidth="10" defaultRowHeight="15" x14ac:dyDescent="0.25"/>
  <sheetData>
    <row r="3" spans="3:5" x14ac:dyDescent="0.25">
      <c r="C3" t="s">
        <v>222</v>
      </c>
      <c r="D3" t="s">
        <v>223</v>
      </c>
      <c r="E3" t="s">
        <v>224</v>
      </c>
    </row>
    <row r="4" spans="3:5" x14ac:dyDescent="0.25">
      <c r="C4">
        <v>24</v>
      </c>
      <c r="D4">
        <v>36</v>
      </c>
      <c r="E4">
        <v>54</v>
      </c>
    </row>
    <row r="5" spans="3:5" x14ac:dyDescent="0.25">
      <c r="C5">
        <v>31</v>
      </c>
      <c r="D5">
        <v>42</v>
      </c>
      <c r="E5">
        <v>65</v>
      </c>
    </row>
    <row r="6" spans="3:5" x14ac:dyDescent="0.25">
      <c r="C6">
        <v>62</v>
      </c>
      <c r="D6">
        <v>96</v>
      </c>
      <c r="E6">
        <v>147</v>
      </c>
    </row>
    <row r="7" spans="3:5" x14ac:dyDescent="0.25">
      <c r="C7">
        <v>15</v>
      </c>
      <c r="D7">
        <v>20</v>
      </c>
      <c r="E7">
        <v>30</v>
      </c>
    </row>
    <row r="8" spans="3:5" x14ac:dyDescent="0.25">
      <c r="C8">
        <v>13</v>
      </c>
      <c r="D8">
        <v>20</v>
      </c>
      <c r="E8">
        <v>25</v>
      </c>
    </row>
    <row r="9" spans="3:5" x14ac:dyDescent="0.25">
      <c r="C9">
        <v>31</v>
      </c>
      <c r="D9">
        <v>42</v>
      </c>
      <c r="E9">
        <v>62</v>
      </c>
    </row>
    <row r="10" spans="3:5" x14ac:dyDescent="0.25">
      <c r="C10">
        <v>28</v>
      </c>
      <c r="D10">
        <v>36</v>
      </c>
      <c r="E10">
        <v>59</v>
      </c>
    </row>
    <row r="11" spans="3:5" x14ac:dyDescent="0.25">
      <c r="C11">
        <v>30</v>
      </c>
      <c r="D11">
        <v>42</v>
      </c>
      <c r="E11">
        <v>58</v>
      </c>
    </row>
    <row r="12" spans="3:5" x14ac:dyDescent="0.25">
      <c r="C12">
        <v>31</v>
      </c>
      <c r="D12">
        <v>42</v>
      </c>
      <c r="E12">
        <v>55</v>
      </c>
    </row>
    <row r="13" spans="3:5" x14ac:dyDescent="0.25">
      <c r="C13">
        <v>61</v>
      </c>
      <c r="D13">
        <v>84</v>
      </c>
      <c r="E13">
        <v>129</v>
      </c>
    </row>
    <row r="14" spans="3:5" x14ac:dyDescent="0.25">
      <c r="C14">
        <v>26</v>
      </c>
      <c r="D14">
        <v>42</v>
      </c>
      <c r="E14">
        <v>61</v>
      </c>
    </row>
    <row r="15" spans="3:5" x14ac:dyDescent="0.25">
      <c r="C15">
        <v>27</v>
      </c>
      <c r="D15">
        <v>36</v>
      </c>
      <c r="E15">
        <v>59</v>
      </c>
    </row>
    <row r="16" spans="3:5" x14ac:dyDescent="0.25">
      <c r="C16">
        <v>53</v>
      </c>
      <c r="D16">
        <v>84</v>
      </c>
      <c r="E16">
        <v>104</v>
      </c>
    </row>
    <row r="17" spans="3:5" x14ac:dyDescent="0.25">
      <c r="C17">
        <v>27</v>
      </c>
      <c r="D17">
        <v>40</v>
      </c>
      <c r="E17">
        <v>62</v>
      </c>
    </row>
    <row r="18" spans="3:5" x14ac:dyDescent="0.25">
      <c r="C18">
        <v>22</v>
      </c>
      <c r="D18">
        <v>36</v>
      </c>
      <c r="E18">
        <v>52</v>
      </c>
    </row>
    <row r="19" spans="3:5" x14ac:dyDescent="0.25">
      <c r="C19">
        <v>30</v>
      </c>
      <c r="D19">
        <v>42</v>
      </c>
      <c r="E19">
        <v>65</v>
      </c>
    </row>
    <row r="20" spans="3:5" x14ac:dyDescent="0.25">
      <c r="C20">
        <v>26</v>
      </c>
      <c r="D20">
        <v>36</v>
      </c>
      <c r="E20">
        <v>57</v>
      </c>
    </row>
    <row r="21" spans="3:5" x14ac:dyDescent="0.25">
      <c r="C21">
        <v>66</v>
      </c>
      <c r="D21">
        <v>84</v>
      </c>
      <c r="E21">
        <v>102</v>
      </c>
    </row>
    <row r="22" spans="3:5" x14ac:dyDescent="0.25">
      <c r="C22">
        <v>23</v>
      </c>
      <c r="D22">
        <v>36</v>
      </c>
      <c r="E22">
        <v>61</v>
      </c>
    </row>
    <row r="23" spans="3:5" x14ac:dyDescent="0.25">
      <c r="C23">
        <v>26</v>
      </c>
      <c r="D23">
        <v>36</v>
      </c>
      <c r="E23">
        <v>54</v>
      </c>
    </row>
    <row r="24" spans="3:5" x14ac:dyDescent="0.25">
      <c r="C24">
        <v>17</v>
      </c>
      <c r="D24">
        <v>24</v>
      </c>
      <c r="E24">
        <v>32</v>
      </c>
    </row>
    <row r="25" spans="3:5" x14ac:dyDescent="0.25">
      <c r="C25">
        <v>27</v>
      </c>
      <c r="D25">
        <v>36</v>
      </c>
      <c r="E25">
        <v>60</v>
      </c>
    </row>
    <row r="26" spans="3:5" x14ac:dyDescent="0.25">
      <c r="C26">
        <v>56</v>
      </c>
      <c r="D26">
        <v>72</v>
      </c>
      <c r="E26">
        <v>92</v>
      </c>
    </row>
    <row r="27" spans="3:5" x14ac:dyDescent="0.25">
      <c r="C27">
        <v>18</v>
      </c>
      <c r="D27">
        <v>24</v>
      </c>
      <c r="E27">
        <v>29</v>
      </c>
    </row>
    <row r="28" spans="3:5" x14ac:dyDescent="0.25">
      <c r="C28">
        <v>24</v>
      </c>
      <c r="D28">
        <v>36</v>
      </c>
      <c r="E28">
        <v>53</v>
      </c>
    </row>
    <row r="29" spans="3:5" x14ac:dyDescent="0.25">
      <c r="C29">
        <v>62</v>
      </c>
      <c r="D29">
        <v>84</v>
      </c>
      <c r="E29">
        <v>142</v>
      </c>
    </row>
    <row r="30" spans="3:5" x14ac:dyDescent="0.25">
      <c r="C30">
        <v>16</v>
      </c>
      <c r="D30">
        <v>26</v>
      </c>
      <c r="E30">
        <v>42</v>
      </c>
    </row>
    <row r="31" spans="3:5" x14ac:dyDescent="0.25">
      <c r="C31">
        <v>16</v>
      </c>
      <c r="D31">
        <v>24</v>
      </c>
      <c r="E31">
        <v>34</v>
      </c>
    </row>
    <row r="32" spans="3:5" x14ac:dyDescent="0.25">
      <c r="C32">
        <v>10</v>
      </c>
      <c r="D32">
        <v>16</v>
      </c>
      <c r="E32">
        <v>21</v>
      </c>
    </row>
    <row r="33" spans="3:5" x14ac:dyDescent="0.25">
      <c r="C33">
        <v>11</v>
      </c>
      <c r="D33">
        <v>16</v>
      </c>
      <c r="E33">
        <v>20</v>
      </c>
    </row>
    <row r="34" spans="3:5" x14ac:dyDescent="0.25">
      <c r="C34">
        <v>6</v>
      </c>
      <c r="D34">
        <v>8</v>
      </c>
      <c r="E34">
        <v>14</v>
      </c>
    </row>
    <row r="35" spans="3:5" x14ac:dyDescent="0.25">
      <c r="C35">
        <v>18</v>
      </c>
      <c r="D35">
        <v>24</v>
      </c>
      <c r="E35">
        <v>30</v>
      </c>
    </row>
    <row r="36" spans="3:5" x14ac:dyDescent="0.25">
      <c r="C36">
        <v>20</v>
      </c>
      <c r="D36">
        <v>32</v>
      </c>
      <c r="E36">
        <v>42</v>
      </c>
    </row>
    <row r="37" spans="3:5" x14ac:dyDescent="0.25">
      <c r="C37">
        <v>15</v>
      </c>
      <c r="D37">
        <v>24</v>
      </c>
      <c r="E37">
        <v>29</v>
      </c>
    </row>
    <row r="38" spans="3:5" x14ac:dyDescent="0.25">
      <c r="C38">
        <v>6</v>
      </c>
      <c r="D38">
        <v>8</v>
      </c>
      <c r="E38">
        <v>13</v>
      </c>
    </row>
    <row r="39" spans="3:5" x14ac:dyDescent="0.25">
      <c r="C39">
        <v>17</v>
      </c>
      <c r="D39">
        <v>24</v>
      </c>
      <c r="E39">
        <v>36</v>
      </c>
    </row>
    <row r="40" spans="3:5" x14ac:dyDescent="0.25">
      <c r="C40">
        <v>16</v>
      </c>
      <c r="D40">
        <v>24</v>
      </c>
      <c r="E40">
        <v>33</v>
      </c>
    </row>
    <row r="41" spans="3:5" x14ac:dyDescent="0.25">
      <c r="C41">
        <v>6</v>
      </c>
      <c r="D41">
        <v>8</v>
      </c>
      <c r="E41">
        <v>14</v>
      </c>
    </row>
    <row r="42" spans="3:5" x14ac:dyDescent="0.25">
      <c r="C42">
        <v>10</v>
      </c>
      <c r="D42">
        <v>16</v>
      </c>
      <c r="E42">
        <v>23</v>
      </c>
    </row>
    <row r="43" spans="3:5" x14ac:dyDescent="0.25">
      <c r="C43">
        <v>18</v>
      </c>
      <c r="D43">
        <v>24</v>
      </c>
      <c r="E43">
        <v>39</v>
      </c>
    </row>
    <row r="44" spans="3:5" x14ac:dyDescent="0.25">
      <c r="C44">
        <v>17</v>
      </c>
      <c r="D44">
        <v>24</v>
      </c>
      <c r="E44">
        <v>36</v>
      </c>
    </row>
    <row r="45" spans="3:5" x14ac:dyDescent="0.25">
      <c r="C45">
        <v>6</v>
      </c>
      <c r="D45">
        <v>8</v>
      </c>
      <c r="E45">
        <v>12</v>
      </c>
    </row>
    <row r="46" spans="3:5" x14ac:dyDescent="0.25">
      <c r="C46">
        <v>11</v>
      </c>
      <c r="D46">
        <v>16</v>
      </c>
      <c r="E46">
        <v>22</v>
      </c>
    </row>
    <row r="47" spans="3:5" x14ac:dyDescent="0.25">
      <c r="C47">
        <v>5</v>
      </c>
      <c r="D47">
        <v>8</v>
      </c>
      <c r="E47">
        <v>10</v>
      </c>
    </row>
    <row r="48" spans="3:5" x14ac:dyDescent="0.25">
      <c r="C48">
        <v>6</v>
      </c>
      <c r="D48">
        <v>8</v>
      </c>
      <c r="E48">
        <v>12</v>
      </c>
    </row>
    <row r="49" spans="3:5" x14ac:dyDescent="0.25">
      <c r="C49">
        <v>5</v>
      </c>
      <c r="D49">
        <v>8</v>
      </c>
      <c r="E49">
        <v>13</v>
      </c>
    </row>
    <row r="50" spans="3:5" x14ac:dyDescent="0.25">
      <c r="C50">
        <v>17</v>
      </c>
      <c r="D50">
        <v>24</v>
      </c>
      <c r="E50">
        <v>30</v>
      </c>
    </row>
    <row r="51" spans="3:5" x14ac:dyDescent="0.25">
      <c r="C51">
        <v>15</v>
      </c>
      <c r="D51">
        <v>24</v>
      </c>
      <c r="E51">
        <v>31</v>
      </c>
    </row>
    <row r="52" spans="3:5" x14ac:dyDescent="0.25">
      <c r="C52">
        <v>5</v>
      </c>
      <c r="D52">
        <v>8</v>
      </c>
      <c r="E52">
        <v>12</v>
      </c>
    </row>
    <row r="53" spans="3:5" x14ac:dyDescent="0.25">
      <c r="C53">
        <v>6</v>
      </c>
      <c r="D53">
        <v>8</v>
      </c>
      <c r="E53">
        <v>11</v>
      </c>
    </row>
    <row r="54" spans="3:5" x14ac:dyDescent="0.25">
      <c r="C54">
        <v>26</v>
      </c>
      <c r="D54">
        <v>40</v>
      </c>
      <c r="E54">
        <v>52</v>
      </c>
    </row>
    <row r="55" spans="3:5" x14ac:dyDescent="0.25">
      <c r="C55">
        <v>10</v>
      </c>
      <c r="D55">
        <v>16</v>
      </c>
      <c r="E55">
        <v>26</v>
      </c>
    </row>
    <row r="56" spans="3:5" x14ac:dyDescent="0.25">
      <c r="C56">
        <v>11</v>
      </c>
      <c r="D56">
        <v>16</v>
      </c>
      <c r="E56">
        <v>25</v>
      </c>
    </row>
    <row r="57" spans="3:5" x14ac:dyDescent="0.25">
      <c r="C57">
        <v>14</v>
      </c>
      <c r="D57">
        <v>20</v>
      </c>
      <c r="E57">
        <v>30</v>
      </c>
    </row>
    <row r="58" spans="3:5" x14ac:dyDescent="0.25">
      <c r="C58">
        <v>11</v>
      </c>
      <c r="D58">
        <v>16</v>
      </c>
      <c r="E58">
        <v>25</v>
      </c>
    </row>
    <row r="59" spans="3:5" x14ac:dyDescent="0.25">
      <c r="C59">
        <v>5</v>
      </c>
      <c r="D59">
        <v>8</v>
      </c>
      <c r="E59">
        <v>12</v>
      </c>
    </row>
    <row r="60" spans="3:5" x14ac:dyDescent="0.25">
      <c r="C60">
        <v>5</v>
      </c>
      <c r="D60">
        <v>8</v>
      </c>
      <c r="E60">
        <v>13</v>
      </c>
    </row>
    <row r="61" spans="3:5" x14ac:dyDescent="0.25">
      <c r="C61">
        <v>52</v>
      </c>
      <c r="D61">
        <v>66</v>
      </c>
      <c r="E61">
        <v>86</v>
      </c>
    </row>
    <row r="62" spans="3:5" x14ac:dyDescent="0.25">
      <c r="C62">
        <v>59</v>
      </c>
      <c r="D62">
        <v>84</v>
      </c>
      <c r="E62">
        <v>109</v>
      </c>
    </row>
    <row r="63" spans="3:5" x14ac:dyDescent="0.25">
      <c r="C63">
        <v>99</v>
      </c>
      <c r="D63">
        <v>150</v>
      </c>
      <c r="E63">
        <v>183</v>
      </c>
    </row>
    <row r="64" spans="3:5" x14ac:dyDescent="0.25">
      <c r="C64">
        <v>16</v>
      </c>
      <c r="D64">
        <v>20</v>
      </c>
      <c r="E64">
        <v>30</v>
      </c>
    </row>
    <row r="65" spans="3:5" x14ac:dyDescent="0.25">
      <c r="C65">
        <v>46</v>
      </c>
      <c r="D65">
        <v>60</v>
      </c>
      <c r="E65">
        <v>80</v>
      </c>
    </row>
    <row r="66" spans="3:5" x14ac:dyDescent="0.25">
      <c r="C66">
        <v>28</v>
      </c>
      <c r="D66">
        <v>40</v>
      </c>
      <c r="E66">
        <v>63</v>
      </c>
    </row>
    <row r="67" spans="3:5" x14ac:dyDescent="0.25">
      <c r="C67">
        <v>20</v>
      </c>
      <c r="D67">
        <v>30</v>
      </c>
      <c r="E67">
        <v>40</v>
      </c>
    </row>
    <row r="68" spans="3:5" x14ac:dyDescent="0.25">
      <c r="C68">
        <v>15</v>
      </c>
      <c r="D68">
        <v>20</v>
      </c>
      <c r="E68">
        <v>25</v>
      </c>
    </row>
    <row r="69" spans="3:5" x14ac:dyDescent="0.25">
      <c r="C69">
        <v>7</v>
      </c>
      <c r="D69">
        <v>10</v>
      </c>
      <c r="E69">
        <v>15</v>
      </c>
    </row>
    <row r="70" spans="3:5" x14ac:dyDescent="0.25">
      <c r="C70">
        <v>28</v>
      </c>
      <c r="D70">
        <v>42</v>
      </c>
      <c r="E70">
        <v>53</v>
      </c>
    </row>
    <row r="71" spans="3:5" x14ac:dyDescent="0.25">
      <c r="C71">
        <v>6</v>
      </c>
      <c r="D71">
        <v>8</v>
      </c>
      <c r="E71">
        <v>11</v>
      </c>
    </row>
    <row r="72" spans="3:5" x14ac:dyDescent="0.25">
      <c r="C72">
        <v>6</v>
      </c>
      <c r="D72">
        <v>8</v>
      </c>
      <c r="E72">
        <v>10</v>
      </c>
    </row>
    <row r="73" spans="3:5" x14ac:dyDescent="0.25">
      <c r="C73">
        <v>11</v>
      </c>
      <c r="D73">
        <v>16</v>
      </c>
      <c r="E73">
        <v>19</v>
      </c>
    </row>
    <row r="74" spans="3:5" x14ac:dyDescent="0.25">
      <c r="C74">
        <v>28</v>
      </c>
      <c r="D74">
        <v>42</v>
      </c>
      <c r="E74">
        <v>69</v>
      </c>
    </row>
    <row r="75" spans="3:5" x14ac:dyDescent="0.25">
      <c r="C75">
        <v>23</v>
      </c>
      <c r="D75">
        <v>36</v>
      </c>
      <c r="E75">
        <v>59</v>
      </c>
    </row>
    <row r="76" spans="3:5" x14ac:dyDescent="0.25">
      <c r="C76">
        <v>35</v>
      </c>
      <c r="D76">
        <v>52</v>
      </c>
      <c r="E76">
        <v>69</v>
      </c>
    </row>
    <row r="77" spans="3:5" x14ac:dyDescent="0.25">
      <c r="C77">
        <v>85</v>
      </c>
      <c r="D77">
        <v>120</v>
      </c>
      <c r="E77">
        <v>186</v>
      </c>
    </row>
    <row r="78" spans="3:5" x14ac:dyDescent="0.25">
      <c r="C78">
        <v>12</v>
      </c>
      <c r="D78">
        <v>16</v>
      </c>
      <c r="E78">
        <v>22</v>
      </c>
    </row>
    <row r="79" spans="3:5" x14ac:dyDescent="0.25">
      <c r="C79">
        <v>19</v>
      </c>
      <c r="D79">
        <v>24</v>
      </c>
      <c r="E79">
        <v>33</v>
      </c>
    </row>
    <row r="80" spans="3:5" x14ac:dyDescent="0.25">
      <c r="C80">
        <v>22</v>
      </c>
      <c r="D80">
        <v>36</v>
      </c>
      <c r="E80">
        <v>57</v>
      </c>
    </row>
    <row r="81" spans="3:5" x14ac:dyDescent="0.25">
      <c r="C81">
        <v>33</v>
      </c>
      <c r="D81">
        <v>42</v>
      </c>
      <c r="E81">
        <v>61</v>
      </c>
    </row>
    <row r="82" spans="3:5" x14ac:dyDescent="0.25">
      <c r="C82">
        <v>29</v>
      </c>
      <c r="D82">
        <v>42</v>
      </c>
      <c r="E82">
        <v>54</v>
      </c>
    </row>
    <row r="83" spans="3:5" x14ac:dyDescent="0.25">
      <c r="C83">
        <v>12</v>
      </c>
      <c r="D83">
        <v>16</v>
      </c>
      <c r="E83">
        <v>23</v>
      </c>
    </row>
    <row r="84" spans="3:5" x14ac:dyDescent="0.25">
      <c r="C84">
        <v>12</v>
      </c>
      <c r="D84">
        <v>16</v>
      </c>
      <c r="E84">
        <v>22</v>
      </c>
    </row>
    <row r="85" spans="3:5" x14ac:dyDescent="0.25">
      <c r="C85">
        <v>12</v>
      </c>
      <c r="D85">
        <v>16</v>
      </c>
      <c r="E85">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UserStories</vt:lpstr>
      <vt:lpstr>Tasks</vt:lpstr>
      <vt:lpstr>EstimatedTime&amp;costs</vt:lpstr>
      <vt:lpstr>Feuil2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Timothée Van Hove</dc:creator>
  <cp:lastModifiedBy>Timothée Van Hove</cp:lastModifiedBy>
  <dcterms:created xsi:type="dcterms:W3CDTF">2023-04-04T12:19:48Z</dcterms:created>
  <dcterms:modified xsi:type="dcterms:W3CDTF">2023-04-05T15:54:25Z</dcterms:modified>
</cp:coreProperties>
</file>