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or_files_v2\ror_filter\"/>
    </mc:Choice>
  </mc:AlternateContent>
  <xr:revisionPtr revIDLastSave="0" documentId="13_ncr:1_{4FF09138-D84E-4830-86BB-6F230BB54B4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J5" i="1"/>
  <c r="K5" i="1" s="1"/>
  <c r="E6" i="1"/>
  <c r="E7" i="1"/>
  <c r="E8" i="1"/>
  <c r="E9" i="1"/>
  <c r="E10" i="1"/>
  <c r="E11" i="1"/>
  <c r="E12" i="1"/>
  <c r="E19" i="1"/>
  <c r="E26" i="1"/>
  <c r="E33" i="1"/>
  <c r="E40" i="1"/>
  <c r="E47" i="1"/>
  <c r="E5" i="1"/>
  <c r="J19" i="1"/>
  <c r="K19" i="1" s="1"/>
  <c r="J26" i="1"/>
  <c r="K26" i="1" s="1"/>
  <c r="J33" i="1"/>
  <c r="K33" i="1" s="1"/>
  <c r="J40" i="1"/>
  <c r="K40" i="1" s="1"/>
  <c r="J47" i="1"/>
  <c r="K47" i="1" s="1"/>
  <c r="D48" i="1"/>
  <c r="D49" i="1" s="1"/>
  <c r="D41" i="1"/>
  <c r="J41" i="1" s="1"/>
  <c r="K41" i="1" s="1"/>
  <c r="D34" i="1"/>
  <c r="E34" i="1" s="1"/>
  <c r="D27" i="1"/>
  <c r="E27" i="1" s="1"/>
  <c r="D20" i="1"/>
  <c r="J20" i="1" s="1"/>
  <c r="K20" i="1" s="1"/>
  <c r="D13" i="1"/>
  <c r="J13" i="1" s="1"/>
  <c r="K13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D2" i="2"/>
  <c r="D1" i="2"/>
  <c r="D3" i="2" s="1"/>
  <c r="E20" i="1" l="1"/>
  <c r="E13" i="1"/>
  <c r="D21" i="1"/>
  <c r="D22" i="1" s="1"/>
  <c r="D23" i="1" s="1"/>
  <c r="D24" i="1" s="1"/>
  <c r="D25" i="1" s="1"/>
  <c r="J25" i="1" s="1"/>
  <c r="K25" i="1" s="1"/>
  <c r="E41" i="1"/>
  <c r="J34" i="1"/>
  <c r="K34" i="1" s="1"/>
  <c r="D28" i="1"/>
  <c r="J23" i="1"/>
  <c r="K23" i="1" s="1"/>
  <c r="D35" i="1"/>
  <c r="D42" i="1"/>
  <c r="J27" i="1"/>
  <c r="K27" i="1" s="1"/>
  <c r="J48" i="1"/>
  <c r="K48" i="1" s="1"/>
  <c r="J22" i="1"/>
  <c r="K22" i="1" s="1"/>
  <c r="D14" i="1"/>
  <c r="E23" i="1"/>
  <c r="E22" i="1"/>
  <c r="J21" i="1"/>
  <c r="K21" i="1" s="1"/>
  <c r="D50" i="1"/>
  <c r="E49" i="1"/>
  <c r="J49" i="1"/>
  <c r="K49" i="1" s="1"/>
  <c r="E48" i="1"/>
  <c r="J24" i="1"/>
  <c r="K24" i="1" s="1"/>
  <c r="E25" i="1"/>
  <c r="E24" i="1"/>
  <c r="E21" i="1" l="1"/>
  <c r="D43" i="1"/>
  <c r="E42" i="1"/>
  <c r="J42" i="1"/>
  <c r="K42" i="1" s="1"/>
  <c r="D15" i="1"/>
  <c r="J14" i="1"/>
  <c r="K14" i="1" s="1"/>
  <c r="E14" i="1"/>
  <c r="D36" i="1"/>
  <c r="J35" i="1"/>
  <c r="K35" i="1" s="1"/>
  <c r="E35" i="1"/>
  <c r="D29" i="1"/>
  <c r="E28" i="1"/>
  <c r="J28" i="1"/>
  <c r="K28" i="1" s="1"/>
  <c r="D51" i="1"/>
  <c r="E50" i="1"/>
  <c r="J50" i="1"/>
  <c r="K50" i="1" s="1"/>
  <c r="D30" i="1" l="1"/>
  <c r="E29" i="1"/>
  <c r="J29" i="1"/>
  <c r="K29" i="1" s="1"/>
  <c r="D37" i="1"/>
  <c r="E36" i="1"/>
  <c r="J36" i="1"/>
  <c r="K36" i="1" s="1"/>
  <c r="E15" i="1"/>
  <c r="D16" i="1"/>
  <c r="J15" i="1"/>
  <c r="K15" i="1" s="1"/>
  <c r="D44" i="1"/>
  <c r="J43" i="1"/>
  <c r="K43" i="1" s="1"/>
  <c r="E43" i="1"/>
  <c r="D52" i="1"/>
  <c r="E51" i="1"/>
  <c r="J51" i="1"/>
  <c r="K51" i="1" s="1"/>
  <c r="E16" i="1" l="1"/>
  <c r="J16" i="1"/>
  <c r="K16" i="1" s="1"/>
  <c r="D17" i="1"/>
  <c r="D38" i="1"/>
  <c r="E37" i="1"/>
  <c r="J37" i="1"/>
  <c r="K37" i="1" s="1"/>
  <c r="D45" i="1"/>
  <c r="E44" i="1"/>
  <c r="J44" i="1"/>
  <c r="K44" i="1" s="1"/>
  <c r="D31" i="1"/>
  <c r="E30" i="1"/>
  <c r="J30" i="1"/>
  <c r="K30" i="1" s="1"/>
  <c r="D53" i="1"/>
  <c r="E52" i="1"/>
  <c r="J52" i="1"/>
  <c r="K52" i="1" s="1"/>
  <c r="D32" i="1" l="1"/>
  <c r="J31" i="1"/>
  <c r="K31" i="1" s="1"/>
  <c r="E31" i="1"/>
  <c r="J17" i="1"/>
  <c r="K17" i="1" s="1"/>
  <c r="E17" i="1"/>
  <c r="D18" i="1"/>
  <c r="D46" i="1"/>
  <c r="E45" i="1"/>
  <c r="J45" i="1"/>
  <c r="K45" i="1" s="1"/>
  <c r="D39" i="1"/>
  <c r="E38" i="1"/>
  <c r="J38" i="1"/>
  <c r="K38" i="1" s="1"/>
  <c r="E53" i="1"/>
  <c r="J53" i="1"/>
  <c r="K53" i="1" s="1"/>
  <c r="E46" i="1" l="1"/>
  <c r="J46" i="1"/>
  <c r="K46" i="1" s="1"/>
  <c r="J39" i="1"/>
  <c r="K39" i="1" s="1"/>
  <c r="E39" i="1"/>
  <c r="J18" i="1"/>
  <c r="K18" i="1" s="1"/>
  <c r="E18" i="1"/>
  <c r="E32" i="1"/>
  <c r="J32" i="1"/>
  <c r="K32" i="1" s="1"/>
</calcChain>
</file>

<file path=xl/sharedStrings.xml><?xml version="1.0" encoding="utf-8"?>
<sst xmlns="http://schemas.openxmlformats.org/spreadsheetml/2006/main" count="77" uniqueCount="75">
  <si>
    <t>Point cloud size</t>
  </si>
  <si>
    <t>Cores</t>
  </si>
  <si>
    <t>Distance Modules</t>
  </si>
  <si>
    <t>LUTS</t>
  </si>
  <si>
    <t>FF</t>
  </si>
  <si>
    <t>DSP</t>
  </si>
  <si>
    <t>CYCLES</t>
  </si>
  <si>
    <t>Wrost case Estimation: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</si>
  <si>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</si>
  <si>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</si>
  <si>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</si>
  <si>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</si>
  <si>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</si>
  <si>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</si>
  <si>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</si>
  <si>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</si>
  <si>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</si>
  <si>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</si>
  <si>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</si>
  <si>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</si>
  <si>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</si>
  <si>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</si>
  <si>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</si>
  <si>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</si>
  <si>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ROR worst case cycles needed</t>
  </si>
  <si>
    <t>N*N</t>
  </si>
  <si>
    <t>17500*17500</t>
  </si>
  <si>
    <t>ROR Hardware Implementation</t>
  </si>
  <si>
    <t>(N/CORE_NUMBER)*(N/DISTANCE_MODULES)</t>
  </si>
  <si>
    <t>(17500/8)*(17500/8)</t>
  </si>
  <si>
    <t>improvement</t>
  </si>
  <si>
    <t>LUT</t>
  </si>
  <si>
    <t>LUT%</t>
  </si>
  <si>
    <t>FF%</t>
  </si>
  <si>
    <t>DSP%</t>
  </si>
  <si>
    <t>square root</t>
  </si>
  <si>
    <t>Distance Module</t>
  </si>
  <si>
    <t>Core(8xDistanceModules)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</si>
  <si>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</si>
  <si>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</si>
  <si>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</si>
  <si>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</si>
  <si>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</si>
  <si>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</si>
  <si>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</si>
  <si>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</si>
  <si>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</si>
  <si>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</si>
  <si>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</si>
  <si>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</si>
  <si>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</si>
  <si>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</si>
  <si>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</si>
  <si>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</si>
  <si>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</si>
  <si>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</si>
  <si>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</si>
  <si>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</si>
  <si>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</si>
  <si>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</si>
  <si>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</si>
  <si>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</si>
  <si>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</si>
  <si>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</si>
  <si>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</si>
  <si>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</si>
  <si>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</si>
  <si>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</si>
  <si>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</si>
  <si>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</si>
  <si>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</si>
  <si>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</si>
  <si>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Estimation</t>
  </si>
  <si>
    <t>Core*Distance Modules</t>
  </si>
  <si>
    <t>%Utilization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</si>
</sst>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erif"/>
    </font>
    <font>
      <sz val="8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0" fontId="0" fillId="0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4" fillId="8" borderId="1"/>
    <xf numFmtId="0" fontId="2" fillId="0" borderId="0"/>
    <xf numFmtId="0" fontId="2" fillId="0" borderId="0"/>
    <xf numFmtId="0" fontId="5" fillId="0" borderId="0"/>
    <xf numFmtId="9" fontId="2" fillId="0" borderId="0" applyFont="0" applyFill="0" applyBorder="0" applyAlignment="0" applyProtection="0"/>
    <xf numFmtId="0" fontId="2" fillId="9" borderId="2" applyNumberFormat="0" applyFont="0" applyAlignment="0" applyProtection="0"/>
    <xf numFmtId="0" fontId="1" fillId="10" borderId="0" applyNumberFormat="0" applyBorder="0" applyAlignment="0" applyProtection="0"/>
  </cellStyleXfs>
  <cellXfs count="12">
    <xf numFmtId="0" fontId="0" fillId="0" borderId="0" xfId="0"/>
    <xf numFmtId="0" fontId="15" fillId="0" borderId="0" xfId="0" applyFont="1" applyAlignment="1">
      <alignment wrapText="1"/>
    </xf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1" fillId="10" borderId="0" xfId="20"/>
    <xf numFmtId="3" fontId="1" fillId="10" borderId="0" xfId="20" applyNumberFormat="1"/>
    <xf numFmtId="0" fontId="0" fillId="9" borderId="2" xfId="19" applyFont="1"/>
    <xf numFmtId="3" fontId="0" fillId="9" borderId="2" xfId="19" applyNumberFormat="1" applyFont="1"/>
    <xf numFmtId="3" fontId="1" fillId="9" borderId="2" xfId="19" applyNumberFormat="1" applyFont="1"/>
    <xf numFmtId="9" fontId="0" fillId="0" borderId="0" xfId="18" applyFont="1"/>
    <xf numFmtId="10" fontId="0" fillId="0" borderId="0" xfId="18" applyNumberFormat="1" applyFont="1"/>
  </cellXfs>
  <cellStyles count="21">
    <cellStyle name="40% - Cor4" xfId="20" builtinId="43"/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a" xfId="19" builtinId="10"/>
    <cellStyle name="Note" xfId="14" xr:uid="{00000000-0005-0000-0000-00000E000000}"/>
    <cellStyle name="Percentagem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core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Sheet1!$D$5:$D$11</c:f>
              <c:numCache>
                <c:formatCode>#,##0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Sheet1!$I$5:$I$11</c:f>
              <c:numCache>
                <c:formatCode>#,##0</c:formatCode>
                <c:ptCount val="7"/>
                <c:pt idx="0">
                  <c:v>94265383</c:v>
                </c:pt>
                <c:pt idx="1">
                  <c:v>49425245</c:v>
                </c:pt>
                <c:pt idx="2">
                  <c:v>26747004</c:v>
                </c:pt>
                <c:pt idx="3" formatCode="General">
                  <c:v>14774511</c:v>
                </c:pt>
                <c:pt idx="4">
                  <c:v>8082390</c:v>
                </c:pt>
                <c:pt idx="5">
                  <c:v>4304508</c:v>
                </c:pt>
                <c:pt idx="6">
                  <c:v>2216731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E-4FE9-8589-532F443DFB85}"/>
            </c:ext>
          </c:extLst>
        </c:ser>
        <c:ser>
          <c:idx val="1"/>
          <c:order val="1"/>
          <c:tx>
            <c:v>2 core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Sheet1!$D$5:$D$11</c:f>
              <c:numCache>
                <c:formatCode>#,##0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Sheet1!$I$12:$I$18</c:f>
              <c:numCache>
                <c:formatCode>#,##0</c:formatCode>
                <c:ptCount val="7"/>
                <c:pt idx="0">
                  <c:v>46426773</c:v>
                </c:pt>
                <c:pt idx="1">
                  <c:v>24431779</c:v>
                </c:pt>
                <c:pt idx="2">
                  <c:v>13246746</c:v>
                </c:pt>
                <c:pt idx="3">
                  <c:v>7333466</c:v>
                </c:pt>
                <c:pt idx="4">
                  <c:v>4010714</c:v>
                </c:pt>
                <c:pt idx="5">
                  <c:v>2138626</c:v>
                </c:pt>
                <c:pt idx="6">
                  <c:v>1103719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8E-4FE9-8589-532F443DFB85}"/>
            </c:ext>
          </c:extLst>
        </c:ser>
        <c:ser>
          <c:idx val="2"/>
          <c:order val="2"/>
          <c:tx>
            <c:v>4 core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Sheet1!$D$5:$D$11</c:f>
              <c:numCache>
                <c:formatCode>#,##0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Sheet1!$I$19:$I$25</c:f>
              <c:numCache>
                <c:formatCode>#,##0</c:formatCode>
                <c:ptCount val="7"/>
                <c:pt idx="0">
                  <c:v>22520213</c:v>
                </c:pt>
                <c:pt idx="1">
                  <c:v>11860150</c:v>
                </c:pt>
                <c:pt idx="2">
                  <c:v>6510215</c:v>
                </c:pt>
                <c:pt idx="3">
                  <c:v>3610671</c:v>
                </c:pt>
                <c:pt idx="4">
                  <c:v>1981640</c:v>
                </c:pt>
                <c:pt idx="5">
                  <c:v>1066634</c:v>
                </c:pt>
                <c:pt idx="6">
                  <c:v>549002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8E-4FE9-8589-532F443DFB85}"/>
            </c:ext>
          </c:extLst>
        </c:ser>
        <c:ser>
          <c:idx val="3"/>
          <c:order val="3"/>
          <c:tx>
            <c:v>8 core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Sheet1!$D$5:$D$11</c:f>
              <c:numCache>
                <c:formatCode>#,##0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Sheet1!$I$26:$I$32</c:f>
              <c:numCache>
                <c:formatCode>#,##0</c:formatCode>
                <c:ptCount val="7"/>
                <c:pt idx="0">
                  <c:v>10658337</c:v>
                </c:pt>
                <c:pt idx="1">
                  <c:v>5646970</c:v>
                </c:pt>
                <c:pt idx="2">
                  <c:v>3114813</c:v>
                </c:pt>
                <c:pt idx="3">
                  <c:v>1769295</c:v>
                </c:pt>
                <c:pt idx="4">
                  <c:v>982576</c:v>
                </c:pt>
                <c:pt idx="5">
                  <c:v>528546</c:v>
                </c:pt>
                <c:pt idx="6">
                  <c:v>273279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8E-4FE9-8589-532F443DFB85}"/>
            </c:ext>
          </c:extLst>
        </c:ser>
        <c:ser>
          <c:idx val="4"/>
          <c:order val="4"/>
          <c:tx>
            <c:v>16 core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Sheet1!$D$33:$D$39</c:f>
              <c:numCache>
                <c:formatCode>#,##0</c:formatCode>
                <c:ptCount val="7"/>
                <c:pt idx="0" formatCode="General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Sheet1!$I$33:$I$39</c:f>
              <c:numCache>
                <c:formatCode>#,##0</c:formatCode>
                <c:ptCount val="7"/>
                <c:pt idx="0">
                  <c:v>4829953</c:v>
                </c:pt>
                <c:pt idx="1">
                  <c:v>2554960</c:v>
                </c:pt>
                <c:pt idx="2">
                  <c:v>1399808</c:v>
                </c:pt>
                <c:pt idx="3">
                  <c:v>839810</c:v>
                </c:pt>
                <c:pt idx="4">
                  <c:v>478134</c:v>
                </c:pt>
                <c:pt idx="5">
                  <c:v>259908</c:v>
                </c:pt>
                <c:pt idx="6">
                  <c:v>134313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3-4DA2-ABEA-B6C099EE73DA}"/>
            </c:ext>
          </c:extLst>
        </c:ser>
        <c:ser>
          <c:idx val="5"/>
          <c:order val="5"/>
          <c:tx>
            <c:v>32 cores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Sheet1!$D$40:$D$46</c:f>
              <c:numCache>
                <c:formatCode>#,##0</c:formatCode>
                <c:ptCount val="7"/>
                <c:pt idx="0" formatCode="General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Sheet1!$I$40:$I$46</c:f>
              <c:numCache>
                <c:formatCode>#,##0</c:formatCode>
                <c:ptCount val="7"/>
                <c:pt idx="0">
                  <c:v>2187415</c:v>
                </c:pt>
                <c:pt idx="1">
                  <c:v>1111228</c:v>
                </c:pt>
                <c:pt idx="2">
                  <c:v>611737</c:v>
                </c:pt>
                <c:pt idx="3">
                  <c:v>356298</c:v>
                </c:pt>
                <c:pt idx="4">
                  <c:v>226255</c:v>
                </c:pt>
                <c:pt idx="5">
                  <c:v>128818</c:v>
                </c:pt>
                <c:pt idx="6">
                  <c:v>66315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3-4DA2-ABEA-B6C099EE73DA}"/>
            </c:ext>
          </c:extLst>
        </c:ser>
        <c:ser>
          <c:idx val="6"/>
          <c:order val="6"/>
          <c:tx>
            <c:v>64 cores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Sheet1!$D$47:$D$53</c:f>
              <c:numCache>
                <c:formatCode>#,##0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Sheet1!$I$47:$I$53</c:f>
              <c:numCache>
                <c:formatCode>#,##0</c:formatCode>
                <c:ptCount val="7"/>
                <c:pt idx="0">
                  <c:v>979202</c:v>
                </c:pt>
                <c:pt idx="1">
                  <c:v>498352</c:v>
                </c:pt>
                <c:pt idx="2">
                  <c:v>249357</c:v>
                </c:pt>
                <c:pt idx="3">
                  <c:v>144148</c:v>
                </c:pt>
                <c:pt idx="4">
                  <c:v>94999</c:v>
                </c:pt>
                <c:pt idx="5">
                  <c:v>60066</c:v>
                </c:pt>
                <c:pt idx="6">
                  <c:v>32220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93-4DA2-ABEA-B6C099EE7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15583"/>
        <c:axId val="164216415"/>
      </c:scatterChart>
      <c:valAx>
        <c:axId val="16421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6415"/>
        <c:crosses val="max"/>
        <c:crossBetween val="midCat"/>
      </c:valAx>
      <c:valAx>
        <c:axId val="164216415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1x64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Sheet1!$C$11</c:f>
              <c:numCache>
                <c:formatCode>#,##0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Sheet1!$I$11</c:f>
              <c:numCache>
                <c:formatCode>#,##0</c:formatCode>
                <c:ptCount val="1"/>
                <c:pt idx="0">
                  <c:v>2216731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9-40BA-8B1B-05CAE3D465EA}"/>
            </c:ext>
          </c:extLst>
        </c:ser>
        <c:ser>
          <c:idx val="1"/>
          <c:order val="1"/>
          <c:tx>
            <c:v>2x32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Sheet1!$C$17</c:f>
              <c:numCache>
                <c:formatCode>#,##0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Sheet1!$I$17</c:f>
              <c:numCache>
                <c:formatCode>#,##0</c:formatCode>
                <c:ptCount val="1"/>
                <c:pt idx="0">
                  <c:v>2138626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9-40BA-8B1B-05CAE3D465EA}"/>
            </c:ext>
          </c:extLst>
        </c:ser>
        <c:ser>
          <c:idx val="2"/>
          <c:order val="2"/>
          <c:tx>
            <c:v>4x16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Sheet1!$C$23</c:f>
              <c:numCache>
                <c:formatCode>#,##0</c:formatCode>
                <c:ptCount val="1"/>
                <c:pt idx="0">
                  <c:v>4</c:v>
                </c:pt>
              </c:numCache>
            </c:numRef>
          </c:xVal>
          <c:yVal>
            <c:numRef>
              <c:f>Sheet1!$I$23</c:f>
              <c:numCache>
                <c:formatCode>#,##0</c:formatCode>
                <c:ptCount val="1"/>
                <c:pt idx="0">
                  <c:v>1981640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9-40BA-8B1B-05CAE3D465EA}"/>
            </c:ext>
          </c:extLst>
        </c:ser>
        <c:ser>
          <c:idx val="3"/>
          <c:order val="3"/>
          <c:tx>
            <c:v>8x8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Sheet1!$C$29</c:f>
              <c:numCache>
                <c:formatCode>#,##0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Sheet1!$I$29</c:f>
              <c:numCache>
                <c:formatCode>#,##0</c:formatCode>
                <c:ptCount val="1"/>
                <c:pt idx="0">
                  <c:v>1769295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9-40BA-8B1B-05CAE3D465EA}"/>
            </c:ext>
          </c:extLst>
        </c:ser>
        <c:ser>
          <c:idx val="4"/>
          <c:order val="4"/>
          <c:tx>
            <c:v>16x4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Sheet1!$C$35</c:f>
              <c:numCache>
                <c:formatCode>#,##0</c:formatCode>
                <c:ptCount val="1"/>
                <c:pt idx="0">
                  <c:v>16</c:v>
                </c:pt>
              </c:numCache>
            </c:numRef>
          </c:xVal>
          <c:yVal>
            <c:numRef>
              <c:f>Sheet1!$I$35</c:f>
              <c:numCache>
                <c:formatCode>#,##0</c:formatCode>
                <c:ptCount val="1"/>
                <c:pt idx="0">
                  <c:v>1399808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19-40BA-8B1B-05CAE3D465EA}"/>
            </c:ext>
          </c:extLst>
        </c:ser>
        <c:ser>
          <c:idx val="5"/>
          <c:order val="5"/>
          <c:tx>
            <c:v>32x2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Sheet1!$C$41</c:f>
              <c:numCache>
                <c:formatCode>#,##0</c:formatCode>
                <c:ptCount val="1"/>
                <c:pt idx="0">
                  <c:v>32</c:v>
                </c:pt>
              </c:numCache>
            </c:numRef>
          </c:xVal>
          <c:yVal>
            <c:numRef>
              <c:f>Sheet1!$I$41</c:f>
              <c:numCache>
                <c:formatCode>#,##0</c:formatCode>
                <c:ptCount val="1"/>
                <c:pt idx="0">
                  <c:v>1111228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19-40BA-8B1B-05CAE3D465EA}"/>
            </c:ext>
          </c:extLst>
        </c:ser>
        <c:ser>
          <c:idx val="6"/>
          <c:order val="6"/>
          <c:tx>
            <c:v>64x1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Sheet1!$C$47</c:f>
              <c:numCache>
                <c:formatCode>#,##0</c:formatCode>
                <c:ptCount val="1"/>
                <c:pt idx="0">
                  <c:v>64</c:v>
                </c:pt>
              </c:numCache>
            </c:numRef>
          </c:xVal>
          <c:yVal>
            <c:numRef>
              <c:f>Sheet1!$I$47</c:f>
              <c:numCache>
                <c:formatCode>#,##0</c:formatCode>
                <c:ptCount val="1"/>
                <c:pt idx="0">
                  <c:v>979202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19-40BA-8B1B-05CAE3D4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24848"/>
        <c:axId val="315224432"/>
      </c:scatterChart>
      <c:valAx>
        <c:axId val="3152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4432"/>
        <c:crosses val="autoZero"/>
        <c:crossBetween val="midCat"/>
      </c:valAx>
      <c:valAx>
        <c:axId val="3152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Cycles need per LUT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Sheet1!$L$5:$L$52</c:f>
              <c:numCache>
                <c:formatCode>0.00%</c:formatCode>
                <c:ptCount val="48"/>
                <c:pt idx="0">
                  <c:v>2.0225694444444445E-3</c:v>
                </c:pt>
                <c:pt idx="1">
                  <c:v>3.5243055555555557E-3</c:v>
                </c:pt>
                <c:pt idx="2">
                  <c:v>6.2760416666666667E-3</c:v>
                </c:pt>
                <c:pt idx="3">
                  <c:v>1.1905381944444444E-2</c:v>
                </c:pt>
                <c:pt idx="4">
                  <c:v>2.3250868055555554E-2</c:v>
                </c:pt>
                <c:pt idx="5">
                  <c:v>4.5885416666666665E-2</c:v>
                </c:pt>
                <c:pt idx="6">
                  <c:v>9.1254340277777776E-2</c:v>
                </c:pt>
                <c:pt idx="7">
                  <c:v>3.9887152777777777E-3</c:v>
                </c:pt>
                <c:pt idx="8">
                  <c:v>6.8185763888888888E-3</c:v>
                </c:pt>
                <c:pt idx="9">
                  <c:v>1.2469618055555555E-2</c:v>
                </c:pt>
                <c:pt idx="10">
                  <c:v>2.3771701388888889E-2</c:v>
                </c:pt>
                <c:pt idx="11">
                  <c:v>4.6514756944444444E-2</c:v>
                </c:pt>
                <c:pt idx="12">
                  <c:v>9.1783854166666665E-2</c:v>
                </c:pt>
                <c:pt idx="13">
                  <c:v>0.1825217013888889</c:v>
                </c:pt>
                <c:pt idx="14">
                  <c:v>8.3116319444444444E-3</c:v>
                </c:pt>
                <c:pt idx="15">
                  <c:v>1.4040798611111112E-2</c:v>
                </c:pt>
                <c:pt idx="16">
                  <c:v>2.5308159722222223E-2</c:v>
                </c:pt>
                <c:pt idx="17">
                  <c:v>4.7929687499999998E-2</c:v>
                </c:pt>
                <c:pt idx="18">
                  <c:v>9.3276909722222218E-2</c:v>
                </c:pt>
                <c:pt idx="19">
                  <c:v>0.18381510416666666</c:v>
                </c:pt>
                <c:pt idx="20">
                  <c:v>0.36529079861111113</c:v>
                </c:pt>
                <c:pt idx="21">
                  <c:v>1.7938368055555556E-2</c:v>
                </c:pt>
                <c:pt idx="22">
                  <c:v>2.9288194444444443E-2</c:v>
                </c:pt>
                <c:pt idx="23">
                  <c:v>5.1766493055555557E-2</c:v>
                </c:pt>
                <c:pt idx="24">
                  <c:v>9.7009548611111107E-2</c:v>
                </c:pt>
                <c:pt idx="25">
                  <c:v>0.18770399305555555</c:v>
                </c:pt>
                <c:pt idx="26">
                  <c:v>0.36878038194444446</c:v>
                </c:pt>
                <c:pt idx="27">
                  <c:v>0.73173177083333329</c:v>
                </c:pt>
                <c:pt idx="28">
                  <c:v>4.3984374999999999E-2</c:v>
                </c:pt>
                <c:pt idx="29">
                  <c:v>6.6210937499999997E-2</c:v>
                </c:pt>
                <c:pt idx="30">
                  <c:v>0.11128038194444445</c:v>
                </c:pt>
                <c:pt idx="31">
                  <c:v>0.20176649305555555</c:v>
                </c:pt>
                <c:pt idx="32">
                  <c:v>0.38315538194444443</c:v>
                </c:pt>
                <c:pt idx="33">
                  <c:v>0.74537326388888892</c:v>
                </c:pt>
                <c:pt idx="34">
                  <c:v>3.428220486111111</c:v>
                </c:pt>
                <c:pt idx="35">
                  <c:v>0.10763020833333334</c:v>
                </c:pt>
                <c:pt idx="36">
                  <c:v>0.1567361111111111</c:v>
                </c:pt>
                <c:pt idx="37">
                  <c:v>0.24256944444444445</c:v>
                </c:pt>
                <c:pt idx="38">
                  <c:v>0.42919270833333334</c:v>
                </c:pt>
                <c:pt idx="39">
                  <c:v>0.79318576388888884</c:v>
                </c:pt>
                <c:pt idx="40">
                  <c:v>3.4674696180555555</c:v>
                </c:pt>
                <c:pt idx="41">
                  <c:v>9.377200520833334</c:v>
                </c:pt>
                <c:pt idx="42">
                  <c:v>0.31811631944444446</c:v>
                </c:pt>
                <c:pt idx="43">
                  <c:v>0.42891927083333331</c:v>
                </c:pt>
                <c:pt idx="44">
                  <c:v>0.61723958333333329</c:v>
                </c:pt>
                <c:pt idx="45">
                  <c:v>0.96773871527777777</c:v>
                </c:pt>
                <c:pt idx="46">
                  <c:v>3.6403124999999998</c:v>
                </c:pt>
                <c:pt idx="47">
                  <c:v>9.5474739583333328</c:v>
                </c:pt>
              </c:numCache>
            </c:numRef>
          </c:xVal>
          <c:yVal>
            <c:numRef>
              <c:f>Sheet1!$I$5:$I$52</c:f>
              <c:numCache>
                <c:formatCode>#,##0</c:formatCode>
                <c:ptCount val="48"/>
                <c:pt idx="0">
                  <c:v>94265383</c:v>
                </c:pt>
                <c:pt idx="1">
                  <c:v>49425245</c:v>
                </c:pt>
                <c:pt idx="2">
                  <c:v>26747004</c:v>
                </c:pt>
                <c:pt idx="3" formatCode="General">
                  <c:v>14774511</c:v>
                </c:pt>
                <c:pt idx="4">
                  <c:v>8082390</c:v>
                </c:pt>
                <c:pt idx="5">
                  <c:v>4304508</c:v>
                </c:pt>
                <c:pt idx="6">
                  <c:v>2216731</c:v>
                </c:pt>
                <c:pt idx="7">
                  <c:v>46426773</c:v>
                </c:pt>
                <c:pt idx="8">
                  <c:v>24431779</c:v>
                </c:pt>
                <c:pt idx="9">
                  <c:v>13246746</c:v>
                </c:pt>
                <c:pt idx="10">
                  <c:v>7333466</c:v>
                </c:pt>
                <c:pt idx="11">
                  <c:v>4010714</c:v>
                </c:pt>
                <c:pt idx="12">
                  <c:v>2138626</c:v>
                </c:pt>
                <c:pt idx="13">
                  <c:v>1103719</c:v>
                </c:pt>
                <c:pt idx="14">
                  <c:v>22520213</c:v>
                </c:pt>
                <c:pt idx="15">
                  <c:v>11860150</c:v>
                </c:pt>
                <c:pt idx="16">
                  <c:v>6510215</c:v>
                </c:pt>
                <c:pt idx="17">
                  <c:v>3610671</c:v>
                </c:pt>
                <c:pt idx="18">
                  <c:v>1981640</c:v>
                </c:pt>
                <c:pt idx="19">
                  <c:v>1066634</c:v>
                </c:pt>
                <c:pt idx="20">
                  <c:v>549002</c:v>
                </c:pt>
                <c:pt idx="21">
                  <c:v>10658337</c:v>
                </c:pt>
                <c:pt idx="22">
                  <c:v>5646970</c:v>
                </c:pt>
                <c:pt idx="23">
                  <c:v>3114813</c:v>
                </c:pt>
                <c:pt idx="24">
                  <c:v>1769295</c:v>
                </c:pt>
                <c:pt idx="25">
                  <c:v>982576</c:v>
                </c:pt>
                <c:pt idx="26">
                  <c:v>528546</c:v>
                </c:pt>
                <c:pt idx="27">
                  <c:v>273279</c:v>
                </c:pt>
                <c:pt idx="28">
                  <c:v>4829953</c:v>
                </c:pt>
                <c:pt idx="29">
                  <c:v>2554960</c:v>
                </c:pt>
                <c:pt idx="30">
                  <c:v>1399808</c:v>
                </c:pt>
                <c:pt idx="31">
                  <c:v>839810</c:v>
                </c:pt>
                <c:pt idx="32">
                  <c:v>478134</c:v>
                </c:pt>
                <c:pt idx="33">
                  <c:v>259908</c:v>
                </c:pt>
                <c:pt idx="34">
                  <c:v>134313</c:v>
                </c:pt>
                <c:pt idx="35">
                  <c:v>2187415</c:v>
                </c:pt>
                <c:pt idx="36">
                  <c:v>1111228</c:v>
                </c:pt>
                <c:pt idx="37">
                  <c:v>611737</c:v>
                </c:pt>
                <c:pt idx="38">
                  <c:v>356298</c:v>
                </c:pt>
                <c:pt idx="39">
                  <c:v>226255</c:v>
                </c:pt>
                <c:pt idx="40">
                  <c:v>128818</c:v>
                </c:pt>
                <c:pt idx="41">
                  <c:v>66315</c:v>
                </c:pt>
                <c:pt idx="42">
                  <c:v>979202</c:v>
                </c:pt>
                <c:pt idx="43">
                  <c:v>498352</c:v>
                </c:pt>
                <c:pt idx="44">
                  <c:v>249357</c:v>
                </c:pt>
                <c:pt idx="45">
                  <c:v>144148</c:v>
                </c:pt>
                <c:pt idx="46">
                  <c:v>94999</c:v>
                </c:pt>
                <c:pt idx="47">
                  <c:v>60066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9-411D-BF73-3ADB9F8A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00688"/>
        <c:axId val="510790704"/>
      </c:scatterChart>
      <c:valAx>
        <c:axId val="510800688"/>
        <c:scaling>
          <c:orientation val="minMax"/>
          <c:max val="1.100000000000000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0704"/>
        <c:crosses val="autoZero"/>
        <c:crossBetween val="midCat"/>
      </c:valAx>
      <c:valAx>
        <c:axId val="510790704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463323</xdr:colOff>
      <xdr:row>1</xdr:row>
      <xdr:rowOff>23131</xdr:rowOff>
    </xdr:from>
    <xdr:to>
      <xdr:col>31</xdr:col>
      <xdr:colOff>241727</xdr:colOff>
      <xdr:row>31</xdr:row>
      <xdr:rowOff>97650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78760B-F4F5-4B31-8660-E563BD7E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450272</xdr:colOff>
      <xdr:row>32</xdr:row>
      <xdr:rowOff>68356</xdr:rowOff>
    </xdr:from>
    <xdr:to>
      <xdr:col>31</xdr:col>
      <xdr:colOff>242453</xdr:colOff>
      <xdr:row>58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E1D5E7-7CED-4CF5-8C06-B67A1B726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447050</xdr:colOff>
      <xdr:row>58</xdr:row>
      <xdr:rowOff>166507</xdr:rowOff>
    </xdr:from>
    <xdr:to>
      <xdr:col>31</xdr:col>
      <xdr:colOff>207818</xdr:colOff>
      <xdr:row>84</xdr:row>
      <xdr:rowOff>34635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572715-1F42-44F4-A7A7-3FD76546D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4"/>
  <sheetViews>
    <sheetView tabSelected="1" topLeftCell="I34" zoomScale="70" zoomScaleNormal="70" workbookViewId="0">
      <selection activeCell="AI57" sqref="AI57"/>
    </sheetView>
  </sheetViews>
  <sheetFormatPr defaultRowHeight="14.25"/>
  <cols>
    <col min="1" max="1" width="10.625" customWidth="1"/>
    <col min="2" max="2" width="14.5" customWidth="1"/>
    <col min="3" max="3" width="10.625" customWidth="1"/>
    <col min="4" max="4" width="15.125" customWidth="1"/>
    <col min="5" max="5" width="20.375" customWidth="1"/>
    <col min="6" max="8" width="10.625" customWidth="1"/>
    <col min="9" max="9" width="14.75" customWidth="1"/>
    <col min="10" max="10" width="19.875" customWidth="1"/>
    <col min="11" max="11" width="14.625" customWidth="1"/>
    <col min="12" max="12" width="15.125" customWidth="1"/>
  </cols>
  <sheetData>
    <row r="1" spans="2:12">
      <c r="B1" t="s">
        <v>0</v>
      </c>
      <c r="C1">
        <v>17500</v>
      </c>
    </row>
    <row r="3" spans="2:12">
      <c r="K3" s="3"/>
    </row>
    <row r="4" spans="2:12">
      <c r="C4" t="s">
        <v>1</v>
      </c>
      <c r="D4" t="s">
        <v>2</v>
      </c>
      <c r="E4" t="s">
        <v>73</v>
      </c>
      <c r="F4" t="s">
        <v>3</v>
      </c>
      <c r="G4" t="s">
        <v>4</v>
      </c>
      <c r="H4" t="s">
        <v>5</v>
      </c>
      <c r="I4" s="7" t="s">
        <v>6</v>
      </c>
      <c r="J4" t="s">
        <v>7</v>
      </c>
      <c r="K4" s="3" t="s">
        <v>72</v>
      </c>
      <c r="L4" t="s">
        <v>74</v>
      </c>
    </row>
    <row r="5" spans="2:12">
      <c r="B5" t="s">
        <v>8</v>
      </c>
      <c r="C5" s="2">
        <v>1</v>
      </c>
      <c r="D5" s="2">
        <v>1</v>
      </c>
      <c r="E5">
        <f>C5*D5</f>
        <v>1</v>
      </c>
      <c r="F5">
        <v>466</v>
      </c>
      <c r="G5">
        <v>261</v>
      </c>
      <c r="H5" s="2">
        <v>3</v>
      </c>
      <c r="I5" s="8">
        <v>94265383</v>
      </c>
      <c r="J5" s="2">
        <f>(17500/C5)*(17500/D5)</f>
        <v>306250000</v>
      </c>
      <c r="K5" s="2">
        <f>(J5/(2+((C5*D5)/(C5+D5))))</f>
        <v>122500000</v>
      </c>
      <c r="L5" s="11">
        <f t="shared" ref="L5:L35" si="0">(F5/230400)</f>
        <v>2.0225694444444445E-3</v>
      </c>
    </row>
    <row r="6" spans="2:12">
      <c r="B6" t="s">
        <v>9</v>
      </c>
      <c r="C6" s="2">
        <v>1</v>
      </c>
      <c r="D6" s="2">
        <v>2</v>
      </c>
      <c r="E6">
        <f>C6*D6</f>
        <v>2</v>
      </c>
      <c r="F6">
        <v>812</v>
      </c>
      <c r="G6">
        <v>324</v>
      </c>
      <c r="H6" s="2">
        <v>6</v>
      </c>
      <c r="I6" s="8">
        <v>49425245</v>
      </c>
      <c r="J6" s="2">
        <f>(17500/C6)*(17500/D6)</f>
        <v>153125000</v>
      </c>
      <c r="K6" s="2">
        <f>(J6/(2+((C6*D6)/(C6+D6))))</f>
        <v>57421875</v>
      </c>
      <c r="L6" s="11">
        <f t="shared" si="0"/>
        <v>3.5243055555555557E-3</v>
      </c>
    </row>
    <row r="7" spans="2:12">
      <c r="B7" t="s">
        <v>10</v>
      </c>
      <c r="C7" s="2">
        <v>1</v>
      </c>
      <c r="D7" s="2">
        <v>4</v>
      </c>
      <c r="E7">
        <f>C7*D7</f>
        <v>4</v>
      </c>
      <c r="F7" s="2">
        <v>1446</v>
      </c>
      <c r="G7">
        <v>451</v>
      </c>
      <c r="H7" s="2">
        <v>12</v>
      </c>
      <c r="I7" s="8">
        <v>26747004</v>
      </c>
      <c r="J7" s="2">
        <f>(17500/C7)*(17500/D7)</f>
        <v>76562500</v>
      </c>
      <c r="K7" s="2">
        <f>(J7/(2+((C7*D7)/(C7+D7))))</f>
        <v>27343750</v>
      </c>
      <c r="L7" s="11">
        <f t="shared" si="0"/>
        <v>6.2760416666666667E-3</v>
      </c>
    </row>
    <row r="8" spans="2:12">
      <c r="B8" t="s">
        <v>11</v>
      </c>
      <c r="C8" s="2">
        <v>1</v>
      </c>
      <c r="D8" s="2">
        <v>8</v>
      </c>
      <c r="E8">
        <f>C8*D8</f>
        <v>8</v>
      </c>
      <c r="F8" s="2">
        <v>2743</v>
      </c>
      <c r="G8">
        <v>706</v>
      </c>
      <c r="H8" s="2">
        <v>24</v>
      </c>
      <c r="I8" s="7">
        <v>14774511</v>
      </c>
      <c r="J8" s="2">
        <f>(17500/C8)*(17500/D8)</f>
        <v>38281250</v>
      </c>
      <c r="K8" s="2">
        <f>(J8/(2+((C8*D8)/(C8+D8))))</f>
        <v>13251201.923076924</v>
      </c>
      <c r="L8" s="11">
        <f t="shared" si="0"/>
        <v>1.1905381944444444E-2</v>
      </c>
    </row>
    <row r="9" spans="2:12">
      <c r="B9" t="s">
        <v>12</v>
      </c>
      <c r="C9" s="2">
        <v>1</v>
      </c>
      <c r="D9" s="2">
        <v>16</v>
      </c>
      <c r="E9">
        <f>C9*D9</f>
        <v>16</v>
      </c>
      <c r="F9" s="2">
        <v>5357</v>
      </c>
      <c r="G9" s="2">
        <v>1217</v>
      </c>
      <c r="H9">
        <v>48</v>
      </c>
      <c r="I9" s="8">
        <v>8082390</v>
      </c>
      <c r="J9" s="2">
        <f>(17500/C9)*(17500/D9)</f>
        <v>19140625</v>
      </c>
      <c r="K9" s="2">
        <f>(J9/(2+((C9*D9)/(C9+D9))))</f>
        <v>6507812.5</v>
      </c>
      <c r="L9" s="11">
        <f t="shared" si="0"/>
        <v>2.3250868055555554E-2</v>
      </c>
    </row>
    <row r="10" spans="2:12">
      <c r="B10" t="s">
        <v>13</v>
      </c>
      <c r="C10" s="2">
        <v>1</v>
      </c>
      <c r="D10" s="2">
        <v>32</v>
      </c>
      <c r="E10">
        <f>C10*D10</f>
        <v>32</v>
      </c>
      <c r="F10" s="2">
        <v>10572</v>
      </c>
      <c r="G10" s="2">
        <v>2240</v>
      </c>
      <c r="H10">
        <v>96</v>
      </c>
      <c r="I10" s="8">
        <v>4304508</v>
      </c>
      <c r="J10" s="2">
        <f>(17500/C10)*(17500/D10)</f>
        <v>9570312.5</v>
      </c>
      <c r="K10" s="2">
        <f>(J10/(2+((C10*D10)/(C10+D10))))</f>
        <v>3222656.25</v>
      </c>
      <c r="L10" s="11">
        <f t="shared" si="0"/>
        <v>4.5885416666666665E-2</v>
      </c>
    </row>
    <row r="11" spans="2:12" ht="15">
      <c r="B11" s="5" t="s">
        <v>14</v>
      </c>
      <c r="C11" s="6">
        <v>1</v>
      </c>
      <c r="D11" s="6">
        <v>64</v>
      </c>
      <c r="E11" s="6">
        <f>C11*D11</f>
        <v>64</v>
      </c>
      <c r="F11" s="6">
        <v>21025</v>
      </c>
      <c r="G11" s="6">
        <v>4287</v>
      </c>
      <c r="H11" s="5">
        <v>192</v>
      </c>
      <c r="I11" s="9">
        <v>2216731</v>
      </c>
      <c r="J11" s="6">
        <f>(17500/C11)*(17500/D11)</f>
        <v>4785156.25</v>
      </c>
      <c r="K11" s="2">
        <f>(J11/(2+((C11*D11)/(C11+D11))))</f>
        <v>1603274.0012886599</v>
      </c>
      <c r="L11" s="11">
        <f t="shared" si="0"/>
        <v>9.1254340277777776E-2</v>
      </c>
    </row>
    <row r="12" spans="2:12">
      <c r="B12" t="s">
        <v>15</v>
      </c>
      <c r="C12" s="2">
        <v>2</v>
      </c>
      <c r="D12" s="2">
        <v>1</v>
      </c>
      <c r="E12">
        <f>C12*D12</f>
        <v>2</v>
      </c>
      <c r="F12">
        <v>919</v>
      </c>
      <c r="G12">
        <v>376</v>
      </c>
      <c r="H12">
        <v>6</v>
      </c>
      <c r="I12" s="8">
        <v>46426773</v>
      </c>
      <c r="J12" s="2">
        <f>(17500/C12)*(17500/D12)</f>
        <v>153125000</v>
      </c>
      <c r="K12" s="2">
        <f>(J12/(2+((C12+D12)/(C12*D12))))</f>
        <v>43750000</v>
      </c>
      <c r="L12" s="11">
        <f t="shared" si="0"/>
        <v>3.9887152777777777E-3</v>
      </c>
    </row>
    <row r="13" spans="2:12">
      <c r="B13" t="s">
        <v>16</v>
      </c>
      <c r="C13" s="2">
        <v>2</v>
      </c>
      <c r="D13" s="2">
        <f t="shared" ref="D13:D18" si="1">D12*2</f>
        <v>2</v>
      </c>
      <c r="E13">
        <f>C13*D13</f>
        <v>4</v>
      </c>
      <c r="F13" s="2">
        <v>1571</v>
      </c>
      <c r="G13">
        <v>454</v>
      </c>
      <c r="H13">
        <v>12</v>
      </c>
      <c r="I13" s="8">
        <v>24431779</v>
      </c>
      <c r="J13" s="2">
        <f>(17500/C13)*(17500/D13)</f>
        <v>76562500</v>
      </c>
      <c r="K13" s="2">
        <f>(J13/(2+((C13+D13)/(C13*D13))))</f>
        <v>25520833.333333332</v>
      </c>
      <c r="L13" s="11">
        <f t="shared" si="0"/>
        <v>6.8185763888888888E-3</v>
      </c>
    </row>
    <row r="14" spans="2:12">
      <c r="B14" t="s">
        <v>17</v>
      </c>
      <c r="C14" s="2">
        <v>2</v>
      </c>
      <c r="D14" s="2">
        <f t="shared" si="1"/>
        <v>4</v>
      </c>
      <c r="E14">
        <f>C14*D14</f>
        <v>8</v>
      </c>
      <c r="F14" s="2">
        <v>2873</v>
      </c>
      <c r="G14">
        <v>612</v>
      </c>
      <c r="H14">
        <v>24</v>
      </c>
      <c r="I14" s="8">
        <v>13246746</v>
      </c>
      <c r="J14" s="2">
        <f>(17500/C14)*(17500/D14)</f>
        <v>38281250</v>
      </c>
      <c r="K14" s="2">
        <f>(J14/(2+((C14+D14)/(C14*D14))))</f>
        <v>13920454.545454545</v>
      </c>
      <c r="L14" s="11">
        <f t="shared" si="0"/>
        <v>1.2469618055555555E-2</v>
      </c>
    </row>
    <row r="15" spans="2:12">
      <c r="B15" t="s">
        <v>18</v>
      </c>
      <c r="C15" s="2">
        <v>2</v>
      </c>
      <c r="D15" s="2">
        <f t="shared" si="1"/>
        <v>8</v>
      </c>
      <c r="E15">
        <f>C15*D15</f>
        <v>16</v>
      </c>
      <c r="F15" s="2">
        <v>5477</v>
      </c>
      <c r="G15">
        <v>930</v>
      </c>
      <c r="H15">
        <v>48</v>
      </c>
      <c r="I15" s="8">
        <v>7333466</v>
      </c>
      <c r="J15" s="2">
        <f>(17500/C15)*(17500/D15)</f>
        <v>19140625</v>
      </c>
      <c r="K15" s="2">
        <f>(J15/(2+((C15+D15)/(C15*D15))))</f>
        <v>7291666.666666667</v>
      </c>
      <c r="L15" s="11">
        <f t="shared" si="0"/>
        <v>2.3771701388888889E-2</v>
      </c>
    </row>
    <row r="16" spans="2:12">
      <c r="B16" t="s">
        <v>19</v>
      </c>
      <c r="C16" s="2">
        <v>2</v>
      </c>
      <c r="D16" s="2">
        <f t="shared" si="1"/>
        <v>16</v>
      </c>
      <c r="E16">
        <f>C16*D16</f>
        <v>32</v>
      </c>
      <c r="F16" s="2">
        <v>10717</v>
      </c>
      <c r="G16" s="2">
        <v>1568</v>
      </c>
      <c r="H16">
        <v>96</v>
      </c>
      <c r="I16" s="8">
        <v>4010714</v>
      </c>
      <c r="J16" s="2">
        <f>(17500/C16)*(17500/D16)</f>
        <v>9570312.5</v>
      </c>
      <c r="K16" s="2">
        <f>(J16/(2+((C16+D16)/(C16*D16))))</f>
        <v>3734756.0975609757</v>
      </c>
      <c r="L16" s="11">
        <f t="shared" si="0"/>
        <v>4.6514756944444444E-2</v>
      </c>
    </row>
    <row r="17" spans="2:12" ht="15">
      <c r="B17" s="6" t="s">
        <v>20</v>
      </c>
      <c r="C17" s="6">
        <v>2</v>
      </c>
      <c r="D17" s="6">
        <f t="shared" si="1"/>
        <v>32</v>
      </c>
      <c r="E17" s="6">
        <f>C17*D17</f>
        <v>64</v>
      </c>
      <c r="F17" s="6">
        <v>21147</v>
      </c>
      <c r="G17" s="6">
        <v>2846</v>
      </c>
      <c r="H17" s="6">
        <v>192</v>
      </c>
      <c r="I17" s="9">
        <v>2138626</v>
      </c>
      <c r="J17" s="6">
        <f>(17500/C17)*(17500/D17)</f>
        <v>4785156.25</v>
      </c>
      <c r="K17" s="2">
        <f>(J17/(2+((C17+D17)/(C17*D17))))</f>
        <v>1890432.0987654321</v>
      </c>
      <c r="L17" s="11">
        <f t="shared" si="0"/>
        <v>9.1783854166666665E-2</v>
      </c>
    </row>
    <row r="18" spans="2:12">
      <c r="B18" t="s">
        <v>21</v>
      </c>
      <c r="C18" s="2">
        <v>2</v>
      </c>
      <c r="D18" s="2">
        <f t="shared" si="1"/>
        <v>64</v>
      </c>
      <c r="E18">
        <f>C18*D18</f>
        <v>128</v>
      </c>
      <c r="F18" s="2">
        <v>42053</v>
      </c>
      <c r="G18" s="2">
        <v>5404</v>
      </c>
      <c r="H18">
        <v>384</v>
      </c>
      <c r="I18" s="8">
        <v>1103719</v>
      </c>
      <c r="J18" s="2">
        <f>(17500/C18)*(17500/D18)</f>
        <v>2392578.125</v>
      </c>
      <c r="K18" s="2">
        <f>(J18/(2+((C18+D18)/(C18*D18))))</f>
        <v>951086.95652173914</v>
      </c>
      <c r="L18" s="11">
        <f t="shared" si="0"/>
        <v>0.1825217013888889</v>
      </c>
    </row>
    <row r="19" spans="2:12">
      <c r="B19" t="s">
        <v>22</v>
      </c>
      <c r="C19" s="2">
        <v>4</v>
      </c>
      <c r="D19">
        <v>1</v>
      </c>
      <c r="E19">
        <f>C19*D19</f>
        <v>4</v>
      </c>
      <c r="F19" s="2">
        <v>1915</v>
      </c>
      <c r="G19">
        <v>606</v>
      </c>
      <c r="H19">
        <v>12</v>
      </c>
      <c r="I19" s="8">
        <v>22520213</v>
      </c>
      <c r="J19" s="2">
        <f>(17500/C19)*(17500/D19)</f>
        <v>76562500</v>
      </c>
      <c r="K19" s="2">
        <f>(J19/(2+((C19+D19)/(C19*D19))))</f>
        <v>23557692.307692308</v>
      </c>
      <c r="L19" s="11">
        <f t="shared" si="0"/>
        <v>8.3116319444444444E-3</v>
      </c>
    </row>
    <row r="20" spans="2:12">
      <c r="B20" t="s">
        <v>23</v>
      </c>
      <c r="C20" s="2">
        <v>4</v>
      </c>
      <c r="D20" s="2">
        <f t="shared" ref="D20:D25" si="2">D19*2</f>
        <v>2</v>
      </c>
      <c r="E20">
        <f>C20*D20</f>
        <v>8</v>
      </c>
      <c r="F20" s="2">
        <v>3235</v>
      </c>
      <c r="G20">
        <v>714</v>
      </c>
      <c r="H20">
        <v>24</v>
      </c>
      <c r="I20" s="8">
        <v>11860150</v>
      </c>
      <c r="J20" s="2">
        <f>(17500/C20)*(17500/D20)</f>
        <v>38281250</v>
      </c>
      <c r="K20" s="2">
        <f>(J20/(2+((C20+D20)/(C20*D20))))</f>
        <v>13920454.545454545</v>
      </c>
      <c r="L20" s="11">
        <f t="shared" si="0"/>
        <v>1.4040798611111112E-2</v>
      </c>
    </row>
    <row r="21" spans="2:12">
      <c r="B21" t="s">
        <v>38</v>
      </c>
      <c r="C21" s="2">
        <v>4</v>
      </c>
      <c r="D21" s="2">
        <f t="shared" si="2"/>
        <v>4</v>
      </c>
      <c r="E21">
        <f>C21*D21</f>
        <v>16</v>
      </c>
      <c r="F21" s="2">
        <v>5831</v>
      </c>
      <c r="G21">
        <v>934</v>
      </c>
      <c r="H21">
        <v>48</v>
      </c>
      <c r="I21" s="8">
        <v>6510215</v>
      </c>
      <c r="J21" s="2">
        <f>(17500/C21)*(17500/D21)</f>
        <v>19140625</v>
      </c>
      <c r="K21" s="2">
        <f>(J21/(2+((C21+D21)/(C21*D21))))</f>
        <v>7656250</v>
      </c>
      <c r="L21" s="11">
        <f t="shared" si="0"/>
        <v>2.5308159722222223E-2</v>
      </c>
    </row>
    <row r="22" spans="2:12">
      <c r="B22" t="s">
        <v>39</v>
      </c>
      <c r="C22" s="2">
        <v>4</v>
      </c>
      <c r="D22" s="2">
        <f t="shared" si="2"/>
        <v>8</v>
      </c>
      <c r="E22">
        <f>C22*D22</f>
        <v>32</v>
      </c>
      <c r="F22" s="2">
        <v>11043</v>
      </c>
      <c r="G22" s="2">
        <v>1378</v>
      </c>
      <c r="H22">
        <v>96</v>
      </c>
      <c r="I22" s="8">
        <v>3610671</v>
      </c>
      <c r="J22" s="2">
        <f>(17500/C22)*(17500/D22)</f>
        <v>9570312.5</v>
      </c>
      <c r="K22" s="2">
        <f>(J22/(2+((C22+D22)/(C22*D22))))</f>
        <v>4029605.2631578948</v>
      </c>
      <c r="L22" s="11">
        <f t="shared" si="0"/>
        <v>4.7929687499999998E-2</v>
      </c>
    </row>
    <row r="23" spans="2:12" ht="15">
      <c r="B23" s="6" t="s">
        <v>40</v>
      </c>
      <c r="C23" s="6">
        <v>4</v>
      </c>
      <c r="D23" s="6">
        <f t="shared" si="2"/>
        <v>16</v>
      </c>
      <c r="E23" s="6">
        <f>C23*D23</f>
        <v>64</v>
      </c>
      <c r="F23" s="6">
        <v>21491</v>
      </c>
      <c r="G23" s="6">
        <v>2270</v>
      </c>
      <c r="H23" s="6">
        <v>192</v>
      </c>
      <c r="I23" s="9">
        <v>1981640</v>
      </c>
      <c r="J23" s="6">
        <f>(17500/C23)*(17500/D23)</f>
        <v>4785156.25</v>
      </c>
      <c r="K23" s="2">
        <f>(J23/(2+((C23+D23)/(C23*D23))))</f>
        <v>2069256.7567567567</v>
      </c>
      <c r="L23" s="11">
        <f t="shared" si="0"/>
        <v>9.3276909722222218E-2</v>
      </c>
    </row>
    <row r="24" spans="2:12">
      <c r="B24" t="s">
        <v>41</v>
      </c>
      <c r="C24" s="2">
        <v>4</v>
      </c>
      <c r="D24" s="2">
        <f t="shared" si="2"/>
        <v>32</v>
      </c>
      <c r="E24">
        <f>C24*D24</f>
        <v>128</v>
      </c>
      <c r="F24" s="2">
        <v>42351</v>
      </c>
      <c r="G24" s="2">
        <v>4058</v>
      </c>
      <c r="H24">
        <v>384</v>
      </c>
      <c r="I24" s="8">
        <v>1066634</v>
      </c>
      <c r="J24" s="2">
        <f>(17500/C24)*(17500/D24)</f>
        <v>2392578.125</v>
      </c>
      <c r="K24" s="2">
        <f>(J24/(2+((C24+D24)/(C24*D24))))</f>
        <v>1048801.3698630137</v>
      </c>
      <c r="L24" s="11">
        <f t="shared" si="0"/>
        <v>0.18381510416666666</v>
      </c>
    </row>
    <row r="25" spans="2:12">
      <c r="B25" t="s">
        <v>42</v>
      </c>
      <c r="C25" s="2">
        <v>4</v>
      </c>
      <c r="D25" s="2">
        <f t="shared" si="2"/>
        <v>64</v>
      </c>
      <c r="E25">
        <f>C25*D25</f>
        <v>256</v>
      </c>
      <c r="F25" s="2">
        <v>84163</v>
      </c>
      <c r="G25" s="2">
        <v>7638</v>
      </c>
      <c r="H25">
        <v>768</v>
      </c>
      <c r="I25" s="8">
        <v>549002</v>
      </c>
      <c r="J25" s="2">
        <f>(17500/C25)*(17500/D25)</f>
        <v>1196289.0625</v>
      </c>
      <c r="K25" s="2">
        <f>(J25/(2+((C25+D25)/(C25*D25))))</f>
        <v>528017.24137931038</v>
      </c>
      <c r="L25" s="11">
        <f t="shared" si="0"/>
        <v>0.36529079861111113</v>
      </c>
    </row>
    <row r="26" spans="2:12">
      <c r="B26" t="s">
        <v>43</v>
      </c>
      <c r="C26" s="2">
        <v>8</v>
      </c>
      <c r="D26" s="2">
        <v>1</v>
      </c>
      <c r="E26">
        <f>C26*D26</f>
        <v>8</v>
      </c>
      <c r="F26" s="2">
        <v>4133</v>
      </c>
      <c r="G26" s="2">
        <v>1066</v>
      </c>
      <c r="H26">
        <v>24</v>
      </c>
      <c r="I26" s="8">
        <v>10658337</v>
      </c>
      <c r="J26" s="2">
        <f>(17500/C26)*(17500/D26)</f>
        <v>38281250</v>
      </c>
      <c r="K26" s="2">
        <f>(J26/(2+((C26+D26)/(C26*D26))))</f>
        <v>12250000</v>
      </c>
      <c r="L26" s="11">
        <f t="shared" si="0"/>
        <v>1.7938368055555556E-2</v>
      </c>
    </row>
    <row r="27" spans="2:12">
      <c r="B27" t="s">
        <v>44</v>
      </c>
      <c r="C27" s="2">
        <v>8</v>
      </c>
      <c r="D27" s="2">
        <f t="shared" ref="D27:D32" si="3">D26*2</f>
        <v>2</v>
      </c>
      <c r="E27">
        <f>C27*D27</f>
        <v>16</v>
      </c>
      <c r="F27" s="2">
        <v>6748</v>
      </c>
      <c r="G27" s="2">
        <v>1234</v>
      </c>
      <c r="H27">
        <v>48</v>
      </c>
      <c r="I27" s="8">
        <v>5646970</v>
      </c>
      <c r="J27" s="2">
        <f>(17500/C27)*(17500/D27)</f>
        <v>19140625</v>
      </c>
      <c r="K27" s="2">
        <f>(J27/(2+((C27+D27)/(C27*D27))))</f>
        <v>7291666.666666667</v>
      </c>
      <c r="L27" s="11">
        <f t="shared" si="0"/>
        <v>2.9288194444444443E-2</v>
      </c>
    </row>
    <row r="28" spans="2:12">
      <c r="B28" t="s">
        <v>45</v>
      </c>
      <c r="C28" s="2">
        <v>8</v>
      </c>
      <c r="D28" s="2">
        <f t="shared" si="3"/>
        <v>4</v>
      </c>
      <c r="E28">
        <f>C28*D28</f>
        <v>32</v>
      </c>
      <c r="F28" s="2">
        <v>11927</v>
      </c>
      <c r="G28" s="2">
        <v>1578</v>
      </c>
      <c r="H28">
        <v>96</v>
      </c>
      <c r="I28" s="8">
        <v>3114813</v>
      </c>
      <c r="J28" s="2">
        <f>(17500/C28)*(17500/D28)</f>
        <v>9570312.5</v>
      </c>
      <c r="K28" s="2">
        <f>(J28/(2+((C28+D28)/(C28*D28))))</f>
        <v>4029605.2631578948</v>
      </c>
      <c r="L28" s="11">
        <f t="shared" si="0"/>
        <v>5.1766493055555557E-2</v>
      </c>
    </row>
    <row r="29" spans="2:12" ht="15">
      <c r="B29" s="6" t="s">
        <v>46</v>
      </c>
      <c r="C29" s="6">
        <v>8</v>
      </c>
      <c r="D29" s="6">
        <f t="shared" si="3"/>
        <v>8</v>
      </c>
      <c r="E29" s="6">
        <f>C29*D29</f>
        <v>64</v>
      </c>
      <c r="F29" s="6">
        <v>22351</v>
      </c>
      <c r="G29" s="6">
        <v>2274</v>
      </c>
      <c r="H29" s="6">
        <v>192</v>
      </c>
      <c r="I29" s="9">
        <v>1769295</v>
      </c>
      <c r="J29" s="6">
        <f>(17500/C29)*(17500/D29)</f>
        <v>4785156.25</v>
      </c>
      <c r="K29" s="2">
        <f>(J29/(2+((C29+D29)/(C29*D29))))</f>
        <v>2126736.111111111</v>
      </c>
      <c r="L29" s="11">
        <f t="shared" si="0"/>
        <v>9.7009548611111107E-2</v>
      </c>
    </row>
    <row r="30" spans="2:12">
      <c r="B30" t="s">
        <v>47</v>
      </c>
      <c r="C30" s="2">
        <v>8</v>
      </c>
      <c r="D30" s="2">
        <f t="shared" si="3"/>
        <v>16</v>
      </c>
      <c r="E30">
        <f>C30*D30</f>
        <v>128</v>
      </c>
      <c r="F30" s="2">
        <v>43247</v>
      </c>
      <c r="G30" s="2">
        <v>3674</v>
      </c>
      <c r="H30">
        <v>384</v>
      </c>
      <c r="I30" s="8">
        <v>982576</v>
      </c>
      <c r="J30" s="2">
        <f>(17500/C30)*(17500/D30)</f>
        <v>2392578.125</v>
      </c>
      <c r="K30" s="2">
        <f>(J30/(2+((C30+D30)/(C30*D30))))</f>
        <v>1093750</v>
      </c>
      <c r="L30" s="11">
        <f t="shared" si="0"/>
        <v>0.18770399305555555</v>
      </c>
    </row>
    <row r="31" spans="2:12">
      <c r="B31" t="s">
        <v>48</v>
      </c>
      <c r="C31" s="2">
        <v>8</v>
      </c>
      <c r="D31" s="2">
        <f t="shared" si="3"/>
        <v>32</v>
      </c>
      <c r="E31">
        <f>C31*D31</f>
        <v>256</v>
      </c>
      <c r="F31" s="2">
        <v>84967</v>
      </c>
      <c r="G31" s="2">
        <v>6482</v>
      </c>
      <c r="H31">
        <v>768</v>
      </c>
      <c r="I31" s="8">
        <v>528546</v>
      </c>
      <c r="J31" s="2">
        <f>(17500/C31)*(17500/D31)</f>
        <v>1196289.0625</v>
      </c>
      <c r="K31" s="2">
        <f>(J31/(2+((C31+D31)/(C31*D31))))</f>
        <v>554800.72463768115</v>
      </c>
      <c r="L31" s="11">
        <f t="shared" si="0"/>
        <v>0.36878038194444446</v>
      </c>
    </row>
    <row r="32" spans="2:12">
      <c r="B32" t="s">
        <v>49</v>
      </c>
      <c r="C32" s="2">
        <v>8</v>
      </c>
      <c r="D32" s="2">
        <f t="shared" si="3"/>
        <v>64</v>
      </c>
      <c r="E32">
        <f>C32*D32</f>
        <v>512</v>
      </c>
      <c r="F32" s="2">
        <v>168591</v>
      </c>
      <c r="G32" s="2">
        <v>12106</v>
      </c>
      <c r="H32" s="2">
        <v>1536</v>
      </c>
      <c r="I32" s="8">
        <v>273279</v>
      </c>
      <c r="J32" s="2">
        <f>(17500/C32)*(17500/D32)</f>
        <v>598144.53125</v>
      </c>
      <c r="K32" s="2">
        <f>(J32/(2+((C32+D32)/(C32*D32))))</f>
        <v>279425.18248175184</v>
      </c>
      <c r="L32" s="11">
        <f t="shared" si="0"/>
        <v>0.73173177083333329</v>
      </c>
    </row>
    <row r="33" spans="2:12">
      <c r="B33" t="s">
        <v>50</v>
      </c>
      <c r="C33" s="2">
        <v>16</v>
      </c>
      <c r="D33">
        <v>1</v>
      </c>
      <c r="E33">
        <f>C33*D33</f>
        <v>16</v>
      </c>
      <c r="F33" s="2">
        <v>10134</v>
      </c>
      <c r="G33" s="2">
        <v>1986</v>
      </c>
      <c r="H33">
        <v>48</v>
      </c>
      <c r="I33" s="8">
        <v>4829953</v>
      </c>
      <c r="J33" s="2">
        <f>(17500/C33)*(17500/D33)</f>
        <v>19140625</v>
      </c>
      <c r="K33" s="2">
        <f>(J33/(2+((C33+D33)/(C33*D33))))</f>
        <v>6250000</v>
      </c>
      <c r="L33" s="11">
        <f t="shared" si="0"/>
        <v>4.3984374999999999E-2</v>
      </c>
    </row>
    <row r="34" spans="2:12">
      <c r="B34" t="s">
        <v>51</v>
      </c>
      <c r="C34" s="2">
        <v>16</v>
      </c>
      <c r="D34" s="2">
        <f t="shared" ref="D34:D39" si="4">D33*2</f>
        <v>2</v>
      </c>
      <c r="E34">
        <f>C34*D34</f>
        <v>32</v>
      </c>
      <c r="F34" s="2">
        <v>15255</v>
      </c>
      <c r="G34" s="2">
        <v>2274</v>
      </c>
      <c r="H34">
        <v>96</v>
      </c>
      <c r="I34" s="8">
        <v>2554960</v>
      </c>
      <c r="J34" s="2">
        <f>(17500/C34)*(17500/D34)</f>
        <v>9570312.5</v>
      </c>
      <c r="K34" s="2">
        <f>(J34/(2+((C34+D34)/(C34*D34))))</f>
        <v>3734756.0975609757</v>
      </c>
      <c r="L34" s="11">
        <f t="shared" si="0"/>
        <v>6.6210937499999997E-2</v>
      </c>
    </row>
    <row r="35" spans="2:12" ht="15">
      <c r="B35" s="6" t="s">
        <v>52</v>
      </c>
      <c r="C35" s="6">
        <v>16</v>
      </c>
      <c r="D35" s="6">
        <f t="shared" si="4"/>
        <v>4</v>
      </c>
      <c r="E35" s="6">
        <f>C35*D35</f>
        <v>64</v>
      </c>
      <c r="F35" s="6">
        <v>25639</v>
      </c>
      <c r="G35" s="6">
        <v>2866</v>
      </c>
      <c r="H35" s="6">
        <v>192</v>
      </c>
      <c r="I35" s="9">
        <v>1399808</v>
      </c>
      <c r="J35" s="6">
        <f>(17500/C35)*(17500/D35)</f>
        <v>4785156.25</v>
      </c>
      <c r="K35" s="2">
        <f>(J35/(2+((C35+D35)/(C35*D35))))</f>
        <v>2069256.7567567567</v>
      </c>
      <c r="L35" s="11">
        <f t="shared" si="0"/>
        <v>0.11128038194444445</v>
      </c>
    </row>
    <row r="36" spans="2:12">
      <c r="B36" t="s">
        <v>53</v>
      </c>
      <c r="C36" s="2">
        <v>16</v>
      </c>
      <c r="D36" s="2">
        <f t="shared" si="4"/>
        <v>8</v>
      </c>
      <c r="E36">
        <f>C36*D36</f>
        <v>128</v>
      </c>
      <c r="F36" s="2">
        <v>46487</v>
      </c>
      <c r="G36" s="2">
        <v>4066</v>
      </c>
      <c r="H36">
        <v>384</v>
      </c>
      <c r="I36" s="8">
        <v>839810</v>
      </c>
      <c r="J36" s="2">
        <f>(17500/C36)*(17500/D36)</f>
        <v>2392578.125</v>
      </c>
      <c r="K36" s="2">
        <f>(J36/(2+((C36+D36)/(C36*D36))))</f>
        <v>1093750</v>
      </c>
      <c r="L36" s="11">
        <f>(F36/230400)</f>
        <v>0.20176649305555555</v>
      </c>
    </row>
    <row r="37" spans="2:12">
      <c r="B37" t="s">
        <v>54</v>
      </c>
      <c r="C37" s="2">
        <v>16</v>
      </c>
      <c r="D37" s="2">
        <f t="shared" si="4"/>
        <v>16</v>
      </c>
      <c r="E37">
        <f>C37*D37</f>
        <v>256</v>
      </c>
      <c r="F37" s="2">
        <v>88279</v>
      </c>
      <c r="G37" s="2">
        <v>6482</v>
      </c>
      <c r="H37">
        <v>768</v>
      </c>
      <c r="I37" s="8">
        <v>478134</v>
      </c>
      <c r="J37" s="2">
        <f>(17500/C37)*(17500/D37)</f>
        <v>1196289.0625</v>
      </c>
      <c r="K37" s="2">
        <f>(J37/(2+((C37+D37)/(C37*D37))))</f>
        <v>562959.5588235294</v>
      </c>
      <c r="L37" s="11">
        <f t="shared" ref="L37:L53" si="5">(F37/230400)</f>
        <v>0.38315538194444443</v>
      </c>
    </row>
    <row r="38" spans="2:12">
      <c r="B38" t="s">
        <v>55</v>
      </c>
      <c r="C38" s="2">
        <v>16</v>
      </c>
      <c r="D38" s="2">
        <f t="shared" si="4"/>
        <v>32</v>
      </c>
      <c r="E38">
        <f>C38*D38</f>
        <v>512</v>
      </c>
      <c r="F38" s="2">
        <v>171734</v>
      </c>
      <c r="G38" s="2">
        <v>11330</v>
      </c>
      <c r="H38" s="2">
        <v>1536</v>
      </c>
      <c r="I38" s="8">
        <v>259908</v>
      </c>
      <c r="J38" s="2">
        <f>(17500/C38)*(17500/D38)</f>
        <v>598144.53125</v>
      </c>
      <c r="K38" s="2">
        <f>(J38/(2+((C38+D38)/(C38*D38))))</f>
        <v>285680.97014925373</v>
      </c>
      <c r="L38" s="11">
        <f t="shared" si="5"/>
        <v>0.74537326388888892</v>
      </c>
    </row>
    <row r="39" spans="2:12">
      <c r="B39" t="s">
        <v>56</v>
      </c>
      <c r="C39" s="2">
        <v>16</v>
      </c>
      <c r="D39" s="2">
        <f t="shared" si="4"/>
        <v>64</v>
      </c>
      <c r="E39">
        <f>C39*D39</f>
        <v>1024</v>
      </c>
      <c r="F39" s="2">
        <v>789862</v>
      </c>
      <c r="G39" s="2">
        <v>36402</v>
      </c>
      <c r="H39" s="2">
        <v>1728</v>
      </c>
      <c r="I39" s="8">
        <v>134313</v>
      </c>
      <c r="J39" s="2">
        <f>(17500/C39)*(17500/D39)</f>
        <v>299072.265625</v>
      </c>
      <c r="K39" s="2">
        <f>(J39/(2+((C39+D39)/(C39*D39))))</f>
        <v>143914.47368421053</v>
      </c>
      <c r="L39" s="11">
        <f t="shared" si="5"/>
        <v>3.428220486111111</v>
      </c>
    </row>
    <row r="40" spans="2:12">
      <c r="B40" t="s">
        <v>57</v>
      </c>
      <c r="C40" s="2">
        <v>32</v>
      </c>
      <c r="D40">
        <v>1</v>
      </c>
      <c r="E40">
        <f>C40*D40</f>
        <v>32</v>
      </c>
      <c r="F40" s="2">
        <v>24798</v>
      </c>
      <c r="G40" s="2">
        <v>3826</v>
      </c>
      <c r="H40">
        <v>96</v>
      </c>
      <c r="I40" s="8">
        <v>2187415</v>
      </c>
      <c r="J40" s="2">
        <f>(17500/C40)*(17500/D40)</f>
        <v>9570312.5</v>
      </c>
      <c r="K40" s="2">
        <f>(J40/(2+((C40+D40)/(C40*D40))))</f>
        <v>3157216.494845361</v>
      </c>
      <c r="L40" s="11">
        <f>(F40/230400)</f>
        <v>0.10763020833333334</v>
      </c>
    </row>
    <row r="41" spans="2:12" ht="15">
      <c r="B41" s="6" t="s">
        <v>58</v>
      </c>
      <c r="C41" s="6">
        <v>32</v>
      </c>
      <c r="D41" s="6">
        <f t="shared" ref="D41:D46" si="6">D40*2</f>
        <v>2</v>
      </c>
      <c r="E41" s="6">
        <f>C41*D41</f>
        <v>64</v>
      </c>
      <c r="F41" s="6">
        <v>36112</v>
      </c>
      <c r="G41" s="6">
        <v>4354</v>
      </c>
      <c r="H41" s="6">
        <v>192</v>
      </c>
      <c r="I41" s="9">
        <v>1111228</v>
      </c>
      <c r="J41" s="6">
        <f>(17500/C41)*(17500/D41)</f>
        <v>4785156.25</v>
      </c>
      <c r="K41" s="2">
        <f>(J41/(2+((C41+D41)/(C41*D41))))</f>
        <v>1890432.0987654321</v>
      </c>
      <c r="L41" s="11">
        <f t="shared" si="5"/>
        <v>0.1567361111111111</v>
      </c>
    </row>
    <row r="42" spans="2:12">
      <c r="B42" t="s">
        <v>59</v>
      </c>
      <c r="C42" s="2">
        <v>32</v>
      </c>
      <c r="D42" s="2">
        <f t="shared" si="6"/>
        <v>4</v>
      </c>
      <c r="E42">
        <f>C42*D42</f>
        <v>128</v>
      </c>
      <c r="F42" s="2">
        <v>55888</v>
      </c>
      <c r="G42" s="2">
        <v>5442</v>
      </c>
      <c r="H42">
        <v>384</v>
      </c>
      <c r="I42" s="8">
        <v>611737</v>
      </c>
      <c r="J42" s="2">
        <f>(17500/C42)*(17500/D42)</f>
        <v>2392578.125</v>
      </c>
      <c r="K42" s="2">
        <f>(J42/(2+((C42+D42)/(C42*D42))))</f>
        <v>1048801.3698630137</v>
      </c>
      <c r="L42" s="11">
        <f t="shared" si="5"/>
        <v>0.24256944444444445</v>
      </c>
    </row>
    <row r="43" spans="2:12">
      <c r="B43" t="s">
        <v>60</v>
      </c>
      <c r="C43" s="2">
        <v>32</v>
      </c>
      <c r="D43" s="2">
        <f t="shared" si="6"/>
        <v>8</v>
      </c>
      <c r="E43">
        <f>C43*D43</f>
        <v>256</v>
      </c>
      <c r="F43" s="2">
        <v>98886</v>
      </c>
      <c r="G43" s="2">
        <v>7650</v>
      </c>
      <c r="H43">
        <v>768</v>
      </c>
      <c r="I43" s="8">
        <v>356298</v>
      </c>
      <c r="J43" s="2">
        <f>(17500/C43)*(17500/D43)</f>
        <v>1196289.0625</v>
      </c>
      <c r="K43" s="2">
        <f>(J43/(2+((C43+D43)/(C43*D43))))</f>
        <v>554800.72463768115</v>
      </c>
      <c r="L43" s="11">
        <f t="shared" si="5"/>
        <v>0.42919270833333334</v>
      </c>
    </row>
    <row r="44" spans="2:12">
      <c r="B44" t="s">
        <v>61</v>
      </c>
      <c r="C44" s="2">
        <v>32</v>
      </c>
      <c r="D44" s="2">
        <f t="shared" si="6"/>
        <v>16</v>
      </c>
      <c r="E44">
        <f>C44*D44</f>
        <v>512</v>
      </c>
      <c r="F44" s="2">
        <v>182750</v>
      </c>
      <c r="G44" s="2">
        <v>12098</v>
      </c>
      <c r="H44" s="2">
        <v>1536</v>
      </c>
      <c r="I44" s="8">
        <v>226255</v>
      </c>
      <c r="J44" s="2">
        <f>(17500/C44)*(17500/D44)</f>
        <v>598144.53125</v>
      </c>
      <c r="K44" s="2">
        <f>(J44/(2+((C44+D44)/(C44*D44))))</f>
        <v>285680.97014925373</v>
      </c>
      <c r="L44" s="11">
        <f t="shared" si="5"/>
        <v>0.79318576388888884</v>
      </c>
    </row>
    <row r="45" spans="2:12">
      <c r="B45" t="s">
        <v>62</v>
      </c>
      <c r="C45" s="2">
        <v>32</v>
      </c>
      <c r="D45" s="2">
        <f t="shared" si="6"/>
        <v>32</v>
      </c>
      <c r="E45">
        <f>C45*D45</f>
        <v>1024</v>
      </c>
      <c r="F45" s="2">
        <v>798905</v>
      </c>
      <c r="G45" s="2">
        <v>35362</v>
      </c>
      <c r="H45" s="2">
        <v>1728</v>
      </c>
      <c r="I45" s="8">
        <v>128818</v>
      </c>
      <c r="J45" s="2">
        <f>(17500/C45)*(17500/D45)</f>
        <v>299072.265625</v>
      </c>
      <c r="K45" s="2">
        <f>(J45/(2+((C45+D45)/(C45*D45))))</f>
        <v>145004.73484848486</v>
      </c>
      <c r="L45" s="11">
        <f t="shared" si="5"/>
        <v>3.4674696180555555</v>
      </c>
    </row>
    <row r="46" spans="2:12">
      <c r="B46" t="s">
        <v>63</v>
      </c>
      <c r="C46" s="2">
        <v>32</v>
      </c>
      <c r="D46" s="2">
        <f t="shared" si="6"/>
        <v>64</v>
      </c>
      <c r="E46">
        <f>C46*D46</f>
        <v>2048</v>
      </c>
      <c r="F46" s="2">
        <v>2160507</v>
      </c>
      <c r="G46" s="2">
        <v>88066</v>
      </c>
      <c r="H46" s="2">
        <v>1728</v>
      </c>
      <c r="I46" s="8">
        <v>66315</v>
      </c>
      <c r="J46" s="2">
        <f>(17500/C46)*(17500/D46)</f>
        <v>149536.1328125</v>
      </c>
      <c r="K46" s="2">
        <f>(J46/(2+((C46+D46)/(C46*D46))))</f>
        <v>73055.82061068702</v>
      </c>
      <c r="L46" s="11">
        <f t="shared" si="5"/>
        <v>9.377200520833334</v>
      </c>
    </row>
    <row r="47" spans="2:12" ht="15">
      <c r="B47" s="6" t="s">
        <v>64</v>
      </c>
      <c r="C47" s="6">
        <v>64</v>
      </c>
      <c r="D47" s="6">
        <v>1</v>
      </c>
      <c r="E47" s="6">
        <f>C47*D47</f>
        <v>64</v>
      </c>
      <c r="F47" s="6">
        <v>73294</v>
      </c>
      <c r="G47" s="6">
        <v>7507</v>
      </c>
      <c r="H47" s="6">
        <v>192</v>
      </c>
      <c r="I47" s="9">
        <v>979202</v>
      </c>
      <c r="J47" s="6">
        <f>(17500/C47)*(17500/D47)</f>
        <v>4785156.25</v>
      </c>
      <c r="K47" s="2">
        <f>(J47/(2+((C47+D47)/(C47*D47))))</f>
        <v>1586787.5647668394</v>
      </c>
      <c r="L47" s="11">
        <f t="shared" si="5"/>
        <v>0.31811631944444446</v>
      </c>
    </row>
    <row r="48" spans="2:12">
      <c r="B48" t="s">
        <v>65</v>
      </c>
      <c r="C48" s="2">
        <v>64</v>
      </c>
      <c r="D48" s="2">
        <f t="shared" ref="D48:D53" si="7">D47*2</f>
        <v>2</v>
      </c>
      <c r="E48">
        <f>C48*D48</f>
        <v>128</v>
      </c>
      <c r="F48" s="2">
        <v>98823</v>
      </c>
      <c r="G48" s="2">
        <v>8515</v>
      </c>
      <c r="H48">
        <v>384</v>
      </c>
      <c r="I48" s="8">
        <v>498352</v>
      </c>
      <c r="J48" s="2">
        <f>(17500/C48)*(17500/D48)</f>
        <v>2392578.125</v>
      </c>
      <c r="K48" s="2">
        <f>(J48/(2+((C48+D48)/(C48*D48))))</f>
        <v>951086.95652173914</v>
      </c>
      <c r="L48" s="11">
        <f t="shared" si="5"/>
        <v>0.42891927083333331</v>
      </c>
    </row>
    <row r="49" spans="2:12">
      <c r="B49" t="s">
        <v>66</v>
      </c>
      <c r="C49" s="2">
        <v>64</v>
      </c>
      <c r="D49" s="2">
        <f t="shared" si="7"/>
        <v>4</v>
      </c>
      <c r="E49">
        <f>C49*D49</f>
        <v>256</v>
      </c>
      <c r="F49" s="2">
        <v>142212</v>
      </c>
      <c r="G49" s="2">
        <v>10595</v>
      </c>
      <c r="H49">
        <v>768</v>
      </c>
      <c r="I49" s="8">
        <v>249357</v>
      </c>
      <c r="J49" s="2">
        <f>(17500/C49)*(17500/D49)</f>
        <v>1196289.0625</v>
      </c>
      <c r="K49" s="2">
        <f>(J49/(2+((C49+D49)/(C49*D49))))</f>
        <v>528017.24137931038</v>
      </c>
      <c r="L49" s="11">
        <f t="shared" si="5"/>
        <v>0.61723958333333329</v>
      </c>
    </row>
    <row r="50" spans="2:12">
      <c r="B50" t="s">
        <v>67</v>
      </c>
      <c r="C50" s="2">
        <v>64</v>
      </c>
      <c r="D50" s="2">
        <f t="shared" si="7"/>
        <v>8</v>
      </c>
      <c r="E50">
        <f>C50*D50</f>
        <v>512</v>
      </c>
      <c r="F50" s="2">
        <v>222967</v>
      </c>
      <c r="G50" s="2">
        <v>14820</v>
      </c>
      <c r="H50" s="2">
        <v>1536</v>
      </c>
      <c r="I50" s="8">
        <v>144148</v>
      </c>
      <c r="J50" s="2">
        <f>(17500/C50)*(17500/D50)</f>
        <v>598144.53125</v>
      </c>
      <c r="K50" s="2">
        <f>(J50/(2+((C50+D50)/(C50*D50))))</f>
        <v>279425.18248175184</v>
      </c>
      <c r="L50" s="11">
        <f t="shared" si="5"/>
        <v>0.96773871527777777</v>
      </c>
    </row>
    <row r="51" spans="2:12">
      <c r="B51" t="s">
        <v>68</v>
      </c>
      <c r="C51" s="2">
        <v>64</v>
      </c>
      <c r="D51" s="2">
        <f t="shared" si="7"/>
        <v>16</v>
      </c>
      <c r="E51">
        <f>C51*D51</f>
        <v>1024</v>
      </c>
      <c r="F51" s="2">
        <v>838728</v>
      </c>
      <c r="G51" s="2">
        <v>37667</v>
      </c>
      <c r="H51" s="2">
        <v>1728</v>
      </c>
      <c r="I51" s="8">
        <v>94999</v>
      </c>
      <c r="J51" s="2">
        <f>(17500/C51)*(17500/D51)</f>
        <v>299072.265625</v>
      </c>
      <c r="K51" s="2">
        <f>(J51/(2+((C51+D51)/(C51*D51))))</f>
        <v>143914.47368421053</v>
      </c>
      <c r="L51" s="11">
        <f t="shared" si="5"/>
        <v>3.6403124999999998</v>
      </c>
    </row>
    <row r="52" spans="2:12">
      <c r="B52" t="s">
        <v>69</v>
      </c>
      <c r="C52" s="2">
        <v>64</v>
      </c>
      <c r="D52" s="2">
        <f t="shared" si="7"/>
        <v>32</v>
      </c>
      <c r="E52">
        <f>C52*D52</f>
        <v>2048</v>
      </c>
      <c r="F52" s="2">
        <v>2199738</v>
      </c>
      <c r="G52" s="2">
        <v>87523</v>
      </c>
      <c r="H52" s="2">
        <v>1728</v>
      </c>
      <c r="I52" s="8">
        <v>60066</v>
      </c>
      <c r="J52" s="2">
        <f>(17500/C52)*(17500/D52)</f>
        <v>149536.1328125</v>
      </c>
      <c r="K52" s="2">
        <f>(J52/(2+((C52+D52)/(C52*D52))))</f>
        <v>73055.82061068702</v>
      </c>
      <c r="L52" s="11">
        <f t="shared" si="5"/>
        <v>9.5474739583333328</v>
      </c>
    </row>
    <row r="53" spans="2:12">
      <c r="B53" t="s">
        <v>70</v>
      </c>
      <c r="C53" s="2">
        <v>64</v>
      </c>
      <c r="D53" s="2">
        <f t="shared" si="7"/>
        <v>64</v>
      </c>
      <c r="E53">
        <f>C53*D53</f>
        <v>4096</v>
      </c>
      <c r="F53" s="2"/>
      <c r="G53" s="2"/>
      <c r="H53" s="2"/>
      <c r="I53" s="8">
        <v>32220</v>
      </c>
      <c r="J53" s="2">
        <f>(17500/C53)*(17500/D53)</f>
        <v>74768.06640625</v>
      </c>
      <c r="K53" s="2">
        <f>(J53/(2+((C53+D53)/(C53*D53))))</f>
        <v>36808.894230769234</v>
      </c>
      <c r="L53" s="10">
        <f t="shared" si="5"/>
        <v>0</v>
      </c>
    </row>
    <row r="54" spans="2:12">
      <c r="B54" t="s">
        <v>71</v>
      </c>
      <c r="D54" s="2"/>
    </row>
  </sheetData>
  <phoneticPr fontId="16" type="noConversion"/>
  <pageMargins left="0" right="0" top="0.39370078740157477" bottom="0.39370078740157477" header="0" footer="0"/>
  <pageSetup orientation="portrait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B2" sqref="B2"/>
    </sheetView>
  </sheetViews>
  <sheetFormatPr defaultRowHeight="14.25"/>
  <cols>
    <col min="1" max="1" width="26.875" customWidth="1"/>
    <col min="2" max="2" width="39.375" customWidth="1"/>
    <col min="3" max="3" width="21.375" customWidth="1"/>
    <col min="4" max="4" width="10.625" customWidth="1"/>
  </cols>
  <sheetData>
    <row r="1" spans="1:4">
      <c r="A1" t="s">
        <v>24</v>
      </c>
      <c r="B1" t="s">
        <v>25</v>
      </c>
      <c r="C1" t="s">
        <v>26</v>
      </c>
      <c r="D1">
        <f>17500*17500</f>
        <v>306250000</v>
      </c>
    </row>
    <row r="2" spans="1:4">
      <c r="A2" t="s">
        <v>27</v>
      </c>
      <c r="B2" t="s">
        <v>28</v>
      </c>
      <c r="C2" t="s">
        <v>29</v>
      </c>
      <c r="D2">
        <f>(17500/8)*(17500/8)</f>
        <v>4785156.25</v>
      </c>
    </row>
    <row r="3" spans="1:4">
      <c r="A3" t="s">
        <v>30</v>
      </c>
      <c r="D3" s="4">
        <f>((D1-D2)/D1)*100</f>
        <v>98.4375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6"/>
  <sheetViews>
    <sheetView workbookViewId="0"/>
  </sheetViews>
  <sheetFormatPr defaultRowHeight="14.25"/>
  <cols>
    <col min="1" max="1" width="19.625" customWidth="1"/>
    <col min="2" max="7" width="10.625" customWidth="1"/>
  </cols>
  <sheetData>
    <row r="3" spans="1:7">
      <c r="B3" t="s">
        <v>31</v>
      </c>
      <c r="C3" t="s">
        <v>32</v>
      </c>
      <c r="D3" t="s">
        <v>4</v>
      </c>
      <c r="E3" t="s">
        <v>33</v>
      </c>
      <c r="F3" t="s">
        <v>5</v>
      </c>
      <c r="G3" t="s">
        <v>34</v>
      </c>
    </row>
    <row r="4" spans="1:7">
      <c r="A4" t="s">
        <v>35</v>
      </c>
      <c r="B4" s="1">
        <v>231</v>
      </c>
      <c r="C4" s="1">
        <v>0.1</v>
      </c>
      <c r="D4" s="1">
        <v>16</v>
      </c>
      <c r="E4" s="1">
        <v>0.01</v>
      </c>
      <c r="F4">
        <v>0</v>
      </c>
      <c r="G4">
        <v>0</v>
      </c>
    </row>
    <row r="5" spans="1:7">
      <c r="A5" t="s">
        <v>36</v>
      </c>
      <c r="B5" s="1">
        <v>321</v>
      </c>
      <c r="C5" s="1">
        <v>0.1393229</v>
      </c>
      <c r="D5" s="1">
        <v>16</v>
      </c>
      <c r="E5" s="1">
        <v>0.01</v>
      </c>
      <c r="F5" s="1">
        <v>3</v>
      </c>
      <c r="G5" s="1">
        <v>0.17361112000000001</v>
      </c>
    </row>
    <row r="6" spans="1:7">
      <c r="A6" t="s">
        <v>37</v>
      </c>
      <c r="B6" s="1">
        <v>2187</v>
      </c>
      <c r="C6" s="1">
        <v>0.94921875</v>
      </c>
      <c r="D6" s="1">
        <v>136</v>
      </c>
      <c r="E6" s="1">
        <v>2.9513887999999999E-2</v>
      </c>
      <c r="F6" s="1">
        <v>24</v>
      </c>
      <c r="G6" s="1">
        <v>1.388889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Campos</dc:creator>
  <cp:lastModifiedBy>Andre Campos</cp:lastModifiedBy>
  <cp:revision>4</cp:revision>
  <dcterms:created xsi:type="dcterms:W3CDTF">2021-04-21T18:20:59Z</dcterms:created>
  <dcterms:modified xsi:type="dcterms:W3CDTF">2021-04-29T21:51:31Z</dcterms:modified>
</cp:coreProperties>
</file>