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<sst xmlns="http://schemas.openxmlformats.org/spreadsheetml/2006/main" count="78" uniqueCount="77">
  <si>
    <t xml:space="preserve">Point cloud size</t>
  </si>
  <si>
    <t xml:space="preserve">Cores</t>
  </si>
  <si>
    <t xml:space="preserve">Distance Modules</t>
  </si>
  <si>
    <t xml:space="preserve">Core*Distance Modules</t>
  </si>
  <si>
    <t xml:space="preserve">LUTS</t>
  </si>
  <si>
    <t xml:space="preserve">FF</t>
  </si>
  <si>
    <t xml:space="preserve">DSP</t>
  </si>
  <si>
    <t xml:space="preserve">CYCLES</t>
  </si>
  <si>
    <t xml:space="preserve">Wrost case Estimation:</t>
  </si>
  <si>
    <t xml:space="preserve">Estimation</t>
  </si>
  <si>
    <t xml:space="preserve">%Utilization</t>
  </si>
  <si>
    <t xml:space="preserve">Cycles per Point</t>
  </si>
  <si>
    <t xml:space="preserve">Test 1</t>
  </si>
  <si>
    <t xml:space="preserve">Test 2</t>
  </si>
  <si>
    <t xml:space="preserve">Test 3</t>
  </si>
  <si>
    <t xml:space="preserve">Test 4</t>
  </si>
  <si>
    <t xml:space="preserve">Test 5</t>
  </si>
  <si>
    <t xml:space="preserve">Test 6</t>
  </si>
  <si>
    <t xml:space="preserve">Test 7</t>
  </si>
  <si>
    <t xml:space="preserve">Test 8</t>
  </si>
  <si>
    <t xml:space="preserve">Test 9</t>
  </si>
  <si>
    <t xml:space="preserve">Test 10</t>
  </si>
  <si>
    <t xml:space="preserve">Test 11</t>
  </si>
  <si>
    <t xml:space="preserve">Test 12</t>
  </si>
  <si>
    <t xml:space="preserve">Test 13</t>
  </si>
  <si>
    <t xml:space="preserve">Test 14</t>
  </si>
  <si>
    <t xml:space="preserve">Test 15</t>
  </si>
  <si>
    <t xml:space="preserve">Test 16</t>
  </si>
  <si>
    <t xml:space="preserve">Test 17</t>
  </si>
  <si>
    <t xml:space="preserve">Test 18</t>
  </si>
  <si>
    <t xml:space="preserve">Test 19</t>
  </si>
  <si>
    <t xml:space="preserve">Test 20</t>
  </si>
  <si>
    <t xml:space="preserve">Test 21</t>
  </si>
  <si>
    <t xml:space="preserve">Test 22</t>
  </si>
  <si>
    <t xml:space="preserve">Test 23</t>
  </si>
  <si>
    <t xml:space="preserve">Test 24</t>
  </si>
  <si>
    <t xml:space="preserve">Test 25</t>
  </si>
  <si>
    <t xml:space="preserve">Test 26</t>
  </si>
  <si>
    <t xml:space="preserve">Test 27</t>
  </si>
  <si>
    <t xml:space="preserve">Test 28</t>
  </si>
  <si>
    <t xml:space="preserve">Test 29</t>
  </si>
  <si>
    <t xml:space="preserve">Test 30</t>
  </si>
  <si>
    <t xml:space="preserve">Test 31</t>
  </si>
  <si>
    <t xml:space="preserve">Test 32</t>
  </si>
  <si>
    <t xml:space="preserve">Test 33</t>
  </si>
  <si>
    <t xml:space="preserve">Test 34</t>
  </si>
  <si>
    <t xml:space="preserve">Test 35</t>
  </si>
  <si>
    <t xml:space="preserve">Test 36</t>
  </si>
  <si>
    <t xml:space="preserve">Test 37</t>
  </si>
  <si>
    <t xml:space="preserve">Test 38</t>
  </si>
  <si>
    <t xml:space="preserve">Test 39</t>
  </si>
  <si>
    <t xml:space="preserve">Test 40</t>
  </si>
  <si>
    <t xml:space="preserve">Test 41</t>
  </si>
  <si>
    <t xml:space="preserve">Test 42</t>
  </si>
  <si>
    <t xml:space="preserve">Test 43</t>
  </si>
  <si>
    <t xml:space="preserve">Test 44</t>
  </si>
  <si>
    <t xml:space="preserve">Test 45</t>
  </si>
  <si>
    <t xml:space="preserve">Test 46</t>
  </si>
  <si>
    <t xml:space="preserve">Test 47</t>
  </si>
  <si>
    <t xml:space="preserve">Test 48</t>
  </si>
  <si>
    <t xml:space="preserve">Test 49</t>
  </si>
  <si>
    <t xml:space="preserve">Test 50</t>
  </si>
  <si>
    <t xml:space="preserve">ROR worst case cycles needed</t>
  </si>
  <si>
    <t xml:space="preserve">N*N</t>
  </si>
  <si>
    <t xml:space="preserve">17500*17500</t>
  </si>
  <si>
    <t xml:space="preserve">ROR Hardware Implementation</t>
  </si>
  <si>
    <t xml:space="preserve">(N/CORE_NUMBER)*(N/DISTANCE_MODULES)</t>
  </si>
  <si>
    <t xml:space="preserve">(17500/8)*(17500/8)</t>
  </si>
  <si>
    <t xml:space="preserve">improvement</t>
  </si>
  <si>
    <t xml:space="preserve">Number of points:</t>
  </si>
  <si>
    <t xml:space="preserve">Core number</t>
  </si>
  <si>
    <t xml:space="preserve">Cycles</t>
  </si>
  <si>
    <t xml:space="preserve">Cycles per point</t>
  </si>
  <si>
    <t xml:space="preserve">ROR</t>
  </si>
  <si>
    <t xml:space="preserve">DROR</t>
  </si>
  <si>
    <t xml:space="preserve">LIOR</t>
  </si>
  <si>
    <t xml:space="preserve">DLIOR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</si>
</sst>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"/>
    <numFmt numFmtId="166" formatCode="#,##0"/>
    <numFmt numFmtId="167" formatCode="0%"/>
    <numFmt numFmtId="168" formatCode="0.00%"/>
    <numFmt numFmtId="169" formatCode="0.000000"/>
    <numFmt numFmtId="170" formatCode="0.0"/>
  </numFmts>
  <fonts count="2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8"/>
      <color rgb="FF00000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333333"/>
      <name val="Arial"/>
      <family val="0"/>
      <charset val="1"/>
    </font>
    <font>
      <sz val="11"/>
      <color rgb="FF000000"/>
      <name val="Calibri"/>
      <family val="2"/>
      <charset val="1"/>
    </font>
    <font>
      <sz val="9"/>
      <color rgb="FFBFBFBF"/>
      <name val="Calibri"/>
      <family val="2"/>
    </font>
    <font>
      <b val="true"/>
      <sz val="9"/>
      <color rgb="FFBFBFBF"/>
      <name val="Calibri"/>
      <family val="2"/>
    </font>
    <font>
      <b val="true"/>
      <sz val="16"/>
      <color rgb="FFF2F2F2"/>
      <name val="Calibri"/>
      <family val="2"/>
    </font>
    <font>
      <sz val="10"/>
      <color rgb="FF000000"/>
      <name val="Times New Roman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262626"/>
      </patternFill>
    </fill>
    <fill>
      <patternFill patternType="solid">
        <fgColor rgb="FF808080"/>
        <bgColor rgb="FFA5A5A5"/>
      </patternFill>
    </fill>
    <fill>
      <patternFill patternType="solid">
        <fgColor rgb="FFDDDDDD"/>
        <bgColor rgb="FFF2F2F2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E699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2" applyFont="true" applyBorder="true" applyAlignment="true" applyProtection="false">
      <alignment horizontal="general" vertical="bottom" textRotation="0" wrapText="false" indent="0" shrinkToFit="false"/>
    </xf>
    <xf numFmtId="164" fontId="16" fillId="9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3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2" xfId="3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0" xfId="3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9" borderId="0" xfId="38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8" borderId="2" xfId="3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25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Accent 1 5" xfId="20" builtinId="53" customBuiltin="true"/>
    <cellStyle name="Accent 2 6" xfId="21" builtinId="53" customBuiltin="true"/>
    <cellStyle name="Accent 3 7" xfId="22" builtinId="53" customBuiltin="true"/>
    <cellStyle name="Accent 4" xfId="23" builtinId="53" customBuiltin="true"/>
    <cellStyle name="Bad 8" xfId="24" builtinId="53" customBuiltin="true"/>
    <cellStyle name="Error 9" xfId="25" builtinId="53" customBuiltin="true"/>
    <cellStyle name="Footnote 10" xfId="26" builtinId="53" customBuiltin="true"/>
    <cellStyle name="Good 11" xfId="27" builtinId="53" customBuiltin="true"/>
    <cellStyle name="Heading 1 13" xfId="28" builtinId="53" customBuiltin="true"/>
    <cellStyle name="Heading 12" xfId="29" builtinId="53" customBuiltin="true"/>
    <cellStyle name="Heading 2 14" xfId="30" builtinId="53" customBuiltin="true"/>
    <cellStyle name="Hyperlink 15" xfId="31" builtinId="53" customBuiltin="true"/>
    <cellStyle name="Neutral 16" xfId="32" builtinId="53" customBuiltin="true"/>
    <cellStyle name="Note 17" xfId="33" builtinId="53" customBuiltin="true"/>
    <cellStyle name="Status 18" xfId="34" builtinId="53" customBuiltin="true"/>
    <cellStyle name="Text 19" xfId="35" builtinId="53" customBuiltin="true"/>
    <cellStyle name="Warning 20" xfId="36" builtinId="53" customBuiltin="true"/>
    <cellStyle name="Excel Built-in Note" xfId="37" builtinId="53" customBuiltin="true"/>
    <cellStyle name="Excel Built-in 40% - Accent4" xfId="38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FBFBF"/>
      <rgbColor rgb="FF808080"/>
      <rgbColor rgb="FFB2B2B2"/>
      <rgbColor rgb="FF993366"/>
      <rgbColor rgb="FFFFFFCC"/>
      <rgbColor rgb="FFF2F2F2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CC"/>
      <rgbColor rgb="FF4472C4"/>
      <rgbColor rgb="FF5B9BD5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262626"/>
      <rgbColor rgb="FF993300"/>
      <rgbColor rgb="FF993366"/>
      <rgbColor rgb="FF264478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"1 core"</c:f>
              <c:strCache>
                <c:ptCount val="1"/>
                <c:pt idx="0">
                  <c:v>1 core</c:v>
                </c:pt>
              </c:strCache>
            </c:strRef>
          </c:tx>
          <c:spPr>
            <a:solidFill>
              <a:srgbClr val="4472c4"/>
            </a:solidFill>
            <a:ln w="9360">
              <a:solidFill>
                <a:srgbClr val="4472c4"/>
              </a:solidFill>
              <a:round/>
            </a:ln>
          </c:spPr>
          <c:marker>
            <c:symbol val="circle"/>
            <c:size val="6"/>
            <c:spPr>
              <a:solidFill>
                <a:srgbClr val="4472c4"/>
              </a:solidFill>
            </c:spPr>
          </c:marker>
          <c:dLbls>
            <c:numFmt formatCode="#,##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Sheet1!$D$5:$D$11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Sheet1!$I$5:$I$11</c:f>
              <c:numCache>
                <c:formatCode>General</c:formatCode>
                <c:ptCount val="7"/>
                <c:pt idx="0">
                  <c:v>94265383</c:v>
                </c:pt>
                <c:pt idx="1">
                  <c:v>49425245</c:v>
                </c:pt>
                <c:pt idx="2">
                  <c:v>26747004</c:v>
                </c:pt>
                <c:pt idx="3">
                  <c:v>14774511</c:v>
                </c:pt>
                <c:pt idx="4">
                  <c:v>8082390</c:v>
                </c:pt>
                <c:pt idx="5">
                  <c:v>4304508</c:v>
                </c:pt>
                <c:pt idx="6">
                  <c:v>2216731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"2 core"</c:f>
              <c:strCache>
                <c:ptCount val="1"/>
                <c:pt idx="0">
                  <c:v>2 core</c:v>
                </c:pt>
              </c:strCache>
            </c:strRef>
          </c:tx>
          <c:spPr>
            <a:solidFill>
              <a:srgbClr val="ed7d31"/>
            </a:solidFill>
            <a:ln w="9360">
              <a:solidFill>
                <a:srgbClr val="ed7d31"/>
              </a:solidFill>
              <a:round/>
            </a:ln>
          </c:spPr>
          <c:marker>
            <c:symbol val="circle"/>
            <c:size val="6"/>
            <c:spPr>
              <a:solidFill>
                <a:srgbClr val="ed7d31"/>
              </a:solidFill>
            </c:spPr>
          </c:marker>
          <c:dLbls>
            <c:numFmt formatCode="#,##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Sheet1!$D$5:$D$11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Sheet1!$I$12:$I$18</c:f>
              <c:numCache>
                <c:formatCode>General</c:formatCode>
                <c:ptCount val="7"/>
                <c:pt idx="0">
                  <c:v>46426773</c:v>
                </c:pt>
                <c:pt idx="1">
                  <c:v>24431779</c:v>
                </c:pt>
                <c:pt idx="2">
                  <c:v>13246746</c:v>
                </c:pt>
                <c:pt idx="3">
                  <c:v>7333466</c:v>
                </c:pt>
                <c:pt idx="4">
                  <c:v>4010714</c:v>
                </c:pt>
                <c:pt idx="5">
                  <c:v>2138626</c:v>
                </c:pt>
                <c:pt idx="6">
                  <c:v>1103719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"4 core"</c:f>
              <c:strCache>
                <c:ptCount val="1"/>
                <c:pt idx="0">
                  <c:v>4 core</c:v>
                </c:pt>
              </c:strCache>
            </c:strRef>
          </c:tx>
          <c:spPr>
            <a:solidFill>
              <a:srgbClr val="a5a5a5"/>
            </a:solidFill>
            <a:ln w="9360">
              <a:solidFill>
                <a:srgbClr val="a5a5a5"/>
              </a:solidFill>
              <a:round/>
            </a:ln>
          </c:spPr>
          <c:marker>
            <c:symbol val="circle"/>
            <c:size val="6"/>
            <c:spPr>
              <a:solidFill>
                <a:srgbClr val="a5a5a5"/>
              </a:solidFill>
            </c:spPr>
          </c:marker>
          <c:dLbls>
            <c:numFmt formatCode="#,##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Sheet1!$D$5:$D$11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Sheet1!$I$19:$I$25</c:f>
              <c:numCache>
                <c:formatCode>General</c:formatCode>
                <c:ptCount val="7"/>
                <c:pt idx="0">
                  <c:v>22520213</c:v>
                </c:pt>
                <c:pt idx="1">
                  <c:v>11860150</c:v>
                </c:pt>
                <c:pt idx="2">
                  <c:v>6510215</c:v>
                </c:pt>
                <c:pt idx="3">
                  <c:v>3610671</c:v>
                </c:pt>
                <c:pt idx="4">
                  <c:v>1981640</c:v>
                </c:pt>
                <c:pt idx="5">
                  <c:v>1066634</c:v>
                </c:pt>
                <c:pt idx="6">
                  <c:v>549002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"8 core"</c:f>
              <c:strCache>
                <c:ptCount val="1"/>
                <c:pt idx="0">
                  <c:v>8 core</c:v>
                </c:pt>
              </c:strCache>
            </c:strRef>
          </c:tx>
          <c:spPr>
            <a:solidFill>
              <a:srgbClr val="ffc000"/>
            </a:solidFill>
            <a:ln w="9360">
              <a:solidFill>
                <a:srgbClr val="ffc000"/>
              </a:solidFill>
              <a:round/>
            </a:ln>
          </c:spPr>
          <c:marker>
            <c:symbol val="circle"/>
            <c:size val="6"/>
            <c:spPr>
              <a:solidFill>
                <a:srgbClr val="ffc000"/>
              </a:solidFill>
            </c:spPr>
          </c:marker>
          <c:dLbls>
            <c:numFmt formatCode="#,##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Sheet1!$D$5:$D$11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Sheet1!$I$26:$I$32</c:f>
              <c:numCache>
                <c:formatCode>General</c:formatCode>
                <c:ptCount val="7"/>
                <c:pt idx="0">
                  <c:v>10658337</c:v>
                </c:pt>
                <c:pt idx="1">
                  <c:v>5646970</c:v>
                </c:pt>
                <c:pt idx="2">
                  <c:v>3114813</c:v>
                </c:pt>
                <c:pt idx="3">
                  <c:v>1769295</c:v>
                </c:pt>
                <c:pt idx="4">
                  <c:v>982576</c:v>
                </c:pt>
                <c:pt idx="5">
                  <c:v>528546</c:v>
                </c:pt>
                <c:pt idx="6">
                  <c:v>273279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"16 core"</c:f>
              <c:strCache>
                <c:ptCount val="1"/>
                <c:pt idx="0">
                  <c:v>16 core</c:v>
                </c:pt>
              </c:strCache>
            </c:strRef>
          </c:tx>
          <c:spPr>
            <a:solidFill>
              <a:srgbClr val="5b9bd5"/>
            </a:solidFill>
            <a:ln w="9360">
              <a:solidFill>
                <a:srgbClr val="5b9bd5"/>
              </a:solidFill>
              <a:round/>
            </a:ln>
          </c:spPr>
          <c:marker>
            <c:symbol val="circle"/>
            <c:size val="6"/>
            <c:spPr>
              <a:solidFill>
                <a:srgbClr val="5b9bd5"/>
              </a:solidFill>
            </c:spPr>
          </c:marker>
          <c:dLbls>
            <c:numFmt formatCode="#,##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Sheet1!$D$33:$D$39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Sheet1!$I$33:$I$39</c:f>
              <c:numCache>
                <c:formatCode>General</c:formatCode>
                <c:ptCount val="7"/>
                <c:pt idx="0">
                  <c:v>4829953</c:v>
                </c:pt>
                <c:pt idx="1">
                  <c:v>2554960</c:v>
                </c:pt>
                <c:pt idx="2">
                  <c:v>1399808</c:v>
                </c:pt>
                <c:pt idx="3">
                  <c:v>839810</c:v>
                </c:pt>
                <c:pt idx="4">
                  <c:v>478134</c:v>
                </c:pt>
                <c:pt idx="5">
                  <c:v>259908</c:v>
                </c:pt>
                <c:pt idx="6">
                  <c:v>134313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"32 cores"</c:f>
              <c:strCache>
                <c:ptCount val="1"/>
                <c:pt idx="0">
                  <c:v>32 cores</c:v>
                </c:pt>
              </c:strCache>
            </c:strRef>
          </c:tx>
          <c:spPr>
            <a:solidFill>
              <a:srgbClr val="70ad47"/>
            </a:solidFill>
            <a:ln w="9360">
              <a:solidFill>
                <a:srgbClr val="70ad47"/>
              </a:solidFill>
              <a:round/>
            </a:ln>
          </c:spPr>
          <c:marker>
            <c:symbol val="circle"/>
            <c:size val="6"/>
            <c:spPr>
              <a:solidFill>
                <a:srgbClr val="70ad47"/>
              </a:solidFill>
            </c:spPr>
          </c:marker>
          <c:dLbls>
            <c:numFmt formatCode="#,##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Sheet1!$D$40:$D$46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Sheet1!$I$40:$I$46</c:f>
              <c:numCache>
                <c:formatCode>General</c:formatCode>
                <c:ptCount val="7"/>
                <c:pt idx="0">
                  <c:v>2187415</c:v>
                </c:pt>
                <c:pt idx="1">
                  <c:v>1111228</c:v>
                </c:pt>
                <c:pt idx="2">
                  <c:v>611737</c:v>
                </c:pt>
                <c:pt idx="3">
                  <c:v>356298</c:v>
                </c:pt>
                <c:pt idx="4">
                  <c:v>226255</c:v>
                </c:pt>
                <c:pt idx="5">
                  <c:v>128818</c:v>
                </c:pt>
                <c:pt idx="6">
                  <c:v>66315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"64 cores"</c:f>
              <c:strCache>
                <c:ptCount val="1"/>
                <c:pt idx="0">
                  <c:v>64 cores</c:v>
                </c:pt>
              </c:strCache>
            </c:strRef>
          </c:tx>
          <c:spPr>
            <a:solidFill>
              <a:srgbClr val="264478"/>
            </a:solidFill>
            <a:ln w="9360">
              <a:solidFill>
                <a:srgbClr val="264478"/>
              </a:solidFill>
              <a:round/>
            </a:ln>
          </c:spPr>
          <c:marker>
            <c:symbol val="circle"/>
            <c:size val="6"/>
            <c:spPr>
              <a:solidFill>
                <a:srgbClr val="264478"/>
              </a:solidFill>
            </c:spPr>
          </c:marker>
          <c:dLbls>
            <c:numFmt formatCode="#,##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Sheet1!$D$47:$D$53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Sheet1!$I$47:$I$53</c:f>
              <c:numCache>
                <c:formatCode>General</c:formatCode>
                <c:ptCount val="7"/>
                <c:pt idx="0">
                  <c:v>979202</c:v>
                </c:pt>
                <c:pt idx="1">
                  <c:v>498352</c:v>
                </c:pt>
                <c:pt idx="2">
                  <c:v>249357</c:v>
                </c:pt>
                <c:pt idx="3">
                  <c:v>144148</c:v>
                </c:pt>
                <c:pt idx="4">
                  <c:v>94999</c:v>
                </c:pt>
                <c:pt idx="5">
                  <c:v>60066</c:v>
                </c:pt>
                <c:pt idx="6">
                  <c:v>32220</c:v>
                </c:pt>
              </c:numCache>
            </c:numRef>
          </c:yVal>
          <c:smooth val="0"/>
        </c:ser>
        <c:axId val="35156560"/>
        <c:axId val="32515051"/>
      </c:scatterChart>
      <c:valAx>
        <c:axId val="35156560"/>
        <c:scaling>
          <c:orientation val="minMax"/>
        </c:scaling>
        <c:delete val="0"/>
        <c:axPos val="b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900" spc="-1" strike="noStrike">
                    <a:solidFill>
                      <a:srgbClr val="bfbfbf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bfbfbf"/>
                    </a:solidFill>
                    <a:latin typeface="Calibri"/>
                  </a:rPr>
                  <a:t>Distance modules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32515051"/>
        <c:crosses val="max"/>
        <c:crossBetween val="midCat"/>
      </c:valAx>
      <c:valAx>
        <c:axId val="32515051"/>
        <c:scaling>
          <c:orientation val="minMax"/>
          <c:min val="10000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bfbfbf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bfbfbf"/>
                    </a:solidFill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3515656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bfbfbf"/>
              </a:solidFill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/>
    </a:gra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"1x64"</c:f>
              <c:strCache>
                <c:ptCount val="1"/>
                <c:pt idx="0">
                  <c:v>1x64</c:v>
                </c:pt>
              </c:strCache>
            </c:strRef>
          </c:tx>
          <c:spPr>
            <a:solidFill>
              <a:srgbClr val="4472c4"/>
            </a:solidFill>
            <a:ln w="9360">
              <a:solidFill>
                <a:srgbClr val="4472c4"/>
              </a:solidFill>
              <a:round/>
            </a:ln>
          </c:spPr>
          <c:marker>
            <c:symbol val="circle"/>
            <c:size val="6"/>
            <c:spPr>
              <a:solidFill>
                <a:srgbClr val="4472c4"/>
              </a:solidFill>
            </c:spPr>
          </c:marker>
          <c:dLbls>
            <c:numFmt formatCode="#,##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Sheet1!$C$11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Sheet1!$I$11</c:f>
              <c:numCache>
                <c:formatCode>General</c:formatCode>
                <c:ptCount val="1"/>
                <c:pt idx="0">
                  <c:v>2216731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"2x32"</c:f>
              <c:strCache>
                <c:ptCount val="1"/>
                <c:pt idx="0">
                  <c:v>2x32</c:v>
                </c:pt>
              </c:strCache>
            </c:strRef>
          </c:tx>
          <c:spPr>
            <a:solidFill>
              <a:srgbClr val="ed7d31"/>
            </a:solidFill>
            <a:ln w="9360">
              <a:solidFill>
                <a:srgbClr val="ed7d31"/>
              </a:solidFill>
              <a:round/>
            </a:ln>
          </c:spPr>
          <c:marker>
            <c:symbol val="circle"/>
            <c:size val="6"/>
            <c:spPr>
              <a:solidFill>
                <a:srgbClr val="ed7d31"/>
              </a:solidFill>
            </c:spPr>
          </c:marker>
          <c:dLbls>
            <c:numFmt formatCode="#,##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Sheet1!$C$17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Sheet1!$I$17</c:f>
              <c:numCache>
                <c:formatCode>General</c:formatCode>
                <c:ptCount val="1"/>
                <c:pt idx="0">
                  <c:v>2138626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"4x16"</c:f>
              <c:strCache>
                <c:ptCount val="1"/>
                <c:pt idx="0">
                  <c:v>4x16</c:v>
                </c:pt>
              </c:strCache>
            </c:strRef>
          </c:tx>
          <c:spPr>
            <a:solidFill>
              <a:srgbClr val="a5a5a5"/>
            </a:solidFill>
            <a:ln w="9360">
              <a:solidFill>
                <a:srgbClr val="a5a5a5"/>
              </a:solidFill>
              <a:round/>
            </a:ln>
          </c:spPr>
          <c:marker>
            <c:symbol val="circle"/>
            <c:size val="6"/>
            <c:spPr>
              <a:solidFill>
                <a:srgbClr val="a5a5a5"/>
              </a:solidFill>
            </c:spPr>
          </c:marker>
          <c:dLbls>
            <c:numFmt formatCode="#,##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Sheet1!$C$23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Sheet1!$I$23</c:f>
              <c:numCache>
                <c:formatCode>General</c:formatCode>
                <c:ptCount val="1"/>
                <c:pt idx="0">
                  <c:v>1981640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"8x8"</c:f>
              <c:strCache>
                <c:ptCount val="1"/>
                <c:pt idx="0">
                  <c:v>8x8</c:v>
                </c:pt>
              </c:strCache>
            </c:strRef>
          </c:tx>
          <c:spPr>
            <a:solidFill>
              <a:srgbClr val="ffc000"/>
            </a:solidFill>
            <a:ln w="9360">
              <a:solidFill>
                <a:srgbClr val="ffc000"/>
              </a:solidFill>
              <a:round/>
            </a:ln>
          </c:spPr>
          <c:marker>
            <c:symbol val="circle"/>
            <c:size val="6"/>
            <c:spPr>
              <a:solidFill>
                <a:srgbClr val="ffc000"/>
              </a:solidFill>
            </c:spPr>
          </c:marker>
          <c:dLbls>
            <c:numFmt formatCode="#,##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Sheet1!$C$29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Sheet1!$I$29</c:f>
              <c:numCache>
                <c:formatCode>General</c:formatCode>
                <c:ptCount val="1"/>
                <c:pt idx="0">
                  <c:v>1769295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"16x4"</c:f>
              <c:strCache>
                <c:ptCount val="1"/>
                <c:pt idx="0">
                  <c:v>16x4</c:v>
                </c:pt>
              </c:strCache>
            </c:strRef>
          </c:tx>
          <c:spPr>
            <a:solidFill>
              <a:srgbClr val="5b9bd5"/>
            </a:solidFill>
            <a:ln w="9360">
              <a:solidFill>
                <a:srgbClr val="5b9bd5"/>
              </a:solidFill>
              <a:round/>
            </a:ln>
          </c:spPr>
          <c:marker>
            <c:symbol val="circle"/>
            <c:size val="6"/>
            <c:spPr>
              <a:solidFill>
                <a:srgbClr val="5b9bd5"/>
              </a:solidFill>
            </c:spPr>
          </c:marker>
          <c:dLbls>
            <c:numFmt formatCode="#,##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Sheet1!$C$35</c:f>
              <c:numCache>
                <c:formatCode>General</c:formatCode>
                <c:ptCount val="1"/>
                <c:pt idx="0">
                  <c:v>16</c:v>
                </c:pt>
              </c:numCache>
            </c:numRef>
          </c:xVal>
          <c:yVal>
            <c:numRef>
              <c:f>Sheet1!$I$35</c:f>
              <c:numCache>
                <c:formatCode>General</c:formatCode>
                <c:ptCount val="1"/>
                <c:pt idx="0">
                  <c:v>1399808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"32x2"</c:f>
              <c:strCache>
                <c:ptCount val="1"/>
                <c:pt idx="0">
                  <c:v>32x2</c:v>
                </c:pt>
              </c:strCache>
            </c:strRef>
          </c:tx>
          <c:spPr>
            <a:solidFill>
              <a:srgbClr val="70ad47"/>
            </a:solidFill>
            <a:ln w="9360">
              <a:solidFill>
                <a:srgbClr val="70ad47"/>
              </a:solidFill>
              <a:round/>
            </a:ln>
          </c:spPr>
          <c:marker>
            <c:symbol val="circle"/>
            <c:size val="6"/>
            <c:spPr>
              <a:solidFill>
                <a:srgbClr val="70ad47"/>
              </a:solidFill>
            </c:spPr>
          </c:marker>
          <c:dLbls>
            <c:numFmt formatCode="#,##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Sheet1!$C$41</c:f>
              <c:numCache>
                <c:formatCode>General</c:formatCode>
                <c:ptCount val="1"/>
                <c:pt idx="0">
                  <c:v>32</c:v>
                </c:pt>
              </c:numCache>
            </c:numRef>
          </c:xVal>
          <c:yVal>
            <c:numRef>
              <c:f>Sheet1!$I$41</c:f>
              <c:numCache>
                <c:formatCode>General</c:formatCode>
                <c:ptCount val="1"/>
                <c:pt idx="0">
                  <c:v>1111228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"64x1"</c:f>
              <c:strCache>
                <c:ptCount val="1"/>
                <c:pt idx="0">
                  <c:v>64x1</c:v>
                </c:pt>
              </c:strCache>
            </c:strRef>
          </c:tx>
          <c:spPr>
            <a:solidFill>
              <a:srgbClr val="264478"/>
            </a:solidFill>
            <a:ln w="9360">
              <a:solidFill>
                <a:srgbClr val="264478"/>
              </a:solidFill>
              <a:round/>
            </a:ln>
          </c:spPr>
          <c:marker>
            <c:symbol val="circle"/>
            <c:size val="6"/>
            <c:spPr>
              <a:solidFill>
                <a:srgbClr val="264478"/>
              </a:solidFill>
            </c:spPr>
          </c:marker>
          <c:dLbls>
            <c:numFmt formatCode="#,##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Sheet1!$C$47</c:f>
              <c:numCache>
                <c:formatCode>General</c:formatCode>
                <c:ptCount val="1"/>
                <c:pt idx="0">
                  <c:v>64</c:v>
                </c:pt>
              </c:numCache>
            </c:numRef>
          </c:xVal>
          <c:yVal>
            <c:numRef>
              <c:f>Sheet1!$I$47</c:f>
              <c:numCache>
                <c:formatCode>General</c:formatCode>
                <c:ptCount val="1"/>
                <c:pt idx="0">
                  <c:v>979202</c:v>
                </c:pt>
              </c:numCache>
            </c:numRef>
          </c:yVal>
          <c:smooth val="0"/>
        </c:ser>
        <c:axId val="8652098"/>
        <c:axId val="44274441"/>
      </c:scatterChart>
      <c:valAx>
        <c:axId val="8652098"/>
        <c:scaling>
          <c:orientation val="minMax"/>
        </c:scaling>
        <c:delete val="0"/>
        <c:axPos val="b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900" spc="-1" strike="noStrike">
                    <a:solidFill>
                      <a:srgbClr val="bfbfbf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bfbfbf"/>
                    </a:solidFill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44274441"/>
        <c:crosses val="autoZero"/>
        <c:crossBetween val="midCat"/>
      </c:valAx>
      <c:valAx>
        <c:axId val="44274441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bfbfbf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bfbfbf"/>
                    </a:solidFill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865209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bfbfbf"/>
              </a:solidFill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/>
    </a:gra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97" strike="noStrike">
                <a:solidFill>
                  <a:srgbClr val="f2f2f2"/>
                </a:solidFill>
                <a:latin typeface="Calibri"/>
              </a:defRPr>
            </a:pPr>
            <a:r>
              <a:rPr b="1" sz="1600" spc="97" strike="noStrike">
                <a:solidFill>
                  <a:srgbClr val="f2f2f2"/>
                </a:solidFill>
                <a:latin typeface="Calibri"/>
              </a:rPr>
              <a:t>Cycles need per LUT use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ffffff"/>
            </a:solidFill>
            <a:ln w="25560">
              <a:noFill/>
            </a:ln>
          </c:spPr>
          <c:marker>
            <c:symbol val="circle"/>
            <c:size val="6"/>
            <c:spPr>
              <a:noFill/>
            </c:spPr>
          </c:marker>
          <c:dLbls>
            <c:numFmt formatCode="#,##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Sheet1!$L$5:$L$52</c:f>
              <c:numCache>
                <c:formatCode>General</c:formatCode>
                <c:ptCount val="48"/>
                <c:pt idx="0">
                  <c:v>0.00202256944444444</c:v>
                </c:pt>
                <c:pt idx="1">
                  <c:v>0.00352430555555556</c:v>
                </c:pt>
                <c:pt idx="2">
                  <c:v>0.00627604166666667</c:v>
                </c:pt>
                <c:pt idx="3">
                  <c:v>0.0119053819444444</c:v>
                </c:pt>
                <c:pt idx="4">
                  <c:v>0.0232508680555556</c:v>
                </c:pt>
                <c:pt idx="5">
                  <c:v>0.0458854166666667</c:v>
                </c:pt>
                <c:pt idx="6">
                  <c:v>0.0912543402777778</c:v>
                </c:pt>
                <c:pt idx="7">
                  <c:v>0.00398871527777778</c:v>
                </c:pt>
                <c:pt idx="8">
                  <c:v>0.00681857638888889</c:v>
                </c:pt>
                <c:pt idx="9">
                  <c:v>0.0124696180555556</c:v>
                </c:pt>
                <c:pt idx="10">
                  <c:v>0.0237717013888889</c:v>
                </c:pt>
                <c:pt idx="11">
                  <c:v>0.0465147569444444</c:v>
                </c:pt>
                <c:pt idx="12">
                  <c:v>0.0917838541666667</c:v>
                </c:pt>
                <c:pt idx="13">
                  <c:v>0.182521701388889</c:v>
                </c:pt>
                <c:pt idx="14">
                  <c:v>0.00831163194444444</c:v>
                </c:pt>
                <c:pt idx="15">
                  <c:v>0.0140407986111111</c:v>
                </c:pt>
                <c:pt idx="16">
                  <c:v>0.0253081597222222</c:v>
                </c:pt>
                <c:pt idx="17">
                  <c:v>0.0479296875</c:v>
                </c:pt>
                <c:pt idx="18">
                  <c:v>0.0932769097222222</c:v>
                </c:pt>
                <c:pt idx="19">
                  <c:v>0.183815104166667</c:v>
                </c:pt>
                <c:pt idx="20">
                  <c:v>0.365290798611111</c:v>
                </c:pt>
                <c:pt idx="21">
                  <c:v>0.0179383680555556</c:v>
                </c:pt>
                <c:pt idx="22">
                  <c:v>0.0292881944444444</c:v>
                </c:pt>
                <c:pt idx="23">
                  <c:v>0.0517664930555556</c:v>
                </c:pt>
                <c:pt idx="24">
                  <c:v>0.0970095486111111</c:v>
                </c:pt>
                <c:pt idx="25">
                  <c:v>0.187703993055556</c:v>
                </c:pt>
                <c:pt idx="26">
                  <c:v>0.368780381944444</c:v>
                </c:pt>
                <c:pt idx="27">
                  <c:v>0.731731770833333</c:v>
                </c:pt>
                <c:pt idx="28">
                  <c:v>0.043984375</c:v>
                </c:pt>
                <c:pt idx="29">
                  <c:v>0.0662109375</c:v>
                </c:pt>
                <c:pt idx="30">
                  <c:v>0.111280381944444</c:v>
                </c:pt>
                <c:pt idx="31">
                  <c:v>0.201766493055556</c:v>
                </c:pt>
                <c:pt idx="32">
                  <c:v>0.383155381944444</c:v>
                </c:pt>
                <c:pt idx="33">
                  <c:v>0.745373263888889</c:v>
                </c:pt>
                <c:pt idx="34">
                  <c:v>3.42822048611111</c:v>
                </c:pt>
                <c:pt idx="35">
                  <c:v>0.107630208333333</c:v>
                </c:pt>
                <c:pt idx="36">
                  <c:v>0.156736111111111</c:v>
                </c:pt>
                <c:pt idx="37">
                  <c:v>0.242569444444444</c:v>
                </c:pt>
                <c:pt idx="38">
                  <c:v>0.429192708333333</c:v>
                </c:pt>
                <c:pt idx="39">
                  <c:v>0.793185763888889</c:v>
                </c:pt>
                <c:pt idx="40">
                  <c:v>3.46746961805556</c:v>
                </c:pt>
                <c:pt idx="41">
                  <c:v>9.37720052083333</c:v>
                </c:pt>
                <c:pt idx="42">
                  <c:v>0.318116319444444</c:v>
                </c:pt>
                <c:pt idx="43">
                  <c:v>0.428919270833333</c:v>
                </c:pt>
                <c:pt idx="44">
                  <c:v>0.617239583333333</c:v>
                </c:pt>
                <c:pt idx="45">
                  <c:v>0.967738715277778</c:v>
                </c:pt>
                <c:pt idx="46">
                  <c:v>3.6403125</c:v>
                </c:pt>
                <c:pt idx="47">
                  <c:v>9.54747395833333</c:v>
                </c:pt>
              </c:numCache>
            </c:numRef>
          </c:xVal>
          <c:yVal>
            <c:numRef>
              <c:f>Sheet1!$I$5:$I$52</c:f>
              <c:numCache>
                <c:formatCode>General</c:formatCode>
                <c:ptCount val="48"/>
                <c:pt idx="0">
                  <c:v>94265383</c:v>
                </c:pt>
                <c:pt idx="1">
                  <c:v>49425245</c:v>
                </c:pt>
                <c:pt idx="2">
                  <c:v>26747004</c:v>
                </c:pt>
                <c:pt idx="3">
                  <c:v>14774511</c:v>
                </c:pt>
                <c:pt idx="4">
                  <c:v>8082390</c:v>
                </c:pt>
                <c:pt idx="5">
                  <c:v>4304508</c:v>
                </c:pt>
                <c:pt idx="6">
                  <c:v>2216731</c:v>
                </c:pt>
                <c:pt idx="7">
                  <c:v>46426773</c:v>
                </c:pt>
                <c:pt idx="8">
                  <c:v>24431779</c:v>
                </c:pt>
                <c:pt idx="9">
                  <c:v>13246746</c:v>
                </c:pt>
                <c:pt idx="10">
                  <c:v>7333466</c:v>
                </c:pt>
                <c:pt idx="11">
                  <c:v>4010714</c:v>
                </c:pt>
                <c:pt idx="12">
                  <c:v>2138626</c:v>
                </c:pt>
                <c:pt idx="13">
                  <c:v>1103719</c:v>
                </c:pt>
                <c:pt idx="14">
                  <c:v>22520213</c:v>
                </c:pt>
                <c:pt idx="15">
                  <c:v>11860150</c:v>
                </c:pt>
                <c:pt idx="16">
                  <c:v>6510215</c:v>
                </c:pt>
                <c:pt idx="17">
                  <c:v>3610671</c:v>
                </c:pt>
                <c:pt idx="18">
                  <c:v>1981640</c:v>
                </c:pt>
                <c:pt idx="19">
                  <c:v>1066634</c:v>
                </c:pt>
                <c:pt idx="20">
                  <c:v>549002</c:v>
                </c:pt>
                <c:pt idx="21">
                  <c:v>10658337</c:v>
                </c:pt>
                <c:pt idx="22">
                  <c:v>5646970</c:v>
                </c:pt>
                <c:pt idx="23">
                  <c:v>3114813</c:v>
                </c:pt>
                <c:pt idx="24">
                  <c:v>1769295</c:v>
                </c:pt>
                <c:pt idx="25">
                  <c:v>982576</c:v>
                </c:pt>
                <c:pt idx="26">
                  <c:v>528546</c:v>
                </c:pt>
                <c:pt idx="27">
                  <c:v>273279</c:v>
                </c:pt>
                <c:pt idx="28">
                  <c:v>4829953</c:v>
                </c:pt>
                <c:pt idx="29">
                  <c:v>2554960</c:v>
                </c:pt>
                <c:pt idx="30">
                  <c:v>1399808</c:v>
                </c:pt>
                <c:pt idx="31">
                  <c:v>839810</c:v>
                </c:pt>
                <c:pt idx="32">
                  <c:v>478134</c:v>
                </c:pt>
                <c:pt idx="33">
                  <c:v>259908</c:v>
                </c:pt>
                <c:pt idx="34">
                  <c:v>134313</c:v>
                </c:pt>
                <c:pt idx="35">
                  <c:v>2187415</c:v>
                </c:pt>
                <c:pt idx="36">
                  <c:v>1111228</c:v>
                </c:pt>
                <c:pt idx="37">
                  <c:v>611737</c:v>
                </c:pt>
                <c:pt idx="38">
                  <c:v>356298</c:v>
                </c:pt>
                <c:pt idx="39">
                  <c:v>226255</c:v>
                </c:pt>
                <c:pt idx="40">
                  <c:v>128818</c:v>
                </c:pt>
                <c:pt idx="41">
                  <c:v>66315</c:v>
                </c:pt>
                <c:pt idx="42">
                  <c:v>979202</c:v>
                </c:pt>
                <c:pt idx="43">
                  <c:v>498352</c:v>
                </c:pt>
                <c:pt idx="44">
                  <c:v>249357</c:v>
                </c:pt>
                <c:pt idx="45">
                  <c:v>144148</c:v>
                </c:pt>
                <c:pt idx="46">
                  <c:v>94999</c:v>
                </c:pt>
                <c:pt idx="47">
                  <c:v>60066</c:v>
                </c:pt>
              </c:numCache>
            </c:numRef>
          </c:yVal>
          <c:smooth val="0"/>
        </c:ser>
        <c:axId val="29784049"/>
        <c:axId val="21493900"/>
      </c:scatterChart>
      <c:valAx>
        <c:axId val="29784049"/>
        <c:scaling>
          <c:orientation val="minMax"/>
          <c:max val="1.1"/>
        </c:scaling>
        <c:delete val="0"/>
        <c:axPos val="b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900" spc="-1" strike="noStrike">
                    <a:solidFill>
                      <a:srgbClr val="bfbfbf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bfbfbf"/>
                    </a:solidFill>
                    <a:latin typeface="Calibri"/>
                  </a:rPr>
                  <a:t>% Use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%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21493900"/>
        <c:crosses val="autoZero"/>
        <c:crossBetween val="midCat"/>
      </c:valAx>
      <c:valAx>
        <c:axId val="21493900"/>
        <c:scaling>
          <c:orientation val="minMax"/>
          <c:max val="2000000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bfbfbf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bfbfbf"/>
                    </a:solidFill>
                    <a:latin typeface="Calibri"/>
                  </a:rPr>
                  <a:t>Cycles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2978404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bfbfbf"/>
              </a:solidFill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/>
    </a:gra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463320</xdr:colOff>
      <xdr:row>1</xdr:row>
      <xdr:rowOff>23040</xdr:rowOff>
    </xdr:from>
    <xdr:to>
      <xdr:col>31</xdr:col>
      <xdr:colOff>241200</xdr:colOff>
      <xdr:row>31</xdr:row>
      <xdr:rowOff>97200</xdr:rowOff>
    </xdr:to>
    <xdr:graphicFrame>
      <xdr:nvGraphicFramePr>
        <xdr:cNvPr id="0" name="Gráfico 7"/>
        <xdr:cNvGraphicFramePr/>
      </xdr:nvGraphicFramePr>
      <xdr:xfrm>
        <a:off x="17410680" y="203760"/>
        <a:ext cx="9112320" cy="554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450360</xdr:colOff>
      <xdr:row>32</xdr:row>
      <xdr:rowOff>68400</xdr:rowOff>
    </xdr:from>
    <xdr:to>
      <xdr:col>31</xdr:col>
      <xdr:colOff>242280</xdr:colOff>
      <xdr:row>57</xdr:row>
      <xdr:rowOff>180720</xdr:rowOff>
    </xdr:to>
    <xdr:graphicFrame>
      <xdr:nvGraphicFramePr>
        <xdr:cNvPr id="1" name="Gráfico 3"/>
        <xdr:cNvGraphicFramePr/>
      </xdr:nvGraphicFramePr>
      <xdr:xfrm>
        <a:off x="17397720" y="5897520"/>
        <a:ext cx="9126360" cy="466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447120</xdr:colOff>
      <xdr:row>58</xdr:row>
      <xdr:rowOff>166680</xdr:rowOff>
    </xdr:from>
    <xdr:to>
      <xdr:col>31</xdr:col>
      <xdr:colOff>207360</xdr:colOff>
      <xdr:row>84</xdr:row>
      <xdr:rowOff>34560</xdr:rowOff>
    </xdr:to>
    <xdr:graphicFrame>
      <xdr:nvGraphicFramePr>
        <xdr:cNvPr id="2" name="Gráfico 4"/>
        <xdr:cNvGraphicFramePr/>
      </xdr:nvGraphicFramePr>
      <xdr:xfrm>
        <a:off x="17394480" y="10729800"/>
        <a:ext cx="9094680" cy="457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54"/>
  <sheetViews>
    <sheetView showFormulas="false" showGridLines="true" showRowColHeaders="true" showZeros="true" rightToLeft="false" tabSelected="false" showOutlineSymbols="true" defaultGridColor="true" view="normal" topLeftCell="B1" colorId="64" zoomScale="85" zoomScaleNormal="85" zoomScalePageLayoutView="100" workbookViewId="0">
      <selection pane="topLeft" activeCell="F7" activeCellId="0" sqref="F7"/>
    </sheetView>
  </sheetViews>
  <sheetFormatPr defaultRowHeight="14.25" zeroHeight="false" outlineLevelRow="0" outlineLevelCol="0"/>
  <cols>
    <col collapsed="false" customWidth="true" hidden="false" outlineLevel="0" max="1" min="1" style="0" width="10.62"/>
    <col collapsed="false" customWidth="true" hidden="false" outlineLevel="0" max="2" min="2" style="0" width="14.51"/>
    <col collapsed="false" customWidth="true" hidden="false" outlineLevel="0" max="3" min="3" style="0" width="10.62"/>
    <col collapsed="false" customWidth="true" hidden="false" outlineLevel="0" max="4" min="4" style="0" width="15.13"/>
    <col collapsed="false" customWidth="true" hidden="false" outlineLevel="0" max="5" min="5" style="0" width="20.38"/>
    <col collapsed="false" customWidth="true" hidden="false" outlineLevel="0" max="8" min="6" style="0" width="10.62"/>
    <col collapsed="false" customWidth="true" hidden="false" outlineLevel="0" max="9" min="9" style="0" width="14.75"/>
    <col collapsed="false" customWidth="true" hidden="false" outlineLevel="0" max="10" min="10" style="0" width="19.87"/>
    <col collapsed="false" customWidth="true" hidden="false" outlineLevel="0" max="11" min="11" style="0" width="14.62"/>
    <col collapsed="false" customWidth="true" hidden="false" outlineLevel="0" max="12" min="12" style="0" width="15.13"/>
    <col collapsed="false" customWidth="true" hidden="false" outlineLevel="0" max="13" min="13" style="0" width="17"/>
    <col collapsed="false" customWidth="true" hidden="false" outlineLevel="0" max="1025" min="14" style="0" width="8.61"/>
  </cols>
  <sheetData>
    <row r="1" customFormat="false" ht="14.25" hidden="false" customHeight="false" outlineLevel="0" collapsed="false">
      <c r="B1" s="0" t="s">
        <v>0</v>
      </c>
      <c r="C1" s="0" t="n">
        <v>17500</v>
      </c>
    </row>
    <row r="3" customFormat="false" ht="14.25" hidden="false" customHeight="false" outlineLevel="0" collapsed="false">
      <c r="K3" s="1"/>
    </row>
    <row r="4" customFormat="false" ht="14.25" hidden="false" customHeight="false" outlineLevel="0" collapsed="false">
      <c r="C4" s="0" t="s">
        <v>1</v>
      </c>
      <c r="D4" s="0" t="s">
        <v>2</v>
      </c>
      <c r="E4" s="0" t="s">
        <v>3</v>
      </c>
      <c r="F4" s="0" t="s">
        <v>4</v>
      </c>
      <c r="G4" s="0" t="s">
        <v>5</v>
      </c>
      <c r="H4" s="0" t="s">
        <v>6</v>
      </c>
      <c r="I4" s="2" t="s">
        <v>7</v>
      </c>
      <c r="J4" s="0" t="s">
        <v>8</v>
      </c>
      <c r="K4" s="1" t="s">
        <v>9</v>
      </c>
      <c r="L4" s="0" t="s">
        <v>10</v>
      </c>
      <c r="M4" s="0" t="s">
        <v>11</v>
      </c>
    </row>
    <row r="5" customFormat="false" ht="14.25" hidden="false" customHeight="false" outlineLevel="0" collapsed="false">
      <c r="B5" s="0" t="s">
        <v>12</v>
      </c>
      <c r="C5" s="3" t="n">
        <v>1</v>
      </c>
      <c r="D5" s="3" t="n">
        <v>1</v>
      </c>
      <c r="E5" s="0" t="n">
        <f aca="false">C5*D5</f>
        <v>1</v>
      </c>
      <c r="F5" s="0" t="n">
        <v>466</v>
      </c>
      <c r="G5" s="0" t="n">
        <v>261</v>
      </c>
      <c r="H5" s="3" t="n">
        <v>3</v>
      </c>
      <c r="I5" s="4" t="n">
        <v>94265383</v>
      </c>
      <c r="J5" s="3" t="n">
        <f aca="false">(17500/C5)*(17500/D5)</f>
        <v>306250000</v>
      </c>
      <c r="K5" s="3" t="n">
        <f aca="false">(J5/(2+((C5*D5)/(C5+D5))))</f>
        <v>122500000</v>
      </c>
      <c r="L5" s="5" t="n">
        <f aca="false">(F5/230400)</f>
        <v>0.00202256944444444</v>
      </c>
      <c r="M5" s="6" t="n">
        <f aca="false">I5/17500</f>
        <v>5386.59331428571</v>
      </c>
    </row>
    <row r="6" customFormat="false" ht="14.25" hidden="false" customHeight="false" outlineLevel="0" collapsed="false">
      <c r="B6" s="0" t="s">
        <v>13</v>
      </c>
      <c r="C6" s="3" t="n">
        <v>1</v>
      </c>
      <c r="D6" s="3" t="n">
        <v>2</v>
      </c>
      <c r="E6" s="0" t="n">
        <f aca="false">C6*D6</f>
        <v>2</v>
      </c>
      <c r="F6" s="0" t="n">
        <v>812</v>
      </c>
      <c r="G6" s="0" t="n">
        <v>324</v>
      </c>
      <c r="H6" s="3" t="n">
        <v>6</v>
      </c>
      <c r="I6" s="4" t="n">
        <v>49425245</v>
      </c>
      <c r="J6" s="3" t="n">
        <f aca="false">(17500/C6)*(17500/D6)</f>
        <v>153125000</v>
      </c>
      <c r="K6" s="3" t="n">
        <f aca="false">(J6/(2+((C6*D6)/(C6+D6))))</f>
        <v>57421875</v>
      </c>
      <c r="L6" s="5" t="n">
        <f aca="false">(F6/230400)</f>
        <v>0.00352430555555556</v>
      </c>
      <c r="M6" s="0" t="n">
        <f aca="false">I6/17500</f>
        <v>2824.29971428571</v>
      </c>
    </row>
    <row r="7" customFormat="false" ht="14.25" hidden="false" customHeight="false" outlineLevel="0" collapsed="false">
      <c r="B7" s="0" t="s">
        <v>14</v>
      </c>
      <c r="C7" s="3" t="n">
        <v>1</v>
      </c>
      <c r="D7" s="3" t="n">
        <v>4</v>
      </c>
      <c r="E7" s="0" t="n">
        <f aca="false">C7*D7</f>
        <v>4</v>
      </c>
      <c r="F7" s="3" t="n">
        <v>1446</v>
      </c>
      <c r="G7" s="0" t="n">
        <v>451</v>
      </c>
      <c r="H7" s="3" t="n">
        <v>12</v>
      </c>
      <c r="I7" s="4" t="n">
        <v>26747004</v>
      </c>
      <c r="J7" s="3" t="n">
        <f aca="false">(17500/C7)*(17500/D7)</f>
        <v>76562500</v>
      </c>
      <c r="K7" s="3" t="n">
        <f aca="false">(J7/(2+((C7*D7)/(C7+D7))))</f>
        <v>27343750</v>
      </c>
      <c r="L7" s="5" t="n">
        <f aca="false">(F7/230400)</f>
        <v>0.00627604166666667</v>
      </c>
      <c r="M7" s="0" t="n">
        <f aca="false">I7/17500</f>
        <v>1528.40022857143</v>
      </c>
    </row>
    <row r="8" customFormat="false" ht="14.25" hidden="false" customHeight="false" outlineLevel="0" collapsed="false">
      <c r="B8" s="0" t="s">
        <v>15</v>
      </c>
      <c r="C8" s="3" t="n">
        <v>1</v>
      </c>
      <c r="D8" s="3" t="n">
        <v>8</v>
      </c>
      <c r="E8" s="0" t="n">
        <f aca="false">C8*D8</f>
        <v>8</v>
      </c>
      <c r="F8" s="3" t="n">
        <v>2743</v>
      </c>
      <c r="G8" s="0" t="n">
        <v>706</v>
      </c>
      <c r="H8" s="3" t="n">
        <v>24</v>
      </c>
      <c r="I8" s="2" t="n">
        <v>14774511</v>
      </c>
      <c r="J8" s="3" t="n">
        <f aca="false">(17500/C8)*(17500/D8)</f>
        <v>38281250</v>
      </c>
      <c r="K8" s="3" t="n">
        <f aca="false">(J8/(2+((C8*D8)/(C8+D8))))</f>
        <v>13251201.9230769</v>
      </c>
      <c r="L8" s="5" t="n">
        <f aca="false">(F8/230400)</f>
        <v>0.0119053819444444</v>
      </c>
      <c r="M8" s="0" t="n">
        <f aca="false">I8/17500</f>
        <v>844.257771428572</v>
      </c>
    </row>
    <row r="9" customFormat="false" ht="14.25" hidden="false" customHeight="false" outlineLevel="0" collapsed="false">
      <c r="B9" s="0" t="s">
        <v>16</v>
      </c>
      <c r="C9" s="3" t="n">
        <v>1</v>
      </c>
      <c r="D9" s="3" t="n">
        <v>16</v>
      </c>
      <c r="E9" s="0" t="n">
        <f aca="false">C9*D9</f>
        <v>16</v>
      </c>
      <c r="F9" s="3" t="n">
        <v>5357</v>
      </c>
      <c r="G9" s="3" t="n">
        <v>1217</v>
      </c>
      <c r="H9" s="0" t="n">
        <v>48</v>
      </c>
      <c r="I9" s="4" t="n">
        <v>8082390</v>
      </c>
      <c r="J9" s="3" t="n">
        <f aca="false">(17500/C9)*(17500/D9)</f>
        <v>19140625</v>
      </c>
      <c r="K9" s="3" t="n">
        <f aca="false">(J9/(2+((C9*D9)/(C9+D9))))</f>
        <v>6507812.5</v>
      </c>
      <c r="L9" s="5" t="n">
        <f aca="false">(F9/230400)</f>
        <v>0.0232508680555556</v>
      </c>
      <c r="M9" s="0" t="n">
        <f aca="false">I9/17500</f>
        <v>461.850857142857</v>
      </c>
    </row>
    <row r="10" customFormat="false" ht="14.25" hidden="false" customHeight="false" outlineLevel="0" collapsed="false">
      <c r="B10" s="0" t="s">
        <v>17</v>
      </c>
      <c r="C10" s="3" t="n">
        <v>1</v>
      </c>
      <c r="D10" s="3" t="n">
        <v>32</v>
      </c>
      <c r="E10" s="0" t="n">
        <f aca="false">C10*D10</f>
        <v>32</v>
      </c>
      <c r="F10" s="3" t="n">
        <v>10572</v>
      </c>
      <c r="G10" s="3" t="n">
        <v>2240</v>
      </c>
      <c r="H10" s="0" t="n">
        <v>96</v>
      </c>
      <c r="I10" s="4" t="n">
        <v>4304508</v>
      </c>
      <c r="J10" s="3" t="n">
        <f aca="false">(17500/C10)*(17500/D10)</f>
        <v>9570312.5</v>
      </c>
      <c r="K10" s="3" t="n">
        <f aca="false">(J10/(2+((C10*D10)/(C10+D10))))</f>
        <v>3222656.25</v>
      </c>
      <c r="L10" s="5" t="n">
        <f aca="false">(F10/230400)</f>
        <v>0.0458854166666667</v>
      </c>
      <c r="M10" s="0" t="n">
        <f aca="false">I10/17500</f>
        <v>245.971885714286</v>
      </c>
    </row>
    <row r="11" customFormat="false" ht="15" hidden="false" customHeight="false" outlineLevel="0" collapsed="false">
      <c r="B11" s="7" t="s">
        <v>18</v>
      </c>
      <c r="C11" s="8" t="n">
        <v>1</v>
      </c>
      <c r="D11" s="8" t="n">
        <v>64</v>
      </c>
      <c r="E11" s="8" t="n">
        <f aca="false">C11*D11</f>
        <v>64</v>
      </c>
      <c r="F11" s="8" t="n">
        <v>21025</v>
      </c>
      <c r="G11" s="8" t="n">
        <v>4287</v>
      </c>
      <c r="H11" s="7" t="n">
        <v>192</v>
      </c>
      <c r="I11" s="9" t="n">
        <v>2216731</v>
      </c>
      <c r="J11" s="8" t="n">
        <f aca="false">(17500/C11)*(17500/D11)</f>
        <v>4785156.25</v>
      </c>
      <c r="K11" s="3" t="n">
        <f aca="false">(J11/(2+((C11*D11)/(C11+D11))))</f>
        <v>1603274.00128866</v>
      </c>
      <c r="L11" s="5" t="n">
        <f aca="false">(F11/230400)</f>
        <v>0.0912543402777778</v>
      </c>
      <c r="M11" s="0" t="n">
        <f aca="false">I11/17500</f>
        <v>126.670342857143</v>
      </c>
    </row>
    <row r="12" customFormat="false" ht="14.25" hidden="false" customHeight="false" outlineLevel="0" collapsed="false">
      <c r="B12" s="0" t="s">
        <v>19</v>
      </c>
      <c r="C12" s="3" t="n">
        <v>2</v>
      </c>
      <c r="D12" s="3" t="n">
        <v>1</v>
      </c>
      <c r="E12" s="0" t="n">
        <f aca="false">C12*D12</f>
        <v>2</v>
      </c>
      <c r="F12" s="0" t="n">
        <v>919</v>
      </c>
      <c r="G12" s="0" t="n">
        <v>376</v>
      </c>
      <c r="H12" s="0" t="n">
        <v>6</v>
      </c>
      <c r="I12" s="4" t="n">
        <v>46426773</v>
      </c>
      <c r="J12" s="3" t="n">
        <f aca="false">(17500/C12)*(17500/D12)</f>
        <v>153125000</v>
      </c>
      <c r="K12" s="3" t="n">
        <f aca="false">(J12/(2+((C12+D12)/(C12*D12))))</f>
        <v>43750000</v>
      </c>
      <c r="L12" s="5" t="n">
        <f aca="false">(F12/230400)</f>
        <v>0.00398871527777778</v>
      </c>
      <c r="M12" s="0" t="n">
        <f aca="false">I12/17500</f>
        <v>2652.95845714286</v>
      </c>
    </row>
    <row r="13" customFormat="false" ht="14.25" hidden="false" customHeight="false" outlineLevel="0" collapsed="false">
      <c r="B13" s="0" t="s">
        <v>20</v>
      </c>
      <c r="C13" s="3" t="n">
        <v>2</v>
      </c>
      <c r="D13" s="3" t="n">
        <f aca="false">D12*2</f>
        <v>2</v>
      </c>
      <c r="E13" s="0" t="n">
        <f aca="false">C13*D13</f>
        <v>4</v>
      </c>
      <c r="F13" s="3" t="n">
        <v>1571</v>
      </c>
      <c r="G13" s="0" t="n">
        <v>454</v>
      </c>
      <c r="H13" s="0" t="n">
        <v>12</v>
      </c>
      <c r="I13" s="4" t="n">
        <v>24431779</v>
      </c>
      <c r="J13" s="3" t="n">
        <f aca="false">(17500/C13)*(17500/D13)</f>
        <v>76562500</v>
      </c>
      <c r="K13" s="3" t="n">
        <f aca="false">(J13/(2+((C13+D13)/(C13*D13))))</f>
        <v>25520833.3333333</v>
      </c>
      <c r="L13" s="5" t="n">
        <f aca="false">(F13/230400)</f>
        <v>0.00681857638888889</v>
      </c>
      <c r="M13" s="0" t="n">
        <f aca="false">I13/17500</f>
        <v>1396.10165714286</v>
      </c>
    </row>
    <row r="14" customFormat="false" ht="14.25" hidden="false" customHeight="false" outlineLevel="0" collapsed="false">
      <c r="B14" s="0" t="s">
        <v>21</v>
      </c>
      <c r="C14" s="3" t="n">
        <v>2</v>
      </c>
      <c r="D14" s="3" t="n">
        <f aca="false">D13*2</f>
        <v>4</v>
      </c>
      <c r="E14" s="0" t="n">
        <f aca="false">C14*D14</f>
        <v>8</v>
      </c>
      <c r="F14" s="3" t="n">
        <v>2873</v>
      </c>
      <c r="G14" s="0" t="n">
        <v>612</v>
      </c>
      <c r="H14" s="0" t="n">
        <v>24</v>
      </c>
      <c r="I14" s="4" t="n">
        <v>13246746</v>
      </c>
      <c r="J14" s="3" t="n">
        <f aca="false">(17500/C14)*(17500/D14)</f>
        <v>38281250</v>
      </c>
      <c r="K14" s="3" t="n">
        <f aca="false">(J14/(2+((C14+D14)/(C14*D14))))</f>
        <v>13920454.5454545</v>
      </c>
      <c r="L14" s="5" t="n">
        <f aca="false">(F14/230400)</f>
        <v>0.0124696180555556</v>
      </c>
      <c r="M14" s="0" t="n">
        <f aca="false">I14/17500</f>
        <v>756.956914285714</v>
      </c>
    </row>
    <row r="15" customFormat="false" ht="14.25" hidden="false" customHeight="false" outlineLevel="0" collapsed="false">
      <c r="B15" s="0" t="s">
        <v>22</v>
      </c>
      <c r="C15" s="3" t="n">
        <v>2</v>
      </c>
      <c r="D15" s="3" t="n">
        <f aca="false">D14*2</f>
        <v>8</v>
      </c>
      <c r="E15" s="0" t="n">
        <f aca="false">C15*D15</f>
        <v>16</v>
      </c>
      <c r="F15" s="3" t="n">
        <v>5477</v>
      </c>
      <c r="G15" s="0" t="n">
        <v>930</v>
      </c>
      <c r="H15" s="0" t="n">
        <v>48</v>
      </c>
      <c r="I15" s="4" t="n">
        <v>7333466</v>
      </c>
      <c r="J15" s="3" t="n">
        <f aca="false">(17500/C15)*(17500/D15)</f>
        <v>19140625</v>
      </c>
      <c r="K15" s="3" t="n">
        <f aca="false">(J15/(2+((C15+D15)/(C15*D15))))</f>
        <v>7291666.66666667</v>
      </c>
      <c r="L15" s="5" t="n">
        <f aca="false">(F15/230400)</f>
        <v>0.0237717013888889</v>
      </c>
      <c r="M15" s="0" t="n">
        <f aca="false">I15/17500</f>
        <v>419.0552</v>
      </c>
    </row>
    <row r="16" customFormat="false" ht="14.25" hidden="false" customHeight="false" outlineLevel="0" collapsed="false">
      <c r="B16" s="0" t="s">
        <v>23</v>
      </c>
      <c r="C16" s="3" t="n">
        <v>2</v>
      </c>
      <c r="D16" s="3" t="n">
        <f aca="false">D15*2</f>
        <v>16</v>
      </c>
      <c r="E16" s="0" t="n">
        <f aca="false">C16*D16</f>
        <v>32</v>
      </c>
      <c r="F16" s="3" t="n">
        <v>10717</v>
      </c>
      <c r="G16" s="3" t="n">
        <v>1568</v>
      </c>
      <c r="H16" s="0" t="n">
        <v>96</v>
      </c>
      <c r="I16" s="4" t="n">
        <v>4010714</v>
      </c>
      <c r="J16" s="3" t="n">
        <f aca="false">(17500/C16)*(17500/D16)</f>
        <v>9570312.5</v>
      </c>
      <c r="K16" s="3" t="n">
        <f aca="false">(J16/(2+((C16+D16)/(C16*D16))))</f>
        <v>3734756.09756098</v>
      </c>
      <c r="L16" s="5" t="n">
        <f aca="false">(F16/230400)</f>
        <v>0.0465147569444444</v>
      </c>
      <c r="M16" s="0" t="n">
        <f aca="false">I16/17500</f>
        <v>229.183657142857</v>
      </c>
      <c r="O16" s="3"/>
    </row>
    <row r="17" customFormat="false" ht="15" hidden="false" customHeight="false" outlineLevel="0" collapsed="false">
      <c r="B17" s="8" t="s">
        <v>24</v>
      </c>
      <c r="C17" s="8" t="n">
        <v>2</v>
      </c>
      <c r="D17" s="8" t="n">
        <f aca="false">D16*2</f>
        <v>32</v>
      </c>
      <c r="E17" s="8" t="n">
        <f aca="false">C17*D17</f>
        <v>64</v>
      </c>
      <c r="F17" s="8" t="n">
        <v>21147</v>
      </c>
      <c r="G17" s="8" t="n">
        <v>2846</v>
      </c>
      <c r="H17" s="8" t="n">
        <v>192</v>
      </c>
      <c r="I17" s="9" t="n">
        <v>2138626</v>
      </c>
      <c r="J17" s="8" t="n">
        <f aca="false">(17500/C17)*(17500/D17)</f>
        <v>4785156.25</v>
      </c>
      <c r="K17" s="3" t="n">
        <f aca="false">(J17/(2+((C17+D17)/(C17*D17))))</f>
        <v>1890432.09876543</v>
      </c>
      <c r="L17" s="5" t="n">
        <f aca="false">(F17/230400)</f>
        <v>0.0917838541666667</v>
      </c>
      <c r="M17" s="0" t="n">
        <f aca="false">I17/17500</f>
        <v>122.2072</v>
      </c>
    </row>
    <row r="18" customFormat="false" ht="14.25" hidden="false" customHeight="false" outlineLevel="0" collapsed="false">
      <c r="B18" s="0" t="s">
        <v>25</v>
      </c>
      <c r="C18" s="3" t="n">
        <v>2</v>
      </c>
      <c r="D18" s="3" t="n">
        <f aca="false">D17*2</f>
        <v>64</v>
      </c>
      <c r="E18" s="0" t="n">
        <f aca="false">C18*D18</f>
        <v>128</v>
      </c>
      <c r="F18" s="3" t="n">
        <v>42053</v>
      </c>
      <c r="G18" s="3" t="n">
        <v>5404</v>
      </c>
      <c r="H18" s="0" t="n">
        <v>384</v>
      </c>
      <c r="I18" s="4" t="n">
        <v>1103719</v>
      </c>
      <c r="J18" s="3" t="n">
        <f aca="false">(17500/C18)*(17500/D18)</f>
        <v>2392578.125</v>
      </c>
      <c r="K18" s="3" t="n">
        <f aca="false">(J18/(2+((C18+D18)/(C18*D18))))</f>
        <v>951086.956521739</v>
      </c>
      <c r="L18" s="5" t="n">
        <f aca="false">(F18/230400)</f>
        <v>0.182521701388889</v>
      </c>
      <c r="M18" s="0" t="n">
        <f aca="false">I18/17500</f>
        <v>63.0696571428572</v>
      </c>
    </row>
    <row r="19" customFormat="false" ht="14.25" hidden="false" customHeight="false" outlineLevel="0" collapsed="false">
      <c r="B19" s="0" t="s">
        <v>26</v>
      </c>
      <c r="C19" s="3" t="n">
        <v>4</v>
      </c>
      <c r="D19" s="0" t="n">
        <v>1</v>
      </c>
      <c r="E19" s="0" t="n">
        <f aca="false">C19*D19</f>
        <v>4</v>
      </c>
      <c r="F19" s="3" t="n">
        <v>1915</v>
      </c>
      <c r="G19" s="0" t="n">
        <v>606</v>
      </c>
      <c r="H19" s="0" t="n">
        <v>12</v>
      </c>
      <c r="I19" s="4" t="n">
        <v>22520213</v>
      </c>
      <c r="J19" s="3" t="n">
        <f aca="false">(17500/C19)*(17500/D19)</f>
        <v>76562500</v>
      </c>
      <c r="K19" s="3" t="n">
        <f aca="false">(J19/(2+((C19+D19)/(C19*D19))))</f>
        <v>23557692.3076923</v>
      </c>
      <c r="L19" s="5" t="n">
        <f aca="false">(F19/230400)</f>
        <v>0.00831163194444444</v>
      </c>
      <c r="M19" s="0" t="n">
        <f aca="false">I19/17500</f>
        <v>1286.86931428571</v>
      </c>
    </row>
    <row r="20" customFormat="false" ht="14.25" hidden="false" customHeight="false" outlineLevel="0" collapsed="false">
      <c r="B20" s="0" t="s">
        <v>27</v>
      </c>
      <c r="C20" s="3" t="n">
        <v>4</v>
      </c>
      <c r="D20" s="3" t="n">
        <f aca="false">D19*2</f>
        <v>2</v>
      </c>
      <c r="E20" s="0" t="n">
        <f aca="false">C20*D20</f>
        <v>8</v>
      </c>
      <c r="F20" s="3" t="n">
        <v>3235</v>
      </c>
      <c r="G20" s="0" t="n">
        <v>714</v>
      </c>
      <c r="H20" s="0" t="n">
        <v>24</v>
      </c>
      <c r="I20" s="4" t="n">
        <v>11860150</v>
      </c>
      <c r="J20" s="3" t="n">
        <f aca="false">(17500/C20)*(17500/D20)</f>
        <v>38281250</v>
      </c>
      <c r="K20" s="3" t="n">
        <f aca="false">(J20/(2+((C20+D20)/(C20*D20))))</f>
        <v>13920454.5454545</v>
      </c>
      <c r="L20" s="5" t="n">
        <f aca="false">(F20/230400)</f>
        <v>0.0140407986111111</v>
      </c>
      <c r="M20" s="0" t="n">
        <f aca="false">I20/17500</f>
        <v>677.722857142857</v>
      </c>
    </row>
    <row r="21" customFormat="false" ht="14.25" hidden="false" customHeight="false" outlineLevel="0" collapsed="false">
      <c r="B21" s="0" t="s">
        <v>28</v>
      </c>
      <c r="C21" s="3" t="n">
        <v>4</v>
      </c>
      <c r="D21" s="3" t="n">
        <f aca="false">D20*2</f>
        <v>4</v>
      </c>
      <c r="E21" s="0" t="n">
        <f aca="false">C21*D21</f>
        <v>16</v>
      </c>
      <c r="F21" s="3" t="n">
        <v>5831</v>
      </c>
      <c r="G21" s="0" t="n">
        <v>934</v>
      </c>
      <c r="H21" s="0" t="n">
        <v>48</v>
      </c>
      <c r="I21" s="4" t="n">
        <v>6510215</v>
      </c>
      <c r="J21" s="3" t="n">
        <f aca="false">(17500/C21)*(17500/D21)</f>
        <v>19140625</v>
      </c>
      <c r="K21" s="3" t="n">
        <f aca="false">(J21/(2+((C21+D21)/(C21*D21))))</f>
        <v>7656250</v>
      </c>
      <c r="L21" s="5" t="n">
        <f aca="false">(F21/230400)</f>
        <v>0.0253081597222222</v>
      </c>
      <c r="M21" s="0" t="n">
        <f aca="false">I21/17500</f>
        <v>372.012285714286</v>
      </c>
    </row>
    <row r="22" customFormat="false" ht="14.25" hidden="false" customHeight="false" outlineLevel="0" collapsed="false">
      <c r="B22" s="0" t="s">
        <v>29</v>
      </c>
      <c r="C22" s="3" t="n">
        <v>4</v>
      </c>
      <c r="D22" s="3" t="n">
        <f aca="false">D21*2</f>
        <v>8</v>
      </c>
      <c r="E22" s="0" t="n">
        <f aca="false">C22*D22</f>
        <v>32</v>
      </c>
      <c r="F22" s="3" t="n">
        <v>11043</v>
      </c>
      <c r="G22" s="3" t="n">
        <v>1378</v>
      </c>
      <c r="H22" s="0" t="n">
        <v>96</v>
      </c>
      <c r="I22" s="4" t="n">
        <v>3610671</v>
      </c>
      <c r="J22" s="3" t="n">
        <f aca="false">(17500/C22)*(17500/D22)</f>
        <v>9570312.5</v>
      </c>
      <c r="K22" s="3" t="n">
        <f aca="false">(J22/(2+((C22+D22)/(C22*D22))))</f>
        <v>4029605.2631579</v>
      </c>
      <c r="L22" s="5" t="n">
        <f aca="false">(F22/230400)</f>
        <v>0.0479296875</v>
      </c>
      <c r="M22" s="0" t="n">
        <f aca="false">I22/17500</f>
        <v>206.324057142857</v>
      </c>
    </row>
    <row r="23" customFormat="false" ht="15" hidden="false" customHeight="false" outlineLevel="0" collapsed="false">
      <c r="B23" s="8" t="s">
        <v>30</v>
      </c>
      <c r="C23" s="8" t="n">
        <v>4</v>
      </c>
      <c r="D23" s="8" t="n">
        <f aca="false">D22*2</f>
        <v>16</v>
      </c>
      <c r="E23" s="8" t="n">
        <f aca="false">C23*D23</f>
        <v>64</v>
      </c>
      <c r="F23" s="8" t="n">
        <v>21491</v>
      </c>
      <c r="G23" s="8" t="n">
        <v>2270</v>
      </c>
      <c r="H23" s="8" t="n">
        <v>192</v>
      </c>
      <c r="I23" s="9" t="n">
        <v>1981640</v>
      </c>
      <c r="J23" s="8" t="n">
        <f aca="false">(17500/C23)*(17500/D23)</f>
        <v>4785156.25</v>
      </c>
      <c r="K23" s="3" t="n">
        <f aca="false">(J23/(2+((C23+D23)/(C23*D23))))</f>
        <v>2069256.75675676</v>
      </c>
      <c r="L23" s="5" t="n">
        <f aca="false">(F23/230400)</f>
        <v>0.0932769097222222</v>
      </c>
      <c r="M23" s="0" t="n">
        <f aca="false">I23/17500</f>
        <v>113.236571428571</v>
      </c>
    </row>
    <row r="24" customFormat="false" ht="14.25" hidden="false" customHeight="false" outlineLevel="0" collapsed="false">
      <c r="B24" s="0" t="s">
        <v>31</v>
      </c>
      <c r="C24" s="3" t="n">
        <v>4</v>
      </c>
      <c r="D24" s="3" t="n">
        <f aca="false">D23*2</f>
        <v>32</v>
      </c>
      <c r="E24" s="0" t="n">
        <f aca="false">C24*D24</f>
        <v>128</v>
      </c>
      <c r="F24" s="3" t="n">
        <v>42351</v>
      </c>
      <c r="G24" s="3" t="n">
        <v>4058</v>
      </c>
      <c r="H24" s="0" t="n">
        <v>384</v>
      </c>
      <c r="I24" s="4" t="n">
        <v>1066634</v>
      </c>
      <c r="J24" s="3" t="n">
        <f aca="false">(17500/C24)*(17500/D24)</f>
        <v>2392578.125</v>
      </c>
      <c r="K24" s="3" t="n">
        <f aca="false">(J24/(2+((C24+D24)/(C24*D24))))</f>
        <v>1048801.36986301</v>
      </c>
      <c r="L24" s="5" t="n">
        <f aca="false">(F24/230400)</f>
        <v>0.183815104166667</v>
      </c>
      <c r="M24" s="0" t="n">
        <f aca="false">I24/17500</f>
        <v>60.9505142857143</v>
      </c>
    </row>
    <row r="25" customFormat="false" ht="14.25" hidden="false" customHeight="false" outlineLevel="0" collapsed="false">
      <c r="B25" s="0" t="s">
        <v>32</v>
      </c>
      <c r="C25" s="3" t="n">
        <v>4</v>
      </c>
      <c r="D25" s="3" t="n">
        <f aca="false">D24*2</f>
        <v>64</v>
      </c>
      <c r="E25" s="0" t="n">
        <f aca="false">C25*D25</f>
        <v>256</v>
      </c>
      <c r="F25" s="3" t="n">
        <v>84163</v>
      </c>
      <c r="G25" s="3" t="n">
        <v>7638</v>
      </c>
      <c r="H25" s="0" t="n">
        <v>768</v>
      </c>
      <c r="I25" s="4" t="n">
        <v>549002</v>
      </c>
      <c r="J25" s="3" t="n">
        <f aca="false">(17500/C25)*(17500/D25)</f>
        <v>1196289.0625</v>
      </c>
      <c r="K25" s="3" t="n">
        <f aca="false">(J25/(2+((C25+D25)/(C25*D25))))</f>
        <v>528017.24137931</v>
      </c>
      <c r="L25" s="5" t="n">
        <f aca="false">(F25/230400)</f>
        <v>0.365290798611111</v>
      </c>
      <c r="M25" s="0" t="n">
        <f aca="false">I25/17500</f>
        <v>31.3715428571429</v>
      </c>
    </row>
    <row r="26" customFormat="false" ht="14.25" hidden="false" customHeight="false" outlineLevel="0" collapsed="false">
      <c r="B26" s="0" t="s">
        <v>33</v>
      </c>
      <c r="C26" s="3" t="n">
        <v>8</v>
      </c>
      <c r="D26" s="3" t="n">
        <v>1</v>
      </c>
      <c r="E26" s="0" t="n">
        <f aca="false">C26*D26</f>
        <v>8</v>
      </c>
      <c r="F26" s="3" t="n">
        <v>4133</v>
      </c>
      <c r="G26" s="3" t="n">
        <v>1066</v>
      </c>
      <c r="H26" s="0" t="n">
        <v>24</v>
      </c>
      <c r="I26" s="4" t="n">
        <v>10658337</v>
      </c>
      <c r="J26" s="3" t="n">
        <f aca="false">(17500/C26)*(17500/D26)</f>
        <v>38281250</v>
      </c>
      <c r="K26" s="3" t="n">
        <f aca="false">(J26/(2+((C26+D26)/(C26*D26))))</f>
        <v>12250000</v>
      </c>
      <c r="L26" s="5" t="n">
        <f aca="false">(F26/230400)</f>
        <v>0.0179383680555556</v>
      </c>
      <c r="M26" s="0" t="n">
        <f aca="false">I26/17500</f>
        <v>609.047828571429</v>
      </c>
    </row>
    <row r="27" customFormat="false" ht="14.25" hidden="false" customHeight="false" outlineLevel="0" collapsed="false">
      <c r="B27" s="0" t="s">
        <v>34</v>
      </c>
      <c r="C27" s="3" t="n">
        <v>8</v>
      </c>
      <c r="D27" s="3" t="n">
        <f aca="false">D26*2</f>
        <v>2</v>
      </c>
      <c r="E27" s="0" t="n">
        <f aca="false">C27*D27</f>
        <v>16</v>
      </c>
      <c r="F27" s="3" t="n">
        <v>6748</v>
      </c>
      <c r="G27" s="3" t="n">
        <v>1234</v>
      </c>
      <c r="H27" s="0" t="n">
        <v>48</v>
      </c>
      <c r="I27" s="4" t="n">
        <v>5646970</v>
      </c>
      <c r="J27" s="3" t="n">
        <f aca="false">(17500/C27)*(17500/D27)</f>
        <v>19140625</v>
      </c>
      <c r="K27" s="3" t="n">
        <f aca="false">(J27/(2+((C27+D27)/(C27*D27))))</f>
        <v>7291666.66666667</v>
      </c>
      <c r="L27" s="5" t="n">
        <f aca="false">(F27/230400)</f>
        <v>0.0292881944444444</v>
      </c>
      <c r="M27" s="0" t="n">
        <f aca="false">I27/17500</f>
        <v>322.684</v>
      </c>
    </row>
    <row r="28" customFormat="false" ht="14.25" hidden="false" customHeight="false" outlineLevel="0" collapsed="false">
      <c r="B28" s="0" t="s">
        <v>35</v>
      </c>
      <c r="C28" s="3" t="n">
        <v>8</v>
      </c>
      <c r="D28" s="3" t="n">
        <f aca="false">D27*2</f>
        <v>4</v>
      </c>
      <c r="E28" s="0" t="n">
        <f aca="false">C28*D28</f>
        <v>32</v>
      </c>
      <c r="F28" s="3" t="n">
        <v>11927</v>
      </c>
      <c r="G28" s="3" t="n">
        <v>1578</v>
      </c>
      <c r="H28" s="0" t="n">
        <v>96</v>
      </c>
      <c r="I28" s="4" t="n">
        <v>3114813</v>
      </c>
      <c r="J28" s="3" t="n">
        <f aca="false">(17500/C28)*(17500/D28)</f>
        <v>9570312.5</v>
      </c>
      <c r="K28" s="3" t="n">
        <f aca="false">(J28/(2+((C28+D28)/(C28*D28))))</f>
        <v>4029605.2631579</v>
      </c>
      <c r="L28" s="5" t="n">
        <f aca="false">(F28/230400)</f>
        <v>0.0517664930555556</v>
      </c>
      <c r="M28" s="0" t="n">
        <f aca="false">I28/17500</f>
        <v>177.989314285714</v>
      </c>
    </row>
    <row r="29" customFormat="false" ht="15" hidden="false" customHeight="false" outlineLevel="0" collapsed="false">
      <c r="B29" s="8" t="s">
        <v>36</v>
      </c>
      <c r="C29" s="8" t="n">
        <v>8</v>
      </c>
      <c r="D29" s="8" t="n">
        <f aca="false">D28*2</f>
        <v>8</v>
      </c>
      <c r="E29" s="8" t="n">
        <f aca="false">C29*D29</f>
        <v>64</v>
      </c>
      <c r="F29" s="8" t="n">
        <v>22351</v>
      </c>
      <c r="G29" s="8" t="n">
        <v>2274</v>
      </c>
      <c r="H29" s="8" t="n">
        <v>192</v>
      </c>
      <c r="I29" s="9" t="n">
        <v>1769295</v>
      </c>
      <c r="J29" s="8" t="n">
        <f aca="false">(17500/C29)*(17500/D29)</f>
        <v>4785156.25</v>
      </c>
      <c r="K29" s="3" t="n">
        <f aca="false">(J29/(2+((C29+D29)/(C29*D29))))</f>
        <v>2126736.11111111</v>
      </c>
      <c r="L29" s="5" t="n">
        <f aca="false">(F29/230400)</f>
        <v>0.0970095486111111</v>
      </c>
      <c r="M29" s="0" t="n">
        <f aca="false">I29/17500</f>
        <v>101.102571428571</v>
      </c>
    </row>
    <row r="30" customFormat="false" ht="14.25" hidden="false" customHeight="false" outlineLevel="0" collapsed="false">
      <c r="B30" s="0" t="s">
        <v>37</v>
      </c>
      <c r="C30" s="3" t="n">
        <v>8</v>
      </c>
      <c r="D30" s="3" t="n">
        <f aca="false">D29*2</f>
        <v>16</v>
      </c>
      <c r="E30" s="0" t="n">
        <f aca="false">C30*D30</f>
        <v>128</v>
      </c>
      <c r="F30" s="3" t="n">
        <v>43247</v>
      </c>
      <c r="G30" s="3" t="n">
        <v>3674</v>
      </c>
      <c r="H30" s="0" t="n">
        <v>384</v>
      </c>
      <c r="I30" s="4" t="n">
        <v>982576</v>
      </c>
      <c r="J30" s="3" t="n">
        <f aca="false">(17500/C30)*(17500/D30)</f>
        <v>2392578.125</v>
      </c>
      <c r="K30" s="3" t="n">
        <f aca="false">(J30/(2+((C30+D30)/(C30*D30))))</f>
        <v>1093750</v>
      </c>
      <c r="L30" s="5" t="n">
        <f aca="false">(F30/230400)</f>
        <v>0.187703993055556</v>
      </c>
      <c r="M30" s="0" t="n">
        <f aca="false">I30/17500</f>
        <v>56.1472</v>
      </c>
    </row>
    <row r="31" customFormat="false" ht="14.25" hidden="false" customHeight="false" outlineLevel="0" collapsed="false">
      <c r="B31" s="0" t="s">
        <v>38</v>
      </c>
      <c r="C31" s="3" t="n">
        <v>8</v>
      </c>
      <c r="D31" s="3" t="n">
        <f aca="false">D30*2</f>
        <v>32</v>
      </c>
      <c r="E31" s="0" t="n">
        <f aca="false">C31*D31</f>
        <v>256</v>
      </c>
      <c r="F31" s="3" t="n">
        <v>84967</v>
      </c>
      <c r="G31" s="3" t="n">
        <v>6482</v>
      </c>
      <c r="H31" s="0" t="n">
        <v>768</v>
      </c>
      <c r="I31" s="4" t="n">
        <v>528546</v>
      </c>
      <c r="J31" s="3" t="n">
        <f aca="false">(17500/C31)*(17500/D31)</f>
        <v>1196289.0625</v>
      </c>
      <c r="K31" s="3" t="n">
        <f aca="false">(J31/(2+((C31+D31)/(C31*D31))))</f>
        <v>554800.724637681</v>
      </c>
      <c r="L31" s="5" t="n">
        <f aca="false">(F31/230400)</f>
        <v>0.368780381944444</v>
      </c>
      <c r="M31" s="0" t="n">
        <f aca="false">I31/17500</f>
        <v>30.2026285714286</v>
      </c>
    </row>
    <row r="32" customFormat="false" ht="14.25" hidden="false" customHeight="false" outlineLevel="0" collapsed="false">
      <c r="B32" s="0" t="s">
        <v>39</v>
      </c>
      <c r="C32" s="3" t="n">
        <v>8</v>
      </c>
      <c r="D32" s="3" t="n">
        <f aca="false">D31*2</f>
        <v>64</v>
      </c>
      <c r="E32" s="0" t="n">
        <f aca="false">C32*D32</f>
        <v>512</v>
      </c>
      <c r="F32" s="3" t="n">
        <v>168591</v>
      </c>
      <c r="G32" s="3" t="n">
        <v>12106</v>
      </c>
      <c r="H32" s="3" t="n">
        <v>1536</v>
      </c>
      <c r="I32" s="4" t="n">
        <v>273279</v>
      </c>
      <c r="J32" s="3" t="n">
        <f aca="false">(17500/C32)*(17500/D32)</f>
        <v>598144.53125</v>
      </c>
      <c r="K32" s="3" t="n">
        <f aca="false">(J32/(2+((C32+D32)/(C32*D32))))</f>
        <v>279425.182481752</v>
      </c>
      <c r="L32" s="5" t="n">
        <f aca="false">(F32/230400)</f>
        <v>0.731731770833333</v>
      </c>
      <c r="M32" s="0" t="n">
        <f aca="false">I32/17500</f>
        <v>15.6159428571429</v>
      </c>
    </row>
    <row r="33" customFormat="false" ht="14.25" hidden="false" customHeight="false" outlineLevel="0" collapsed="false">
      <c r="B33" s="0" t="s">
        <v>40</v>
      </c>
      <c r="C33" s="3" t="n">
        <v>16</v>
      </c>
      <c r="D33" s="0" t="n">
        <v>1</v>
      </c>
      <c r="E33" s="0" t="n">
        <f aca="false">C33*D33</f>
        <v>16</v>
      </c>
      <c r="F33" s="3" t="n">
        <v>10134</v>
      </c>
      <c r="G33" s="3" t="n">
        <v>1986</v>
      </c>
      <c r="H33" s="0" t="n">
        <v>48</v>
      </c>
      <c r="I33" s="4" t="n">
        <v>4829953</v>
      </c>
      <c r="J33" s="3" t="n">
        <f aca="false">(17500/C33)*(17500/D33)</f>
        <v>19140625</v>
      </c>
      <c r="K33" s="3" t="n">
        <f aca="false">(J33/(2+((C33+D33)/(C33*D33))))</f>
        <v>6250000</v>
      </c>
      <c r="L33" s="5" t="n">
        <f aca="false">(F33/230400)</f>
        <v>0.043984375</v>
      </c>
      <c r="M33" s="0" t="n">
        <f aca="false">I33/17500</f>
        <v>275.997314285714</v>
      </c>
    </row>
    <row r="34" customFormat="false" ht="14.25" hidden="false" customHeight="false" outlineLevel="0" collapsed="false">
      <c r="B34" s="0" t="s">
        <v>41</v>
      </c>
      <c r="C34" s="3" t="n">
        <v>16</v>
      </c>
      <c r="D34" s="3" t="n">
        <f aca="false">D33*2</f>
        <v>2</v>
      </c>
      <c r="E34" s="0" t="n">
        <f aca="false">C34*D34</f>
        <v>32</v>
      </c>
      <c r="F34" s="3" t="n">
        <v>15255</v>
      </c>
      <c r="G34" s="3" t="n">
        <v>2274</v>
      </c>
      <c r="H34" s="0" t="n">
        <v>96</v>
      </c>
      <c r="I34" s="4" t="n">
        <v>2554960</v>
      </c>
      <c r="J34" s="3" t="n">
        <f aca="false">(17500/C34)*(17500/D34)</f>
        <v>9570312.5</v>
      </c>
      <c r="K34" s="3" t="n">
        <f aca="false">(J34/(2+((C34+D34)/(C34*D34))))</f>
        <v>3734756.09756098</v>
      </c>
      <c r="L34" s="5" t="n">
        <f aca="false">(F34/230400)</f>
        <v>0.0662109375</v>
      </c>
      <c r="M34" s="0" t="n">
        <f aca="false">I34/17500</f>
        <v>145.997714285714</v>
      </c>
    </row>
    <row r="35" customFormat="false" ht="15" hidden="false" customHeight="false" outlineLevel="0" collapsed="false">
      <c r="B35" s="8" t="s">
        <v>42</v>
      </c>
      <c r="C35" s="8" t="n">
        <v>16</v>
      </c>
      <c r="D35" s="8" t="n">
        <f aca="false">D34*2</f>
        <v>4</v>
      </c>
      <c r="E35" s="8" t="n">
        <f aca="false">C35*D35</f>
        <v>64</v>
      </c>
      <c r="F35" s="8" t="n">
        <v>25639</v>
      </c>
      <c r="G35" s="8" t="n">
        <v>2866</v>
      </c>
      <c r="H35" s="8" t="n">
        <v>192</v>
      </c>
      <c r="I35" s="9" t="n">
        <v>1399808</v>
      </c>
      <c r="J35" s="8" t="n">
        <f aca="false">(17500/C35)*(17500/D35)</f>
        <v>4785156.25</v>
      </c>
      <c r="K35" s="3" t="n">
        <f aca="false">(J35/(2+((C35+D35)/(C35*D35))))</f>
        <v>2069256.75675676</v>
      </c>
      <c r="L35" s="5" t="n">
        <f aca="false">(F35/230400)</f>
        <v>0.111280381944444</v>
      </c>
      <c r="M35" s="0" t="n">
        <f aca="false">I35/17500</f>
        <v>79.9890285714286</v>
      </c>
    </row>
    <row r="36" customFormat="false" ht="14.25" hidden="false" customHeight="false" outlineLevel="0" collapsed="false">
      <c r="B36" s="0" t="s">
        <v>43</v>
      </c>
      <c r="C36" s="3" t="n">
        <v>16</v>
      </c>
      <c r="D36" s="3" t="n">
        <f aca="false">D35*2</f>
        <v>8</v>
      </c>
      <c r="E36" s="0" t="n">
        <f aca="false">C36*D36</f>
        <v>128</v>
      </c>
      <c r="F36" s="3" t="n">
        <v>46487</v>
      </c>
      <c r="G36" s="3" t="n">
        <v>4066</v>
      </c>
      <c r="H36" s="0" t="n">
        <v>384</v>
      </c>
      <c r="I36" s="4" t="n">
        <v>839810</v>
      </c>
      <c r="J36" s="3" t="n">
        <f aca="false">(17500/C36)*(17500/D36)</f>
        <v>2392578.125</v>
      </c>
      <c r="K36" s="3" t="n">
        <f aca="false">(J36/(2+((C36+D36)/(C36*D36))))</f>
        <v>1093750</v>
      </c>
      <c r="L36" s="5" t="n">
        <f aca="false">(F36/230400)</f>
        <v>0.201766493055556</v>
      </c>
      <c r="M36" s="0" t="n">
        <f aca="false">I36/17500</f>
        <v>47.9891428571429</v>
      </c>
    </row>
    <row r="37" customFormat="false" ht="14.25" hidden="false" customHeight="false" outlineLevel="0" collapsed="false">
      <c r="B37" s="0" t="s">
        <v>44</v>
      </c>
      <c r="C37" s="3" t="n">
        <v>16</v>
      </c>
      <c r="D37" s="3" t="n">
        <f aca="false">D36*2</f>
        <v>16</v>
      </c>
      <c r="E37" s="0" t="n">
        <f aca="false">C37*D37</f>
        <v>256</v>
      </c>
      <c r="F37" s="3" t="n">
        <v>88279</v>
      </c>
      <c r="G37" s="3" t="n">
        <v>6482</v>
      </c>
      <c r="H37" s="0" t="n">
        <v>768</v>
      </c>
      <c r="I37" s="4" t="n">
        <v>478134</v>
      </c>
      <c r="J37" s="3" t="n">
        <f aca="false">(17500/C37)*(17500/D37)</f>
        <v>1196289.0625</v>
      </c>
      <c r="K37" s="3" t="n">
        <f aca="false">(J37/(2+((C37+D37)/(C37*D37))))</f>
        <v>562959.558823529</v>
      </c>
      <c r="L37" s="5" t="n">
        <f aca="false">(F37/230400)</f>
        <v>0.383155381944444</v>
      </c>
      <c r="M37" s="0" t="n">
        <f aca="false">I37/17500</f>
        <v>27.3219428571429</v>
      </c>
    </row>
    <row r="38" customFormat="false" ht="14.25" hidden="false" customHeight="false" outlineLevel="0" collapsed="false">
      <c r="B38" s="0" t="s">
        <v>45</v>
      </c>
      <c r="C38" s="3" t="n">
        <v>16</v>
      </c>
      <c r="D38" s="3" t="n">
        <f aca="false">D37*2</f>
        <v>32</v>
      </c>
      <c r="E38" s="0" t="n">
        <f aca="false">C38*D38</f>
        <v>512</v>
      </c>
      <c r="F38" s="3" t="n">
        <v>171734</v>
      </c>
      <c r="G38" s="3" t="n">
        <v>11330</v>
      </c>
      <c r="H38" s="3" t="n">
        <v>1536</v>
      </c>
      <c r="I38" s="4" t="n">
        <v>259908</v>
      </c>
      <c r="J38" s="3" t="n">
        <f aca="false">(17500/C38)*(17500/D38)</f>
        <v>598144.53125</v>
      </c>
      <c r="K38" s="3" t="n">
        <f aca="false">(J38/(2+((C38+D38)/(C38*D38))))</f>
        <v>285680.970149254</v>
      </c>
      <c r="L38" s="5" t="n">
        <f aca="false">(F38/230400)</f>
        <v>0.745373263888889</v>
      </c>
      <c r="M38" s="0" t="n">
        <f aca="false">I38/17500</f>
        <v>14.8518857142857</v>
      </c>
    </row>
    <row r="39" customFormat="false" ht="14.25" hidden="false" customHeight="false" outlineLevel="0" collapsed="false">
      <c r="B39" s="0" t="s">
        <v>46</v>
      </c>
      <c r="C39" s="3" t="n">
        <v>16</v>
      </c>
      <c r="D39" s="3" t="n">
        <f aca="false">D38*2</f>
        <v>64</v>
      </c>
      <c r="E39" s="0" t="n">
        <f aca="false">C39*D39</f>
        <v>1024</v>
      </c>
      <c r="F39" s="3" t="n">
        <v>789862</v>
      </c>
      <c r="G39" s="3" t="n">
        <v>36402</v>
      </c>
      <c r="H39" s="3" t="n">
        <v>1728</v>
      </c>
      <c r="I39" s="4" t="n">
        <v>134313</v>
      </c>
      <c r="J39" s="3" t="n">
        <f aca="false">(17500/C39)*(17500/D39)</f>
        <v>299072.265625</v>
      </c>
      <c r="K39" s="3" t="n">
        <f aca="false">(J39/(2+((C39+D39)/(C39*D39))))</f>
        <v>143914.473684211</v>
      </c>
      <c r="L39" s="5" t="n">
        <f aca="false">(F39/230400)</f>
        <v>3.42822048611111</v>
      </c>
      <c r="M39" s="0" t="n">
        <f aca="false">I39/17500</f>
        <v>7.67502857142857</v>
      </c>
    </row>
    <row r="40" customFormat="false" ht="14.25" hidden="false" customHeight="false" outlineLevel="0" collapsed="false">
      <c r="B40" s="0" t="s">
        <v>47</v>
      </c>
      <c r="C40" s="3" t="n">
        <v>32</v>
      </c>
      <c r="D40" s="0" t="n">
        <v>1</v>
      </c>
      <c r="E40" s="0" t="n">
        <f aca="false">C40*D40</f>
        <v>32</v>
      </c>
      <c r="F40" s="3" t="n">
        <v>24798</v>
      </c>
      <c r="G40" s="3" t="n">
        <v>3826</v>
      </c>
      <c r="H40" s="0" t="n">
        <v>96</v>
      </c>
      <c r="I40" s="4" t="n">
        <v>2187415</v>
      </c>
      <c r="J40" s="3" t="n">
        <f aca="false">(17500/C40)*(17500/D40)</f>
        <v>9570312.5</v>
      </c>
      <c r="K40" s="3" t="n">
        <f aca="false">(J40/(2+((C40+D40)/(C40*D40))))</f>
        <v>3157216.49484536</v>
      </c>
      <c r="L40" s="5" t="n">
        <f aca="false">(F40/230400)</f>
        <v>0.107630208333333</v>
      </c>
      <c r="M40" s="0" t="n">
        <f aca="false">I40/17500</f>
        <v>124.995142857143</v>
      </c>
    </row>
    <row r="41" customFormat="false" ht="15" hidden="false" customHeight="false" outlineLevel="0" collapsed="false">
      <c r="B41" s="8" t="s">
        <v>48</v>
      </c>
      <c r="C41" s="8" t="n">
        <v>32</v>
      </c>
      <c r="D41" s="8" t="n">
        <f aca="false">D40*2</f>
        <v>2</v>
      </c>
      <c r="E41" s="8" t="n">
        <f aca="false">C41*D41</f>
        <v>64</v>
      </c>
      <c r="F41" s="8" t="n">
        <v>36112</v>
      </c>
      <c r="G41" s="8" t="n">
        <v>4354</v>
      </c>
      <c r="H41" s="8" t="n">
        <v>192</v>
      </c>
      <c r="I41" s="9" t="n">
        <v>1111228</v>
      </c>
      <c r="J41" s="8" t="n">
        <f aca="false">(17500/C41)*(17500/D41)</f>
        <v>4785156.25</v>
      </c>
      <c r="K41" s="3" t="n">
        <f aca="false">(J41/(2+((C41+D41)/(C41*D41))))</f>
        <v>1890432.09876543</v>
      </c>
      <c r="L41" s="5" t="n">
        <f aca="false">(F41/230400)</f>
        <v>0.156736111111111</v>
      </c>
      <c r="M41" s="0" t="n">
        <f aca="false">I41/17500</f>
        <v>63.4987428571429</v>
      </c>
    </row>
    <row r="42" customFormat="false" ht="14.25" hidden="false" customHeight="false" outlineLevel="0" collapsed="false">
      <c r="B42" s="0" t="s">
        <v>49</v>
      </c>
      <c r="C42" s="3" t="n">
        <v>32</v>
      </c>
      <c r="D42" s="3" t="n">
        <f aca="false">D41*2</f>
        <v>4</v>
      </c>
      <c r="E42" s="0" t="n">
        <f aca="false">C42*D42</f>
        <v>128</v>
      </c>
      <c r="F42" s="3" t="n">
        <v>55888</v>
      </c>
      <c r="G42" s="3" t="n">
        <v>5442</v>
      </c>
      <c r="H42" s="0" t="n">
        <v>384</v>
      </c>
      <c r="I42" s="4" t="n">
        <v>611737</v>
      </c>
      <c r="J42" s="3" t="n">
        <f aca="false">(17500/C42)*(17500/D42)</f>
        <v>2392578.125</v>
      </c>
      <c r="K42" s="3" t="n">
        <f aca="false">(J42/(2+((C42+D42)/(C42*D42))))</f>
        <v>1048801.36986301</v>
      </c>
      <c r="L42" s="5" t="n">
        <f aca="false">(F42/230400)</f>
        <v>0.242569444444444</v>
      </c>
      <c r="M42" s="0" t="n">
        <f aca="false">I42/17500</f>
        <v>34.9564</v>
      </c>
    </row>
    <row r="43" customFormat="false" ht="14.25" hidden="false" customHeight="false" outlineLevel="0" collapsed="false">
      <c r="B43" s="0" t="s">
        <v>50</v>
      </c>
      <c r="C43" s="3" t="n">
        <v>32</v>
      </c>
      <c r="D43" s="3" t="n">
        <f aca="false">D42*2</f>
        <v>8</v>
      </c>
      <c r="E43" s="0" t="n">
        <f aca="false">C43*D43</f>
        <v>256</v>
      </c>
      <c r="F43" s="3" t="n">
        <v>98886</v>
      </c>
      <c r="G43" s="3" t="n">
        <v>7650</v>
      </c>
      <c r="H43" s="0" t="n">
        <v>768</v>
      </c>
      <c r="I43" s="4" t="n">
        <v>356298</v>
      </c>
      <c r="J43" s="3" t="n">
        <f aca="false">(17500/C43)*(17500/D43)</f>
        <v>1196289.0625</v>
      </c>
      <c r="K43" s="3" t="n">
        <f aca="false">(J43/(2+((C43+D43)/(C43*D43))))</f>
        <v>554800.724637681</v>
      </c>
      <c r="L43" s="5" t="n">
        <f aca="false">(F43/230400)</f>
        <v>0.429192708333333</v>
      </c>
      <c r="M43" s="0" t="n">
        <f aca="false">I43/17500</f>
        <v>20.3598857142857</v>
      </c>
    </row>
    <row r="44" customFormat="false" ht="14.25" hidden="false" customHeight="false" outlineLevel="0" collapsed="false">
      <c r="B44" s="0" t="s">
        <v>51</v>
      </c>
      <c r="C44" s="3" t="n">
        <v>32</v>
      </c>
      <c r="D44" s="3" t="n">
        <f aca="false">D43*2</f>
        <v>16</v>
      </c>
      <c r="E44" s="0" t="n">
        <f aca="false">C44*D44</f>
        <v>512</v>
      </c>
      <c r="F44" s="3" t="n">
        <v>182750</v>
      </c>
      <c r="G44" s="3" t="n">
        <v>12098</v>
      </c>
      <c r="H44" s="3" t="n">
        <v>1536</v>
      </c>
      <c r="I44" s="4" t="n">
        <v>226255</v>
      </c>
      <c r="J44" s="3" t="n">
        <f aca="false">(17500/C44)*(17500/D44)</f>
        <v>598144.53125</v>
      </c>
      <c r="K44" s="3" t="n">
        <f aca="false">(J44/(2+((C44+D44)/(C44*D44))))</f>
        <v>285680.970149254</v>
      </c>
      <c r="L44" s="5" t="n">
        <f aca="false">(F44/230400)</f>
        <v>0.793185763888889</v>
      </c>
      <c r="M44" s="0" t="n">
        <f aca="false">I44/17500</f>
        <v>12.9288571428571</v>
      </c>
    </row>
    <row r="45" customFormat="false" ht="14.25" hidden="false" customHeight="false" outlineLevel="0" collapsed="false">
      <c r="B45" s="0" t="s">
        <v>52</v>
      </c>
      <c r="C45" s="3" t="n">
        <v>32</v>
      </c>
      <c r="D45" s="3" t="n">
        <f aca="false">D44*2</f>
        <v>32</v>
      </c>
      <c r="E45" s="0" t="n">
        <f aca="false">C45*D45</f>
        <v>1024</v>
      </c>
      <c r="F45" s="3" t="n">
        <v>798905</v>
      </c>
      <c r="G45" s="3" t="n">
        <v>35362</v>
      </c>
      <c r="H45" s="3" t="n">
        <v>1728</v>
      </c>
      <c r="I45" s="4" t="n">
        <v>128818</v>
      </c>
      <c r="J45" s="3" t="n">
        <f aca="false">(17500/C45)*(17500/D45)</f>
        <v>299072.265625</v>
      </c>
      <c r="K45" s="3" t="n">
        <f aca="false">(J45/(2+((C45+D45)/(C45*D45))))</f>
        <v>145004.734848485</v>
      </c>
      <c r="L45" s="5" t="n">
        <f aca="false">(F45/230400)</f>
        <v>3.46746961805556</v>
      </c>
      <c r="M45" s="0" t="n">
        <f aca="false">I45/17500</f>
        <v>7.36102857142857</v>
      </c>
    </row>
    <row r="46" customFormat="false" ht="14.25" hidden="false" customHeight="false" outlineLevel="0" collapsed="false">
      <c r="B46" s="0" t="s">
        <v>53</v>
      </c>
      <c r="C46" s="3" t="n">
        <v>32</v>
      </c>
      <c r="D46" s="3" t="n">
        <f aca="false">D45*2</f>
        <v>64</v>
      </c>
      <c r="E46" s="0" t="n">
        <f aca="false">C46*D46</f>
        <v>2048</v>
      </c>
      <c r="F46" s="3" t="n">
        <v>2160507</v>
      </c>
      <c r="G46" s="3" t="n">
        <v>88066</v>
      </c>
      <c r="H46" s="3" t="n">
        <v>1728</v>
      </c>
      <c r="I46" s="4" t="n">
        <v>66315</v>
      </c>
      <c r="J46" s="3" t="n">
        <f aca="false">(17500/C46)*(17500/D46)</f>
        <v>149536.1328125</v>
      </c>
      <c r="K46" s="3" t="n">
        <f aca="false">(J46/(2+((C46+D46)/(C46*D46))))</f>
        <v>73055.820610687</v>
      </c>
      <c r="L46" s="5" t="n">
        <f aca="false">(F46/230400)</f>
        <v>9.37720052083333</v>
      </c>
      <c r="M46" s="0" t="n">
        <f aca="false">I46/17500</f>
        <v>3.78942857142857</v>
      </c>
    </row>
    <row r="47" customFormat="false" ht="15" hidden="false" customHeight="false" outlineLevel="0" collapsed="false">
      <c r="B47" s="8" t="s">
        <v>54</v>
      </c>
      <c r="C47" s="8" t="n">
        <v>64</v>
      </c>
      <c r="D47" s="8" t="n">
        <v>1</v>
      </c>
      <c r="E47" s="8" t="n">
        <f aca="false">C47*D47</f>
        <v>64</v>
      </c>
      <c r="F47" s="8" t="n">
        <v>73294</v>
      </c>
      <c r="G47" s="8" t="n">
        <v>7507</v>
      </c>
      <c r="H47" s="8" t="n">
        <v>192</v>
      </c>
      <c r="I47" s="9" t="n">
        <v>979202</v>
      </c>
      <c r="J47" s="8" t="n">
        <f aca="false">(17500/C47)*(17500/D47)</f>
        <v>4785156.25</v>
      </c>
      <c r="K47" s="3" t="n">
        <f aca="false">(J47/(2+((C47+D47)/(C47*D47))))</f>
        <v>1586787.56476684</v>
      </c>
      <c r="L47" s="5" t="n">
        <f aca="false">(F47/230400)</f>
        <v>0.318116319444444</v>
      </c>
      <c r="M47" s="0" t="n">
        <f aca="false">I47/17500</f>
        <v>55.9544</v>
      </c>
    </row>
    <row r="48" customFormat="false" ht="14.25" hidden="false" customHeight="false" outlineLevel="0" collapsed="false">
      <c r="B48" s="0" t="s">
        <v>55</v>
      </c>
      <c r="C48" s="3" t="n">
        <v>64</v>
      </c>
      <c r="D48" s="3" t="n">
        <f aca="false">D47*2</f>
        <v>2</v>
      </c>
      <c r="E48" s="0" t="n">
        <f aca="false">C48*D48</f>
        <v>128</v>
      </c>
      <c r="F48" s="3" t="n">
        <v>98823</v>
      </c>
      <c r="G48" s="3" t="n">
        <v>8515</v>
      </c>
      <c r="H48" s="0" t="n">
        <v>384</v>
      </c>
      <c r="I48" s="4" t="n">
        <v>498352</v>
      </c>
      <c r="J48" s="3" t="n">
        <f aca="false">(17500/C48)*(17500/D48)</f>
        <v>2392578.125</v>
      </c>
      <c r="K48" s="3" t="n">
        <f aca="false">(J48/(2+((C48+D48)/(C48*D48))))</f>
        <v>951086.956521739</v>
      </c>
      <c r="L48" s="5" t="n">
        <f aca="false">(F48/230400)</f>
        <v>0.428919270833333</v>
      </c>
      <c r="M48" s="0" t="n">
        <f aca="false">I48/17500</f>
        <v>28.4772571428571</v>
      </c>
    </row>
    <row r="49" customFormat="false" ht="14.25" hidden="false" customHeight="false" outlineLevel="0" collapsed="false">
      <c r="B49" s="0" t="s">
        <v>56</v>
      </c>
      <c r="C49" s="3" t="n">
        <v>64</v>
      </c>
      <c r="D49" s="3" t="n">
        <f aca="false">D48*2</f>
        <v>4</v>
      </c>
      <c r="E49" s="0" t="n">
        <f aca="false">C49*D49</f>
        <v>256</v>
      </c>
      <c r="F49" s="3" t="n">
        <v>142212</v>
      </c>
      <c r="G49" s="3" t="n">
        <v>10595</v>
      </c>
      <c r="H49" s="0" t="n">
        <v>768</v>
      </c>
      <c r="I49" s="4" t="n">
        <v>249357</v>
      </c>
      <c r="J49" s="3" t="n">
        <f aca="false">(17500/C49)*(17500/D49)</f>
        <v>1196289.0625</v>
      </c>
      <c r="K49" s="3" t="n">
        <f aca="false">(J49/(2+((C49+D49)/(C49*D49))))</f>
        <v>528017.24137931</v>
      </c>
      <c r="L49" s="5" t="n">
        <f aca="false">(F49/230400)</f>
        <v>0.617239583333333</v>
      </c>
      <c r="M49" s="0" t="n">
        <f aca="false">I49/17500</f>
        <v>14.2489714285714</v>
      </c>
    </row>
    <row r="50" customFormat="false" ht="14.25" hidden="false" customHeight="false" outlineLevel="0" collapsed="false">
      <c r="B50" s="0" t="s">
        <v>57</v>
      </c>
      <c r="C50" s="3" t="n">
        <v>64</v>
      </c>
      <c r="D50" s="3" t="n">
        <f aca="false">D49*2</f>
        <v>8</v>
      </c>
      <c r="E50" s="0" t="n">
        <f aca="false">C50*D50</f>
        <v>512</v>
      </c>
      <c r="F50" s="3" t="n">
        <v>222967</v>
      </c>
      <c r="G50" s="3" t="n">
        <v>14820</v>
      </c>
      <c r="H50" s="3" t="n">
        <v>1536</v>
      </c>
      <c r="I50" s="4" t="n">
        <v>144148</v>
      </c>
      <c r="J50" s="3" t="n">
        <f aca="false">(17500/C50)*(17500/D50)</f>
        <v>598144.53125</v>
      </c>
      <c r="K50" s="3" t="n">
        <f aca="false">(J50/(2+((C50+D50)/(C50*D50))))</f>
        <v>279425.182481752</v>
      </c>
      <c r="L50" s="5" t="n">
        <f aca="false">(F50/230400)</f>
        <v>0.967738715277778</v>
      </c>
      <c r="M50" s="10" t="n">
        <f aca="false">I50/17500</f>
        <v>8.23702857142857</v>
      </c>
    </row>
    <row r="51" customFormat="false" ht="14.25" hidden="false" customHeight="false" outlineLevel="0" collapsed="false">
      <c r="B51" s="0" t="s">
        <v>58</v>
      </c>
      <c r="C51" s="3" t="n">
        <v>64</v>
      </c>
      <c r="D51" s="3" t="n">
        <f aca="false">D50*2</f>
        <v>16</v>
      </c>
      <c r="E51" s="0" t="n">
        <f aca="false">C51*D51</f>
        <v>1024</v>
      </c>
      <c r="F51" s="3" t="n">
        <v>838728</v>
      </c>
      <c r="G51" s="3" t="n">
        <v>37667</v>
      </c>
      <c r="H51" s="3" t="n">
        <v>1728</v>
      </c>
      <c r="I51" s="4" t="n">
        <v>94999</v>
      </c>
      <c r="J51" s="3" t="n">
        <f aca="false">(17500/C51)*(17500/D51)</f>
        <v>299072.265625</v>
      </c>
      <c r="K51" s="3" t="n">
        <f aca="false">(J51/(2+((C51+D51)/(C51*D51))))</f>
        <v>143914.473684211</v>
      </c>
      <c r="L51" s="5" t="n">
        <f aca="false">(F51/230400)</f>
        <v>3.6403125</v>
      </c>
      <c r="M51" s="0" t="n">
        <f aca="false">I51/17500</f>
        <v>5.42851428571429</v>
      </c>
    </row>
    <row r="52" customFormat="false" ht="14.25" hidden="false" customHeight="false" outlineLevel="0" collapsed="false">
      <c r="B52" s="0" t="s">
        <v>59</v>
      </c>
      <c r="C52" s="3" t="n">
        <v>64</v>
      </c>
      <c r="D52" s="3" t="n">
        <f aca="false">D51*2</f>
        <v>32</v>
      </c>
      <c r="E52" s="0" t="n">
        <f aca="false">C52*D52</f>
        <v>2048</v>
      </c>
      <c r="F52" s="3" t="n">
        <v>2199738</v>
      </c>
      <c r="G52" s="3" t="n">
        <v>87523</v>
      </c>
      <c r="H52" s="3" t="n">
        <v>1728</v>
      </c>
      <c r="I52" s="4" t="n">
        <v>60066</v>
      </c>
      <c r="J52" s="3" t="n">
        <f aca="false">(17500/C52)*(17500/D52)</f>
        <v>149536.1328125</v>
      </c>
      <c r="K52" s="3" t="n">
        <f aca="false">(J52/(2+((C52+D52)/(C52*D52))))</f>
        <v>73055.820610687</v>
      </c>
      <c r="L52" s="5" t="n">
        <f aca="false">(F52/230400)</f>
        <v>9.54747395833333</v>
      </c>
      <c r="M52" s="0" t="n">
        <f aca="false">I52/17500</f>
        <v>3.43234285714286</v>
      </c>
    </row>
    <row r="53" customFormat="false" ht="14.25" hidden="false" customHeight="false" outlineLevel="0" collapsed="false">
      <c r="B53" s="0" t="s">
        <v>60</v>
      </c>
      <c r="C53" s="3" t="n">
        <v>64</v>
      </c>
      <c r="D53" s="3" t="n">
        <f aca="false">D52*2</f>
        <v>64</v>
      </c>
      <c r="E53" s="0" t="n">
        <f aca="false">C53*D53</f>
        <v>4096</v>
      </c>
      <c r="F53" s="3"/>
      <c r="G53" s="3"/>
      <c r="H53" s="3"/>
      <c r="I53" s="4" t="n">
        <v>32220</v>
      </c>
      <c r="J53" s="3" t="n">
        <f aca="false">(17500/C53)*(17500/D53)</f>
        <v>74768.06640625</v>
      </c>
      <c r="K53" s="3" t="n">
        <f aca="false">(J53/(2+((C53+D53)/(C53*D53))))</f>
        <v>36808.8942307692</v>
      </c>
      <c r="L53" s="11" t="n">
        <f aca="false">(F53/230400)</f>
        <v>0</v>
      </c>
      <c r="M53" s="10" t="n">
        <f aca="false">I53/17500</f>
        <v>1.84114285714286</v>
      </c>
    </row>
    <row r="54" customFormat="false" ht="14.25" hidden="false" customHeight="false" outlineLevel="0" collapsed="false">
      <c r="B54" s="0" t="s">
        <v>61</v>
      </c>
      <c r="D54" s="3"/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4.25" zeroHeight="false" outlineLevelRow="0" outlineLevelCol="0"/>
  <cols>
    <col collapsed="false" customWidth="true" hidden="false" outlineLevel="0" max="1" min="1" style="0" width="26.88"/>
    <col collapsed="false" customWidth="true" hidden="false" outlineLevel="0" max="2" min="2" style="0" width="39.38"/>
    <col collapsed="false" customWidth="true" hidden="false" outlineLevel="0" max="3" min="3" style="0" width="21.38"/>
    <col collapsed="false" customWidth="true" hidden="false" outlineLevel="0" max="4" min="4" style="0" width="10.62"/>
    <col collapsed="false" customWidth="true" hidden="false" outlineLevel="0" max="1025" min="5" style="0" width="8.61"/>
  </cols>
  <sheetData>
    <row r="1" customFormat="false" ht="14.25" hidden="false" customHeight="false" outlineLevel="0" collapsed="false">
      <c r="A1" s="0" t="s">
        <v>62</v>
      </c>
      <c r="B1" s="0" t="s">
        <v>63</v>
      </c>
      <c r="C1" s="0" t="s">
        <v>64</v>
      </c>
      <c r="D1" s="0" t="n">
        <f aca="false">17500*17500</f>
        <v>306250000</v>
      </c>
    </row>
    <row r="2" customFormat="false" ht="14.25" hidden="false" customHeight="false" outlineLevel="0" collapsed="false">
      <c r="A2" s="0" t="s">
        <v>65</v>
      </c>
      <c r="B2" s="0" t="s">
        <v>66</v>
      </c>
      <c r="C2" s="0" t="s">
        <v>67</v>
      </c>
      <c r="D2" s="0" t="n">
        <f aca="false">(17500/8)*(17500/8)</f>
        <v>4785156.25</v>
      </c>
    </row>
    <row r="3" customFormat="false" ht="14.25" hidden="false" customHeight="false" outlineLevel="0" collapsed="false">
      <c r="A3" s="0" t="s">
        <v>68</v>
      </c>
      <c r="D3" s="12" t="n">
        <f aca="false">((D1-D2)/D1)*100</f>
        <v>98.4375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RowHeight="13.8" zeroHeight="false" outlineLevelRow="0" outlineLevelCol="0"/>
  <cols>
    <col collapsed="false" customWidth="true" hidden="false" outlineLevel="0" max="1" min="1" style="0" width="19.62"/>
    <col collapsed="false" customWidth="true" hidden="false" outlineLevel="0" max="2" min="2" style="0" width="10.62"/>
    <col collapsed="false" customWidth="true" hidden="false" outlineLevel="0" max="3" min="3" style="0" width="12.28"/>
    <col collapsed="false" customWidth="true" hidden="false" outlineLevel="0" max="4" min="4" style="0" width="17.85"/>
    <col collapsed="false" customWidth="true" hidden="false" outlineLevel="0" max="5" min="5" style="0" width="10.62"/>
    <col collapsed="false" customWidth="true" hidden="false" outlineLevel="0" max="6" min="6" style="0" width="14.82"/>
    <col collapsed="false" customWidth="true" hidden="false" outlineLevel="0" max="7" min="7" style="0" width="10.62"/>
    <col collapsed="false" customWidth="true" hidden="false" outlineLevel="0" max="1025" min="8" style="0" width="8.61"/>
  </cols>
  <sheetData>
    <row r="1" customFormat="false" ht="13.8" hidden="false" customHeight="false" outlineLevel="0" collapsed="false">
      <c r="A1" s="0" t="s">
        <v>69</v>
      </c>
      <c r="B1" s="0" t="n">
        <v>17096</v>
      </c>
    </row>
    <row r="3" customFormat="false" ht="13.8" hidden="false" customHeight="false" outlineLevel="0" collapsed="false">
      <c r="C3" s="0" t="s">
        <v>70</v>
      </c>
      <c r="D3" s="0" t="s">
        <v>2</v>
      </c>
      <c r="E3" s="0" t="s">
        <v>71</v>
      </c>
      <c r="F3" s="0" t="s">
        <v>72</v>
      </c>
    </row>
    <row r="4" customFormat="false" ht="13.8" hidden="false" customHeight="false" outlineLevel="0" collapsed="false">
      <c r="B4" s="0" t="s">
        <v>73</v>
      </c>
      <c r="C4" s="13" t="n">
        <v>16</v>
      </c>
      <c r="D4" s="13" t="n">
        <v>16</v>
      </c>
      <c r="E4" s="13" t="n">
        <v>1043440</v>
      </c>
      <c r="F4" s="0" t="n">
        <f aca="false">E4/17096</f>
        <v>61.0341600374357</v>
      </c>
    </row>
    <row r="5" customFormat="false" ht="13.8" hidden="false" customHeight="false" outlineLevel="0" collapsed="false">
      <c r="B5" s="0" t="s">
        <v>74</v>
      </c>
      <c r="C5" s="13" t="n">
        <v>16</v>
      </c>
      <c r="D5" s="13" t="n">
        <v>16</v>
      </c>
      <c r="E5" s="13" t="n">
        <v>609776</v>
      </c>
      <c r="F5" s="0" t="n">
        <f aca="false">E5/17096</f>
        <v>35.6677585400094</v>
      </c>
      <c r="G5" s="13"/>
    </row>
    <row r="6" customFormat="false" ht="13.8" hidden="false" customHeight="false" outlineLevel="0" collapsed="false">
      <c r="B6" s="0" t="s">
        <v>75</v>
      </c>
      <c r="C6" s="13" t="n">
        <v>16</v>
      </c>
      <c r="D6" s="13" t="n">
        <v>16</v>
      </c>
      <c r="E6" s="0" t="n">
        <v>542548</v>
      </c>
      <c r="F6" s="0" t="n">
        <f aca="false">E6/17096</f>
        <v>31.7353766963032</v>
      </c>
      <c r="G6" s="13"/>
    </row>
    <row r="7" customFormat="false" ht="13.8" hidden="false" customHeight="false" outlineLevel="0" collapsed="false">
      <c r="B7" s="0" t="s">
        <v>76</v>
      </c>
      <c r="C7" s="0" t="n">
        <v>16</v>
      </c>
      <c r="D7" s="0" t="n">
        <v>16</v>
      </c>
      <c r="E7" s="0" t="n">
        <v>412137</v>
      </c>
      <c r="F7" s="0" t="n">
        <f aca="false">E7/17096</f>
        <v>24.1072180627047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2021-04-21T18:20:59Z</dcterms:created>
  <dc:creator>Andre Campos</dc:creator>
  <dc:description/>
  <dc:language>pt-PT</dc:language>
  <cp:lastModifiedBy/>
  <dcterms:modified xsi:type="dcterms:W3CDTF">2021-05-19T23:55:48Z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