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3.xml" ContentType="application/vnd.openxmlformats-officedocument.drawingml.chartshapes+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4.xml" ContentType="application/vnd.openxmlformats-officedocument.drawingml.chartshapes+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5.xml" ContentType="application/vnd.openxmlformats-officedocument.drawingml.chartshapes+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6.xml" ContentType="application/vnd.openxmlformats-officedocument.drawingml.chartshapes+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7.xml" ContentType="application/vnd.openxmlformats-officedocument.drawingml.chartshapes+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8.xml" ContentType="application/vnd.openxmlformats-officedocument.drawingml.chartshapes+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drawings/drawing9.xml" ContentType="application/vnd.openxmlformats-officedocument.drawingml.chartshapes+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drawings/drawing10.xml" ContentType="application/vnd.openxmlformats-officedocument.drawingml.chartshapes+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drawings/drawing11.xml" ContentType="application/vnd.openxmlformats-officedocument.drawing+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202300"/>
  <mc:AlternateContent xmlns:mc="http://schemas.openxmlformats.org/markup-compatibility/2006">
    <mc:Choice Requires="x15">
      <x15ac:absPath xmlns:x15ac="http://schemas.microsoft.com/office/spreadsheetml/2010/11/ac" url="A:\RESEARCH\us analysis\"/>
    </mc:Choice>
  </mc:AlternateContent>
  <xr:revisionPtr revIDLastSave="0" documentId="13_ncr:1_{B0E5BBD3-48CB-4759-A2A2-6CEC70D8E1C2}" xr6:coauthVersionLast="47" xr6:coauthVersionMax="47" xr10:uidLastSave="{00000000-0000-0000-0000-000000000000}"/>
  <bookViews>
    <workbookView xWindow="855" yWindow="420" windowWidth="38355" windowHeight="14835" activeTab="1" xr2:uid="{58B371A5-5E0F-43CF-9BDF-0043DFFA0069}"/>
  </bookViews>
  <sheets>
    <sheet name="about" sheetId="21" r:id="rId1"/>
    <sheet name="ANALYSIS" sheetId="9" r:id="rId2"/>
    <sheet name="GDP" sheetId="1" r:id="rId3"/>
    <sheet name="inflation" sheetId="24" r:id="rId4"/>
    <sheet name="unemployment rate" sheetId="5" r:id="rId5"/>
    <sheet name="Labor force participation rate " sheetId="6" r:id="rId6"/>
    <sheet name="employment" sheetId="7" r:id="rId7"/>
    <sheet name="poverty" sheetId="8" r:id="rId8"/>
    <sheet name="deficit" sheetId="13" r:id="rId9"/>
    <sheet name="StockMarket" sheetId="14" r:id="rId10"/>
    <sheet name="FYFSD" sheetId="15" r:id="rId11"/>
    <sheet name="housing" sheetId="17" r:id="rId12"/>
    <sheet name="colleges" sheetId="18" r:id="rId13"/>
    <sheet name="gas prices" sheetId="16" r:id="rId14"/>
    <sheet name="household income" sheetId="19" r:id="rId15"/>
    <sheet name="congress" sheetId="20" r:id="rId16"/>
  </sheets>
  <definedNames>
    <definedName name="_xlnm._FilterDatabase" localSheetId="4" hidden="1">'unemployment rate'!$D$3:$F$97</definedName>
    <definedName name="_xlnm.Print_Area" localSheetId="1">ANALYSIS!$B$1:$Z$81</definedName>
    <definedName name="_xlnm.Print_Area" localSheetId="2">GDP!$A$1:$AA$82</definedName>
  </definedNames>
  <calcPr calcId="191029"/>
  <pivotCaches>
    <pivotCache cacheId="3" r:id="rId17"/>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0" i="9" l="1"/>
  <c r="C20" i="9"/>
  <c r="D19" i="9"/>
  <c r="C19" i="9"/>
  <c r="D18" i="9"/>
  <c r="C18" i="9"/>
  <c r="D17" i="9"/>
  <c r="C17" i="9"/>
  <c r="D16" i="9"/>
  <c r="C16" i="9"/>
  <c r="D15" i="9"/>
  <c r="C15" i="9"/>
  <c r="D14" i="9"/>
  <c r="C14" i="9"/>
  <c r="D13" i="9"/>
  <c r="C13" i="9"/>
  <c r="D12" i="9"/>
  <c r="C12" i="9"/>
  <c r="D11" i="9"/>
  <c r="C11" i="9"/>
  <c r="D10" i="9"/>
  <c r="C10" i="9"/>
  <c r="D9" i="9"/>
  <c r="C9" i="9"/>
  <c r="D8" i="9"/>
  <c r="C8" i="9"/>
  <c r="D7" i="9"/>
  <c r="C7" i="9"/>
  <c r="D6" i="9"/>
  <c r="C6" i="9"/>
  <c r="D5" i="9"/>
  <c r="C5" i="9"/>
  <c r="J14" i="9"/>
  <c r="I14" i="9"/>
  <c r="G14" i="9"/>
  <c r="F14" i="9"/>
  <c r="M14" i="9"/>
  <c r="L14" i="9"/>
  <c r="Z14" i="9"/>
  <c r="Y14" i="9"/>
  <c r="X14" i="9"/>
  <c r="W14" i="9"/>
  <c r="V14" i="9"/>
  <c r="U14" i="9"/>
  <c r="T14" i="9"/>
  <c r="S14" i="9"/>
  <c r="R14" i="9"/>
  <c r="Q14" i="9"/>
  <c r="P14" i="9"/>
  <c r="O14" i="9"/>
  <c r="L65" i="1"/>
  <c r="L64" i="1"/>
  <c r="L63" i="1"/>
  <c r="L62" i="1"/>
  <c r="L61" i="1"/>
  <c r="L60" i="1"/>
  <c r="L59" i="1"/>
  <c r="L58" i="1"/>
  <c r="L57" i="1"/>
  <c r="L56" i="1"/>
  <c r="L55" i="1"/>
  <c r="L54" i="1"/>
  <c r="L53" i="1"/>
  <c r="L52" i="1"/>
  <c r="L51" i="1"/>
  <c r="L50" i="1"/>
  <c r="L49" i="1"/>
  <c r="L48" i="1"/>
  <c r="L47" i="1"/>
  <c r="L46" i="1"/>
  <c r="L45" i="1"/>
  <c r="L44" i="1"/>
  <c r="L43" i="1"/>
  <c r="L42" i="1"/>
  <c r="L41" i="1"/>
  <c r="L40" i="1"/>
  <c r="L39" i="1"/>
  <c r="L38" i="1"/>
  <c r="L37" i="1"/>
  <c r="L36" i="1"/>
  <c r="L35" i="1"/>
  <c r="L34" i="1"/>
  <c r="L33" i="1"/>
  <c r="L32" i="1"/>
  <c r="L31" i="1"/>
  <c r="L30" i="1"/>
  <c r="L29" i="1"/>
  <c r="L28" i="1"/>
  <c r="L27" i="1"/>
  <c r="L26" i="1"/>
  <c r="L25" i="1"/>
  <c r="L24" i="1"/>
  <c r="L23" i="1"/>
  <c r="L22" i="1"/>
  <c r="L21" i="1"/>
  <c r="L20" i="1"/>
  <c r="L19" i="1"/>
  <c r="L18" i="1"/>
  <c r="L17" i="1"/>
  <c r="L16" i="1"/>
  <c r="L15" i="1"/>
  <c r="L14" i="1"/>
  <c r="L13" i="1"/>
  <c r="L12" i="1"/>
  <c r="L11" i="1"/>
  <c r="L10" i="1"/>
  <c r="L9" i="1"/>
  <c r="L8" i="1"/>
  <c r="L7" i="1"/>
  <c r="L6" i="1"/>
  <c r="L5" i="1"/>
  <c r="L4" i="1"/>
  <c r="L3" i="1"/>
  <c r="J53" i="20"/>
  <c r="G53" i="20"/>
  <c r="J51" i="20"/>
  <c r="J49" i="20"/>
  <c r="G49" i="20"/>
  <c r="Y48" i="1" s="1"/>
  <c r="J47" i="20"/>
  <c r="Z46" i="1" s="1"/>
  <c r="G47" i="20"/>
  <c r="J45" i="20"/>
  <c r="Z44" i="1" s="1"/>
  <c r="G45" i="20"/>
  <c r="Y44" i="1" s="1"/>
  <c r="Z50" i="1"/>
  <c r="Z48" i="1"/>
  <c r="Y50" i="1"/>
  <c r="Y49" i="1"/>
  <c r="Y46" i="1"/>
  <c r="J43" i="20"/>
  <c r="Z42" i="1" s="1"/>
  <c r="G43" i="20"/>
  <c r="Y42" i="1" s="1"/>
  <c r="J41" i="20"/>
  <c r="Z40" i="1" s="1"/>
  <c r="G41" i="20"/>
  <c r="Y40" i="1" s="1"/>
  <c r="J39" i="20"/>
  <c r="Z38" i="1" s="1"/>
  <c r="G39" i="20"/>
  <c r="Y38" i="1" s="1"/>
  <c r="J37" i="20"/>
  <c r="Z36" i="1" s="1"/>
  <c r="G37" i="20"/>
  <c r="Y36" i="1" s="1"/>
  <c r="J35" i="20"/>
  <c r="Z34" i="1" s="1"/>
  <c r="G35" i="20"/>
  <c r="Y34" i="1" s="1"/>
  <c r="J33" i="20"/>
  <c r="Z32" i="1" s="1"/>
  <c r="G33" i="20"/>
  <c r="Y32" i="1" s="1"/>
  <c r="J31" i="20"/>
  <c r="Z30" i="1" s="1"/>
  <c r="G31" i="20"/>
  <c r="Y30" i="1" s="1"/>
  <c r="J29" i="20"/>
  <c r="Z28" i="1" s="1"/>
  <c r="G29" i="20"/>
  <c r="Y28" i="1" s="1"/>
  <c r="J27" i="20"/>
  <c r="Z26" i="1" s="1"/>
  <c r="G27" i="20"/>
  <c r="Y26" i="1" s="1"/>
  <c r="J24" i="20"/>
  <c r="Z23" i="1" s="1"/>
  <c r="J25" i="20"/>
  <c r="Z24" i="1" s="1"/>
  <c r="J26" i="20"/>
  <c r="Z25" i="1" s="1"/>
  <c r="J28" i="20"/>
  <c r="Z27" i="1" s="1"/>
  <c r="J30" i="20"/>
  <c r="Z29" i="1" s="1"/>
  <c r="J32" i="20"/>
  <c r="Z31" i="1" s="1"/>
  <c r="J34" i="20"/>
  <c r="Z33" i="1" s="1"/>
  <c r="G25" i="20"/>
  <c r="Y24" i="1" s="1"/>
  <c r="J23" i="20"/>
  <c r="Z22" i="1" s="1"/>
  <c r="G23" i="20"/>
  <c r="Y22" i="1" s="1"/>
  <c r="J59" i="20"/>
  <c r="Z59" i="1" s="1"/>
  <c r="G59" i="20"/>
  <c r="Y59" i="1" s="1"/>
  <c r="Z57" i="1"/>
  <c r="Y57" i="1"/>
  <c r="J55" i="20"/>
  <c r="Z54" i="1" s="1"/>
  <c r="G55" i="20"/>
  <c r="Y54" i="1" s="1"/>
  <c r="J57" i="20"/>
  <c r="Z56" i="1" s="1"/>
  <c r="G57" i="20"/>
  <c r="Y56" i="1" s="1"/>
  <c r="J21" i="20"/>
  <c r="Z20" i="1" s="1"/>
  <c r="G21" i="20"/>
  <c r="Y20" i="1" s="1"/>
  <c r="J19" i="20"/>
  <c r="Z18" i="1" s="1"/>
  <c r="G19" i="20"/>
  <c r="Y18" i="1" s="1"/>
  <c r="J17" i="20"/>
  <c r="Z16" i="1" s="1"/>
  <c r="G17" i="20"/>
  <c r="Y16" i="1" s="1"/>
  <c r="J15" i="20"/>
  <c r="Z14" i="1" s="1"/>
  <c r="G15" i="20"/>
  <c r="Y14" i="1" s="1"/>
  <c r="J8" i="20"/>
  <c r="Z7" i="1" s="1"/>
  <c r="G8" i="20"/>
  <c r="Y7" i="1" s="1"/>
  <c r="J7" i="20"/>
  <c r="Z6" i="1" s="1"/>
  <c r="G7" i="20"/>
  <c r="Y6" i="1" s="1"/>
  <c r="J13" i="20"/>
  <c r="Z12" i="1" s="1"/>
  <c r="G13" i="20"/>
  <c r="Y12" i="1" s="1"/>
  <c r="J10" i="20"/>
  <c r="Z9" i="1" s="1"/>
  <c r="G10" i="20"/>
  <c r="Y9" i="1" s="1"/>
  <c r="J5" i="20"/>
  <c r="Z4" i="1" s="1"/>
  <c r="G5" i="20"/>
  <c r="Y4" i="1" s="1"/>
  <c r="J63" i="20"/>
  <c r="Z63" i="1" s="1"/>
  <c r="G63" i="20"/>
  <c r="Y63" i="1" s="1"/>
  <c r="J61" i="20"/>
  <c r="Z61" i="1" s="1"/>
  <c r="G61" i="20"/>
  <c r="Y61" i="1" s="1"/>
  <c r="J66" i="20"/>
  <c r="Z65" i="1" s="1"/>
  <c r="G66" i="20"/>
  <c r="Y65" i="1" s="1"/>
  <c r="J65" i="20"/>
  <c r="Z64" i="1" s="1"/>
  <c r="G65" i="20"/>
  <c r="Y64" i="1" s="1"/>
  <c r="J67" i="20"/>
  <c r="Z66" i="1" s="1"/>
  <c r="J64" i="20"/>
  <c r="J62" i="20"/>
  <c r="Z62" i="1" s="1"/>
  <c r="J60" i="20"/>
  <c r="Z60" i="1" s="1"/>
  <c r="J58" i="20"/>
  <c r="Z58" i="1" s="1"/>
  <c r="J56" i="20"/>
  <c r="Z55" i="1" s="1"/>
  <c r="J54" i="20"/>
  <c r="Z53" i="1" s="1"/>
  <c r="J52" i="20"/>
  <c r="Z52" i="1" s="1"/>
  <c r="J50" i="20"/>
  <c r="Z49" i="1" s="1"/>
  <c r="J48" i="20"/>
  <c r="Z47" i="1" s="1"/>
  <c r="J46" i="20"/>
  <c r="Z45" i="1" s="1"/>
  <c r="J44" i="20"/>
  <c r="Z43" i="1" s="1"/>
  <c r="J42" i="20"/>
  <c r="Z41" i="1" s="1"/>
  <c r="J40" i="20"/>
  <c r="Z39" i="1" s="1"/>
  <c r="J38" i="20"/>
  <c r="Z37" i="1" s="1"/>
  <c r="J36" i="20"/>
  <c r="Z35" i="1" s="1"/>
  <c r="J22" i="20"/>
  <c r="Z21" i="1" s="1"/>
  <c r="J20" i="20"/>
  <c r="Z19" i="1" s="1"/>
  <c r="J18" i="20"/>
  <c r="Z17" i="1" s="1"/>
  <c r="J16" i="20"/>
  <c r="Z15" i="1" s="1"/>
  <c r="J14" i="20"/>
  <c r="Z13" i="1" s="1"/>
  <c r="J12" i="20"/>
  <c r="Z11" i="1" s="1"/>
  <c r="J11" i="20"/>
  <c r="Z10" i="1" s="1"/>
  <c r="J9" i="20"/>
  <c r="Z8" i="1" s="1"/>
  <c r="J6" i="20"/>
  <c r="Z5" i="1" s="1"/>
  <c r="J4" i="20"/>
  <c r="Z3" i="1" s="1"/>
  <c r="G67" i="20"/>
  <c r="Y66" i="1" s="1"/>
  <c r="G64" i="20"/>
  <c r="G62" i="20"/>
  <c r="Y62" i="1" s="1"/>
  <c r="G60" i="20"/>
  <c r="Y60" i="1" s="1"/>
  <c r="G58" i="20"/>
  <c r="Y58" i="1" s="1"/>
  <c r="G56" i="20"/>
  <c r="Y55" i="1" s="1"/>
  <c r="G54" i="20"/>
  <c r="Y53" i="1" s="1"/>
  <c r="G52" i="20"/>
  <c r="Y52" i="1" s="1"/>
  <c r="G48" i="20"/>
  <c r="Y47" i="1" s="1"/>
  <c r="G46" i="20"/>
  <c r="Y45" i="1" s="1"/>
  <c r="G44" i="20"/>
  <c r="Y43" i="1" s="1"/>
  <c r="G42" i="20"/>
  <c r="Y41" i="1" s="1"/>
  <c r="G40" i="20"/>
  <c r="Y39" i="1" s="1"/>
  <c r="G38" i="20"/>
  <c r="Y37" i="1" s="1"/>
  <c r="G36" i="20"/>
  <c r="Y35" i="1" s="1"/>
  <c r="G34" i="20"/>
  <c r="Y33" i="1" s="1"/>
  <c r="G32" i="20"/>
  <c r="Y31" i="1" s="1"/>
  <c r="G30" i="20"/>
  <c r="Y29" i="1" s="1"/>
  <c r="G28" i="20"/>
  <c r="Y27" i="1" s="1"/>
  <c r="G26" i="20"/>
  <c r="Y25" i="1" s="1"/>
  <c r="G24" i="20"/>
  <c r="Y23" i="1" s="1"/>
  <c r="G22" i="20"/>
  <c r="Y21" i="1" s="1"/>
  <c r="G20" i="20"/>
  <c r="Y19" i="1" s="1"/>
  <c r="G18" i="20"/>
  <c r="Y17" i="1" s="1"/>
  <c r="G16" i="20"/>
  <c r="Y15" i="1" s="1"/>
  <c r="G14" i="20"/>
  <c r="Y13" i="1" s="1"/>
  <c r="G12" i="20"/>
  <c r="Y11" i="1" s="1"/>
  <c r="G11" i="20"/>
  <c r="Y10" i="1" s="1"/>
  <c r="G9" i="20"/>
  <c r="Y8" i="1" s="1"/>
  <c r="G6" i="20"/>
  <c r="Y5" i="1" s="1"/>
  <c r="G4" i="20"/>
  <c r="Y3" i="1" s="1"/>
  <c r="U64" i="1"/>
  <c r="U63" i="1"/>
  <c r="U62" i="1"/>
  <c r="U61" i="1"/>
  <c r="U60" i="1"/>
  <c r="U59" i="1"/>
  <c r="U58" i="1"/>
  <c r="U57" i="1"/>
  <c r="U56" i="1"/>
  <c r="U55" i="1"/>
  <c r="U54" i="1"/>
  <c r="U53" i="1"/>
  <c r="U52" i="1"/>
  <c r="U51" i="1"/>
  <c r="U50" i="1"/>
  <c r="U49" i="1"/>
  <c r="U48" i="1"/>
  <c r="U47" i="1"/>
  <c r="U46" i="1"/>
  <c r="U45" i="1"/>
  <c r="U44" i="1"/>
  <c r="U43" i="1"/>
  <c r="U42" i="1"/>
  <c r="U41" i="1"/>
  <c r="U40" i="1"/>
  <c r="U39" i="1"/>
  <c r="U38" i="1"/>
  <c r="U37" i="1"/>
  <c r="U36" i="1"/>
  <c r="U35" i="1"/>
  <c r="U34" i="1"/>
  <c r="U33" i="1"/>
  <c r="U32" i="1"/>
  <c r="U31" i="1"/>
  <c r="U30" i="1"/>
  <c r="U29" i="1"/>
  <c r="U28" i="1"/>
  <c r="U27" i="1"/>
  <c r="U26" i="1"/>
  <c r="T65" i="1"/>
  <c r="T64" i="1"/>
  <c r="T63" i="1"/>
  <c r="T62" i="1"/>
  <c r="T61" i="1"/>
  <c r="T60" i="1"/>
  <c r="T59" i="1"/>
  <c r="T58" i="1"/>
  <c r="T57" i="1"/>
  <c r="T56" i="1"/>
  <c r="T55" i="1"/>
  <c r="T54" i="1"/>
  <c r="T53" i="1"/>
  <c r="T52" i="1"/>
  <c r="T51" i="1"/>
  <c r="T50" i="1"/>
  <c r="T49" i="1"/>
  <c r="T48" i="1"/>
  <c r="T47" i="1"/>
  <c r="T46" i="1"/>
  <c r="T45" i="1"/>
  <c r="T44" i="1"/>
  <c r="T43" i="1"/>
  <c r="T42" i="1"/>
  <c r="T41" i="1"/>
  <c r="T40" i="1"/>
  <c r="T39" i="1"/>
  <c r="T38" i="1"/>
  <c r="T37" i="1"/>
  <c r="T36" i="1"/>
  <c r="S61" i="1"/>
  <c r="S60" i="1"/>
  <c r="S59" i="1"/>
  <c r="S58" i="1"/>
  <c r="S57" i="1"/>
  <c r="S56" i="1"/>
  <c r="S55" i="1"/>
  <c r="S54" i="1"/>
  <c r="S53" i="1"/>
  <c r="S52" i="1"/>
  <c r="S51" i="1"/>
  <c r="S50" i="1"/>
  <c r="S49" i="1"/>
  <c r="S48" i="1"/>
  <c r="S47" i="1"/>
  <c r="S46" i="1"/>
  <c r="S45" i="1"/>
  <c r="S44" i="1"/>
  <c r="S43" i="1"/>
  <c r="S42" i="1"/>
  <c r="S41" i="1"/>
  <c r="S40" i="1"/>
  <c r="S39" i="1"/>
  <c r="S38" i="1"/>
  <c r="S37" i="1"/>
  <c r="S36" i="1"/>
  <c r="S35" i="1"/>
  <c r="S34" i="1"/>
  <c r="S33" i="1"/>
  <c r="S32" i="1"/>
  <c r="S31" i="1"/>
  <c r="S30" i="1"/>
  <c r="S29" i="1"/>
  <c r="S28" i="1"/>
  <c r="S27" i="1"/>
  <c r="S26" i="1"/>
  <c r="S25" i="1"/>
  <c r="S24" i="1"/>
  <c r="S23" i="1"/>
  <c r="S22" i="1"/>
  <c r="S21" i="1"/>
  <c r="S20" i="1"/>
  <c r="S19" i="1"/>
  <c r="S18" i="1"/>
  <c r="S17" i="1"/>
  <c r="S16" i="1"/>
  <c r="S15" i="1"/>
  <c r="S14" i="1"/>
  <c r="S13" i="1"/>
  <c r="S12" i="1"/>
  <c r="S11" i="1"/>
  <c r="S10" i="1"/>
  <c r="S9" i="1"/>
  <c r="S8" i="1"/>
  <c r="S5" i="1"/>
  <c r="R65" i="1"/>
  <c r="R64" i="1"/>
  <c r="R63" i="1"/>
  <c r="R62" i="1"/>
  <c r="R61" i="1"/>
  <c r="R60" i="1"/>
  <c r="R59" i="1"/>
  <c r="R58" i="1"/>
  <c r="R57" i="1"/>
  <c r="R56" i="1"/>
  <c r="R55" i="1"/>
  <c r="R54" i="1"/>
  <c r="R53" i="1"/>
  <c r="R52" i="1"/>
  <c r="R51" i="1"/>
  <c r="R50" i="1"/>
  <c r="R49" i="1"/>
  <c r="R48" i="1"/>
  <c r="R47" i="1"/>
  <c r="R46" i="1"/>
  <c r="R45" i="1"/>
  <c r="R44" i="1"/>
  <c r="R43" i="1"/>
  <c r="R42" i="1"/>
  <c r="R41" i="1"/>
  <c r="R40" i="1"/>
  <c r="R39" i="1"/>
  <c r="R38" i="1"/>
  <c r="R37" i="1"/>
  <c r="R36" i="1"/>
  <c r="R35" i="1"/>
  <c r="R34" i="1"/>
  <c r="R33" i="1"/>
  <c r="R32" i="1"/>
  <c r="R31" i="1"/>
  <c r="R30" i="1"/>
  <c r="R29" i="1"/>
  <c r="R28" i="1"/>
  <c r="R27" i="1"/>
  <c r="R26" i="1"/>
  <c r="R25" i="1"/>
  <c r="R24" i="1"/>
  <c r="R23" i="1"/>
  <c r="R22" i="1"/>
  <c r="R21" i="1"/>
  <c r="R20" i="1"/>
  <c r="R19" i="1"/>
  <c r="R18" i="1"/>
  <c r="R17" i="1"/>
  <c r="R16" i="1"/>
  <c r="R15" i="1"/>
  <c r="R14" i="1"/>
  <c r="R13" i="1"/>
  <c r="R12" i="1"/>
  <c r="R11" i="1"/>
  <c r="R10" i="1"/>
  <c r="R9" i="1"/>
  <c r="R8" i="1"/>
  <c r="R7" i="1"/>
  <c r="R6" i="1"/>
  <c r="R5" i="1"/>
  <c r="Z15" i="9"/>
  <c r="Y15" i="9"/>
  <c r="X15" i="9"/>
  <c r="M15" i="9"/>
  <c r="L15" i="9"/>
  <c r="P65" i="1"/>
  <c r="P64" i="1"/>
  <c r="P63" i="1"/>
  <c r="P62" i="1"/>
  <c r="P61" i="1"/>
  <c r="P60" i="1"/>
  <c r="P59" i="1"/>
  <c r="P58" i="1"/>
  <c r="P57" i="1"/>
  <c r="P56" i="1"/>
  <c r="P55" i="1"/>
  <c r="P54" i="1"/>
  <c r="P53" i="1"/>
  <c r="P52" i="1"/>
  <c r="P51" i="1"/>
  <c r="P50" i="1"/>
  <c r="P49" i="1"/>
  <c r="P48" i="1"/>
  <c r="P47" i="1"/>
  <c r="P46" i="1"/>
  <c r="P45" i="1"/>
  <c r="P44" i="1"/>
  <c r="P43" i="1"/>
  <c r="P42" i="1"/>
  <c r="P41" i="1"/>
  <c r="P40" i="1"/>
  <c r="P39" i="1"/>
  <c r="P38" i="1"/>
  <c r="P37" i="1"/>
  <c r="P36" i="1"/>
  <c r="P35" i="1"/>
  <c r="P34" i="1"/>
  <c r="P33" i="1"/>
  <c r="P32" i="1"/>
  <c r="P31" i="1"/>
  <c r="P30" i="1"/>
  <c r="P29" i="1"/>
  <c r="P28" i="1"/>
  <c r="P27" i="1"/>
  <c r="P26" i="1"/>
  <c r="P25" i="1"/>
  <c r="P24" i="1"/>
  <c r="P23" i="1"/>
  <c r="P22" i="1"/>
  <c r="P21" i="1"/>
  <c r="P20" i="1"/>
  <c r="P19" i="1"/>
  <c r="P18" i="1"/>
  <c r="P17" i="1"/>
  <c r="P16" i="1"/>
  <c r="P15" i="1"/>
  <c r="P14" i="1"/>
  <c r="P13" i="1"/>
  <c r="P12" i="1"/>
  <c r="P11" i="1"/>
  <c r="P10" i="1"/>
  <c r="P9" i="1"/>
  <c r="P8" i="1"/>
  <c r="P7" i="1"/>
  <c r="P6" i="1"/>
  <c r="P5" i="1"/>
  <c r="P4" i="1"/>
  <c r="P3" i="1"/>
  <c r="O65" i="1"/>
  <c r="O64" i="1"/>
  <c r="O63" i="1"/>
  <c r="O62" i="1"/>
  <c r="O61" i="1"/>
  <c r="O60" i="1"/>
  <c r="O59" i="1"/>
  <c r="O58" i="1"/>
  <c r="O57" i="1"/>
  <c r="O56" i="1"/>
  <c r="O55" i="1"/>
  <c r="O54" i="1"/>
  <c r="O53" i="1"/>
  <c r="O52" i="1"/>
  <c r="O51" i="1"/>
  <c r="O50" i="1"/>
  <c r="O49" i="1"/>
  <c r="O48" i="1"/>
  <c r="O47" i="1"/>
  <c r="O46" i="1"/>
  <c r="O45" i="1"/>
  <c r="O44" i="1"/>
  <c r="O43" i="1"/>
  <c r="O42" i="1"/>
  <c r="O41" i="1"/>
  <c r="O40" i="1"/>
  <c r="O39" i="1"/>
  <c r="O38" i="1"/>
  <c r="O37" i="1"/>
  <c r="O36" i="1"/>
  <c r="O35" i="1"/>
  <c r="O34" i="1"/>
  <c r="O33" i="1"/>
  <c r="O32" i="1"/>
  <c r="O31" i="1"/>
  <c r="O30" i="1"/>
  <c r="O29" i="1"/>
  <c r="O28" i="1"/>
  <c r="O27" i="1"/>
  <c r="O26" i="1"/>
  <c r="O25" i="1"/>
  <c r="O24" i="1"/>
  <c r="O23" i="1"/>
  <c r="O22" i="1"/>
  <c r="O21" i="1"/>
  <c r="O20" i="1"/>
  <c r="O19" i="1"/>
  <c r="O18" i="1"/>
  <c r="O17" i="1"/>
  <c r="O16" i="1"/>
  <c r="O15" i="1"/>
  <c r="O14" i="1"/>
  <c r="O13" i="1"/>
  <c r="O12" i="1"/>
  <c r="O11" i="1"/>
  <c r="O10" i="1"/>
  <c r="O9" i="1"/>
  <c r="O8" i="1"/>
  <c r="O7" i="1"/>
  <c r="O6" i="1"/>
  <c r="O5" i="1"/>
  <c r="O4" i="1"/>
  <c r="O3" i="1"/>
  <c r="N65" i="1"/>
  <c r="N64" i="1"/>
  <c r="N63" i="1"/>
  <c r="N62" i="1"/>
  <c r="N61" i="1"/>
  <c r="N60" i="1"/>
  <c r="N59" i="1"/>
  <c r="N58" i="1"/>
  <c r="N57" i="1"/>
  <c r="N56" i="1"/>
  <c r="N55" i="1"/>
  <c r="N54" i="1"/>
  <c r="N53" i="1"/>
  <c r="N52" i="1"/>
  <c r="N51" i="1"/>
  <c r="N50" i="1"/>
  <c r="N49" i="1"/>
  <c r="N48" i="1"/>
  <c r="N47" i="1"/>
  <c r="N46" i="1"/>
  <c r="N45" i="1"/>
  <c r="N44" i="1"/>
  <c r="N43" i="1"/>
  <c r="N42" i="1"/>
  <c r="N41" i="1"/>
  <c r="N40" i="1"/>
  <c r="N39" i="1"/>
  <c r="N38" i="1"/>
  <c r="N37" i="1"/>
  <c r="N36" i="1"/>
  <c r="N35" i="1"/>
  <c r="N34" i="1"/>
  <c r="N33" i="1"/>
  <c r="N32" i="1"/>
  <c r="N31" i="1"/>
  <c r="N30" i="1"/>
  <c r="N29" i="1"/>
  <c r="N28" i="1"/>
  <c r="N27" i="1"/>
  <c r="N26" i="1"/>
  <c r="N25" i="1"/>
  <c r="N24" i="1"/>
  <c r="N23" i="1"/>
  <c r="N22" i="1"/>
  <c r="N21" i="1"/>
  <c r="N20" i="1"/>
  <c r="N19" i="1"/>
  <c r="N18" i="1"/>
  <c r="N17" i="1"/>
  <c r="N16" i="1"/>
  <c r="N15" i="1"/>
  <c r="N14" i="1"/>
  <c r="N13" i="1"/>
  <c r="N12" i="1"/>
  <c r="N11" i="1"/>
  <c r="N10" i="1"/>
  <c r="N9" i="1"/>
  <c r="N8" i="1"/>
  <c r="N7" i="1"/>
  <c r="N6" i="1"/>
  <c r="N5" i="1"/>
  <c r="N4" i="1"/>
  <c r="N3" i="1"/>
  <c r="O2" i="1"/>
  <c r="N2" i="1"/>
  <c r="M65" i="1"/>
  <c r="M64" i="1"/>
  <c r="M63" i="1"/>
  <c r="M62" i="1"/>
  <c r="M61" i="1"/>
  <c r="M60" i="1"/>
  <c r="M59" i="1"/>
  <c r="M58" i="1"/>
  <c r="M57" i="1"/>
  <c r="M56" i="1"/>
  <c r="M55" i="1"/>
  <c r="M54" i="1"/>
  <c r="M53" i="1"/>
  <c r="M52" i="1"/>
  <c r="M51" i="1"/>
  <c r="M50" i="1"/>
  <c r="M49" i="1"/>
  <c r="M48" i="1"/>
  <c r="M47" i="1"/>
  <c r="M46" i="1"/>
  <c r="M45" i="1"/>
  <c r="M44" i="1"/>
  <c r="M43" i="1"/>
  <c r="M42" i="1"/>
  <c r="M41" i="1"/>
  <c r="M40" i="1"/>
  <c r="M39" i="1"/>
  <c r="M38" i="1"/>
  <c r="M37" i="1"/>
  <c r="M36" i="1"/>
  <c r="M35" i="1"/>
  <c r="M34" i="1"/>
  <c r="M33" i="1"/>
  <c r="M32" i="1"/>
  <c r="M31" i="1"/>
  <c r="M30" i="1"/>
  <c r="M29" i="1"/>
  <c r="M28" i="1"/>
  <c r="M27" i="1"/>
  <c r="M26" i="1"/>
  <c r="M25" i="1"/>
  <c r="M24" i="1"/>
  <c r="M23" i="1"/>
  <c r="M22" i="1"/>
  <c r="M21" i="1"/>
  <c r="M20" i="1"/>
  <c r="M19" i="1"/>
  <c r="M18" i="1"/>
  <c r="M17" i="1"/>
  <c r="M16" i="1"/>
  <c r="M15" i="1"/>
  <c r="M14" i="1"/>
  <c r="M13" i="1"/>
  <c r="M12" i="1"/>
  <c r="M11" i="1"/>
  <c r="M10" i="1"/>
  <c r="M9" i="1"/>
  <c r="M8" i="1"/>
  <c r="M7" i="1"/>
  <c r="M6" i="1"/>
  <c r="M5" i="1"/>
  <c r="M4" i="1"/>
  <c r="M3" i="1"/>
  <c r="M2" i="1"/>
  <c r="AA17" i="1"/>
  <c r="J31" i="1"/>
  <c r="B35" i="8"/>
  <c r="B34" i="8"/>
  <c r="B33" i="8"/>
  <c r="B32" i="8"/>
  <c r="B31" i="8"/>
  <c r="B30" i="8"/>
  <c r="B29" i="8"/>
  <c r="B28" i="8"/>
  <c r="B27" i="8"/>
  <c r="B26" i="8"/>
  <c r="B25" i="8"/>
  <c r="B24" i="8"/>
  <c r="B23" i="8"/>
  <c r="B22" i="8"/>
  <c r="B21" i="8"/>
  <c r="B20" i="8"/>
  <c r="B19" i="8"/>
  <c r="B18" i="8"/>
  <c r="B17" i="8"/>
  <c r="B16" i="8"/>
  <c r="B15" i="8"/>
  <c r="B14" i="8"/>
  <c r="B13" i="8"/>
  <c r="B12" i="8"/>
  <c r="B11" i="8"/>
  <c r="B10" i="8"/>
  <c r="B9" i="8"/>
  <c r="B8" i="8"/>
  <c r="B7" i="8"/>
  <c r="B6" i="8"/>
  <c r="B5" i="8"/>
  <c r="B4" i="8"/>
  <c r="J57" i="1" s="1"/>
  <c r="B3" i="8"/>
  <c r="B2" i="8"/>
  <c r="J59" i="1" s="1"/>
  <c r="I66" i="1"/>
  <c r="I65" i="1"/>
  <c r="I64" i="1"/>
  <c r="I63" i="1"/>
  <c r="I62" i="1"/>
  <c r="I61" i="1"/>
  <c r="I60" i="1"/>
  <c r="I59" i="1"/>
  <c r="I58" i="1"/>
  <c r="I57" i="1"/>
  <c r="I56" i="1"/>
  <c r="I55" i="1"/>
  <c r="I54" i="1"/>
  <c r="I53" i="1"/>
  <c r="I52" i="1"/>
  <c r="I51" i="1"/>
  <c r="I50" i="1"/>
  <c r="I49" i="1"/>
  <c r="I48" i="1"/>
  <c r="I47" i="1"/>
  <c r="I46" i="1"/>
  <c r="I45" i="1"/>
  <c r="I44" i="1"/>
  <c r="I43" i="1"/>
  <c r="I42" i="1"/>
  <c r="I41" i="1"/>
  <c r="I40" i="1"/>
  <c r="I39" i="1"/>
  <c r="I38" i="1"/>
  <c r="I37" i="1"/>
  <c r="I36" i="1"/>
  <c r="I35" i="1"/>
  <c r="I34" i="1"/>
  <c r="I33" i="1"/>
  <c r="I32" i="1"/>
  <c r="I31" i="1"/>
  <c r="I30" i="1"/>
  <c r="I29" i="1"/>
  <c r="I28" i="1"/>
  <c r="I27" i="1"/>
  <c r="I26" i="1"/>
  <c r="I25" i="1"/>
  <c r="I24" i="1"/>
  <c r="I23" i="1"/>
  <c r="I22" i="1"/>
  <c r="I21" i="1"/>
  <c r="I20" i="1"/>
  <c r="I19" i="1"/>
  <c r="I18" i="1"/>
  <c r="I17" i="1"/>
  <c r="I16" i="1"/>
  <c r="I15" i="1"/>
  <c r="I14" i="1"/>
  <c r="I13" i="1"/>
  <c r="I12" i="1"/>
  <c r="I11" i="1"/>
  <c r="I10" i="1"/>
  <c r="I9" i="1"/>
  <c r="I8" i="1"/>
  <c r="I7" i="1"/>
  <c r="I6" i="1"/>
  <c r="I5" i="1"/>
  <c r="I4" i="1"/>
  <c r="I3" i="1"/>
  <c r="AA2" i="1"/>
  <c r="AA64" i="1"/>
  <c r="AA63" i="1"/>
  <c r="AA62" i="1"/>
  <c r="AA61" i="1"/>
  <c r="AA60" i="1"/>
  <c r="AA59" i="1"/>
  <c r="AA58" i="1"/>
  <c r="AA57" i="1"/>
  <c r="AA56" i="1"/>
  <c r="AA55" i="1"/>
  <c r="AA54" i="1"/>
  <c r="AA53" i="1"/>
  <c r="AA52" i="1"/>
  <c r="AA51" i="1"/>
  <c r="AA50" i="1"/>
  <c r="AA48" i="1"/>
  <c r="AA47" i="1"/>
  <c r="AA46" i="1"/>
  <c r="AA45" i="1"/>
  <c r="AA44" i="1"/>
  <c r="AA43" i="1"/>
  <c r="AA42" i="1"/>
  <c r="AA41" i="1"/>
  <c r="AA40" i="1"/>
  <c r="AA39" i="1"/>
  <c r="AA38" i="1"/>
  <c r="AA37" i="1"/>
  <c r="AA36" i="1"/>
  <c r="AA35" i="1"/>
  <c r="AA34" i="1"/>
  <c r="AA33" i="1"/>
  <c r="AA32" i="1"/>
  <c r="AA31" i="1"/>
  <c r="AA30" i="1"/>
  <c r="AA29" i="1"/>
  <c r="AA28" i="1"/>
  <c r="AA27" i="1"/>
  <c r="AA25" i="1"/>
  <c r="AA24" i="1"/>
  <c r="AA23" i="1"/>
  <c r="AA22" i="1"/>
  <c r="AA20" i="1"/>
  <c r="AA19" i="1"/>
  <c r="AA18" i="1"/>
  <c r="AA16" i="1"/>
  <c r="AA15" i="1"/>
  <c r="AA14" i="1"/>
  <c r="AA13" i="1"/>
  <c r="AA12" i="1"/>
  <c r="AA11" i="1"/>
  <c r="AA10" i="1"/>
  <c r="AA9" i="1"/>
  <c r="AA8" i="1"/>
  <c r="AA7" i="1"/>
  <c r="AA6" i="1"/>
  <c r="AA5" i="1"/>
  <c r="AA4" i="1"/>
  <c r="AA3" i="1"/>
  <c r="H64" i="1"/>
  <c r="H63" i="1"/>
  <c r="H62" i="1"/>
  <c r="H61" i="1"/>
  <c r="H60" i="1"/>
  <c r="H59" i="1"/>
  <c r="H58" i="1"/>
  <c r="H57" i="1"/>
  <c r="H56" i="1"/>
  <c r="H55" i="1"/>
  <c r="H54" i="1"/>
  <c r="H53" i="1"/>
  <c r="H52" i="1"/>
  <c r="H51" i="1"/>
  <c r="H50" i="1"/>
  <c r="H49" i="1"/>
  <c r="H48" i="1"/>
  <c r="H47" i="1"/>
  <c r="H46" i="1"/>
  <c r="H45" i="1"/>
  <c r="H44" i="1"/>
  <c r="H43" i="1"/>
  <c r="H42" i="1"/>
  <c r="H41" i="1"/>
  <c r="H40" i="1"/>
  <c r="H39" i="1"/>
  <c r="H38" i="1"/>
  <c r="H37" i="1"/>
  <c r="H36" i="1"/>
  <c r="H35" i="1"/>
  <c r="H34" i="1"/>
  <c r="H33" i="1"/>
  <c r="H32" i="1"/>
  <c r="H31" i="1"/>
  <c r="H30" i="1"/>
  <c r="H29" i="1"/>
  <c r="H28" i="1"/>
  <c r="H27" i="1"/>
  <c r="H26" i="1"/>
  <c r="H25" i="1"/>
  <c r="H24" i="1"/>
  <c r="H23" i="1"/>
  <c r="H22" i="1"/>
  <c r="H21" i="1"/>
  <c r="H20" i="1"/>
  <c r="H19" i="1"/>
  <c r="H18" i="1"/>
  <c r="H17" i="1"/>
  <c r="H16" i="1"/>
  <c r="H15" i="1"/>
  <c r="H14" i="1"/>
  <c r="H13" i="1"/>
  <c r="H12" i="1"/>
  <c r="H11" i="1"/>
  <c r="H10" i="1"/>
  <c r="H9" i="1"/>
  <c r="H8" i="1"/>
  <c r="H7" i="1"/>
  <c r="H6" i="1"/>
  <c r="H5" i="1"/>
  <c r="H4" i="1"/>
  <c r="H3" i="1"/>
  <c r="F3" i="1"/>
  <c r="F64" i="1"/>
  <c r="F63" i="1"/>
  <c r="F62" i="1"/>
  <c r="F61" i="1"/>
  <c r="F60" i="1"/>
  <c r="F59" i="1"/>
  <c r="F58" i="1"/>
  <c r="F57" i="1"/>
  <c r="F56" i="1"/>
  <c r="F55" i="1"/>
  <c r="F54" i="1"/>
  <c r="F53" i="1"/>
  <c r="F52" i="1"/>
  <c r="F51" i="1"/>
  <c r="F50" i="1"/>
  <c r="F49" i="1"/>
  <c r="F48" i="1"/>
  <c r="F47" i="1"/>
  <c r="F46" i="1"/>
  <c r="F45" i="1"/>
  <c r="F44" i="1"/>
  <c r="F43" i="1"/>
  <c r="F42" i="1"/>
  <c r="F41" i="1"/>
  <c r="F40" i="1"/>
  <c r="F39" i="1"/>
  <c r="F38" i="1"/>
  <c r="F37" i="1"/>
  <c r="F36" i="1"/>
  <c r="F35" i="1"/>
  <c r="F34" i="1"/>
  <c r="F33" i="1"/>
  <c r="F32" i="1"/>
  <c r="F31" i="1"/>
  <c r="F30" i="1"/>
  <c r="F29" i="1"/>
  <c r="F28" i="1"/>
  <c r="F27" i="1"/>
  <c r="F26" i="1"/>
  <c r="F25" i="1"/>
  <c r="F24" i="1"/>
  <c r="F23" i="1"/>
  <c r="F22" i="1"/>
  <c r="F21" i="1"/>
  <c r="F20" i="1"/>
  <c r="F19" i="1"/>
  <c r="F18" i="1"/>
  <c r="F17" i="1"/>
  <c r="F16" i="1"/>
  <c r="F15" i="1"/>
  <c r="F14" i="1"/>
  <c r="F13" i="1"/>
  <c r="F12" i="1"/>
  <c r="F11" i="1"/>
  <c r="F10" i="1"/>
  <c r="F9" i="1"/>
  <c r="F8" i="1"/>
  <c r="F7" i="1"/>
  <c r="F6" i="1"/>
  <c r="F5" i="1"/>
  <c r="F4" i="1"/>
  <c r="D64" i="1"/>
  <c r="E64" i="1" s="1"/>
  <c r="D63" i="1"/>
  <c r="E63" i="1" s="1"/>
  <c r="D62" i="1"/>
  <c r="E62" i="1" s="1"/>
  <c r="D61" i="1"/>
  <c r="E61" i="1" s="1"/>
  <c r="D60" i="1"/>
  <c r="E60" i="1" s="1"/>
  <c r="D59" i="1"/>
  <c r="E59" i="1" s="1"/>
  <c r="D58" i="1"/>
  <c r="E58" i="1" s="1"/>
  <c r="D57" i="1"/>
  <c r="E57" i="1" s="1"/>
  <c r="D56" i="1"/>
  <c r="E56" i="1" s="1"/>
  <c r="D55" i="1"/>
  <c r="E55" i="1" s="1"/>
  <c r="D54" i="1"/>
  <c r="E54" i="1" s="1"/>
  <c r="D53" i="1"/>
  <c r="E53" i="1" s="1"/>
  <c r="D52" i="1"/>
  <c r="E52" i="1" s="1"/>
  <c r="D51" i="1"/>
  <c r="E51" i="1" s="1"/>
  <c r="D50" i="1"/>
  <c r="E50" i="1" s="1"/>
  <c r="D49" i="1"/>
  <c r="E49" i="1" s="1"/>
  <c r="D48" i="1"/>
  <c r="E48" i="1" s="1"/>
  <c r="D47" i="1"/>
  <c r="E47" i="1" s="1"/>
  <c r="D46" i="1"/>
  <c r="E46" i="1" s="1"/>
  <c r="D45" i="1"/>
  <c r="E45" i="1" s="1"/>
  <c r="D44" i="1"/>
  <c r="E44" i="1" s="1"/>
  <c r="D43" i="1"/>
  <c r="E43" i="1" s="1"/>
  <c r="D42" i="1"/>
  <c r="E42" i="1" s="1"/>
  <c r="D41" i="1"/>
  <c r="E41" i="1" s="1"/>
  <c r="D40" i="1"/>
  <c r="E40" i="1" s="1"/>
  <c r="D39" i="1"/>
  <c r="E39" i="1" s="1"/>
  <c r="D38" i="1"/>
  <c r="E38" i="1" s="1"/>
  <c r="D37" i="1"/>
  <c r="E37" i="1" s="1"/>
  <c r="D36" i="1"/>
  <c r="E36" i="1" s="1"/>
  <c r="D35" i="1"/>
  <c r="E35" i="1" s="1"/>
  <c r="D34" i="1"/>
  <c r="E34" i="1" s="1"/>
  <c r="D33" i="1"/>
  <c r="E33" i="1" s="1"/>
  <c r="D32" i="1"/>
  <c r="E32" i="1" s="1"/>
  <c r="D31" i="1"/>
  <c r="E31" i="1" s="1"/>
  <c r="D30" i="1"/>
  <c r="E30" i="1" s="1"/>
  <c r="D29" i="1"/>
  <c r="E29" i="1" s="1"/>
  <c r="D28" i="1"/>
  <c r="E28" i="1" s="1"/>
  <c r="D27" i="1"/>
  <c r="E27" i="1" s="1"/>
  <c r="D26" i="1"/>
  <c r="E26" i="1" s="1"/>
  <c r="D25" i="1"/>
  <c r="E25" i="1" s="1"/>
  <c r="D24" i="1"/>
  <c r="E24" i="1" s="1"/>
  <c r="D23" i="1"/>
  <c r="E23" i="1" s="1"/>
  <c r="D22" i="1"/>
  <c r="E22" i="1" s="1"/>
  <c r="D21" i="1"/>
  <c r="E21" i="1" s="1"/>
  <c r="D20" i="1"/>
  <c r="E20" i="1" s="1"/>
  <c r="D19" i="1"/>
  <c r="E19" i="1" s="1"/>
  <c r="D18" i="1"/>
  <c r="E18" i="1" s="1"/>
  <c r="D17" i="1"/>
  <c r="E17" i="1" s="1"/>
  <c r="D16" i="1"/>
  <c r="E16" i="1" s="1"/>
  <c r="D15" i="1"/>
  <c r="E15" i="1" s="1"/>
  <c r="D14" i="1"/>
  <c r="E14" i="1" s="1"/>
  <c r="D13" i="1"/>
  <c r="E13" i="1" s="1"/>
  <c r="D12" i="1"/>
  <c r="E12" i="1" s="1"/>
  <c r="D11" i="1"/>
  <c r="E11" i="1" s="1"/>
  <c r="D10" i="1"/>
  <c r="E10" i="1" s="1"/>
  <c r="D9" i="1"/>
  <c r="E9" i="1" s="1"/>
  <c r="D8" i="1"/>
  <c r="E8" i="1" s="1"/>
  <c r="D7" i="1"/>
  <c r="E7" i="1" s="1"/>
  <c r="D6" i="1"/>
  <c r="E6" i="1" s="1"/>
  <c r="D5" i="1"/>
  <c r="E5" i="1" s="1"/>
  <c r="D4" i="1"/>
  <c r="E4" i="1" s="1"/>
  <c r="D3" i="1"/>
  <c r="E3" i="1" s="1"/>
  <c r="U19" i="9" l="1"/>
  <c r="F8" i="9"/>
  <c r="F12" i="9"/>
  <c r="I11" i="9"/>
  <c r="R16" i="9"/>
  <c r="X17" i="9"/>
  <c r="W18" i="9"/>
  <c r="X18" i="9"/>
  <c r="Y18" i="9"/>
  <c r="V19" i="9"/>
  <c r="W19" i="9"/>
  <c r="X19" i="9"/>
  <c r="Y19" i="9"/>
  <c r="G8" i="9"/>
  <c r="G17" i="9"/>
  <c r="G19" i="9"/>
  <c r="I7" i="9"/>
  <c r="V18" i="9"/>
  <c r="I12" i="9"/>
  <c r="I17" i="9"/>
  <c r="J15" i="9"/>
  <c r="J19" i="9"/>
  <c r="S16" i="9"/>
  <c r="F13" i="9"/>
  <c r="F16" i="9"/>
  <c r="F18" i="9"/>
  <c r="F20" i="9"/>
  <c r="Z18" i="9"/>
  <c r="Z19" i="9"/>
  <c r="G11" i="9"/>
  <c r="G13" i="9"/>
  <c r="G16" i="9"/>
  <c r="G18" i="9"/>
  <c r="J11" i="9"/>
  <c r="J13" i="9"/>
  <c r="J16" i="9"/>
  <c r="J18" i="9"/>
  <c r="Z51" i="1"/>
  <c r="J20" i="9" s="1"/>
  <c r="Y51" i="1"/>
  <c r="F15" i="9" s="1"/>
  <c r="S17" i="9"/>
  <c r="T19" i="9"/>
  <c r="M19" i="9"/>
  <c r="U17" i="9"/>
  <c r="R17" i="9"/>
  <c r="P16" i="9"/>
  <c r="M16" i="9"/>
  <c r="Q17" i="9"/>
  <c r="V17" i="9"/>
  <c r="W17" i="9"/>
  <c r="Y17" i="9"/>
  <c r="M17" i="9"/>
  <c r="T16" i="9"/>
  <c r="U16" i="9"/>
  <c r="Z16" i="9"/>
  <c r="L19" i="9"/>
  <c r="L16" i="9"/>
  <c r="V16" i="9"/>
  <c r="W16" i="9"/>
  <c r="X16" i="9"/>
  <c r="Y16" i="9"/>
  <c r="P17" i="9"/>
  <c r="T17" i="9"/>
  <c r="M18" i="9"/>
  <c r="L18" i="9"/>
  <c r="U13" i="9"/>
  <c r="Z13" i="9"/>
  <c r="Q16" i="9"/>
  <c r="L17" i="9"/>
  <c r="R13" i="9"/>
  <c r="M13" i="9"/>
  <c r="Q13" i="9"/>
  <c r="S13" i="9"/>
  <c r="V13" i="9"/>
  <c r="X13" i="9"/>
  <c r="Y13" i="9"/>
  <c r="O12" i="9"/>
  <c r="T13" i="9"/>
  <c r="O13" i="9"/>
  <c r="P13" i="9"/>
  <c r="W13" i="9"/>
  <c r="L13" i="9"/>
  <c r="G7" i="1"/>
  <c r="G15" i="1"/>
  <c r="G23" i="1"/>
  <c r="F9" i="9" s="1"/>
  <c r="G31" i="1"/>
  <c r="G39" i="1"/>
  <c r="G47" i="1"/>
  <c r="G55" i="1"/>
  <c r="G63" i="1"/>
  <c r="Z10" i="9"/>
  <c r="Z12" i="9"/>
  <c r="Z6" i="9"/>
  <c r="O7" i="9"/>
  <c r="P11" i="9"/>
  <c r="V12" i="9"/>
  <c r="U10" i="9"/>
  <c r="U12" i="9"/>
  <c r="Z11" i="9"/>
  <c r="R11" i="9"/>
  <c r="P10" i="9"/>
  <c r="T10" i="9"/>
  <c r="V10" i="9"/>
  <c r="X10" i="9"/>
  <c r="M12" i="9"/>
  <c r="T12" i="9"/>
  <c r="X12" i="9"/>
  <c r="R10" i="9"/>
  <c r="U11" i="9"/>
  <c r="R12" i="9"/>
  <c r="T11" i="9"/>
  <c r="L10" i="9"/>
  <c r="L11" i="9"/>
  <c r="M10" i="9"/>
  <c r="Q10" i="9"/>
  <c r="S10" i="9"/>
  <c r="W10" i="9"/>
  <c r="Y10" i="9"/>
  <c r="L12" i="9"/>
  <c r="Q12" i="9"/>
  <c r="S12" i="9"/>
  <c r="W12" i="9"/>
  <c r="Y12" i="9"/>
  <c r="M11" i="9"/>
  <c r="Q11" i="9"/>
  <c r="S11" i="9"/>
  <c r="V11" i="9"/>
  <c r="W11" i="9"/>
  <c r="X11" i="9"/>
  <c r="Y11" i="9"/>
  <c r="J47" i="1"/>
  <c r="J41" i="1"/>
  <c r="P12" i="9"/>
  <c r="J36" i="1"/>
  <c r="J44" i="1"/>
  <c r="J52" i="1"/>
  <c r="J60" i="1"/>
  <c r="O11" i="9"/>
  <c r="U6" i="9"/>
  <c r="S7" i="9"/>
  <c r="Y7" i="9"/>
  <c r="J37" i="1"/>
  <c r="F5" i="9" s="1"/>
  <c r="J45" i="1"/>
  <c r="J53" i="1"/>
  <c r="J61" i="1"/>
  <c r="J55" i="1"/>
  <c r="J38" i="1"/>
  <c r="J46" i="1"/>
  <c r="J54" i="1"/>
  <c r="J62" i="1"/>
  <c r="J32" i="1"/>
  <c r="G5" i="9" s="1"/>
  <c r="J40" i="1"/>
  <c r="J48" i="1"/>
  <c r="J56" i="1"/>
  <c r="J64" i="1"/>
  <c r="O10" i="9"/>
  <c r="J63" i="1"/>
  <c r="J34" i="1"/>
  <c r="J42" i="1"/>
  <c r="J50" i="1"/>
  <c r="J58" i="1"/>
  <c r="J39" i="1"/>
  <c r="J33" i="1"/>
  <c r="J49" i="1"/>
  <c r="J35" i="1"/>
  <c r="J43" i="1"/>
  <c r="J51" i="1"/>
  <c r="P8" i="9"/>
  <c r="Z8" i="9"/>
  <c r="O6" i="9"/>
  <c r="T6" i="9"/>
  <c r="P6" i="9"/>
  <c r="T8" i="9"/>
  <c r="U8" i="9"/>
  <c r="R6" i="9"/>
  <c r="W7" i="9"/>
  <c r="R8" i="9"/>
  <c r="P7" i="9"/>
  <c r="L7" i="9"/>
  <c r="X7" i="9"/>
  <c r="O8" i="9"/>
  <c r="Q6" i="9"/>
  <c r="S6" i="9"/>
  <c r="V6" i="9"/>
  <c r="W6" i="9"/>
  <c r="X6" i="9"/>
  <c r="Y6" i="9"/>
  <c r="T7" i="9"/>
  <c r="U7" i="9"/>
  <c r="Z7" i="9"/>
  <c r="V7" i="9"/>
  <c r="L8" i="9"/>
  <c r="S8" i="9"/>
  <c r="V8" i="9"/>
  <c r="W8" i="9"/>
  <c r="X8" i="9"/>
  <c r="Y8" i="9"/>
  <c r="R7" i="9"/>
  <c r="M8" i="9"/>
  <c r="Q7" i="9"/>
  <c r="G11" i="1"/>
  <c r="G19" i="1"/>
  <c r="G27" i="1"/>
  <c r="G35" i="1"/>
  <c r="G43" i="1"/>
  <c r="G51" i="1"/>
  <c r="G59" i="1"/>
  <c r="Q8" i="9"/>
  <c r="M6" i="9"/>
  <c r="V20" i="9"/>
  <c r="M7" i="9"/>
  <c r="M20" i="9"/>
  <c r="L6" i="9"/>
  <c r="Z20" i="9"/>
  <c r="L20" i="9"/>
  <c r="S20" i="9"/>
  <c r="T20" i="9"/>
  <c r="U20" i="9"/>
  <c r="O20" i="9"/>
  <c r="W20" i="9"/>
  <c r="P20" i="9"/>
  <c r="X20" i="9"/>
  <c r="Q20" i="9"/>
  <c r="Y20" i="9"/>
  <c r="R20" i="9"/>
  <c r="G33" i="1"/>
  <c r="G41" i="1"/>
  <c r="G8" i="1"/>
  <c r="G16" i="1"/>
  <c r="G24" i="1"/>
  <c r="G32" i="1"/>
  <c r="G40" i="1"/>
  <c r="G48" i="1"/>
  <c r="G56" i="1"/>
  <c r="G64" i="1"/>
  <c r="G4" i="1"/>
  <c r="G12" i="1"/>
  <c r="G20" i="1"/>
  <c r="G28" i="1"/>
  <c r="G36" i="1"/>
  <c r="G44" i="1"/>
  <c r="G52" i="1"/>
  <c r="G49" i="1"/>
  <c r="G10" i="1"/>
  <c r="G18" i="1"/>
  <c r="G26" i="1"/>
  <c r="G50" i="1"/>
  <c r="G58" i="1"/>
  <c r="G61" i="1"/>
  <c r="G25" i="1"/>
  <c r="G6" i="1"/>
  <c r="G14" i="1"/>
  <c r="G22" i="1"/>
  <c r="G30" i="1"/>
  <c r="G38" i="1"/>
  <c r="G46" i="1"/>
  <c r="G54" i="1"/>
  <c r="G62" i="1"/>
  <c r="G9" i="1"/>
  <c r="G17" i="1"/>
  <c r="G57" i="1"/>
  <c r="G34" i="1"/>
  <c r="G42" i="1"/>
  <c r="G60" i="1"/>
  <c r="G5" i="1"/>
  <c r="G13" i="1"/>
  <c r="G9" i="9" s="1"/>
  <c r="G21" i="1"/>
  <c r="G29" i="1"/>
  <c r="G37" i="1"/>
  <c r="I9" i="9" s="1"/>
  <c r="G45" i="1"/>
  <c r="G53" i="1"/>
  <c r="Z9" i="9" l="1"/>
  <c r="J17" i="9"/>
  <c r="I15" i="9"/>
  <c r="I18" i="9"/>
  <c r="F10" i="9"/>
  <c r="J9" i="9"/>
  <c r="J7" i="9"/>
  <c r="G7" i="9"/>
  <c r="F11" i="9"/>
  <c r="J12" i="9"/>
  <c r="I10" i="9"/>
  <c r="G15" i="9"/>
  <c r="F6" i="9"/>
  <c r="J5" i="9"/>
  <c r="J10" i="9"/>
  <c r="I8" i="9"/>
  <c r="G12" i="9"/>
  <c r="I5" i="9"/>
  <c r="I20" i="9"/>
  <c r="F7" i="9"/>
  <c r="J8" i="9"/>
  <c r="I6" i="9"/>
  <c r="G10" i="9"/>
  <c r="F19" i="9"/>
  <c r="I13" i="9"/>
  <c r="J6" i="9"/>
  <c r="F17" i="9"/>
  <c r="G20" i="9"/>
  <c r="I19" i="9"/>
  <c r="I16" i="9"/>
  <c r="G6" i="9"/>
  <c r="K63" i="1"/>
  <c r="K31" i="1"/>
  <c r="X5" i="9"/>
  <c r="U9" i="9"/>
  <c r="K35" i="1"/>
  <c r="U5" i="9"/>
  <c r="Z5" i="9"/>
  <c r="L5" i="9"/>
  <c r="K59" i="1"/>
  <c r="M5" i="9"/>
  <c r="K51" i="1"/>
  <c r="Y5" i="9"/>
  <c r="V5" i="9"/>
  <c r="W5" i="9"/>
  <c r="K43" i="1"/>
  <c r="P9" i="9"/>
  <c r="T9" i="9"/>
  <c r="Q9" i="9"/>
  <c r="L9" i="9"/>
  <c r="Y9" i="9"/>
  <c r="X9" i="9"/>
  <c r="W9" i="9"/>
  <c r="R9" i="9"/>
  <c r="V9" i="9"/>
  <c r="O9" i="9"/>
  <c r="M9" i="9"/>
  <c r="S9" i="9"/>
</calcChain>
</file>

<file path=xl/sharedStrings.xml><?xml version="1.0" encoding="utf-8"?>
<sst xmlns="http://schemas.openxmlformats.org/spreadsheetml/2006/main" count="7312" uniqueCount="285">
  <si>
    <t>Entity DCID</t>
  </si>
  <si>
    <t>Entity properties isoCode</t>
  </si>
  <si>
    <t>Entity properties name</t>
  </si>
  <si>
    <t>Variable DCID</t>
  </si>
  <si>
    <t>Variable observation date</t>
  </si>
  <si>
    <t>Variable observation metadata importName</t>
  </si>
  <si>
    <t>Variable observation metadata provenanceUrl</t>
  </si>
  <si>
    <t>Variable observation metadata scalingFactor</t>
  </si>
  <si>
    <t>Variable observation metadata unit</t>
  </si>
  <si>
    <t>Variable observation metadata unitDisplayName</t>
  </si>
  <si>
    <t>Variable observation value</t>
  </si>
  <si>
    <t>Variable properties name</t>
  </si>
  <si>
    <t>country/USA</t>
  </si>
  <si>
    <t>US</t>
  </si>
  <si>
    <t>United States of America</t>
  </si>
  <si>
    <t>WorldDevelopmentIndicators</t>
  </si>
  <si>
    <t>https://datacatalog.worldbank.org/dataset/world-development-indicators/</t>
  </si>
  <si>
    <t>USD</t>
  </si>
  <si>
    <t>peak &amp; valley</t>
  </si>
  <si>
    <t>president</t>
  </si>
  <si>
    <t>party</t>
  </si>
  <si>
    <t>dem</t>
  </si>
  <si>
    <t>rep</t>
  </si>
  <si>
    <t>Kennedy</t>
  </si>
  <si>
    <t>Eisenhower</t>
  </si>
  <si>
    <t>Johnson</t>
  </si>
  <si>
    <t>Nixon</t>
  </si>
  <si>
    <t>Ford</t>
  </si>
  <si>
    <t>Carter</t>
  </si>
  <si>
    <t>Reagan</t>
  </si>
  <si>
    <t>Bush</t>
  </si>
  <si>
    <t>W Bush</t>
  </si>
  <si>
    <t>Clinton</t>
  </si>
  <si>
    <t>Obama</t>
  </si>
  <si>
    <t>Trump</t>
  </si>
  <si>
    <t>Biden</t>
  </si>
  <si>
    <t>noteworthy</t>
  </si>
  <si>
    <t>yr</t>
  </si>
  <si>
    <t>diff %</t>
  </si>
  <si>
    <t>Year</t>
  </si>
  <si>
    <t>Unemployment Rate (December)</t>
  </si>
  <si>
    <t>Notable Factor or Event</t>
  </si>
  <si>
    <t>Market crash</t>
  </si>
  <si>
    <t>Smoot-Hawley</t>
  </si>
  <si>
    <t>Dust Bowl</t>
  </si>
  <si>
    <t>Hoover’s tax hikes</t>
  </si>
  <si>
    <t>FDR’s New Deal</t>
  </si>
  <si>
    <t>Depression eased</t>
  </si>
  <si>
    <t>N/A</t>
  </si>
  <si>
    <t>Spending cuts</t>
  </si>
  <si>
    <t>FLSA started minimum wage</t>
  </si>
  <si>
    <t>Drought ended</t>
  </si>
  <si>
    <t>U.S. draft</t>
  </si>
  <si>
    <t>Pearl Harbor</t>
  </si>
  <si>
    <t>Defense spending tripled</t>
  </si>
  <si>
    <t>Germany surrendered at Stalingrad</t>
  </si>
  <si>
    <t>Bretton Woods</t>
  </si>
  <si>
    <t>World War II ended; minimum wage: 40 cents</t>
  </si>
  <si>
    <t>Employment Act</t>
  </si>
  <si>
    <t>Marshall Plan negotiated</t>
  </si>
  <si>
    <t>Truman reelected</t>
  </si>
  <si>
    <t>Fair Deal; NATO</t>
  </si>
  <si>
    <t>Korean War; minimum wage: 75 cents</t>
  </si>
  <si>
    <t>Expansion</t>
  </si>
  <si>
    <t>Korean War ended</t>
  </si>
  <si>
    <t>Dow returned to 1929 level</t>
  </si>
  <si>
    <t>Unemployment fell</t>
  </si>
  <si>
    <t>Minimum wage: $1</t>
  </si>
  <si>
    <t>Recession</t>
  </si>
  <si>
    <t>JFK takes office; minimum wage: $1.15</t>
  </si>
  <si>
    <t>Cuban Missile Crisis</t>
  </si>
  <si>
    <t>LBJ takes office; minimum wage: $1.25</t>
  </si>
  <si>
    <t>Tax cut</t>
  </si>
  <si>
    <t>U.S. entered Vietnam War</t>
  </si>
  <si>
    <t>Minimum wage: $1.40</t>
  </si>
  <si>
    <t>Minimum wage: $1.60</t>
  </si>
  <si>
    <t>Nixon took office</t>
  </si>
  <si>
    <t>Emergency Employment Act; wage-price controls</t>
  </si>
  <si>
    <t>Ongoing stagflation; Watergate</t>
  </si>
  <si>
    <t>CETA; gold standard; Vietnam War ended</t>
  </si>
  <si>
    <t>Nixon resigned; minimum wage: $2</t>
  </si>
  <si>
    <t>Carter took office</t>
  </si>
  <si>
    <t>Fed raised rate to 20% to stop inflation</t>
  </si>
  <si>
    <t>Reagan took office; Reagan tax cuts; minimum wage: $3.35</t>
  </si>
  <si>
    <t>Job Training Partnership Act; Garn-St. Germain Act</t>
  </si>
  <si>
    <t>Reagan increased military spending</t>
  </si>
  <si>
    <t>Tax cuts</t>
  </si>
  <si>
    <t>Black Monday</t>
  </si>
  <si>
    <t>Fed raised rates</t>
  </si>
  <si>
    <t>George H.W. Bush took office; reforms made to address S&amp;L Crisis</t>
  </si>
  <si>
    <t>Desert Storm; minimum wage: $4.25</t>
  </si>
  <si>
    <t>NAFTA drafted</t>
  </si>
  <si>
    <t>Clinton took office; Omnibus Budget Reconciliation Act</t>
  </si>
  <si>
    <t>School to Work Act</t>
  </si>
  <si>
    <t>Welfare reform</t>
  </si>
  <si>
    <t>Minimum wage: $5.85</t>
  </si>
  <si>
    <t>LTCM crisis</t>
  </si>
  <si>
    <t>Euro; Serbian airstrike</t>
  </si>
  <si>
    <t>Nasdaq hit record high</t>
  </si>
  <si>
    <t>George W. Bush took office; Bush tax cuts; 9/11 attacks</t>
  </si>
  <si>
    <t>War on Terror</t>
  </si>
  <si>
    <t>JGTRRA</t>
  </si>
  <si>
    <t>Bankruptcy Abuse Prevention Act; Hurricane Katrina</t>
  </si>
  <si>
    <t>Minimum wage: $6.55; financial crisis</t>
  </si>
  <si>
    <t>Obama took office; ARRA; minimum wage: $7.25; jobless benefits extended</t>
  </si>
  <si>
    <t>Obama tax cuts</t>
  </si>
  <si>
    <t>26 months of job losses by July; debt ceiling crisis; Iraq War ended</t>
  </si>
  <si>
    <t>QE; 10-year rate at 200-year low; fiscal cliff</t>
  </si>
  <si>
    <t>Stocks up 30%</t>
  </si>
  <si>
    <t>Unemployment at 2007 levels</t>
  </si>
  <si>
    <t>Natural rate</t>
  </si>
  <si>
    <t>Presidential race</t>
  </si>
  <si>
    <t>Trump took office; dollar weakened</t>
  </si>
  <si>
    <t>Trump tax cuts</t>
  </si>
  <si>
    <t>Goldilocks economy</t>
  </si>
  <si>
    <t>Pandemic and recession</t>
  </si>
  <si>
    <t>Pandemic and recovery; Biden took office</t>
  </si>
  <si>
    <t>Continued recovery</t>
  </si>
  <si>
    <t>unemployment rate</t>
  </si>
  <si>
    <t>GDP %</t>
  </si>
  <si>
    <t>GDP diff</t>
  </si>
  <si>
    <t>GDP Value</t>
  </si>
  <si>
    <t>Exchange</t>
  </si>
  <si>
    <t>GDP Year</t>
  </si>
  <si>
    <t>Percent of Working Age Population in the Labor Force</t>
  </si>
  <si>
    <t>Count_Person_15To64Years_InLaborForce_AsFractionOf_Count_Person_15To64Years</t>
  </si>
  <si>
    <t>Population With Current Employment</t>
  </si>
  <si>
    <t>https://www.bls.gov/cps/</t>
  </si>
  <si>
    <t>BLS_CPS</t>
  </si>
  <si>
    <t>Count_Person_Employed</t>
  </si>
  <si>
    <t>employment population</t>
  </si>
  <si>
    <t>.</t>
  </si>
  <si>
    <t>PPAAUS00000A156NCEN</t>
  </si>
  <si>
    <t>DATE</t>
  </si>
  <si>
    <t>poverty rate</t>
  </si>
  <si>
    <t>avg poverty rate</t>
  </si>
  <si>
    <t>Republican</t>
  </si>
  <si>
    <t>Democrat</t>
  </si>
  <si>
    <t>Average Poverty Rate</t>
  </si>
  <si>
    <t>Average Employment Population</t>
  </si>
  <si>
    <t>Average GDP %</t>
  </si>
  <si>
    <t>Average GDP Difference %</t>
  </si>
  <si>
    <t>Average Unemployment Rate</t>
  </si>
  <si>
    <t>Count of Recessions</t>
  </si>
  <si>
    <t>Recovery</t>
  </si>
  <si>
    <t>1961 to 1963</t>
  </si>
  <si>
    <t>1963 to 1969</t>
  </si>
  <si>
    <t>1969 to 1974</t>
  </si>
  <si>
    <t>1974 to 1977</t>
  </si>
  <si>
    <t>1977 to 1981</t>
  </si>
  <si>
    <t>1981 to 1989</t>
  </si>
  <si>
    <t>1989 to 1993</t>
  </si>
  <si>
    <t>1993 to 2001</t>
  </si>
  <si>
    <t>2001 to 2009</t>
  </si>
  <si>
    <t>2009 to 2017</t>
  </si>
  <si>
    <t>2017 to 2021</t>
  </si>
  <si>
    <t>2021 to 2024</t>
  </si>
  <si>
    <t>FY</t>
  </si>
  <si>
    <t>DEFICIT (IN BILLIONS)</t>
  </si>
  <si>
    <t>DEBT INCREASE (IN BILLIONS)</t>
  </si>
  <si>
    <t>DEFICIT-TO-GDP RATIO</t>
  </si>
  <si>
    <t>* in billions; negative numbers = surplus</t>
  </si>
  <si>
    <t>deficit *</t>
  </si>
  <si>
    <t>debt increase *</t>
  </si>
  <si>
    <t>deficit-2-GDP *</t>
  </si>
  <si>
    <t>* in billions (negative numbers = surplus)</t>
  </si>
  <si>
    <t>Deficit *</t>
  </si>
  <si>
    <t>Debt Increase *</t>
  </si>
  <si>
    <t>Deficit to GDP *</t>
  </si>
  <si>
    <t>ANALYSIS OF U.S. ECONOMY BY PARTY AND PRESIDENT</t>
  </si>
  <si>
    <t>DJIA</t>
  </si>
  <si>
    <t>Row Labels</t>
  </si>
  <si>
    <t>Grand Total</t>
  </si>
  <si>
    <t>2014</t>
  </si>
  <si>
    <t>2015</t>
  </si>
  <si>
    <t>2016</t>
  </si>
  <si>
    <t>2017</t>
  </si>
  <si>
    <t>2018</t>
  </si>
  <si>
    <t>2019</t>
  </si>
  <si>
    <t>2020</t>
  </si>
  <si>
    <t>2021</t>
  </si>
  <si>
    <t>2022</t>
  </si>
  <si>
    <t>2023</t>
  </si>
  <si>
    <t>2024</t>
  </si>
  <si>
    <t>Sum of DJIA</t>
  </si>
  <si>
    <t>FYFSD</t>
  </si>
  <si>
    <t>* millions (dollars)</t>
  </si>
  <si>
    <t>YEAR</t>
  </si>
  <si>
    <t>** in millions (negative numbers = surplus)</t>
  </si>
  <si>
    <t>Federal Surplus or Deficit (FYFSD) **</t>
  </si>
  <si>
    <t>half-year prediction #8.2m by EoY</t>
  </si>
  <si>
    <t>Stock Market</t>
  </si>
  <si>
    <t>U.S. All Grades All Formulations Retail Gasoline Prices Dollars per Gallon</t>
  </si>
  <si>
    <t>ASPUS</t>
  </si>
  <si>
    <t>Public 4-Year</t>
  </si>
  <si>
    <t>Unavailable</t>
  </si>
  <si>
    <t>HOUSE PRICES avg</t>
  </si>
  <si>
    <t>COLLEGE COST avg</t>
  </si>
  <si>
    <t>GAS PRICES avg</t>
  </si>
  <si>
    <t>STOCKS actual</t>
  </si>
  <si>
    <t>unavailable</t>
  </si>
  <si>
    <t>indicates no data available</t>
  </si>
  <si>
    <t>Average House Prices</t>
  </si>
  <si>
    <t>Average College Costs</t>
  </si>
  <si>
    <t>Average Gas Prices</t>
  </si>
  <si>
    <t>MEHOINUSA646N</t>
  </si>
  <si>
    <t>* median (thousands)</t>
  </si>
  <si>
    <t>MEDIAN HOUSEHOLD INCOME avg</t>
  </si>
  <si>
    <t>Average Household Income (Median)</t>
  </si>
  <si>
    <t>Years</t>
  </si>
  <si>
    <t>Democrats</t>
  </si>
  <si>
    <t>Republicans</t>
  </si>
  <si>
    <t>President</t>
  </si>
  <si>
    <t>1961–1963</t>
  </si>
  <si>
    <t>1963–1965</t>
  </si>
  <si>
    <t>Lyndon B. Johnson</t>
  </si>
  <si>
    <t>1965–1967</t>
  </si>
  <si>
    <t>1967–1969</t>
  </si>
  <si>
    <t>1969–1971</t>
  </si>
  <si>
    <t>1971–1973</t>
  </si>
  <si>
    <t>1973–1975</t>
  </si>
  <si>
    <t>Gerald Ford</t>
  </si>
  <si>
    <t>1975–1977</t>
  </si>
  <si>
    <t>1977–1979</t>
  </si>
  <si>
    <t>Jimmy Carter</t>
  </si>
  <si>
    <t>1979–1981</t>
  </si>
  <si>
    <t>1981–1983</t>
  </si>
  <si>
    <t>Ronald Reagan</t>
  </si>
  <si>
    <t>1983–1985</t>
  </si>
  <si>
    <t>46/45</t>
  </si>
  <si>
    <t>54/55</t>
  </si>
  <si>
    <t>1985–1987</t>
  </si>
  <si>
    <t>1987–1989</t>
  </si>
  <si>
    <t>1989–1991</t>
  </si>
  <si>
    <t>George H. W. Bush</t>
  </si>
  <si>
    <t>1991–1993</t>
  </si>
  <si>
    <t>1993–1995</t>
  </si>
  <si>
    <t>Bill Clinton</t>
  </si>
  <si>
    <t>1995–1997</t>
  </si>
  <si>
    <t>1997–1999</t>
  </si>
  <si>
    <t>1999–2001</t>
  </si>
  <si>
    <t>2001–2003</t>
  </si>
  <si>
    <t>George W. Bush</t>
  </si>
  <si>
    <t>2003–2005</t>
  </si>
  <si>
    <t>2005–2007</t>
  </si>
  <si>
    <t>2007–2009</t>
  </si>
  <si>
    <t>2009–2011</t>
  </si>
  <si>
    <t>Barack Obama</t>
  </si>
  <si>
    <t>2011–2013</t>
  </si>
  <si>
    <t>2013–2015</t>
  </si>
  <si>
    <t>2015–2017</t>
  </si>
  <si>
    <t>2017–2019</t>
  </si>
  <si>
    <t>46/47</t>
  </si>
  <si>
    <t>50–52</t>
  </si>
  <si>
    <t>Donald Trump</t>
  </si>
  <si>
    <t>2019–2021</t>
  </si>
  <si>
    <t>45/46</t>
  </si>
  <si>
    <t>53/52</t>
  </si>
  <si>
    <t>2021–2023</t>
  </si>
  <si>
    <t>Joe Biden</t>
  </si>
  <si>
    <t>2023–2025</t>
  </si>
  <si>
    <t>House of Representatives</t>
  </si>
  <si>
    <t>Senators</t>
  </si>
  <si>
    <t>equal</t>
  </si>
  <si>
    <t>primary</t>
  </si>
  <si>
    <t xml:space="preserve">  </t>
  </si>
  <si>
    <t>John F. Kennedy</t>
  </si>
  <si>
    <t>Richard Nixon</t>
  </si>
  <si>
    <t>50/49</t>
  </si>
  <si>
    <t>40–42</t>
  </si>
  <si>
    <t>56–58</t>
  </si>
  <si>
    <t>46–48</t>
  </si>
  <si>
    <t>51/50</t>
  </si>
  <si>
    <t>senate</t>
  </si>
  <si>
    <t>house</t>
  </si>
  <si>
    <t>SENATE</t>
  </si>
  <si>
    <t>HOUSE</t>
  </si>
  <si>
    <t>PRESIDENT</t>
  </si>
  <si>
    <t>congrees</t>
  </si>
  <si>
    <t>presidency</t>
  </si>
  <si>
    <t>CPIAUCSL</t>
  </si>
  <si>
    <t>* consume price index U.S. city average</t>
  </si>
  <si>
    <t>inflation</t>
  </si>
  <si>
    <t>Average Inflation</t>
  </si>
  <si>
    <t>SENATE HOUSE PRESIDENT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</si>
</sst>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6" formatCode="&quot;$&quot;#,##0_);[Red]\(&quot;$&quot;#,##0\)"/>
    <numFmt numFmtId="44" formatCode="_(&quot;$&quot;* #,##0.00_);_(&quot;$&quot;* \(#,##0.00\);_(&quot;$&quot;* &quot;-&quot;??_);_(@_)"/>
    <numFmt numFmtId="164" formatCode="0.0%"/>
    <numFmt numFmtId="165" formatCode="0.0"/>
    <numFmt numFmtId="166" formatCode="&quot;$&quot;#,##0"/>
    <numFmt numFmtId="167" formatCode="&quot;$&quot;#,##0.0"/>
    <numFmt numFmtId="168" formatCode="&quot;$&quot;#,##0.0_);\(&quot;$&quot;#,##0.0\)"/>
    <numFmt numFmtId="169" formatCode="&quot;$&quot;#,##0.00"/>
    <numFmt numFmtId="175" formatCode="#,##0.0"/>
  </numFmts>
  <fonts count="27"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u/>
      <sz val="11"/>
      <color theme="10"/>
      <name val="Aptos Narrow"/>
      <family val="2"/>
      <scheme val="minor"/>
    </font>
    <font>
      <sz val="11"/>
      <color rgb="FF00B050"/>
      <name val="Aptos Narrow"/>
      <family val="2"/>
      <scheme val="minor"/>
    </font>
    <font>
      <sz val="11"/>
      <color rgb="FF111111"/>
      <name val="Arial"/>
      <family val="2"/>
    </font>
    <font>
      <b/>
      <sz val="11"/>
      <color rgb="FF111111"/>
      <name val="Arial"/>
      <family val="2"/>
    </font>
    <font>
      <i/>
      <sz val="11"/>
      <color theme="1"/>
      <name val="Aptos Narrow"/>
      <family val="2"/>
      <scheme val="minor"/>
    </font>
    <font>
      <sz val="14"/>
      <color theme="1"/>
      <name val="Nunito"/>
    </font>
    <font>
      <sz val="10"/>
      <color theme="1"/>
      <name val="Nunito"/>
    </font>
    <font>
      <sz val="11"/>
      <color rgb="FF0070C0"/>
      <name val="Aptos Narrow"/>
      <family val="2"/>
      <scheme val="minor"/>
    </font>
    <font>
      <sz val="11"/>
      <color rgb="FF00B0F0"/>
      <name val="Aptos Narrow"/>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FF"/>
        <bgColor indexed="64"/>
      </patternFill>
    </fill>
    <fill>
      <patternFill patternType="solid">
        <fgColor rgb="FFF5F5F6"/>
        <bgColor indexed="64"/>
      </patternFill>
    </fill>
    <fill>
      <patternFill patternType="solid">
        <fgColor theme="0"/>
        <bgColor indexed="64"/>
      </patternFill>
    </fill>
    <fill>
      <patternFill patternType="solid">
        <fgColor theme="0" tint="-4.9989318521683403E-2"/>
        <bgColor indexed="64"/>
      </patternFill>
    </fill>
  </fills>
  <borders count="7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
      <left style="thin">
        <color auto="1"/>
      </left>
      <right/>
      <top/>
      <bottom/>
      <diagonal/>
    </border>
    <border>
      <left/>
      <right style="medium">
        <color rgb="FFD4D4D4"/>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medium">
        <color auto="1"/>
      </top>
      <bottom/>
      <diagonal/>
    </border>
    <border>
      <left style="thin">
        <color auto="1"/>
      </left>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top style="thin">
        <color auto="1"/>
      </top>
      <bottom style="medium">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top style="thin">
        <color auto="1"/>
      </top>
      <bottom/>
      <diagonal/>
    </border>
    <border>
      <left style="thin">
        <color auto="1"/>
      </left>
      <right style="thin">
        <color auto="1"/>
      </right>
      <top style="thin">
        <color auto="1"/>
      </top>
      <bottom/>
      <diagonal/>
    </border>
    <border>
      <left/>
      <right style="thin">
        <color auto="1"/>
      </right>
      <top style="thin">
        <color auto="1"/>
      </top>
      <bottom/>
      <diagonal/>
    </border>
    <border>
      <left/>
      <right style="thin">
        <color auto="1"/>
      </right>
      <top style="thin">
        <color auto="1"/>
      </top>
      <bottom style="thin">
        <color auto="1"/>
      </bottom>
      <diagonal/>
    </border>
    <border>
      <left style="medium">
        <color theme="1"/>
      </left>
      <right style="thin">
        <color auto="1"/>
      </right>
      <top style="thin">
        <color auto="1"/>
      </top>
      <bottom style="thin">
        <color auto="1"/>
      </bottom>
      <diagonal/>
    </border>
    <border>
      <left style="thin">
        <color auto="1"/>
      </left>
      <right style="medium">
        <color theme="1"/>
      </right>
      <top style="thin">
        <color auto="1"/>
      </top>
      <bottom style="thin">
        <color auto="1"/>
      </bottom>
      <diagonal/>
    </border>
    <border>
      <left style="medium">
        <color theme="1"/>
      </left>
      <right style="thin">
        <color auto="1"/>
      </right>
      <top style="thin">
        <color auto="1"/>
      </top>
      <bottom/>
      <diagonal/>
    </border>
    <border>
      <left style="thin">
        <color auto="1"/>
      </left>
      <right style="medium">
        <color theme="1"/>
      </right>
      <top style="thin">
        <color auto="1"/>
      </top>
      <bottom/>
      <diagonal/>
    </border>
    <border>
      <left style="medium">
        <color theme="1"/>
      </left>
      <right/>
      <top/>
      <bottom style="medium">
        <color auto="1"/>
      </bottom>
      <diagonal/>
    </border>
    <border>
      <left/>
      <right style="medium">
        <color theme="1"/>
      </right>
      <top/>
      <bottom style="medium">
        <color auto="1"/>
      </bottom>
      <diagonal/>
    </border>
    <border>
      <left/>
      <right style="medium">
        <color theme="1"/>
      </right>
      <top style="medium">
        <color theme="1"/>
      </top>
      <bottom style="medium">
        <color theme="1"/>
      </bottom>
      <diagonal/>
    </border>
    <border>
      <left style="medium">
        <color theme="1"/>
      </left>
      <right style="thin">
        <color auto="1"/>
      </right>
      <top/>
      <bottom style="thin">
        <color auto="1"/>
      </bottom>
      <diagonal/>
    </border>
    <border>
      <left style="thin">
        <color auto="1"/>
      </left>
      <right style="medium">
        <color auto="1"/>
      </right>
      <top/>
      <bottom style="thin">
        <color auto="1"/>
      </bottom>
      <diagonal/>
    </border>
    <border>
      <left style="medium">
        <color auto="1"/>
      </left>
      <right style="thin">
        <color auto="1"/>
      </right>
      <top/>
      <bottom style="thin">
        <color auto="1"/>
      </bottom>
      <diagonal/>
    </border>
    <border>
      <left style="thin">
        <color auto="1"/>
      </left>
      <right style="medium">
        <color theme="1"/>
      </right>
      <top/>
      <bottom style="thin">
        <color auto="1"/>
      </bottom>
      <diagonal/>
    </border>
    <border>
      <left style="thin">
        <color auto="1"/>
      </left>
      <right style="thin">
        <color auto="1"/>
      </right>
      <top/>
      <bottom style="thin">
        <color auto="1"/>
      </bottom>
      <diagonal/>
    </border>
    <border>
      <left style="medium">
        <color auto="1"/>
      </left>
      <right/>
      <top style="thin">
        <color auto="1"/>
      </top>
      <bottom style="thin">
        <color auto="1"/>
      </bottom>
      <diagonal/>
    </border>
    <border>
      <left style="thick">
        <color theme="1"/>
      </left>
      <right/>
      <top style="thick">
        <color theme="1"/>
      </top>
      <bottom style="medium">
        <color theme="1"/>
      </bottom>
      <diagonal/>
    </border>
    <border>
      <left/>
      <right style="medium">
        <color theme="1"/>
      </right>
      <top style="thick">
        <color theme="1"/>
      </top>
      <bottom style="medium">
        <color theme="1"/>
      </bottom>
      <diagonal/>
    </border>
    <border>
      <left/>
      <right/>
      <top style="thick">
        <color theme="1"/>
      </top>
      <bottom/>
      <diagonal/>
    </border>
    <border>
      <left style="medium">
        <color theme="1"/>
      </left>
      <right/>
      <top style="thick">
        <color theme="1"/>
      </top>
      <bottom style="medium">
        <color theme="1"/>
      </bottom>
      <diagonal/>
    </border>
    <border>
      <left/>
      <right/>
      <top style="thick">
        <color theme="1"/>
      </top>
      <bottom style="medium">
        <color theme="1"/>
      </bottom>
      <diagonal/>
    </border>
    <border>
      <left/>
      <right style="thick">
        <color theme="1"/>
      </right>
      <top style="thick">
        <color theme="1"/>
      </top>
      <bottom style="medium">
        <color theme="1"/>
      </bottom>
      <diagonal/>
    </border>
    <border>
      <left style="thick">
        <color theme="1"/>
      </left>
      <right/>
      <top style="medium">
        <color theme="1"/>
      </top>
      <bottom style="medium">
        <color theme="1"/>
      </bottom>
      <diagonal/>
    </border>
    <border>
      <left/>
      <right style="thick">
        <color theme="1"/>
      </right>
      <top/>
      <bottom style="medium">
        <color auto="1"/>
      </bottom>
      <diagonal/>
    </border>
    <border>
      <left style="thick">
        <color theme="1"/>
      </left>
      <right style="thin">
        <color auto="1"/>
      </right>
      <top/>
      <bottom style="thin">
        <color auto="1"/>
      </bottom>
      <diagonal/>
    </border>
    <border>
      <left style="thin">
        <color auto="1"/>
      </left>
      <right style="thick">
        <color theme="1"/>
      </right>
      <top/>
      <bottom style="thin">
        <color auto="1"/>
      </bottom>
      <diagonal/>
    </border>
    <border>
      <left style="thick">
        <color theme="1"/>
      </left>
      <right style="thin">
        <color auto="1"/>
      </right>
      <top style="thin">
        <color auto="1"/>
      </top>
      <bottom style="thin">
        <color auto="1"/>
      </bottom>
      <diagonal/>
    </border>
    <border>
      <left style="thin">
        <color auto="1"/>
      </left>
      <right style="thick">
        <color theme="1"/>
      </right>
      <top style="thin">
        <color auto="1"/>
      </top>
      <bottom style="thin">
        <color auto="1"/>
      </bottom>
      <diagonal/>
    </border>
    <border>
      <left style="thick">
        <color theme="1"/>
      </left>
      <right style="thin">
        <color auto="1"/>
      </right>
      <top style="thin">
        <color auto="1"/>
      </top>
      <bottom/>
      <diagonal/>
    </border>
    <border>
      <left style="medium">
        <color auto="1"/>
      </left>
      <right style="thick">
        <color theme="1"/>
      </right>
      <top style="thin">
        <color auto="1"/>
      </top>
      <bottom/>
      <diagonal/>
    </border>
    <border>
      <left/>
      <right style="thick">
        <color theme="1"/>
      </right>
      <top style="thin">
        <color auto="1"/>
      </top>
      <bottom style="thin">
        <color auto="1"/>
      </bottom>
      <diagonal/>
    </border>
    <border>
      <left style="thick">
        <color theme="1"/>
      </left>
      <right style="thin">
        <color auto="1"/>
      </right>
      <top style="thin">
        <color auto="1"/>
      </top>
      <bottom style="thick">
        <color theme="1"/>
      </bottom>
      <diagonal/>
    </border>
    <border>
      <left style="thin">
        <color auto="1"/>
      </left>
      <right style="medium">
        <color auto="1"/>
      </right>
      <top style="thin">
        <color auto="1"/>
      </top>
      <bottom style="thick">
        <color theme="1"/>
      </bottom>
      <diagonal/>
    </border>
    <border>
      <left/>
      <right/>
      <top/>
      <bottom style="thick">
        <color theme="1"/>
      </bottom>
      <diagonal/>
    </border>
    <border>
      <left style="medium">
        <color theme="1"/>
      </left>
      <right style="thin">
        <color auto="1"/>
      </right>
      <top style="thin">
        <color auto="1"/>
      </top>
      <bottom style="thick">
        <color theme="1"/>
      </bottom>
      <diagonal/>
    </border>
    <border>
      <left style="medium">
        <color auto="1"/>
      </left>
      <right style="thin">
        <color auto="1"/>
      </right>
      <top style="thin">
        <color auto="1"/>
      </top>
      <bottom style="thick">
        <color theme="1"/>
      </bottom>
      <diagonal/>
    </border>
    <border>
      <left style="thin">
        <color auto="1"/>
      </left>
      <right style="medium">
        <color theme="1"/>
      </right>
      <top style="thin">
        <color auto="1"/>
      </top>
      <bottom style="thick">
        <color theme="1"/>
      </bottom>
      <diagonal/>
    </border>
    <border>
      <left style="thin">
        <color auto="1"/>
      </left>
      <right style="thin">
        <color auto="1"/>
      </right>
      <top style="thin">
        <color auto="1"/>
      </top>
      <bottom style="thick">
        <color theme="1"/>
      </bottom>
      <diagonal/>
    </border>
    <border>
      <left style="thin">
        <color auto="1"/>
      </left>
      <right style="thick">
        <color theme="1"/>
      </right>
      <top style="thin">
        <color auto="1"/>
      </top>
      <bottom style="thick">
        <color theme="1"/>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applyNumberFormat="0" applyFill="0" applyBorder="0" applyAlignment="0" applyProtection="0"/>
  </cellStyleXfs>
  <cellXfs count="215">
    <xf numFmtId="0" fontId="0" fillId="0" borderId="0" xfId="0"/>
    <xf numFmtId="0" fontId="0" fillId="0" borderId="0" xfId="0" applyAlignment="1">
      <alignment horizontal="left"/>
    </xf>
    <xf numFmtId="0" fontId="21" fillId="34" borderId="12" xfId="0" applyFont="1" applyFill="1" applyBorder="1" applyAlignment="1">
      <alignment horizontal="left" vertical="center" wrapText="1"/>
    </xf>
    <xf numFmtId="0" fontId="21" fillId="34" borderId="0" xfId="0" applyFont="1" applyFill="1" applyAlignment="1">
      <alignment horizontal="left" vertical="center" wrapText="1"/>
    </xf>
    <xf numFmtId="0" fontId="20" fillId="33" borderId="12" xfId="0" applyFont="1" applyFill="1" applyBorder="1" applyAlignment="1">
      <alignment horizontal="left" vertical="center" wrapText="1"/>
    </xf>
    <xf numFmtId="10" fontId="20" fillId="33" borderId="12" xfId="0" applyNumberFormat="1" applyFont="1" applyFill="1" applyBorder="1" applyAlignment="1">
      <alignment horizontal="left" vertical="center" wrapText="1"/>
    </xf>
    <xf numFmtId="0" fontId="20" fillId="33" borderId="0" xfId="0" applyFont="1" applyFill="1" applyAlignment="1">
      <alignment horizontal="left" vertical="center" wrapText="1"/>
    </xf>
    <xf numFmtId="0" fontId="20" fillId="34" borderId="12" xfId="0" applyFont="1" applyFill="1" applyBorder="1" applyAlignment="1">
      <alignment horizontal="left" vertical="center" wrapText="1"/>
    </xf>
    <xf numFmtId="10" fontId="20" fillId="34" borderId="12" xfId="0" applyNumberFormat="1" applyFont="1" applyFill="1" applyBorder="1" applyAlignment="1">
      <alignment horizontal="left" vertical="center" wrapText="1"/>
    </xf>
    <xf numFmtId="0" fontId="20" fillId="34" borderId="0" xfId="0" applyFont="1" applyFill="1" applyAlignment="1">
      <alignment horizontal="left" vertical="center" wrapText="1"/>
    </xf>
    <xf numFmtId="0" fontId="18" fillId="34" borderId="0" xfId="42" applyFill="1" applyAlignment="1">
      <alignment horizontal="left" vertical="center" wrapText="1"/>
    </xf>
    <xf numFmtId="0" fontId="0" fillId="35" borderId="0" xfId="0" applyFill="1"/>
    <xf numFmtId="0" fontId="0" fillId="35" borderId="14" xfId="0" applyFill="1" applyBorder="1"/>
    <xf numFmtId="0" fontId="0" fillId="35" borderId="19" xfId="0" applyFill="1" applyBorder="1"/>
    <xf numFmtId="0" fontId="0" fillId="35" borderId="20" xfId="0" applyFill="1" applyBorder="1"/>
    <xf numFmtId="0" fontId="0" fillId="35" borderId="17" xfId="0" applyFill="1" applyBorder="1"/>
    <xf numFmtId="0" fontId="14" fillId="35" borderId="0" xfId="0" applyFont="1" applyFill="1"/>
    <xf numFmtId="0" fontId="19" fillId="35" borderId="0" xfId="0" applyFont="1" applyFill="1"/>
    <xf numFmtId="0" fontId="0" fillId="35" borderId="0" xfId="0" applyFill="1" applyAlignment="1">
      <alignment horizontal="left"/>
    </xf>
    <xf numFmtId="164" fontId="0" fillId="35" borderId="0" xfId="0" applyNumberFormat="1" applyFill="1" applyAlignment="1">
      <alignment horizontal="left"/>
    </xf>
    <xf numFmtId="44" fontId="0" fillId="35" borderId="0" xfId="0" applyNumberFormat="1" applyFill="1" applyAlignment="1">
      <alignment horizontal="left"/>
    </xf>
    <xf numFmtId="164" fontId="0" fillId="35" borderId="19" xfId="0" applyNumberFormat="1" applyFill="1" applyBorder="1" applyAlignment="1">
      <alignment horizontal="left"/>
    </xf>
    <xf numFmtId="3" fontId="0" fillId="35" borderId="0" xfId="0" applyNumberFormat="1" applyFill="1" applyAlignment="1">
      <alignment horizontal="left"/>
    </xf>
    <xf numFmtId="0" fontId="16" fillId="35" borderId="0" xfId="0" applyFont="1" applyFill="1" applyAlignment="1">
      <alignment wrapText="1"/>
    </xf>
    <xf numFmtId="0" fontId="16" fillId="35" borderId="0" xfId="0" applyFont="1" applyFill="1" applyAlignment="1">
      <alignment horizontal="left" wrapText="1"/>
    </xf>
    <xf numFmtId="44" fontId="16" fillId="35" borderId="0" xfId="0" applyNumberFormat="1" applyFont="1" applyFill="1" applyAlignment="1">
      <alignment horizontal="left" wrapText="1"/>
    </xf>
    <xf numFmtId="164" fontId="16" fillId="35" borderId="0" xfId="0" applyNumberFormat="1" applyFont="1" applyFill="1" applyAlignment="1">
      <alignment horizontal="left" wrapText="1"/>
    </xf>
    <xf numFmtId="3" fontId="16" fillId="35" borderId="0" xfId="0" applyNumberFormat="1" applyFont="1" applyFill="1" applyAlignment="1">
      <alignment horizontal="left" wrapText="1"/>
    </xf>
    <xf numFmtId="165" fontId="16" fillId="35" borderId="0" xfId="0" applyNumberFormat="1" applyFont="1" applyFill="1" applyAlignment="1">
      <alignment horizontal="left" wrapText="1"/>
    </xf>
    <xf numFmtId="165" fontId="0" fillId="35" borderId="0" xfId="0" applyNumberFormat="1" applyFill="1" applyAlignment="1">
      <alignment horizontal="left"/>
    </xf>
    <xf numFmtId="165" fontId="0" fillId="35" borderId="19" xfId="0" applyNumberFormat="1" applyFill="1" applyBorder="1" applyAlignment="1">
      <alignment horizontal="left"/>
    </xf>
    <xf numFmtId="164" fontId="0" fillId="35" borderId="10" xfId="0" applyNumberFormat="1" applyFill="1" applyBorder="1" applyAlignment="1">
      <alignment horizontal="center"/>
    </xf>
    <xf numFmtId="3" fontId="0" fillId="35" borderId="10" xfId="0" applyNumberFormat="1" applyFill="1" applyBorder="1" applyAlignment="1">
      <alignment horizontal="center"/>
    </xf>
    <xf numFmtId="0" fontId="0" fillId="35" borderId="0" xfId="0" applyFill="1" applyAlignment="1">
      <alignment horizontal="right" indent="1"/>
    </xf>
    <xf numFmtId="164" fontId="0" fillId="35" borderId="26" xfId="0" applyNumberFormat="1" applyFill="1" applyBorder="1" applyAlignment="1">
      <alignment horizontal="center"/>
    </xf>
    <xf numFmtId="164" fontId="0" fillId="35" borderId="27" xfId="0" applyNumberFormat="1" applyFill="1" applyBorder="1" applyAlignment="1">
      <alignment horizontal="center"/>
    </xf>
    <xf numFmtId="3" fontId="0" fillId="35" borderId="26" xfId="0" applyNumberFormat="1" applyFill="1" applyBorder="1" applyAlignment="1">
      <alignment horizontal="center"/>
    </xf>
    <xf numFmtId="3" fontId="0" fillId="35" borderId="27" xfId="0" applyNumberFormat="1" applyFill="1" applyBorder="1" applyAlignment="1">
      <alignment horizontal="center"/>
    </xf>
    <xf numFmtId="0" fontId="23" fillId="0" borderId="0" xfId="0" applyFont="1" applyAlignment="1">
      <alignment horizontal="left" vertical="top" wrapText="1"/>
    </xf>
    <xf numFmtId="6" fontId="23" fillId="0" borderId="0" xfId="0" applyNumberFormat="1" applyFont="1" applyAlignment="1">
      <alignment horizontal="left" vertical="top" wrapText="1"/>
    </xf>
    <xf numFmtId="10" fontId="23" fillId="0" borderId="0" xfId="0" applyNumberFormat="1" applyFont="1" applyAlignment="1">
      <alignment horizontal="left" vertical="top" wrapText="1"/>
    </xf>
    <xf numFmtId="0" fontId="24" fillId="0" borderId="0" xfId="0" applyFont="1" applyAlignment="1">
      <alignment horizontal="left" vertical="top" wrapText="1"/>
    </xf>
    <xf numFmtId="166" fontId="0" fillId="35" borderId="14" xfId="0" applyNumberFormat="1" applyFill="1" applyBorder="1" applyAlignment="1">
      <alignment horizontal="left"/>
    </xf>
    <xf numFmtId="166" fontId="0" fillId="35" borderId="19" xfId="0" applyNumberFormat="1" applyFill="1" applyBorder="1" applyAlignment="1">
      <alignment horizontal="left"/>
    </xf>
    <xf numFmtId="166" fontId="0" fillId="35" borderId="0" xfId="0" applyNumberFormat="1" applyFill="1" applyAlignment="1">
      <alignment horizontal="left"/>
    </xf>
    <xf numFmtId="165" fontId="22" fillId="35" borderId="0" xfId="0" applyNumberFormat="1" applyFont="1" applyFill="1" applyAlignment="1">
      <alignment horizontal="left"/>
    </xf>
    <xf numFmtId="164" fontId="0" fillId="35" borderId="14" xfId="0" applyNumberFormat="1" applyFill="1" applyBorder="1" applyAlignment="1">
      <alignment horizontal="left"/>
    </xf>
    <xf numFmtId="0" fontId="0" fillId="35" borderId="15" xfId="0" applyFill="1" applyBorder="1"/>
    <xf numFmtId="0" fontId="0" fillId="35" borderId="21" xfId="0" applyFill="1" applyBorder="1" applyAlignment="1">
      <alignment horizontal="left"/>
    </xf>
    <xf numFmtId="3" fontId="0" fillId="35" borderId="14" xfId="0" applyNumberFormat="1" applyFill="1" applyBorder="1" applyAlignment="1">
      <alignment horizontal="left"/>
    </xf>
    <xf numFmtId="0" fontId="0" fillId="35" borderId="14" xfId="0" applyFill="1" applyBorder="1" applyAlignment="1">
      <alignment horizontal="left"/>
    </xf>
    <xf numFmtId="0" fontId="0" fillId="35" borderId="22" xfId="0" applyFill="1" applyBorder="1" applyAlignment="1">
      <alignment horizontal="left"/>
    </xf>
    <xf numFmtId="164" fontId="0" fillId="35" borderId="25" xfId="0" applyNumberFormat="1" applyFill="1" applyBorder="1" applyAlignment="1">
      <alignment horizontal="left"/>
    </xf>
    <xf numFmtId="3" fontId="0" fillId="35" borderId="19" xfId="0" applyNumberFormat="1" applyFill="1" applyBorder="1" applyAlignment="1">
      <alignment horizontal="left"/>
    </xf>
    <xf numFmtId="0" fontId="0" fillId="35" borderId="19" xfId="0" applyFill="1" applyBorder="1" applyAlignment="1">
      <alignment horizontal="left"/>
    </xf>
    <xf numFmtId="0" fontId="0" fillId="35" borderId="13" xfId="0" applyFill="1" applyBorder="1" applyAlignment="1">
      <alignment horizontal="left"/>
    </xf>
    <xf numFmtId="0" fontId="0" fillId="35" borderId="16" xfId="0" applyFill="1" applyBorder="1" applyAlignment="1">
      <alignment horizontal="left"/>
    </xf>
    <xf numFmtId="0" fontId="0" fillId="35" borderId="18" xfId="0" applyFill="1" applyBorder="1" applyAlignment="1">
      <alignment horizontal="left"/>
    </xf>
    <xf numFmtId="0" fontId="0" fillId="35" borderId="11" xfId="0" applyFill="1" applyBorder="1" applyAlignment="1">
      <alignment horizontal="left"/>
    </xf>
    <xf numFmtId="164" fontId="0" fillId="35" borderId="28" xfId="0" applyNumberFormat="1" applyFill="1" applyBorder="1" applyAlignment="1">
      <alignment horizontal="center"/>
    </xf>
    <xf numFmtId="164" fontId="0" fillId="35" borderId="29" xfId="0" applyNumberFormat="1" applyFill="1" applyBorder="1" applyAlignment="1">
      <alignment horizontal="center"/>
    </xf>
    <xf numFmtId="167" fontId="0" fillId="35" borderId="28" xfId="0" applyNumberFormat="1" applyFill="1" applyBorder="1" applyAlignment="1">
      <alignment horizontal="center"/>
    </xf>
    <xf numFmtId="167" fontId="0" fillId="35" borderId="29" xfId="0" applyNumberFormat="1" applyFill="1" applyBorder="1" applyAlignment="1">
      <alignment horizontal="center"/>
    </xf>
    <xf numFmtId="0" fontId="22" fillId="35" borderId="0" xfId="0" applyFont="1" applyFill="1"/>
    <xf numFmtId="168" fontId="0" fillId="35" borderId="30" xfId="0" applyNumberFormat="1" applyFill="1" applyBorder="1" applyAlignment="1">
      <alignment horizontal="center"/>
    </xf>
    <xf numFmtId="168" fontId="0" fillId="35" borderId="10" xfId="0" applyNumberFormat="1" applyFill="1" applyBorder="1" applyAlignment="1">
      <alignment horizontal="center"/>
    </xf>
    <xf numFmtId="168" fontId="0" fillId="35" borderId="26" xfId="0" applyNumberFormat="1" applyFill="1" applyBorder="1" applyAlignment="1">
      <alignment horizontal="center"/>
    </xf>
    <xf numFmtId="169" fontId="0" fillId="35" borderId="14" xfId="0" applyNumberFormat="1" applyFill="1" applyBorder="1" applyAlignment="1">
      <alignment horizontal="left"/>
    </xf>
    <xf numFmtId="169" fontId="0" fillId="35" borderId="19" xfId="0" applyNumberFormat="1" applyFill="1" applyBorder="1" applyAlignment="1">
      <alignment horizontal="left"/>
    </xf>
    <xf numFmtId="169" fontId="0" fillId="35" borderId="0" xfId="0" applyNumberFormat="1" applyFill="1" applyAlignment="1">
      <alignment horizontal="left"/>
    </xf>
    <xf numFmtId="0" fontId="16" fillId="35" borderId="0" xfId="0" applyFont="1" applyFill="1" applyAlignment="1">
      <alignment horizontal="center" vertical="center"/>
    </xf>
    <xf numFmtId="1" fontId="0" fillId="0" borderId="0" xfId="0" applyNumberFormat="1" applyAlignment="1">
      <alignment horizontal="left"/>
    </xf>
    <xf numFmtId="14" fontId="0" fillId="0" borderId="0" xfId="0" applyNumberFormat="1" applyAlignment="1">
      <alignment horizontal="left"/>
    </xf>
    <xf numFmtId="0" fontId="16" fillId="35" borderId="0" xfId="0" applyFont="1" applyFill="1" applyAlignment="1">
      <alignment horizontal="center" vertical="center"/>
    </xf>
    <xf numFmtId="0" fontId="16" fillId="0" borderId="0" xfId="0" applyFont="1" applyAlignment="1">
      <alignment horizontal="center" vertical="center"/>
    </xf>
    <xf numFmtId="165" fontId="0" fillId="35" borderId="14" xfId="0" applyNumberFormat="1" applyFill="1" applyBorder="1" applyAlignment="1">
      <alignment horizontal="left" vertical="center"/>
    </xf>
    <xf numFmtId="0" fontId="0" fillId="0" borderId="0" xfId="0" applyAlignment="1">
      <alignment horizontal="left" vertical="center"/>
    </xf>
    <xf numFmtId="0" fontId="0" fillId="0" borderId="19" xfId="0" applyBorder="1" applyAlignment="1">
      <alignment horizontal="left" vertical="center"/>
    </xf>
    <xf numFmtId="0" fontId="0" fillId="0" borderId="0" xfId="0" pivotButton="1"/>
    <xf numFmtId="169" fontId="0" fillId="0" borderId="0" xfId="0" applyNumberFormat="1"/>
    <xf numFmtId="4" fontId="0" fillId="0" borderId="0" xfId="0" applyNumberFormat="1" applyAlignment="1">
      <alignment horizontal="left"/>
    </xf>
    <xf numFmtId="164" fontId="0" fillId="35" borderId="0" xfId="0" applyNumberFormat="1" applyFill="1" applyBorder="1" applyAlignment="1">
      <alignment horizontal="left"/>
    </xf>
    <xf numFmtId="164" fontId="0" fillId="35" borderId="19" xfId="0" applyNumberFormat="1" applyFont="1" applyFill="1" applyBorder="1" applyAlignment="1">
      <alignment horizontal="left"/>
    </xf>
    <xf numFmtId="169" fontId="0" fillId="35" borderId="0" xfId="0" applyNumberFormat="1" applyFont="1" applyFill="1" applyBorder="1" applyAlignment="1">
      <alignment horizontal="left"/>
    </xf>
    <xf numFmtId="169" fontId="0" fillId="35" borderId="19" xfId="0" applyNumberFormat="1" applyFont="1" applyFill="1" applyBorder="1" applyAlignment="1">
      <alignment horizontal="left"/>
    </xf>
    <xf numFmtId="0" fontId="0" fillId="36" borderId="23" xfId="0" applyFill="1" applyBorder="1" applyAlignment="1">
      <alignment horizontal="left"/>
    </xf>
    <xf numFmtId="0" fontId="0" fillId="36" borderId="24" xfId="0" applyFill="1" applyBorder="1"/>
    <xf numFmtId="169" fontId="0" fillId="36" borderId="24" xfId="0" applyNumberFormat="1" applyFill="1" applyBorder="1" applyAlignment="1">
      <alignment horizontal="left"/>
    </xf>
    <xf numFmtId="164" fontId="0" fillId="36" borderId="24" xfId="0" applyNumberFormat="1" applyFill="1" applyBorder="1" applyAlignment="1">
      <alignment horizontal="left"/>
    </xf>
    <xf numFmtId="3" fontId="0" fillId="36" borderId="24" xfId="0" applyNumberFormat="1" applyFill="1" applyBorder="1" applyAlignment="1">
      <alignment horizontal="left"/>
    </xf>
    <xf numFmtId="165" fontId="0" fillId="36" borderId="24" xfId="0" applyNumberFormat="1" applyFill="1" applyBorder="1" applyAlignment="1">
      <alignment horizontal="left"/>
    </xf>
    <xf numFmtId="166" fontId="0" fillId="36" borderId="24" xfId="0" applyNumberFormat="1" applyFill="1" applyBorder="1" applyAlignment="1">
      <alignment horizontal="left"/>
    </xf>
    <xf numFmtId="0" fontId="0" fillId="36" borderId="24" xfId="0" applyFill="1" applyBorder="1" applyAlignment="1">
      <alignment horizontal="left"/>
    </xf>
    <xf numFmtId="0" fontId="0" fillId="36" borderId="15" xfId="0" applyFill="1" applyBorder="1"/>
    <xf numFmtId="166" fontId="0" fillId="36" borderId="19" xfId="0" applyNumberFormat="1" applyFill="1" applyBorder="1" applyAlignment="1">
      <alignment horizontal="left"/>
    </xf>
    <xf numFmtId="164" fontId="0" fillId="36" borderId="19" xfId="0" applyNumberFormat="1" applyFill="1" applyBorder="1" applyAlignment="1">
      <alignment horizontal="left"/>
    </xf>
    <xf numFmtId="169" fontId="0" fillId="36" borderId="19" xfId="0" applyNumberFormat="1" applyFont="1" applyFill="1" applyBorder="1" applyAlignment="1">
      <alignment horizontal="left"/>
    </xf>
    <xf numFmtId="0" fontId="0" fillId="36" borderId="19" xfId="0" applyFill="1" applyBorder="1"/>
    <xf numFmtId="0" fontId="0" fillId="36" borderId="19" xfId="0" applyFill="1" applyBorder="1" applyAlignment="1">
      <alignment horizontal="left"/>
    </xf>
    <xf numFmtId="0" fontId="0" fillId="36" borderId="20" xfId="0" applyFill="1" applyBorder="1"/>
    <xf numFmtId="0" fontId="0" fillId="36" borderId="18" xfId="0" applyFill="1" applyBorder="1" applyAlignment="1">
      <alignment horizontal="left"/>
    </xf>
    <xf numFmtId="169" fontId="0" fillId="36" borderId="19" xfId="0" applyNumberFormat="1" applyFill="1" applyBorder="1" applyAlignment="1">
      <alignment horizontal="left"/>
    </xf>
    <xf numFmtId="3" fontId="22" fillId="36" borderId="19" xfId="0" applyNumberFormat="1" applyFont="1" applyFill="1" applyBorder="1" applyAlignment="1">
      <alignment horizontal="left"/>
    </xf>
    <xf numFmtId="169" fontId="0" fillId="35" borderId="28" xfId="0" applyNumberFormat="1" applyFill="1" applyBorder="1" applyAlignment="1">
      <alignment horizontal="center"/>
    </xf>
    <xf numFmtId="169" fontId="0" fillId="35" borderId="29" xfId="0" applyNumberFormat="1" applyFill="1" applyBorder="1" applyAlignment="1">
      <alignment horizontal="center"/>
    </xf>
    <xf numFmtId="169" fontId="0" fillId="35" borderId="31" xfId="0" applyNumberFormat="1" applyFill="1" applyBorder="1" applyAlignment="1">
      <alignment horizontal="center"/>
    </xf>
    <xf numFmtId="169" fontId="0" fillId="35" borderId="30" xfId="0" applyNumberFormat="1" applyFill="1" applyBorder="1" applyAlignment="1">
      <alignment horizontal="center"/>
    </xf>
    <xf numFmtId="169" fontId="0" fillId="35" borderId="10" xfId="0" applyNumberFormat="1" applyFill="1" applyBorder="1" applyAlignment="1">
      <alignment horizontal="center"/>
    </xf>
    <xf numFmtId="169" fontId="22" fillId="36" borderId="19" xfId="0" applyNumberFormat="1" applyFont="1" applyFill="1" applyBorder="1" applyAlignment="1">
      <alignment horizontal="left"/>
    </xf>
    <xf numFmtId="169" fontId="0" fillId="35" borderId="32" xfId="0" applyNumberFormat="1" applyFill="1" applyBorder="1" applyAlignment="1">
      <alignment horizontal="center"/>
    </xf>
    <xf numFmtId="169" fontId="0" fillId="36" borderId="30" xfId="0" applyNumberFormat="1" applyFill="1" applyBorder="1" applyAlignment="1">
      <alignment horizontal="center"/>
    </xf>
    <xf numFmtId="169" fontId="0" fillId="36" borderId="31" xfId="0" applyNumberFormat="1" applyFill="1" applyBorder="1" applyAlignment="1">
      <alignment horizontal="center"/>
    </xf>
    <xf numFmtId="169" fontId="0" fillId="36" borderId="32" xfId="0" applyNumberFormat="1" applyFill="1" applyBorder="1" applyAlignment="1">
      <alignment horizontal="center"/>
    </xf>
    <xf numFmtId="6" fontId="0" fillId="0" borderId="0" xfId="0" applyNumberFormat="1" applyAlignment="1">
      <alignment horizontal="left"/>
    </xf>
    <xf numFmtId="169" fontId="0" fillId="36" borderId="0" xfId="0" applyNumberFormat="1" applyFont="1" applyFill="1" applyBorder="1" applyAlignment="1">
      <alignment horizontal="left"/>
    </xf>
    <xf numFmtId="165" fontId="0" fillId="36" borderId="14" xfId="0" applyNumberFormat="1" applyFill="1" applyBorder="1" applyAlignment="1">
      <alignment horizontal="left"/>
    </xf>
    <xf numFmtId="165" fontId="0" fillId="36" borderId="19" xfId="0" applyNumberFormat="1" applyFill="1" applyBorder="1" applyAlignment="1">
      <alignment horizontal="left"/>
    </xf>
    <xf numFmtId="165" fontId="0" fillId="36" borderId="0" xfId="0" applyNumberFormat="1" applyFill="1" applyAlignment="1">
      <alignment horizontal="left"/>
    </xf>
    <xf numFmtId="169" fontId="22" fillId="35" borderId="19" xfId="0" applyNumberFormat="1" applyFont="1" applyFill="1" applyBorder="1" applyAlignment="1">
      <alignment horizontal="left"/>
    </xf>
    <xf numFmtId="169" fontId="0" fillId="35" borderId="0" xfId="0" applyNumberFormat="1" applyFill="1" applyBorder="1" applyAlignment="1">
      <alignment horizontal="left"/>
    </xf>
    <xf numFmtId="0" fontId="0" fillId="35" borderId="0" xfId="0" applyFill="1" applyBorder="1"/>
    <xf numFmtId="169" fontId="0" fillId="36" borderId="0" xfId="0" applyNumberFormat="1" applyFill="1" applyBorder="1" applyAlignment="1">
      <alignment horizontal="left"/>
    </xf>
    <xf numFmtId="0" fontId="0" fillId="36" borderId="0" xfId="0" applyFill="1" applyBorder="1"/>
    <xf numFmtId="164" fontId="0" fillId="36" borderId="0" xfId="0" applyNumberFormat="1" applyFill="1" applyBorder="1" applyAlignment="1">
      <alignment horizontal="left"/>
    </xf>
    <xf numFmtId="165" fontId="0" fillId="35" borderId="0" xfId="0" applyNumberFormat="1" applyFill="1" applyBorder="1" applyAlignment="1">
      <alignment horizontal="left"/>
    </xf>
    <xf numFmtId="165" fontId="0" fillId="36" borderId="0" xfId="0" applyNumberFormat="1" applyFill="1" applyBorder="1" applyAlignment="1">
      <alignment horizontal="left"/>
    </xf>
    <xf numFmtId="166" fontId="0" fillId="35" borderId="0" xfId="0" applyNumberFormat="1" applyFont="1" applyFill="1" applyAlignment="1">
      <alignment horizontal="left"/>
    </xf>
    <xf numFmtId="164" fontId="0" fillId="35" borderId="0" xfId="0" applyNumberFormat="1" applyFont="1" applyFill="1" applyAlignment="1">
      <alignment horizontal="left"/>
    </xf>
    <xf numFmtId="166" fontId="0" fillId="35" borderId="19" xfId="0" applyNumberFormat="1" applyFont="1" applyFill="1" applyBorder="1" applyAlignment="1">
      <alignment horizontal="left"/>
    </xf>
    <xf numFmtId="0" fontId="0" fillId="36" borderId="17" xfId="0" applyFill="1" applyBorder="1"/>
    <xf numFmtId="0" fontId="22" fillId="0" borderId="0" xfId="0" applyFont="1"/>
    <xf numFmtId="169" fontId="0" fillId="35" borderId="33" xfId="0" applyNumberFormat="1" applyFill="1" applyBorder="1" applyAlignment="1">
      <alignment horizontal="center"/>
    </xf>
    <xf numFmtId="0" fontId="0" fillId="36" borderId="14" xfId="0" applyFill="1" applyBorder="1"/>
    <xf numFmtId="169" fontId="0" fillId="35" borderId="0" xfId="0" applyNumberFormat="1" applyFill="1" applyBorder="1"/>
    <xf numFmtId="0" fontId="0" fillId="35" borderId="0" xfId="0" applyFill="1" applyBorder="1" applyAlignment="1">
      <alignment horizontal="right" indent="1"/>
    </xf>
    <xf numFmtId="164" fontId="0" fillId="35" borderId="34" xfId="0" applyNumberFormat="1" applyFill="1" applyBorder="1" applyAlignment="1">
      <alignment horizontal="center"/>
    </xf>
    <xf numFmtId="164" fontId="0" fillId="35" borderId="35" xfId="0" applyNumberFormat="1" applyFill="1" applyBorder="1" applyAlignment="1">
      <alignment horizontal="center"/>
    </xf>
    <xf numFmtId="3" fontId="0" fillId="35" borderId="34" xfId="0" applyNumberFormat="1" applyFill="1" applyBorder="1" applyAlignment="1">
      <alignment horizontal="center"/>
    </xf>
    <xf numFmtId="3" fontId="0" fillId="35" borderId="35" xfId="0" applyNumberFormat="1" applyFill="1" applyBorder="1" applyAlignment="1">
      <alignment horizontal="center"/>
    </xf>
    <xf numFmtId="167" fontId="0" fillId="35" borderId="36" xfId="0" applyNumberFormat="1" applyFill="1" applyBorder="1" applyAlignment="1">
      <alignment horizontal="center"/>
    </xf>
    <xf numFmtId="167" fontId="0" fillId="35" borderId="37" xfId="0" applyNumberFormat="1" applyFill="1" applyBorder="1" applyAlignment="1">
      <alignment horizontal="center"/>
    </xf>
    <xf numFmtId="164" fontId="0" fillId="35" borderId="36" xfId="0" applyNumberFormat="1" applyFill="1" applyBorder="1" applyAlignment="1">
      <alignment horizontal="center"/>
    </xf>
    <xf numFmtId="164" fontId="0" fillId="35" borderId="37" xfId="0" applyNumberFormat="1" applyFill="1" applyBorder="1" applyAlignment="1">
      <alignment horizontal="center"/>
    </xf>
    <xf numFmtId="169" fontId="0" fillId="35" borderId="36" xfId="0" applyNumberFormat="1" applyFill="1" applyBorder="1" applyAlignment="1">
      <alignment horizontal="center"/>
    </xf>
    <xf numFmtId="169" fontId="0" fillId="35" borderId="37" xfId="0" applyNumberFormat="1" applyFill="1" applyBorder="1" applyAlignment="1">
      <alignment horizontal="center"/>
    </xf>
    <xf numFmtId="0" fontId="14" fillId="35" borderId="38" xfId="0" applyFont="1" applyFill="1" applyBorder="1" applyAlignment="1">
      <alignment horizontal="center"/>
    </xf>
    <xf numFmtId="0" fontId="14" fillId="35" borderId="18" xfId="0" applyFont="1" applyFill="1" applyBorder="1" applyAlignment="1">
      <alignment horizontal="center"/>
    </xf>
    <xf numFmtId="0" fontId="25" fillId="35" borderId="20" xfId="0" applyFont="1" applyFill="1" applyBorder="1" applyAlignment="1">
      <alignment horizontal="center"/>
    </xf>
    <xf numFmtId="0" fontId="25" fillId="35" borderId="39" xfId="0" applyFont="1" applyFill="1" applyBorder="1" applyAlignment="1">
      <alignment horizontal="center"/>
    </xf>
    <xf numFmtId="0" fontId="0" fillId="35" borderId="0" xfId="0" applyFill="1" applyBorder="1" applyAlignment="1">
      <alignment horizontal="center"/>
    </xf>
    <xf numFmtId="0" fontId="0" fillId="35" borderId="0" xfId="0" applyFill="1" applyBorder="1" applyAlignment="1">
      <alignment horizontal="left"/>
    </xf>
    <xf numFmtId="175" fontId="0" fillId="36" borderId="24" xfId="0" applyNumberFormat="1" applyFill="1" applyBorder="1" applyAlignment="1">
      <alignment horizontal="left"/>
    </xf>
    <xf numFmtId="175" fontId="0" fillId="35" borderId="14" xfId="0" applyNumberFormat="1" applyFill="1" applyBorder="1" applyAlignment="1">
      <alignment horizontal="left"/>
    </xf>
    <xf numFmtId="175" fontId="0" fillId="35" borderId="19" xfId="0" applyNumberFormat="1" applyFill="1" applyBorder="1" applyAlignment="1">
      <alignment horizontal="left"/>
    </xf>
    <xf numFmtId="175" fontId="0" fillId="35" borderId="0" xfId="0" applyNumberFormat="1" applyFill="1" applyBorder="1" applyAlignment="1">
      <alignment horizontal="left"/>
    </xf>
    <xf numFmtId="175" fontId="0" fillId="36" borderId="19" xfId="0" applyNumberFormat="1" applyFill="1" applyBorder="1" applyAlignment="1">
      <alignment horizontal="left"/>
    </xf>
    <xf numFmtId="165" fontId="0" fillId="35" borderId="41" xfId="0" applyNumberFormat="1" applyFill="1" applyBorder="1" applyAlignment="1">
      <alignment horizontal="center"/>
    </xf>
    <xf numFmtId="165" fontId="0" fillId="35" borderId="42" xfId="0" applyNumberFormat="1" applyFill="1" applyBorder="1" applyAlignment="1">
      <alignment horizontal="center"/>
    </xf>
    <xf numFmtId="165" fontId="0" fillId="35" borderId="43" xfId="0" applyNumberFormat="1" applyFill="1" applyBorder="1" applyAlignment="1">
      <alignment horizontal="center"/>
    </xf>
    <xf numFmtId="165" fontId="0" fillId="35" borderId="44" xfId="0" applyNumberFormat="1" applyFill="1" applyBorder="1" applyAlignment="1">
      <alignment horizontal="center"/>
    </xf>
    <xf numFmtId="165" fontId="0" fillId="36" borderId="43" xfId="0" applyNumberFormat="1" applyFill="1" applyBorder="1" applyAlignment="1">
      <alignment horizontal="center"/>
    </xf>
    <xf numFmtId="165" fontId="0" fillId="36" borderId="45" xfId="0" applyNumberFormat="1" applyFill="1" applyBorder="1" applyAlignment="1">
      <alignment horizontal="center"/>
    </xf>
    <xf numFmtId="165" fontId="0" fillId="35" borderId="45" xfId="0" applyNumberFormat="1" applyFill="1" applyBorder="1" applyAlignment="1">
      <alignment horizontal="center"/>
    </xf>
    <xf numFmtId="165" fontId="0" fillId="35" borderId="0" xfId="0" applyNumberFormat="1" applyFont="1" applyFill="1" applyBorder="1"/>
    <xf numFmtId="165" fontId="0" fillId="35" borderId="34" xfId="0" applyNumberFormat="1" applyFont="1" applyFill="1" applyBorder="1" applyAlignment="1">
      <alignment horizontal="center"/>
    </xf>
    <xf numFmtId="165" fontId="0" fillId="35" borderId="27" xfId="0" applyNumberFormat="1" applyFont="1" applyFill="1" applyBorder="1" applyAlignment="1">
      <alignment horizontal="center"/>
    </xf>
    <xf numFmtId="165" fontId="0" fillId="35" borderId="26" xfId="0" applyNumberFormat="1" applyFont="1" applyFill="1" applyBorder="1" applyAlignment="1">
      <alignment horizontal="center"/>
    </xf>
    <xf numFmtId="165" fontId="0" fillId="35" borderId="35" xfId="0" applyNumberFormat="1" applyFont="1" applyFill="1" applyBorder="1" applyAlignment="1">
      <alignment horizontal="center"/>
    </xf>
    <xf numFmtId="165" fontId="0" fillId="35" borderId="46" xfId="0" applyNumberFormat="1" applyFont="1" applyFill="1" applyBorder="1" applyAlignment="1">
      <alignment horizontal="center"/>
    </xf>
    <xf numFmtId="165" fontId="0" fillId="35" borderId="10" xfId="0" applyNumberFormat="1" applyFont="1" applyFill="1" applyBorder="1" applyAlignment="1">
      <alignment horizontal="center"/>
    </xf>
    <xf numFmtId="0" fontId="14" fillId="35" borderId="19" xfId="0" applyFont="1" applyFill="1" applyBorder="1" applyAlignment="1">
      <alignment horizontal="center"/>
    </xf>
    <xf numFmtId="0" fontId="26" fillId="35" borderId="19" xfId="0" applyFont="1" applyFill="1" applyBorder="1" applyAlignment="1">
      <alignment horizontal="center"/>
    </xf>
    <xf numFmtId="0" fontId="26" fillId="35" borderId="18" xfId="0" applyFont="1" applyFill="1" applyBorder="1" applyAlignment="1">
      <alignment horizontal="center"/>
    </xf>
    <xf numFmtId="0" fontId="0" fillId="0" borderId="0" xfId="0" applyAlignment="1">
      <alignment horizontal="center" vertical="center"/>
    </xf>
    <xf numFmtId="0" fontId="25" fillId="35" borderId="40" xfId="0" applyFont="1" applyFill="1" applyBorder="1" applyAlignment="1">
      <alignment horizontal="center"/>
    </xf>
    <xf numFmtId="0" fontId="16" fillId="35" borderId="0" xfId="0" applyFont="1" applyFill="1" applyBorder="1" applyAlignment="1">
      <alignment horizontal="center" vertical="center"/>
    </xf>
    <xf numFmtId="0" fontId="0" fillId="0" borderId="0" xfId="0" applyBorder="1" applyAlignment="1">
      <alignment horizontal="center" vertical="center"/>
    </xf>
    <xf numFmtId="0" fontId="16" fillId="0" borderId="0" xfId="0" applyFont="1" applyBorder="1" applyAlignment="1">
      <alignment horizontal="center" vertical="center"/>
    </xf>
    <xf numFmtId="0" fontId="0" fillId="35" borderId="47" xfId="0" applyFill="1" applyBorder="1" applyAlignment="1">
      <alignment horizontal="center"/>
    </xf>
    <xf numFmtId="0" fontId="0" fillId="0" borderId="48" xfId="0" applyBorder="1" applyAlignment="1">
      <alignment horizontal="center"/>
    </xf>
    <xf numFmtId="0" fontId="0" fillId="35" borderId="49" xfId="0" applyFill="1" applyBorder="1"/>
    <xf numFmtId="0" fontId="0" fillId="35" borderId="50" xfId="0" applyFill="1" applyBorder="1" applyAlignment="1">
      <alignment horizontal="center"/>
    </xf>
    <xf numFmtId="0" fontId="0" fillId="0" borderId="51" xfId="0" applyBorder="1" applyAlignment="1">
      <alignment horizontal="center"/>
    </xf>
    <xf numFmtId="0" fontId="0" fillId="35" borderId="51" xfId="0" applyFill="1" applyBorder="1"/>
    <xf numFmtId="0" fontId="0" fillId="35" borderId="51" xfId="0" applyFill="1" applyBorder="1" applyAlignment="1">
      <alignment horizontal="center"/>
    </xf>
    <xf numFmtId="0" fontId="0" fillId="35" borderId="52" xfId="0" applyFill="1" applyBorder="1"/>
    <xf numFmtId="0" fontId="14" fillId="35" borderId="53" xfId="0" applyFont="1" applyFill="1" applyBorder="1" applyAlignment="1">
      <alignment horizontal="center"/>
    </xf>
    <xf numFmtId="0" fontId="26" fillId="35" borderId="54" xfId="0" applyFont="1" applyFill="1" applyBorder="1" applyAlignment="1">
      <alignment horizontal="center"/>
    </xf>
    <xf numFmtId="165" fontId="0" fillId="35" borderId="55" xfId="0" applyNumberFormat="1" applyFill="1" applyBorder="1" applyAlignment="1">
      <alignment horizontal="center"/>
    </xf>
    <xf numFmtId="165" fontId="0" fillId="35" borderId="56" xfId="0" applyNumberFormat="1" applyFill="1" applyBorder="1" applyAlignment="1">
      <alignment horizontal="center"/>
    </xf>
    <xf numFmtId="164" fontId="0" fillId="35" borderId="57" xfId="0" applyNumberFormat="1" applyFill="1" applyBorder="1" applyAlignment="1">
      <alignment horizontal="center"/>
    </xf>
    <xf numFmtId="164" fontId="0" fillId="35" borderId="58" xfId="0" applyNumberFormat="1" applyFill="1" applyBorder="1" applyAlignment="1">
      <alignment horizontal="center"/>
    </xf>
    <xf numFmtId="3" fontId="0" fillId="35" borderId="57" xfId="0" applyNumberFormat="1" applyFill="1" applyBorder="1" applyAlignment="1">
      <alignment horizontal="center"/>
    </xf>
    <xf numFmtId="3" fontId="0" fillId="35" borderId="58" xfId="0" applyNumberFormat="1" applyFill="1" applyBorder="1" applyAlignment="1">
      <alignment horizontal="center"/>
    </xf>
    <xf numFmtId="167" fontId="0" fillId="35" borderId="59" xfId="0" applyNumberFormat="1" applyFill="1" applyBorder="1" applyAlignment="1">
      <alignment horizontal="center"/>
    </xf>
    <xf numFmtId="168" fontId="0" fillId="35" borderId="58" xfId="0" applyNumberFormat="1" applyFill="1" applyBorder="1" applyAlignment="1">
      <alignment horizontal="center"/>
    </xf>
    <xf numFmtId="164" fontId="0" fillId="35" borderId="59" xfId="0" applyNumberFormat="1" applyFill="1" applyBorder="1" applyAlignment="1">
      <alignment horizontal="center"/>
    </xf>
    <xf numFmtId="169" fontId="0" fillId="35" borderId="59" xfId="0" applyNumberFormat="1" applyFill="1" applyBorder="1" applyAlignment="1">
      <alignment horizontal="center"/>
    </xf>
    <xf numFmtId="169" fontId="0" fillId="35" borderId="60" xfId="0" applyNumberFormat="1" applyFill="1" applyBorder="1" applyAlignment="1">
      <alignment horizontal="center"/>
    </xf>
    <xf numFmtId="165" fontId="0" fillId="35" borderId="57" xfId="0" applyNumberFormat="1" applyFont="1" applyFill="1" applyBorder="1" applyAlignment="1">
      <alignment horizontal="center"/>
    </xf>
    <xf numFmtId="165" fontId="0" fillId="35" borderId="58" xfId="0" applyNumberFormat="1" applyFont="1" applyFill="1" applyBorder="1" applyAlignment="1">
      <alignment horizontal="center"/>
    </xf>
    <xf numFmtId="169" fontId="0" fillId="35" borderId="58" xfId="0" applyNumberFormat="1" applyFill="1" applyBorder="1" applyAlignment="1">
      <alignment horizontal="center"/>
    </xf>
    <xf numFmtId="169" fontId="0" fillId="36" borderId="58" xfId="0" applyNumberFormat="1" applyFill="1" applyBorder="1" applyAlignment="1">
      <alignment horizontal="center"/>
    </xf>
    <xf numFmtId="169" fontId="0" fillId="35" borderId="61" xfId="0" applyNumberFormat="1" applyFill="1" applyBorder="1" applyAlignment="1">
      <alignment horizontal="center"/>
    </xf>
    <xf numFmtId="1" fontId="0" fillId="35" borderId="62" xfId="0" applyNumberFormat="1" applyFill="1" applyBorder="1" applyAlignment="1">
      <alignment horizontal="center"/>
    </xf>
    <xf numFmtId="1" fontId="0" fillId="35" borderId="63" xfId="0" applyNumberFormat="1" applyFill="1" applyBorder="1" applyAlignment="1">
      <alignment horizontal="center"/>
    </xf>
    <xf numFmtId="0" fontId="0" fillId="35" borderId="64" xfId="0" applyFill="1" applyBorder="1" applyAlignment="1">
      <alignment horizontal="right" indent="1"/>
    </xf>
    <xf numFmtId="0" fontId="0" fillId="35" borderId="65" xfId="0" applyFill="1" applyBorder="1" applyAlignment="1">
      <alignment horizontal="center"/>
    </xf>
    <xf numFmtId="0" fontId="0" fillId="35" borderId="63" xfId="0" applyFill="1" applyBorder="1" applyAlignment="1">
      <alignment horizontal="center"/>
    </xf>
    <xf numFmtId="0" fontId="0" fillId="35" borderId="66" xfId="0" applyFill="1" applyBorder="1" applyAlignment="1">
      <alignment horizontal="center"/>
    </xf>
    <xf numFmtId="0" fontId="0" fillId="35" borderId="67" xfId="0" applyFill="1" applyBorder="1" applyAlignment="1">
      <alignment horizontal="center"/>
    </xf>
    <xf numFmtId="0" fontId="0" fillId="35" borderId="64" xfId="0" applyFill="1" applyBorder="1"/>
    <xf numFmtId="3" fontId="0" fillId="35" borderId="66" xfId="0" applyNumberFormat="1" applyFill="1" applyBorder="1" applyAlignment="1">
      <alignment horizontal="center"/>
    </xf>
    <xf numFmtId="3" fontId="0" fillId="35" borderId="68" xfId="0" applyNumberFormat="1" applyFill="1" applyBorder="1" applyAlignment="1">
      <alignment horizontal="center"/>
    </xf>
    <xf numFmtId="3" fontId="0" fillId="35" borderId="69" xfId="0" applyNumberFormat="1" applyFill="1" applyBorder="1" applyAlignment="1">
      <alignment horizont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font>
        <color rgb="FF00B05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3" Type="http://schemas.openxmlformats.org/officeDocument/2006/relationships/chartUserShapes" Target="../drawings/drawing8.xml"/><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3" Type="http://schemas.openxmlformats.org/officeDocument/2006/relationships/chartUserShapes" Target="../drawings/drawing9.xml"/><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3" Type="http://schemas.openxmlformats.org/officeDocument/2006/relationships/chartUserShapes" Target="../drawings/drawing10.xml"/><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Poverty Rate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spPr>
            <a:solidFill>
              <a:schemeClr val="accent1"/>
            </a:solidFill>
            <a:ln>
              <a:noFill/>
            </a:ln>
            <a:effectLst/>
          </c:spPr>
          <c:invertIfNegative val="0"/>
          <c:dPt>
            <c:idx val="8"/>
            <c:invertIfNegative val="0"/>
            <c:bubble3D val="0"/>
            <c:spPr>
              <a:solidFill>
                <a:srgbClr val="00B050"/>
              </a:solidFill>
              <a:ln>
                <a:noFill/>
              </a:ln>
              <a:effectLst/>
            </c:spPr>
            <c:extLst>
              <c:ext xmlns:c16="http://schemas.microsoft.com/office/drawing/2014/chart" uri="{C3380CC4-5D6E-409C-BE32-E72D297353CC}">
                <c16:uniqueId val="{00000002-5B95-47F0-A332-8DF97E795586}"/>
              </c:ext>
            </c:extLst>
          </c:dPt>
          <c:dPt>
            <c:idx val="9"/>
            <c:invertIfNegative val="0"/>
            <c:bubble3D val="0"/>
            <c:spPr>
              <a:solidFill>
                <a:srgbClr val="FF0000"/>
              </a:solidFill>
              <a:ln>
                <a:noFill/>
              </a:ln>
              <a:effectLst/>
            </c:spPr>
            <c:extLst>
              <c:ext xmlns:c16="http://schemas.microsoft.com/office/drawing/2014/chart" uri="{C3380CC4-5D6E-409C-BE32-E72D297353CC}">
                <c16:uniqueId val="{00000001-5B95-47F0-A332-8DF97E795586}"/>
              </c:ext>
            </c:extLst>
          </c:dPt>
          <c:dPt>
            <c:idx val="10"/>
            <c:invertIfNegative val="0"/>
            <c:bubble3D val="0"/>
            <c:spPr>
              <a:solidFill>
                <a:srgbClr val="00B050"/>
              </a:solidFill>
              <a:ln>
                <a:noFill/>
              </a:ln>
              <a:effectLst/>
            </c:spPr>
            <c:extLst>
              <c:ext xmlns:c16="http://schemas.microsoft.com/office/drawing/2014/chart" uri="{C3380CC4-5D6E-409C-BE32-E72D297353CC}">
                <c16:uniqueId val="{00000003-5B95-47F0-A332-8DF97E795586}"/>
              </c:ext>
            </c:extLst>
          </c:dPt>
          <c:dPt>
            <c:idx val="11"/>
            <c:invertIfNegative val="0"/>
            <c:bubble3D val="0"/>
            <c:spPr>
              <a:solidFill>
                <a:srgbClr val="00B050"/>
              </a:solidFill>
              <a:ln>
                <a:noFill/>
              </a:ln>
              <a:effectLst/>
            </c:spPr>
            <c:extLst>
              <c:ext xmlns:c16="http://schemas.microsoft.com/office/drawing/2014/chart" uri="{C3380CC4-5D6E-409C-BE32-E72D297353CC}">
                <c16:uniqueId val="{00000004-5B95-47F0-A332-8DF97E79558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ANALYSIS!$O$4:$Z$4</c:f>
              <c:strCache>
                <c:ptCount val="12"/>
                <c:pt idx="0">
                  <c:v>Kennedy</c:v>
                </c:pt>
                <c:pt idx="1">
                  <c:v>Johnson</c:v>
                </c:pt>
                <c:pt idx="2">
                  <c:v>Nixon</c:v>
                </c:pt>
                <c:pt idx="3">
                  <c:v>Ford</c:v>
                </c:pt>
                <c:pt idx="4">
                  <c:v>Carter</c:v>
                </c:pt>
                <c:pt idx="5">
                  <c:v>Reagan</c:v>
                </c:pt>
                <c:pt idx="6">
                  <c:v>Bush</c:v>
                </c:pt>
                <c:pt idx="7">
                  <c:v>Clinton</c:v>
                </c:pt>
                <c:pt idx="8">
                  <c:v>W Bush</c:v>
                </c:pt>
                <c:pt idx="9">
                  <c:v>Obama</c:v>
                </c:pt>
                <c:pt idx="10">
                  <c:v>Trump</c:v>
                </c:pt>
                <c:pt idx="11">
                  <c:v>Biden</c:v>
                </c:pt>
              </c:strCache>
            </c:strRef>
          </c:cat>
          <c:val>
            <c:numRef>
              <c:f>ANALYSIS!$O$5:$Z$5</c:f>
              <c:numCache>
                <c:formatCode>0.0</c:formatCode>
                <c:ptCount val="12"/>
                <c:pt idx="6">
                  <c:v>12.8</c:v>
                </c:pt>
                <c:pt idx="7">
                  <c:v>13.114285714285714</c:v>
                </c:pt>
                <c:pt idx="8">
                  <c:v>12.725</c:v>
                </c:pt>
                <c:pt idx="9">
                  <c:v>15.175000000000001</c:v>
                </c:pt>
                <c:pt idx="10">
                  <c:v>12.674999999999999</c:v>
                </c:pt>
                <c:pt idx="11">
                  <c:v>12.7</c:v>
                </c:pt>
              </c:numCache>
            </c:numRef>
          </c:val>
          <c:extLst>
            <c:ext xmlns:c16="http://schemas.microsoft.com/office/drawing/2014/chart" uri="{C3380CC4-5D6E-409C-BE32-E72D297353CC}">
              <c16:uniqueId val="{00000000-5B95-47F0-A332-8DF97E795586}"/>
            </c:ext>
          </c:extLst>
        </c:ser>
        <c:dLbls>
          <c:dLblPos val="outEnd"/>
          <c:showLegendKey val="0"/>
          <c:showVal val="1"/>
          <c:showCatName val="0"/>
          <c:showSerName val="0"/>
          <c:showPercent val="0"/>
          <c:showBubbleSize val="0"/>
        </c:dLbls>
        <c:gapWidth val="182"/>
        <c:axId val="238861887"/>
        <c:axId val="238860927"/>
      </c:barChart>
      <c:catAx>
        <c:axId val="23886188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8860927"/>
        <c:crosses val="autoZero"/>
        <c:auto val="1"/>
        <c:lblAlgn val="ctr"/>
        <c:lblOffset val="100"/>
        <c:noMultiLvlLbl val="0"/>
      </c:catAx>
      <c:valAx>
        <c:axId val="238860927"/>
        <c:scaling>
          <c:orientation val="minMax"/>
        </c:scaling>
        <c:delete val="1"/>
        <c:axPos val="b"/>
        <c:numFmt formatCode="0.0" sourceLinked="1"/>
        <c:majorTickMark val="none"/>
        <c:minorTickMark val="none"/>
        <c:tickLblPos val="nextTo"/>
        <c:crossAx val="238861887"/>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Democrat President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2856972878390201"/>
          <c:y val="0.17171296296296296"/>
          <c:w val="0.69485826771653547"/>
          <c:h val="0.77736111111111106"/>
        </c:manualLayout>
      </c:layout>
      <c:barChart>
        <c:barDir val="bar"/>
        <c:grouping val="clustered"/>
        <c:varyColors val="0"/>
        <c:ser>
          <c:idx val="0"/>
          <c:order val="0"/>
          <c:spPr>
            <a:solidFill>
              <a:schemeClr val="accent1"/>
            </a:solidFill>
            <a:ln>
              <a:noFill/>
            </a:ln>
            <a:effectLst/>
          </c:spPr>
          <c:invertIfNegative val="0"/>
          <c:dPt>
            <c:idx val="2"/>
            <c:invertIfNegative val="0"/>
            <c:bubble3D val="0"/>
            <c:spPr>
              <a:solidFill>
                <a:srgbClr val="00B050"/>
              </a:solidFill>
              <a:ln>
                <a:noFill/>
              </a:ln>
              <a:effectLst/>
            </c:spPr>
            <c:extLst>
              <c:ext xmlns:c16="http://schemas.microsoft.com/office/drawing/2014/chart" uri="{C3380CC4-5D6E-409C-BE32-E72D297353CC}">
                <c16:uniqueId val="{00000001-7175-446D-A717-D61163DF1627}"/>
              </c:ext>
            </c:extLst>
          </c:dPt>
          <c:dLbls>
            <c:dLbl>
              <c:idx val="8"/>
              <c:layout>
                <c:manualLayout>
                  <c:x val="-0.16944444444444445"/>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7175-446D-A717-D61163DF162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ANALYSIS!$B$5:$B$20</c:f>
              <c:strCache>
                <c:ptCount val="16"/>
                <c:pt idx="0">
                  <c:v>Average Poverty Rate</c:v>
                </c:pt>
                <c:pt idx="1">
                  <c:v>Average Unemployment Rate</c:v>
                </c:pt>
                <c:pt idx="2">
                  <c:v>Average Employment Population</c:v>
                </c:pt>
                <c:pt idx="3">
                  <c:v>Average GDP %</c:v>
                </c:pt>
                <c:pt idx="4">
                  <c:v>Average GDP Difference %</c:v>
                </c:pt>
                <c:pt idx="5">
                  <c:v>Deficit *</c:v>
                </c:pt>
                <c:pt idx="6">
                  <c:v>Debt Increase *</c:v>
                </c:pt>
                <c:pt idx="7">
                  <c:v>Deficit to GDP *</c:v>
                </c:pt>
                <c:pt idx="8">
                  <c:v>Federal Surplus or Deficit (FYFSD) **</c:v>
                </c:pt>
                <c:pt idx="9">
                  <c:v>Average Inflation</c:v>
                </c:pt>
                <c:pt idx="10">
                  <c:v>Stock Market</c:v>
                </c:pt>
                <c:pt idx="11">
                  <c:v>Average House Prices</c:v>
                </c:pt>
                <c:pt idx="12">
                  <c:v>Average College Costs</c:v>
                </c:pt>
                <c:pt idx="13">
                  <c:v>Average Gas Prices</c:v>
                </c:pt>
                <c:pt idx="14">
                  <c:v>Average Household Income (Median)</c:v>
                </c:pt>
                <c:pt idx="15">
                  <c:v>Count of Recessions</c:v>
                </c:pt>
              </c:strCache>
            </c:strRef>
          </c:cat>
          <c:val>
            <c:numRef>
              <c:f>ANALYSIS!$M$5:$M$20</c:f>
              <c:numCache>
                <c:formatCode>0.0%</c:formatCode>
                <c:ptCount val="16"/>
                <c:pt idx="0" formatCode="0.0">
                  <c:v>14.035294117647059</c:v>
                </c:pt>
                <c:pt idx="1">
                  <c:v>5.5866666666666655E-2</c:v>
                </c:pt>
                <c:pt idx="2" formatCode="#,##0">
                  <c:v>116758687.5</c:v>
                </c:pt>
                <c:pt idx="3">
                  <c:v>4.9708425401322712E-2</c:v>
                </c:pt>
                <c:pt idx="4">
                  <c:v>1.8034828267431031E-2</c:v>
                </c:pt>
                <c:pt idx="5" formatCode="&quot;$&quot;#,##0.0">
                  <c:v>442.45161290322579</c:v>
                </c:pt>
                <c:pt idx="6" formatCode="&quot;$&quot;#,##0.0">
                  <c:v>536.51612903225805</c:v>
                </c:pt>
                <c:pt idx="7">
                  <c:v>2.9612903225806456E-2</c:v>
                </c:pt>
                <c:pt idx="8" formatCode="&quot;$&quot;#,##0.00">
                  <c:v>-442814.6451612903</c:v>
                </c:pt>
                <c:pt idx="9" formatCode="0.0">
                  <c:v>145.19930645161273</c:v>
                </c:pt>
                <c:pt idx="10" formatCode="&quot;$&quot;#,##0.00">
                  <c:v>5846173.8442857144</c:v>
                </c:pt>
                <c:pt idx="11" formatCode="&quot;$&quot;#,##0.00">
                  <c:v>197536.20689655171</c:v>
                </c:pt>
                <c:pt idx="12" formatCode="&quot;$&quot;#,##0.00">
                  <c:v>3848.8333333333335</c:v>
                </c:pt>
                <c:pt idx="13" formatCode="&quot;$&quot;#,##0.00">
                  <c:v>2.4205000000000001</c:v>
                </c:pt>
                <c:pt idx="14" formatCode="&quot;$&quot;#,##0.00">
                  <c:v>47775.555555555555</c:v>
                </c:pt>
                <c:pt idx="15" formatCode="General">
                  <c:v>1</c:v>
                </c:pt>
              </c:numCache>
            </c:numRef>
          </c:val>
          <c:extLst>
            <c:ext xmlns:c16="http://schemas.microsoft.com/office/drawing/2014/chart" uri="{C3380CC4-5D6E-409C-BE32-E72D297353CC}">
              <c16:uniqueId val="{00000000-2907-47FB-AEB3-24BE1285CFF7}"/>
            </c:ext>
          </c:extLst>
        </c:ser>
        <c:dLbls>
          <c:dLblPos val="outEnd"/>
          <c:showLegendKey val="0"/>
          <c:showVal val="1"/>
          <c:showCatName val="0"/>
          <c:showSerName val="0"/>
          <c:showPercent val="0"/>
          <c:showBubbleSize val="0"/>
        </c:dLbls>
        <c:gapWidth val="182"/>
        <c:axId val="277134431"/>
        <c:axId val="277134911"/>
      </c:barChart>
      <c:catAx>
        <c:axId val="27713443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7134911"/>
        <c:crosses val="autoZero"/>
        <c:auto val="1"/>
        <c:lblAlgn val="ctr"/>
        <c:lblOffset val="100"/>
        <c:noMultiLvlLbl val="0"/>
      </c:catAx>
      <c:valAx>
        <c:axId val="277134911"/>
        <c:scaling>
          <c:orientation val="minMax"/>
        </c:scaling>
        <c:delete val="1"/>
        <c:axPos val="b"/>
        <c:numFmt formatCode="0.0" sourceLinked="1"/>
        <c:majorTickMark val="none"/>
        <c:minorTickMark val="none"/>
        <c:tickLblPos val="nextTo"/>
        <c:crossAx val="277134431"/>
        <c:crosses val="autoZero"/>
        <c:crossBetween val="between"/>
      </c:valAx>
      <c:spPr>
        <a:noFill/>
        <a:ln>
          <a:noFill/>
        </a:ln>
        <a:effectLst/>
      </c:spPr>
    </c:plotArea>
    <c:plotVisOnly val="1"/>
    <c:dispBlanksAs val="gap"/>
    <c:showDLblsOverMax val="0"/>
  </c:chart>
  <c:spPr>
    <a:solidFill>
      <a:schemeClr val="bg1"/>
    </a:solidFill>
    <a:ln w="28575" cap="flat" cmpd="sng" algn="ctr">
      <a:solidFill>
        <a:schemeClr val="tx1"/>
      </a:solidFill>
      <a:round/>
    </a:ln>
    <a:effectLst/>
  </c:spPr>
  <c:txPr>
    <a:bodyPr/>
    <a:lstStyle/>
    <a:p>
      <a:pPr>
        <a:defRPr/>
      </a:pPr>
      <a:endParaRPr lang="en-US"/>
    </a:p>
  </c:txPr>
  <c:printSettings>
    <c:headerFooter/>
    <c:pageMargins b="0.75" l="0.7" r="0.7" t="0.75" header="0.3" footer="0.3"/>
    <c:pageSetup/>
  </c:printSettings>
  <c:userShapes r:id="rId3"/>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FYSD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spPr>
            <a:solidFill>
              <a:schemeClr val="accent1"/>
            </a:solidFill>
            <a:ln>
              <a:noFill/>
            </a:ln>
            <a:effectLst/>
          </c:spPr>
          <c:invertIfNegative val="0"/>
          <c:dPt>
            <c:idx val="3"/>
            <c:invertIfNegative val="0"/>
            <c:bubble3D val="0"/>
            <c:spPr>
              <a:solidFill>
                <a:srgbClr val="00B050"/>
              </a:solidFill>
              <a:ln>
                <a:noFill/>
              </a:ln>
              <a:effectLst/>
            </c:spPr>
            <c:extLst>
              <c:ext xmlns:c16="http://schemas.microsoft.com/office/drawing/2014/chart" uri="{C3380CC4-5D6E-409C-BE32-E72D297353CC}">
                <c16:uniqueId val="{00000001-869A-44FB-AD6B-811EB245BF0F}"/>
              </c:ext>
            </c:extLst>
          </c:dPt>
          <c:dPt>
            <c:idx val="4"/>
            <c:invertIfNegative val="0"/>
            <c:bubble3D val="0"/>
            <c:spPr>
              <a:solidFill>
                <a:srgbClr val="00B050"/>
              </a:solidFill>
              <a:ln>
                <a:noFill/>
              </a:ln>
              <a:effectLst/>
            </c:spPr>
            <c:extLst>
              <c:ext xmlns:c16="http://schemas.microsoft.com/office/drawing/2014/chart" uri="{C3380CC4-5D6E-409C-BE32-E72D297353CC}">
                <c16:uniqueId val="{00000003-869A-44FB-AD6B-811EB245BF0F}"/>
              </c:ext>
            </c:extLst>
          </c:dPt>
          <c:dPt>
            <c:idx val="7"/>
            <c:invertIfNegative val="0"/>
            <c:bubble3D val="0"/>
            <c:spPr>
              <a:solidFill>
                <a:srgbClr val="00B050"/>
              </a:solidFill>
              <a:ln>
                <a:noFill/>
              </a:ln>
              <a:effectLst/>
            </c:spPr>
            <c:extLst>
              <c:ext xmlns:c16="http://schemas.microsoft.com/office/drawing/2014/chart" uri="{C3380CC4-5D6E-409C-BE32-E72D297353CC}">
                <c16:uniqueId val="{00000005-869A-44FB-AD6B-811EB245BF0F}"/>
              </c:ext>
            </c:extLst>
          </c:dPt>
          <c:dPt>
            <c:idx val="9"/>
            <c:invertIfNegative val="0"/>
            <c:bubble3D val="0"/>
            <c:spPr>
              <a:solidFill>
                <a:srgbClr val="00B050"/>
              </a:solidFill>
              <a:ln>
                <a:noFill/>
              </a:ln>
              <a:effectLst/>
            </c:spPr>
            <c:extLst>
              <c:ext xmlns:c16="http://schemas.microsoft.com/office/drawing/2014/chart" uri="{C3380CC4-5D6E-409C-BE32-E72D297353CC}">
                <c16:uniqueId val="{00000007-869A-44FB-AD6B-811EB245BF0F}"/>
              </c:ext>
            </c:extLst>
          </c:dPt>
          <c:dPt>
            <c:idx val="10"/>
            <c:invertIfNegative val="0"/>
            <c:bubble3D val="0"/>
            <c:spPr>
              <a:solidFill>
                <a:srgbClr val="00B050"/>
              </a:solidFill>
              <a:ln>
                <a:noFill/>
              </a:ln>
              <a:effectLst/>
            </c:spPr>
            <c:extLst>
              <c:ext xmlns:c16="http://schemas.microsoft.com/office/drawing/2014/chart" uri="{C3380CC4-5D6E-409C-BE32-E72D297353CC}">
                <c16:uniqueId val="{00000009-869A-44FB-AD6B-811EB245BF0F}"/>
              </c:ext>
            </c:extLst>
          </c:dPt>
          <c:dPt>
            <c:idx val="11"/>
            <c:invertIfNegative val="0"/>
            <c:bubble3D val="0"/>
            <c:spPr>
              <a:solidFill>
                <a:srgbClr val="00B050"/>
              </a:solidFill>
              <a:ln>
                <a:noFill/>
              </a:ln>
              <a:effectLst/>
            </c:spPr>
            <c:extLst>
              <c:ext xmlns:c16="http://schemas.microsoft.com/office/drawing/2014/chart" uri="{C3380CC4-5D6E-409C-BE32-E72D297353CC}">
                <c16:uniqueId val="{0000000B-869A-44FB-AD6B-811EB245BF0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41275" cap="rnd">
                <a:gradFill>
                  <a:gsLst>
                    <a:gs pos="0">
                      <a:srgbClr val="00B050"/>
                    </a:gs>
                    <a:gs pos="55000">
                      <a:srgbClr val="FFC000"/>
                    </a:gs>
                    <a:gs pos="100000">
                      <a:srgbClr val="FF0000"/>
                    </a:gs>
                  </a:gsLst>
                  <a:lin ang="5400000" scaled="1"/>
                </a:gradFill>
                <a:prstDash val="sysDot"/>
                <a:tailEnd type="stealth"/>
              </a:ln>
              <a:effectLst/>
            </c:spPr>
            <c:trendlineType val="poly"/>
            <c:order val="2"/>
            <c:dispRSqr val="0"/>
            <c:dispEq val="0"/>
          </c:trendline>
          <c:cat>
            <c:strRef>
              <c:f>ANALYSIS!$O$4:$Z$4</c:f>
              <c:strCache>
                <c:ptCount val="12"/>
                <c:pt idx="0">
                  <c:v>Kennedy</c:v>
                </c:pt>
                <c:pt idx="1">
                  <c:v>Johnson</c:v>
                </c:pt>
                <c:pt idx="2">
                  <c:v>Nixon</c:v>
                </c:pt>
                <c:pt idx="3">
                  <c:v>Ford</c:v>
                </c:pt>
                <c:pt idx="4">
                  <c:v>Carter</c:v>
                </c:pt>
                <c:pt idx="5">
                  <c:v>Reagan</c:v>
                </c:pt>
                <c:pt idx="6">
                  <c:v>Bush</c:v>
                </c:pt>
                <c:pt idx="7">
                  <c:v>Clinton</c:v>
                </c:pt>
                <c:pt idx="8">
                  <c:v>W Bush</c:v>
                </c:pt>
                <c:pt idx="9">
                  <c:v>Obama</c:v>
                </c:pt>
                <c:pt idx="10">
                  <c:v>Trump</c:v>
                </c:pt>
                <c:pt idx="11">
                  <c:v>Biden</c:v>
                </c:pt>
              </c:strCache>
            </c:strRef>
          </c:cat>
          <c:val>
            <c:numRef>
              <c:f>ANALYSIS!$O$13:$Z$13</c:f>
              <c:numCache>
                <c:formatCode>"$"#,##0.00</c:formatCode>
                <c:ptCount val="12"/>
                <c:pt idx="0">
                  <c:v>-5240.5</c:v>
                </c:pt>
                <c:pt idx="1">
                  <c:v>-8264</c:v>
                </c:pt>
                <c:pt idx="2">
                  <c:v>-12182.8</c:v>
                </c:pt>
                <c:pt idx="3">
                  <c:v>-44369.666666666664</c:v>
                </c:pt>
                <c:pt idx="4">
                  <c:v>-56850</c:v>
                </c:pt>
                <c:pt idx="5">
                  <c:v>-167319.625</c:v>
                </c:pt>
                <c:pt idx="6">
                  <c:v>-233308.5</c:v>
                </c:pt>
                <c:pt idx="7">
                  <c:v>-40047.875</c:v>
                </c:pt>
                <c:pt idx="8">
                  <c:v>-250701.875</c:v>
                </c:pt>
                <c:pt idx="9">
                  <c:v>-909301.375</c:v>
                </c:pt>
                <c:pt idx="10">
                  <c:v>-1390142</c:v>
                </c:pt>
                <c:pt idx="11">
                  <c:v>-1948331.6666666667</c:v>
                </c:pt>
              </c:numCache>
            </c:numRef>
          </c:val>
          <c:extLst>
            <c:ext xmlns:c16="http://schemas.microsoft.com/office/drawing/2014/chart" uri="{C3380CC4-5D6E-409C-BE32-E72D297353CC}">
              <c16:uniqueId val="{0000000D-869A-44FB-AD6B-811EB245BF0F}"/>
            </c:ext>
          </c:extLst>
        </c:ser>
        <c:dLbls>
          <c:dLblPos val="outEnd"/>
          <c:showLegendKey val="0"/>
          <c:showVal val="1"/>
          <c:showCatName val="0"/>
          <c:showSerName val="0"/>
          <c:showPercent val="0"/>
          <c:showBubbleSize val="0"/>
        </c:dLbls>
        <c:gapWidth val="191"/>
        <c:axId val="1887443215"/>
        <c:axId val="238865727"/>
      </c:barChart>
      <c:catAx>
        <c:axId val="1887443215"/>
        <c:scaling>
          <c:orientation val="minMax"/>
        </c:scaling>
        <c:delete val="0"/>
        <c:axPos val="l"/>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8865727"/>
        <c:crosses val="autoZero"/>
        <c:auto val="1"/>
        <c:lblAlgn val="ctr"/>
        <c:lblOffset val="100"/>
        <c:noMultiLvlLbl val="0"/>
      </c:catAx>
      <c:valAx>
        <c:axId val="238865727"/>
        <c:scaling>
          <c:orientation val="minMax"/>
        </c:scaling>
        <c:delete val="1"/>
        <c:axPos val="b"/>
        <c:numFmt formatCode="&quot;$&quot;#,##0.00" sourceLinked="1"/>
        <c:majorTickMark val="none"/>
        <c:minorTickMark val="none"/>
        <c:tickLblPos val="nextTo"/>
        <c:crossAx val="1887443215"/>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[analysis_of_us_economy.xlsx]StockMarket!PivotTable1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Stock Market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0000"/>
          </a:solidFill>
          <a:ln>
            <a:noFill/>
          </a:ln>
          <a:effectLst/>
        </c:spPr>
      </c:pivotFmt>
      <c:pivotFmt>
        <c:idx val="2"/>
        <c:spPr>
          <a:solidFill>
            <a:srgbClr val="00B050"/>
          </a:solidFill>
          <a:ln>
            <a:noFill/>
          </a:ln>
          <a:effectLst/>
        </c:spPr>
      </c:pivotFmt>
      <c:pivotFmt>
        <c:idx val="3"/>
        <c:spPr>
          <a:solidFill>
            <a:srgbClr val="00B050"/>
          </a:solidFill>
          <a:ln>
            <a:noFill/>
          </a:ln>
          <a:effectLst/>
        </c:spPr>
      </c:pivotFmt>
      <c:pivotFmt>
        <c:idx val="4"/>
        <c:spPr>
          <a:solidFill>
            <a:srgbClr val="00B050"/>
          </a:solidFill>
          <a:ln>
            <a:noFill/>
          </a:ln>
          <a:effectLst/>
        </c:spPr>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FF0000"/>
          </a:solidFill>
          <a:ln>
            <a:noFill/>
          </a:ln>
          <a:effectLst/>
        </c:spPr>
      </c:pivotFmt>
      <c:pivotFmt>
        <c:idx val="7"/>
        <c:spPr>
          <a:solidFill>
            <a:srgbClr val="00B050"/>
          </a:solidFill>
          <a:ln>
            <a:noFill/>
          </a:ln>
          <a:effectLst/>
        </c:spPr>
      </c:pivotFmt>
      <c:pivotFmt>
        <c:idx val="8"/>
        <c:spPr>
          <a:solidFill>
            <a:srgbClr val="00B050"/>
          </a:solidFill>
          <a:ln>
            <a:noFill/>
          </a:ln>
          <a:effectLst/>
        </c:spPr>
      </c:pivotFmt>
      <c:pivotFmt>
        <c:idx val="9"/>
        <c:spPr>
          <a:solidFill>
            <a:srgbClr val="00B050"/>
          </a:solidFill>
          <a:ln>
            <a:noFill/>
          </a:ln>
          <a:effectLst/>
        </c:spPr>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FF0000"/>
          </a:solidFill>
          <a:ln>
            <a:noFill/>
          </a:ln>
          <a:effectLst/>
        </c:spPr>
      </c:pivotFmt>
      <c:pivotFmt>
        <c:idx val="12"/>
        <c:spPr>
          <a:solidFill>
            <a:srgbClr val="00B050"/>
          </a:solidFill>
          <a:ln>
            <a:noFill/>
          </a:ln>
          <a:effectLst/>
        </c:spPr>
      </c:pivotFmt>
      <c:pivotFmt>
        <c:idx val="13"/>
        <c:spPr>
          <a:solidFill>
            <a:srgbClr val="00B050"/>
          </a:solidFill>
          <a:ln>
            <a:noFill/>
          </a:ln>
          <a:effectLst/>
        </c:spPr>
      </c:pivotFmt>
      <c:pivotFmt>
        <c:idx val="14"/>
        <c:spPr>
          <a:solidFill>
            <a:srgbClr val="00B050"/>
          </a:solidFill>
          <a:ln>
            <a:noFill/>
          </a:ln>
          <a:effectLst/>
        </c:spPr>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rgbClr val="FF0000"/>
          </a:solidFill>
          <a:ln>
            <a:noFill/>
          </a:ln>
          <a:effectLst/>
        </c:spPr>
      </c:pivotFmt>
      <c:pivotFmt>
        <c:idx val="17"/>
        <c:spPr>
          <a:solidFill>
            <a:srgbClr val="00B050"/>
          </a:solidFill>
          <a:ln>
            <a:noFill/>
          </a:ln>
          <a:effectLst/>
        </c:spPr>
      </c:pivotFmt>
      <c:pivotFmt>
        <c:idx val="18"/>
        <c:spPr>
          <a:solidFill>
            <a:srgbClr val="00B050"/>
          </a:solidFill>
          <a:ln>
            <a:noFill/>
          </a:ln>
          <a:effectLst/>
        </c:spPr>
      </c:pivotFmt>
      <c:pivotFmt>
        <c:idx val="19"/>
        <c:spPr>
          <a:solidFill>
            <a:srgbClr val="00B050"/>
          </a:solidFill>
          <a:ln>
            <a:noFill/>
          </a:ln>
          <a:effectLst/>
        </c:spPr>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rgbClr val="FF0000"/>
          </a:solidFill>
          <a:ln>
            <a:noFill/>
          </a:ln>
          <a:effectLst/>
        </c:spPr>
      </c:pivotFmt>
      <c:pivotFmt>
        <c:idx val="22"/>
        <c:spPr>
          <a:solidFill>
            <a:srgbClr val="00B050"/>
          </a:solidFill>
          <a:ln>
            <a:noFill/>
          </a:ln>
          <a:effectLst/>
        </c:spPr>
      </c:pivotFmt>
      <c:pivotFmt>
        <c:idx val="23"/>
        <c:spPr>
          <a:solidFill>
            <a:srgbClr val="00B050"/>
          </a:solidFill>
          <a:ln>
            <a:noFill/>
          </a:ln>
          <a:effectLst/>
        </c:spPr>
      </c:pivotFmt>
      <c:pivotFmt>
        <c:idx val="24"/>
        <c:spPr>
          <a:solidFill>
            <a:srgbClr val="00B050"/>
          </a:solidFill>
          <a:ln>
            <a:noFill/>
          </a:ln>
          <a:effectLst/>
        </c:spPr>
      </c:pivotFmt>
      <c:pivotFmt>
        <c:idx val="25"/>
        <c:spPr>
          <a:gradFill flip="none" rotWithShape="1">
            <a:gsLst>
              <a:gs pos="0">
                <a:schemeClr val="accent1">
                  <a:lumMod val="5000"/>
                  <a:lumOff val="95000"/>
                </a:schemeClr>
              </a:gs>
              <a:gs pos="73000">
                <a:srgbClr val="00B050"/>
              </a:gs>
              <a:gs pos="100000">
                <a:srgbClr val="00B050"/>
              </a:gs>
            </a:gsLst>
            <a:lin ang="5400000" scaled="1"/>
            <a:tileRect/>
          </a:gradFill>
          <a:ln>
            <a:noFill/>
          </a:ln>
          <a:effectLst/>
        </c:spPr>
      </c:pivotFmt>
      <c:pivotFmt>
        <c:idx val="26"/>
        <c:spPr>
          <a:solidFill>
            <a:srgbClr val="FFC000"/>
          </a:solidFill>
          <a:ln>
            <a:noFill/>
          </a:ln>
          <a:effectLst/>
        </c:spPr>
      </c:pivotFmt>
      <c:pivotFmt>
        <c:idx val="27"/>
        <c:spPr>
          <a:solidFill>
            <a:srgbClr val="FFC000"/>
          </a:solidFill>
          <a:ln>
            <a:noFill/>
          </a:ln>
          <a:effectLst/>
        </c:spPr>
      </c:pivotFmt>
    </c:pivotFmts>
    <c:plotArea>
      <c:layout/>
      <c:barChart>
        <c:barDir val="col"/>
        <c:grouping val="clustered"/>
        <c:varyColors val="0"/>
        <c:ser>
          <c:idx val="0"/>
          <c:order val="0"/>
          <c:tx>
            <c:strRef>
              <c:f>StockMarket!$I$3</c:f>
              <c:strCache>
                <c:ptCount val="1"/>
                <c:pt idx="0">
                  <c:v>Total</c:v>
                </c:pt>
              </c:strCache>
            </c:strRef>
          </c:tx>
          <c:spPr>
            <a:solidFill>
              <a:schemeClr val="accent1"/>
            </a:solidFill>
            <a:ln>
              <a:noFill/>
            </a:ln>
            <a:effectLst/>
          </c:spPr>
          <c:invertIfNegative val="0"/>
          <c:dPt>
            <c:idx val="0"/>
            <c:invertIfNegative val="0"/>
            <c:bubble3D val="0"/>
            <c:spPr>
              <a:solidFill>
                <a:srgbClr val="FF0000"/>
              </a:solidFill>
              <a:ln>
                <a:noFill/>
              </a:ln>
              <a:effectLst/>
            </c:spPr>
            <c:extLst>
              <c:ext xmlns:c16="http://schemas.microsoft.com/office/drawing/2014/chart" uri="{C3380CC4-5D6E-409C-BE32-E72D297353CC}">
                <c16:uniqueId val="{00000001-760B-4421-B263-031F0DE931B9}"/>
              </c:ext>
            </c:extLst>
          </c:dPt>
          <c:dPt>
            <c:idx val="1"/>
            <c:invertIfNegative val="0"/>
            <c:bubble3D val="0"/>
            <c:spPr>
              <a:solidFill>
                <a:srgbClr val="FFC000"/>
              </a:solidFill>
              <a:ln>
                <a:noFill/>
              </a:ln>
              <a:effectLst/>
            </c:spPr>
            <c:extLst>
              <c:ext xmlns:c16="http://schemas.microsoft.com/office/drawing/2014/chart" uri="{C3380CC4-5D6E-409C-BE32-E72D297353CC}">
                <c16:uniqueId val="{0000000B-760B-4421-B263-031F0DE931B9}"/>
              </c:ext>
            </c:extLst>
          </c:dPt>
          <c:dPt>
            <c:idx val="2"/>
            <c:invertIfNegative val="0"/>
            <c:bubble3D val="0"/>
            <c:spPr>
              <a:solidFill>
                <a:srgbClr val="FFC000"/>
              </a:solidFill>
              <a:ln>
                <a:noFill/>
              </a:ln>
              <a:effectLst/>
            </c:spPr>
            <c:extLst>
              <c:ext xmlns:c16="http://schemas.microsoft.com/office/drawing/2014/chart" uri="{C3380CC4-5D6E-409C-BE32-E72D297353CC}">
                <c16:uniqueId val="{0000000C-760B-4421-B263-031F0DE931B9}"/>
              </c:ext>
            </c:extLst>
          </c:dPt>
          <c:dPt>
            <c:idx val="7"/>
            <c:invertIfNegative val="0"/>
            <c:bubble3D val="0"/>
            <c:spPr>
              <a:solidFill>
                <a:srgbClr val="00B050"/>
              </a:solidFill>
              <a:ln>
                <a:noFill/>
              </a:ln>
              <a:effectLst/>
            </c:spPr>
            <c:extLst>
              <c:ext xmlns:c16="http://schemas.microsoft.com/office/drawing/2014/chart" uri="{C3380CC4-5D6E-409C-BE32-E72D297353CC}">
                <c16:uniqueId val="{00000003-760B-4421-B263-031F0DE931B9}"/>
              </c:ext>
            </c:extLst>
          </c:dPt>
          <c:dPt>
            <c:idx val="8"/>
            <c:invertIfNegative val="0"/>
            <c:bubble3D val="0"/>
            <c:spPr>
              <a:solidFill>
                <a:srgbClr val="00B050"/>
              </a:solidFill>
              <a:ln>
                <a:noFill/>
              </a:ln>
              <a:effectLst/>
            </c:spPr>
            <c:extLst>
              <c:ext xmlns:c16="http://schemas.microsoft.com/office/drawing/2014/chart" uri="{C3380CC4-5D6E-409C-BE32-E72D297353CC}">
                <c16:uniqueId val="{00000005-760B-4421-B263-031F0DE931B9}"/>
              </c:ext>
            </c:extLst>
          </c:dPt>
          <c:dPt>
            <c:idx val="9"/>
            <c:invertIfNegative val="0"/>
            <c:bubble3D val="0"/>
            <c:spPr>
              <a:solidFill>
                <a:srgbClr val="00B050"/>
              </a:solidFill>
              <a:ln>
                <a:noFill/>
              </a:ln>
              <a:effectLst/>
            </c:spPr>
            <c:extLst>
              <c:ext xmlns:c16="http://schemas.microsoft.com/office/drawing/2014/chart" uri="{C3380CC4-5D6E-409C-BE32-E72D297353CC}">
                <c16:uniqueId val="{00000007-760B-4421-B263-031F0DE931B9}"/>
              </c:ext>
            </c:extLst>
          </c:dPt>
          <c:dPt>
            <c:idx val="10"/>
            <c:invertIfNegative val="0"/>
            <c:bubble3D val="0"/>
            <c:spPr>
              <a:gradFill flip="none" rotWithShape="1">
                <a:gsLst>
                  <a:gs pos="0">
                    <a:schemeClr val="accent1">
                      <a:lumMod val="5000"/>
                      <a:lumOff val="95000"/>
                    </a:schemeClr>
                  </a:gs>
                  <a:gs pos="73000">
                    <a:srgbClr val="00B050"/>
                  </a:gs>
                  <a:gs pos="100000">
                    <a:srgbClr val="00B050"/>
                  </a:gs>
                </a:gsLst>
                <a:lin ang="5400000" scaled="1"/>
                <a:tileRect/>
              </a:gradFill>
              <a:ln>
                <a:noFill/>
              </a:ln>
              <a:effectLst/>
            </c:spPr>
            <c:extLst>
              <c:ext xmlns:c16="http://schemas.microsoft.com/office/drawing/2014/chart" uri="{C3380CC4-5D6E-409C-BE32-E72D297353CC}">
                <c16:uniqueId val="{0000000A-760B-4421-B263-031F0DE931B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rgbClr val="00B050"/>
                </a:solidFill>
                <a:prstDash val="sysDot"/>
                <a:tailEnd type="stealth"/>
              </a:ln>
              <a:effectLst/>
            </c:spPr>
            <c:trendlineType val="linear"/>
            <c:dispRSqr val="0"/>
            <c:dispEq val="0"/>
          </c:trendline>
          <c:cat>
            <c:strRef>
              <c:f>StockMarket!$H$4:$H$15</c:f>
              <c:strCache>
                <c:ptCount val="11"/>
                <c:pt idx="0">
                  <c:v>2014</c:v>
                </c:pt>
                <c:pt idx="1">
                  <c:v>2015</c:v>
                </c:pt>
                <c:pt idx="2">
                  <c:v>2016</c:v>
                </c:pt>
                <c:pt idx="3">
                  <c:v>2017</c:v>
                </c:pt>
                <c:pt idx="4">
                  <c:v>2018</c:v>
                </c:pt>
                <c:pt idx="5">
                  <c:v>2019</c:v>
                </c:pt>
                <c:pt idx="6">
                  <c:v>2020</c:v>
                </c:pt>
                <c:pt idx="7">
                  <c:v>2021</c:v>
                </c:pt>
                <c:pt idx="8">
                  <c:v>2022</c:v>
                </c:pt>
                <c:pt idx="9">
                  <c:v>2023</c:v>
                </c:pt>
                <c:pt idx="10">
                  <c:v>2024</c:v>
                </c:pt>
              </c:strCache>
            </c:strRef>
          </c:cat>
          <c:val>
            <c:numRef>
              <c:f>StockMarket!$I$4:$I$15</c:f>
              <c:numCache>
                <c:formatCode>"$"#,##0.00</c:formatCode>
                <c:ptCount val="11"/>
                <c:pt idx="0">
                  <c:v>2548866.439999999</c:v>
                </c:pt>
                <c:pt idx="1">
                  <c:v>4431931.3499999996</c:v>
                </c:pt>
                <c:pt idx="2">
                  <c:v>4517631.05</c:v>
                </c:pt>
                <c:pt idx="3">
                  <c:v>5459301.1400000006</c:v>
                </c:pt>
                <c:pt idx="4">
                  <c:v>6288541.4400000004</c:v>
                </c:pt>
                <c:pt idx="5">
                  <c:v>6647655.9299999978</c:v>
                </c:pt>
                <c:pt idx="6">
                  <c:v>6803340.4199999953</c:v>
                </c:pt>
                <c:pt idx="7">
                  <c:v>8581933.0200000033</c:v>
                </c:pt>
                <c:pt idx="8">
                  <c:v>8257233.6400000015</c:v>
                </c:pt>
                <c:pt idx="9">
                  <c:v>8530384.2300000004</c:v>
                </c:pt>
                <c:pt idx="10">
                  <c:v>4055237.1799999988</c:v>
                </c:pt>
              </c:numCache>
            </c:numRef>
          </c:val>
          <c:extLst>
            <c:ext xmlns:c16="http://schemas.microsoft.com/office/drawing/2014/chart" uri="{C3380CC4-5D6E-409C-BE32-E72D297353CC}">
              <c16:uniqueId val="{00000009-760B-4421-B263-031F0DE931B9}"/>
            </c:ext>
          </c:extLst>
        </c:ser>
        <c:dLbls>
          <c:dLblPos val="outEnd"/>
          <c:showLegendKey val="0"/>
          <c:showVal val="1"/>
          <c:showCatName val="0"/>
          <c:showSerName val="0"/>
          <c:showPercent val="0"/>
          <c:showBubbleSize val="0"/>
        </c:dLbls>
        <c:gapWidth val="219"/>
        <c:overlap val="-27"/>
        <c:axId val="748358607"/>
        <c:axId val="536658528"/>
      </c:barChart>
      <c:catAx>
        <c:axId val="7483586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6658528"/>
        <c:crosses val="autoZero"/>
        <c:auto val="1"/>
        <c:lblAlgn val="ctr"/>
        <c:lblOffset val="100"/>
        <c:noMultiLvlLbl val="0"/>
      </c:catAx>
      <c:valAx>
        <c:axId val="536658528"/>
        <c:scaling>
          <c:orientation val="minMax"/>
        </c:scaling>
        <c:delete val="1"/>
        <c:axPos val="l"/>
        <c:numFmt formatCode="&quot;$&quot;#,##0.00" sourceLinked="1"/>
        <c:majorTickMark val="none"/>
        <c:minorTickMark val="none"/>
        <c:tickLblPos val="nextTo"/>
        <c:crossAx val="7483586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28575" cap="flat" cmpd="sng" algn="ctr">
      <a:solidFill>
        <a:schemeClr val="tx1"/>
      </a:solidFill>
      <a:round/>
    </a:ln>
    <a:effectLst/>
  </c:spPr>
  <c:txPr>
    <a:bodyPr/>
    <a:lstStyle/>
    <a:p>
      <a:pPr>
        <a:defRPr/>
      </a:pPr>
      <a:endParaRPr lang="en-US"/>
    </a:p>
  </c:txPr>
  <c:printSettings>
    <c:headerFooter/>
    <c:pageMargins b="0.75" l="0.7" r="0.7" t="0.75" header="0.3" footer="0.3"/>
    <c:pageSetup orientation="landscape"/>
  </c:printSettings>
  <c:userShapes r:id="rId3"/>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Stock Market</a:t>
            </a:r>
          </a:p>
          <a:p>
            <a:pPr>
              <a:defRPr/>
            </a:pPr>
            <a:r>
              <a:rPr lang="en-US"/>
              <a:t>(Presidency)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2699781277340333"/>
          <c:y val="0.16820867684706442"/>
          <c:w val="0.73133552055993001"/>
          <c:h val="0.78190468402331281"/>
        </c:manualLayout>
      </c:layout>
      <c:barChart>
        <c:barDir val="bar"/>
        <c:grouping val="clustered"/>
        <c:varyColors val="0"/>
        <c:ser>
          <c:idx val="0"/>
          <c:order val="0"/>
          <c:spPr>
            <a:solidFill>
              <a:schemeClr val="accent1"/>
            </a:solidFill>
            <a:ln>
              <a:noFill/>
            </a:ln>
            <a:effectLst/>
          </c:spPr>
          <c:invertIfNegative val="0"/>
          <c:dPt>
            <c:idx val="8"/>
            <c:invertIfNegative val="0"/>
            <c:bubble3D val="0"/>
            <c:spPr>
              <a:solidFill>
                <a:schemeClr val="accent1"/>
              </a:solidFill>
              <a:ln>
                <a:noFill/>
              </a:ln>
              <a:effectLst/>
            </c:spPr>
            <c:extLst>
              <c:ext xmlns:c16="http://schemas.microsoft.com/office/drawing/2014/chart" uri="{C3380CC4-5D6E-409C-BE32-E72D297353CC}">
                <c16:uniqueId val="{00000001-D407-4CF0-A6C5-8216E71BD80A}"/>
              </c:ext>
            </c:extLst>
          </c:dPt>
          <c:dPt>
            <c:idx val="9"/>
            <c:invertIfNegative val="0"/>
            <c:bubble3D val="0"/>
            <c:spPr>
              <a:solidFill>
                <a:schemeClr val="accent1"/>
              </a:solidFill>
              <a:ln>
                <a:noFill/>
              </a:ln>
              <a:effectLst/>
            </c:spPr>
            <c:extLst>
              <c:ext xmlns:c16="http://schemas.microsoft.com/office/drawing/2014/chart" uri="{C3380CC4-5D6E-409C-BE32-E72D297353CC}">
                <c16:uniqueId val="{00000003-D407-4CF0-A6C5-8216E71BD80A}"/>
              </c:ext>
            </c:extLst>
          </c:dPt>
          <c:dPt>
            <c:idx val="10"/>
            <c:invertIfNegative val="0"/>
            <c:bubble3D val="0"/>
            <c:spPr>
              <a:solidFill>
                <a:srgbClr val="00B050"/>
              </a:solidFill>
              <a:ln>
                <a:noFill/>
              </a:ln>
              <a:effectLst/>
            </c:spPr>
            <c:extLst>
              <c:ext xmlns:c16="http://schemas.microsoft.com/office/drawing/2014/chart" uri="{C3380CC4-5D6E-409C-BE32-E72D297353CC}">
                <c16:uniqueId val="{00000005-D407-4CF0-A6C5-8216E71BD80A}"/>
              </c:ext>
            </c:extLst>
          </c:dPt>
          <c:dPt>
            <c:idx val="11"/>
            <c:invertIfNegative val="0"/>
            <c:bubble3D val="0"/>
            <c:spPr>
              <a:solidFill>
                <a:srgbClr val="00B050"/>
              </a:solidFill>
              <a:ln>
                <a:noFill/>
              </a:ln>
              <a:effectLst/>
            </c:spPr>
            <c:extLst>
              <c:ext xmlns:c16="http://schemas.microsoft.com/office/drawing/2014/chart" uri="{C3380CC4-5D6E-409C-BE32-E72D297353CC}">
                <c16:uniqueId val="{00000007-D407-4CF0-A6C5-8216E71BD80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ANALYSIS!$O$4:$Z$4</c:f>
              <c:strCache>
                <c:ptCount val="12"/>
                <c:pt idx="0">
                  <c:v>Kennedy</c:v>
                </c:pt>
                <c:pt idx="1">
                  <c:v>Johnson</c:v>
                </c:pt>
                <c:pt idx="2">
                  <c:v>Nixon</c:v>
                </c:pt>
                <c:pt idx="3">
                  <c:v>Ford</c:v>
                </c:pt>
                <c:pt idx="4">
                  <c:v>Carter</c:v>
                </c:pt>
                <c:pt idx="5">
                  <c:v>Reagan</c:v>
                </c:pt>
                <c:pt idx="6">
                  <c:v>Bush</c:v>
                </c:pt>
                <c:pt idx="7">
                  <c:v>Clinton</c:v>
                </c:pt>
                <c:pt idx="8">
                  <c:v>W Bush</c:v>
                </c:pt>
                <c:pt idx="9">
                  <c:v>Obama</c:v>
                </c:pt>
                <c:pt idx="10">
                  <c:v>Trump</c:v>
                </c:pt>
                <c:pt idx="11">
                  <c:v>Biden</c:v>
                </c:pt>
              </c:strCache>
            </c:strRef>
          </c:cat>
          <c:val>
            <c:numRef>
              <c:f>ANALYSIS!$O$15:$Z$15</c:f>
              <c:numCache>
                <c:formatCode>"$"#,##0.00</c:formatCode>
                <c:ptCount val="12"/>
                <c:pt idx="9">
                  <c:v>3832809.6133333333</c:v>
                </c:pt>
                <c:pt idx="10">
                  <c:v>6299709.7324999999</c:v>
                </c:pt>
                <c:pt idx="11">
                  <c:v>7356197.0175000001</c:v>
                </c:pt>
              </c:numCache>
            </c:numRef>
          </c:val>
          <c:extLst>
            <c:ext xmlns:c16="http://schemas.microsoft.com/office/drawing/2014/chart" uri="{C3380CC4-5D6E-409C-BE32-E72D297353CC}">
              <c16:uniqueId val="{00000008-D407-4CF0-A6C5-8216E71BD80A}"/>
            </c:ext>
          </c:extLst>
        </c:ser>
        <c:dLbls>
          <c:dLblPos val="outEnd"/>
          <c:showLegendKey val="0"/>
          <c:showVal val="1"/>
          <c:showCatName val="0"/>
          <c:showSerName val="0"/>
          <c:showPercent val="0"/>
          <c:showBubbleSize val="0"/>
        </c:dLbls>
        <c:gapWidth val="182"/>
        <c:axId val="1887443215"/>
        <c:axId val="238865727"/>
      </c:barChart>
      <c:catAx>
        <c:axId val="18874432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8865727"/>
        <c:crosses val="autoZero"/>
        <c:auto val="1"/>
        <c:lblAlgn val="ctr"/>
        <c:lblOffset val="100"/>
        <c:noMultiLvlLbl val="0"/>
      </c:catAx>
      <c:valAx>
        <c:axId val="238865727"/>
        <c:scaling>
          <c:orientation val="minMax"/>
        </c:scaling>
        <c:delete val="1"/>
        <c:axPos val="b"/>
        <c:numFmt formatCode="&quot;$&quot;#,##0.00" sourceLinked="1"/>
        <c:majorTickMark val="none"/>
        <c:minorTickMark val="none"/>
        <c:tickLblPos val="nextTo"/>
        <c:crossAx val="1887443215"/>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Republican </a:t>
            </a:r>
            <a:r>
              <a:rPr lang="en-US" baseline="0"/>
              <a:t> Senate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spPr>
            <a:solidFill>
              <a:schemeClr val="accent1"/>
            </a:solidFill>
            <a:ln>
              <a:noFill/>
            </a:ln>
            <a:effectLst/>
          </c:spPr>
          <c:invertIfNegative val="0"/>
          <c:dPt>
            <c:idx val="2"/>
            <c:invertIfNegative val="0"/>
            <c:bubble3D val="0"/>
            <c:spPr>
              <a:solidFill>
                <a:srgbClr val="00B050"/>
              </a:solidFill>
              <a:ln>
                <a:noFill/>
              </a:ln>
              <a:effectLst/>
            </c:spPr>
            <c:extLst>
              <c:ext xmlns:c16="http://schemas.microsoft.com/office/drawing/2014/chart" uri="{C3380CC4-5D6E-409C-BE32-E72D297353CC}">
                <c16:uniqueId val="{00000001-9A9F-4A2E-AF95-87F193C24F2D}"/>
              </c:ext>
            </c:extLst>
          </c:dPt>
          <c:dLbls>
            <c:dLbl>
              <c:idx val="8"/>
              <c:layout>
                <c:manualLayout>
                  <c:x val="-0.17222222222222211"/>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9A9F-4A2E-AF95-87F193C24F2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ANALYSIS!$B$5:$B$20</c:f>
              <c:strCache>
                <c:ptCount val="16"/>
                <c:pt idx="0">
                  <c:v>Average Poverty Rate</c:v>
                </c:pt>
                <c:pt idx="1">
                  <c:v>Average Unemployment Rate</c:v>
                </c:pt>
                <c:pt idx="2">
                  <c:v>Average Employment Population</c:v>
                </c:pt>
                <c:pt idx="3">
                  <c:v>Average GDP %</c:v>
                </c:pt>
                <c:pt idx="4">
                  <c:v>Average GDP Difference %</c:v>
                </c:pt>
                <c:pt idx="5">
                  <c:v>Deficit *</c:v>
                </c:pt>
                <c:pt idx="6">
                  <c:v>Debt Increase *</c:v>
                </c:pt>
                <c:pt idx="7">
                  <c:v>Deficit to GDP *</c:v>
                </c:pt>
                <c:pt idx="8">
                  <c:v>Federal Surplus or Deficit (FYFSD) **</c:v>
                </c:pt>
                <c:pt idx="9">
                  <c:v>Average Inflation</c:v>
                </c:pt>
                <c:pt idx="10">
                  <c:v>Stock Market</c:v>
                </c:pt>
                <c:pt idx="11">
                  <c:v>Average House Prices</c:v>
                </c:pt>
                <c:pt idx="12">
                  <c:v>Average College Costs</c:v>
                </c:pt>
                <c:pt idx="13">
                  <c:v>Average Gas Prices</c:v>
                </c:pt>
                <c:pt idx="14">
                  <c:v>Average Household Income (Median)</c:v>
                </c:pt>
                <c:pt idx="15">
                  <c:v>Count of Recessions</c:v>
                </c:pt>
              </c:strCache>
            </c:strRef>
          </c:cat>
          <c:val>
            <c:numRef>
              <c:f>ANALYSIS!$F$5:$F$20</c:f>
              <c:numCache>
                <c:formatCode>0.0%</c:formatCode>
                <c:ptCount val="16"/>
                <c:pt idx="0" formatCode="0.0">
                  <c:v>12.855</c:v>
                </c:pt>
                <c:pt idx="1">
                  <c:v>5.5384615384615393E-2</c:v>
                </c:pt>
                <c:pt idx="2" formatCode="#,##0">
                  <c:v>134889071.42857143</c:v>
                </c:pt>
                <c:pt idx="3">
                  <c:v>4.6801534215795207E-2</c:v>
                </c:pt>
                <c:pt idx="4">
                  <c:v>2.1558676962968617E-2</c:v>
                </c:pt>
                <c:pt idx="5" formatCode="&quot;$&quot;#,##0.0">
                  <c:v>544.48148148148152</c:v>
                </c:pt>
                <c:pt idx="6" formatCode="&quot;$&quot;#,##0.0">
                  <c:v>713.92592592592598</c:v>
                </c:pt>
                <c:pt idx="7">
                  <c:v>3.4074074074074083E-2</c:v>
                </c:pt>
                <c:pt idx="8" formatCode="&quot;$&quot;#,##0.00">
                  <c:v>-544975.1481481482</c:v>
                </c:pt>
                <c:pt idx="9" formatCode="0.0">
                  <c:v>187.49926851851819</c:v>
                </c:pt>
                <c:pt idx="10" formatCode="&quot;$&quot;#,##0.00">
                  <c:v>6357318.9399999995</c:v>
                </c:pt>
                <c:pt idx="11" formatCode="&quot;$&quot;#,##0.00">
                  <c:v>256071.29629629629</c:v>
                </c:pt>
                <c:pt idx="12" formatCode="&quot;$&quot;#,##0.00">
                  <c:v>4333.173913043478</c:v>
                </c:pt>
                <c:pt idx="13" formatCode="&quot;$&quot;#,##0.00">
                  <c:v>2.1213333333333333</c:v>
                </c:pt>
                <c:pt idx="14" formatCode="&quot;$&quot;#,##0.00">
                  <c:v>47298.695652173912</c:v>
                </c:pt>
                <c:pt idx="15" formatCode="General">
                  <c:v>1</c:v>
                </c:pt>
              </c:numCache>
            </c:numRef>
          </c:val>
          <c:extLst>
            <c:ext xmlns:c16="http://schemas.microsoft.com/office/drawing/2014/chart" uri="{C3380CC4-5D6E-409C-BE32-E72D297353CC}">
              <c16:uniqueId val="{00000003-9A9F-4A2E-AF95-87F193C24F2D}"/>
            </c:ext>
          </c:extLst>
        </c:ser>
        <c:dLbls>
          <c:dLblPos val="outEnd"/>
          <c:showLegendKey val="0"/>
          <c:showVal val="1"/>
          <c:showCatName val="0"/>
          <c:showSerName val="0"/>
          <c:showPercent val="0"/>
          <c:showBubbleSize val="0"/>
        </c:dLbls>
        <c:gapWidth val="182"/>
        <c:axId val="277134431"/>
        <c:axId val="277134911"/>
      </c:barChart>
      <c:catAx>
        <c:axId val="27713443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7134911"/>
        <c:crosses val="autoZero"/>
        <c:auto val="1"/>
        <c:lblAlgn val="ctr"/>
        <c:lblOffset val="100"/>
        <c:noMultiLvlLbl val="0"/>
      </c:catAx>
      <c:valAx>
        <c:axId val="277134911"/>
        <c:scaling>
          <c:orientation val="minMax"/>
        </c:scaling>
        <c:delete val="1"/>
        <c:axPos val="b"/>
        <c:numFmt formatCode="0.0" sourceLinked="1"/>
        <c:majorTickMark val="none"/>
        <c:minorTickMark val="none"/>
        <c:tickLblPos val="nextTo"/>
        <c:crossAx val="277134431"/>
        <c:crosses val="autoZero"/>
        <c:crossBetween val="between"/>
      </c:valAx>
      <c:spPr>
        <a:noFill/>
        <a:ln>
          <a:noFill/>
        </a:ln>
        <a:effectLst/>
      </c:spPr>
    </c:plotArea>
    <c:plotVisOnly val="1"/>
    <c:dispBlanksAs val="gap"/>
    <c:showDLblsOverMax val="0"/>
  </c:chart>
  <c:spPr>
    <a:solidFill>
      <a:schemeClr val="bg1"/>
    </a:solidFill>
    <a:ln w="28575"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Democrat Senate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2856972878390201"/>
          <c:y val="0.17171296296296296"/>
          <c:w val="0.69485826771653547"/>
          <c:h val="0.77736111111111106"/>
        </c:manualLayout>
      </c:layout>
      <c:barChart>
        <c:barDir val="bar"/>
        <c:grouping val="clustered"/>
        <c:varyColors val="0"/>
        <c:ser>
          <c:idx val="0"/>
          <c:order val="0"/>
          <c:spPr>
            <a:solidFill>
              <a:schemeClr val="accent1"/>
            </a:solidFill>
            <a:ln>
              <a:noFill/>
            </a:ln>
            <a:effectLst/>
          </c:spPr>
          <c:invertIfNegative val="0"/>
          <c:dPt>
            <c:idx val="2"/>
            <c:invertIfNegative val="0"/>
            <c:bubble3D val="0"/>
            <c:spPr>
              <a:solidFill>
                <a:srgbClr val="00B050"/>
              </a:solidFill>
              <a:ln>
                <a:noFill/>
              </a:ln>
              <a:effectLst/>
            </c:spPr>
            <c:extLst>
              <c:ext xmlns:c16="http://schemas.microsoft.com/office/drawing/2014/chart" uri="{C3380CC4-5D6E-409C-BE32-E72D297353CC}">
                <c16:uniqueId val="{00000001-499D-4BE5-B249-B03F04807959}"/>
              </c:ext>
            </c:extLst>
          </c:dPt>
          <c:dLbls>
            <c:dLbl>
              <c:idx val="8"/>
              <c:layout>
                <c:manualLayout>
                  <c:x val="-0.16944444444444445"/>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499D-4BE5-B249-B03F0480795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ANALYSIS!$B$5:$B$20</c:f>
              <c:strCache>
                <c:ptCount val="16"/>
                <c:pt idx="0">
                  <c:v>Average Poverty Rate</c:v>
                </c:pt>
                <c:pt idx="1">
                  <c:v>Average Unemployment Rate</c:v>
                </c:pt>
                <c:pt idx="2">
                  <c:v>Average Employment Population</c:v>
                </c:pt>
                <c:pt idx="3">
                  <c:v>Average GDP %</c:v>
                </c:pt>
                <c:pt idx="4">
                  <c:v>Average GDP Difference %</c:v>
                </c:pt>
                <c:pt idx="5">
                  <c:v>Deficit *</c:v>
                </c:pt>
                <c:pt idx="6">
                  <c:v>Debt Increase *</c:v>
                </c:pt>
                <c:pt idx="7">
                  <c:v>Deficit to GDP *</c:v>
                </c:pt>
                <c:pt idx="8">
                  <c:v>Federal Surplus or Deficit (FYFSD) **</c:v>
                </c:pt>
                <c:pt idx="9">
                  <c:v>Average Inflation</c:v>
                </c:pt>
                <c:pt idx="10">
                  <c:v>Stock Market</c:v>
                </c:pt>
                <c:pt idx="11">
                  <c:v>Average House Prices</c:v>
                </c:pt>
                <c:pt idx="12">
                  <c:v>Average College Costs</c:v>
                </c:pt>
                <c:pt idx="13">
                  <c:v>Average Gas Prices</c:v>
                </c:pt>
                <c:pt idx="14">
                  <c:v>Average Household Income (Median)</c:v>
                </c:pt>
                <c:pt idx="15">
                  <c:v>Count of Recessions</c:v>
                </c:pt>
              </c:strCache>
            </c:strRef>
          </c:cat>
          <c:val>
            <c:numRef>
              <c:f>ANALYSIS!$G$5:$G$20</c:f>
              <c:numCache>
                <c:formatCode>0.0%</c:formatCode>
                <c:ptCount val="16"/>
                <c:pt idx="0" formatCode="0.0">
                  <c:v>15.075000000000001</c:v>
                </c:pt>
                <c:pt idx="1">
                  <c:v>6.1411764705882339E-2</c:v>
                </c:pt>
                <c:pt idx="2" formatCode="#,##0">
                  <c:v>99580058.823529407</c:v>
                </c:pt>
                <c:pt idx="3">
                  <c:v>5.4802857704425438E-2</c:v>
                </c:pt>
                <c:pt idx="4">
                  <c:v>1.7175626032557432E-2</c:v>
                </c:pt>
                <c:pt idx="5" formatCode="&quot;$&quot;#,##0.0">
                  <c:v>247.85294117647058</c:v>
                </c:pt>
                <c:pt idx="6" formatCode="&quot;$&quot;#,##0.0">
                  <c:v>323.1764705882353</c:v>
                </c:pt>
                <c:pt idx="7">
                  <c:v>2.8647058823529418E-2</c:v>
                </c:pt>
                <c:pt idx="8" formatCode="&quot;$&quot;#,##0.00">
                  <c:v>-247813.76470588235</c:v>
                </c:pt>
                <c:pt idx="9" formatCode="0.0">
                  <c:v>97.341691176470448</c:v>
                </c:pt>
                <c:pt idx="10" formatCode="&quot;$&quot;#,##0.00">
                  <c:v>2548866.44</c:v>
                </c:pt>
                <c:pt idx="11" formatCode="&quot;$&quot;#,##0.00">
                  <c:v>112350</c:v>
                </c:pt>
                <c:pt idx="12" formatCode="&quot;$&quot;#,##0.00">
                  <c:v>2365.0333333333333</c:v>
                </c:pt>
                <c:pt idx="13" formatCode="&quot;$&quot;#,##0.00">
                  <c:v>2.9409999999999998</c:v>
                </c:pt>
                <c:pt idx="14" formatCode="&quot;$&quot;#,##0.00">
                  <c:v>38842.142857142855</c:v>
                </c:pt>
                <c:pt idx="15" formatCode="General">
                  <c:v>3</c:v>
                </c:pt>
              </c:numCache>
            </c:numRef>
          </c:val>
          <c:extLst>
            <c:ext xmlns:c16="http://schemas.microsoft.com/office/drawing/2014/chart" uri="{C3380CC4-5D6E-409C-BE32-E72D297353CC}">
              <c16:uniqueId val="{00000003-499D-4BE5-B249-B03F04807959}"/>
            </c:ext>
          </c:extLst>
        </c:ser>
        <c:dLbls>
          <c:dLblPos val="outEnd"/>
          <c:showLegendKey val="0"/>
          <c:showVal val="1"/>
          <c:showCatName val="0"/>
          <c:showSerName val="0"/>
          <c:showPercent val="0"/>
          <c:showBubbleSize val="0"/>
        </c:dLbls>
        <c:gapWidth val="182"/>
        <c:axId val="277134431"/>
        <c:axId val="277134911"/>
      </c:barChart>
      <c:catAx>
        <c:axId val="27713443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7134911"/>
        <c:crosses val="autoZero"/>
        <c:auto val="1"/>
        <c:lblAlgn val="ctr"/>
        <c:lblOffset val="100"/>
        <c:noMultiLvlLbl val="0"/>
      </c:catAx>
      <c:valAx>
        <c:axId val="277134911"/>
        <c:scaling>
          <c:orientation val="minMax"/>
        </c:scaling>
        <c:delete val="1"/>
        <c:axPos val="b"/>
        <c:numFmt formatCode="0.0" sourceLinked="1"/>
        <c:majorTickMark val="none"/>
        <c:minorTickMark val="none"/>
        <c:tickLblPos val="nextTo"/>
        <c:crossAx val="277134431"/>
        <c:crosses val="autoZero"/>
        <c:crossBetween val="between"/>
      </c:valAx>
      <c:spPr>
        <a:noFill/>
        <a:ln>
          <a:noFill/>
        </a:ln>
        <a:effectLst/>
      </c:spPr>
    </c:plotArea>
    <c:plotVisOnly val="1"/>
    <c:dispBlanksAs val="gap"/>
    <c:showDLblsOverMax val="0"/>
  </c:chart>
  <c:spPr>
    <a:solidFill>
      <a:schemeClr val="bg1"/>
    </a:solidFill>
    <a:ln w="28575" cap="flat" cmpd="sng" algn="ctr">
      <a:solidFill>
        <a:schemeClr val="tx1"/>
      </a:solidFill>
      <a:round/>
    </a:ln>
    <a:effectLst/>
  </c:spPr>
  <c:txPr>
    <a:bodyPr/>
    <a:lstStyle/>
    <a:p>
      <a:pPr>
        <a:defRPr/>
      </a:pPr>
      <a:endParaRPr lang="en-US"/>
    </a:p>
  </c:txPr>
  <c:printSettings>
    <c:headerFooter/>
    <c:pageMargins b="0.75" l="0.7" r="0.7" t="0.75" header="0.3" footer="0.3"/>
    <c:pageSetup/>
  </c:printSettings>
  <c:userShapes r:id="rId3"/>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Republican </a:t>
            </a:r>
            <a:r>
              <a:rPr lang="en-US" baseline="0"/>
              <a:t> House of Representatives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spPr>
            <a:solidFill>
              <a:schemeClr val="accent1"/>
            </a:solidFill>
            <a:ln>
              <a:noFill/>
            </a:ln>
            <a:effectLst/>
          </c:spPr>
          <c:invertIfNegative val="0"/>
          <c:dPt>
            <c:idx val="2"/>
            <c:invertIfNegative val="0"/>
            <c:bubble3D val="0"/>
            <c:spPr>
              <a:solidFill>
                <a:srgbClr val="00B050"/>
              </a:solidFill>
              <a:ln>
                <a:noFill/>
              </a:ln>
              <a:effectLst/>
            </c:spPr>
            <c:extLst>
              <c:ext xmlns:c16="http://schemas.microsoft.com/office/drawing/2014/chart" uri="{C3380CC4-5D6E-409C-BE32-E72D297353CC}">
                <c16:uniqueId val="{00000001-78EB-40E0-9DDD-77B1FD65593B}"/>
              </c:ext>
            </c:extLst>
          </c:dPt>
          <c:dLbls>
            <c:dLbl>
              <c:idx val="8"/>
              <c:layout>
                <c:manualLayout>
                  <c:x val="-0.17222222222222211"/>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78EB-40E0-9DDD-77B1FD65593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ANALYSIS!$B$5:$B$20</c:f>
              <c:strCache>
                <c:ptCount val="16"/>
                <c:pt idx="0">
                  <c:v>Average Poverty Rate</c:v>
                </c:pt>
                <c:pt idx="1">
                  <c:v>Average Unemployment Rate</c:v>
                </c:pt>
                <c:pt idx="2">
                  <c:v>Average Employment Population</c:v>
                </c:pt>
                <c:pt idx="3">
                  <c:v>Average GDP %</c:v>
                </c:pt>
                <c:pt idx="4">
                  <c:v>Average GDP Difference %</c:v>
                </c:pt>
                <c:pt idx="5">
                  <c:v>Deficit *</c:v>
                </c:pt>
                <c:pt idx="6">
                  <c:v>Debt Increase *</c:v>
                </c:pt>
                <c:pt idx="7">
                  <c:v>Deficit to GDP *</c:v>
                </c:pt>
                <c:pt idx="8">
                  <c:v>Federal Surplus or Deficit (FYFSD) **</c:v>
                </c:pt>
                <c:pt idx="9">
                  <c:v>Average Inflation</c:v>
                </c:pt>
                <c:pt idx="10">
                  <c:v>Stock Market</c:v>
                </c:pt>
                <c:pt idx="11">
                  <c:v>Average House Prices</c:v>
                </c:pt>
                <c:pt idx="12">
                  <c:v>Average College Costs</c:v>
                </c:pt>
                <c:pt idx="13">
                  <c:v>Average Gas Prices</c:v>
                </c:pt>
                <c:pt idx="14">
                  <c:v>Average Household Income (Median)</c:v>
                </c:pt>
                <c:pt idx="15">
                  <c:v>Count of Recessions</c:v>
                </c:pt>
              </c:strCache>
            </c:strRef>
          </c:cat>
          <c:val>
            <c:numRef>
              <c:f>ANALYSIS!$I$5:$I$20</c:f>
              <c:numCache>
                <c:formatCode>0.0%</c:formatCode>
                <c:ptCount val="16"/>
                <c:pt idx="0" formatCode="0.0">
                  <c:v>13.530000000000001</c:v>
                </c:pt>
                <c:pt idx="1">
                  <c:v>5.3250000000000006E-2</c:v>
                </c:pt>
                <c:pt idx="2" formatCode="#,##0">
                  <c:v>140331619.04761904</c:v>
                </c:pt>
                <c:pt idx="3">
                  <c:v>3.7690917616322067E-2</c:v>
                </c:pt>
                <c:pt idx="4">
                  <c:v>8.1972121177709464E-3</c:v>
                </c:pt>
                <c:pt idx="5" formatCode="&quot;$&quot;#,##0.0">
                  <c:v>363.1</c:v>
                </c:pt>
                <c:pt idx="6" formatCode="&quot;$&quot;#,##0.0">
                  <c:v>588.45000000000005</c:v>
                </c:pt>
                <c:pt idx="7">
                  <c:v>2.24E-2</c:v>
                </c:pt>
                <c:pt idx="8" formatCode="&quot;$&quot;#,##0.00">
                  <c:v>-363019.05</c:v>
                </c:pt>
                <c:pt idx="9" formatCode="0.0">
                  <c:v>199.77975833333306</c:v>
                </c:pt>
                <c:pt idx="10" formatCode="&quot;$&quot;#,##0.00">
                  <c:v>4550251.4333333336</c:v>
                </c:pt>
                <c:pt idx="11" formatCode="&quot;$&quot;#,##0.00">
                  <c:v>266130</c:v>
                </c:pt>
                <c:pt idx="12" formatCode="&quot;$&quot;#,##0.00">
                  <c:v>5795.2</c:v>
                </c:pt>
                <c:pt idx="13" formatCode="&quot;$&quot;#,##0.00">
                  <c:v>2.1536499999999998</c:v>
                </c:pt>
                <c:pt idx="14" formatCode="&quot;$&quot;#,##0.00">
                  <c:v>47159</c:v>
                </c:pt>
                <c:pt idx="15" formatCode="General">
                  <c:v>0</c:v>
                </c:pt>
              </c:numCache>
            </c:numRef>
          </c:val>
          <c:extLst>
            <c:ext xmlns:c16="http://schemas.microsoft.com/office/drawing/2014/chart" uri="{C3380CC4-5D6E-409C-BE32-E72D297353CC}">
              <c16:uniqueId val="{00000003-78EB-40E0-9DDD-77B1FD65593B}"/>
            </c:ext>
          </c:extLst>
        </c:ser>
        <c:dLbls>
          <c:dLblPos val="outEnd"/>
          <c:showLegendKey val="0"/>
          <c:showVal val="1"/>
          <c:showCatName val="0"/>
          <c:showSerName val="0"/>
          <c:showPercent val="0"/>
          <c:showBubbleSize val="0"/>
        </c:dLbls>
        <c:gapWidth val="182"/>
        <c:axId val="277134431"/>
        <c:axId val="277134911"/>
      </c:barChart>
      <c:catAx>
        <c:axId val="27713443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7134911"/>
        <c:crosses val="autoZero"/>
        <c:auto val="1"/>
        <c:lblAlgn val="ctr"/>
        <c:lblOffset val="100"/>
        <c:noMultiLvlLbl val="0"/>
      </c:catAx>
      <c:valAx>
        <c:axId val="277134911"/>
        <c:scaling>
          <c:orientation val="minMax"/>
        </c:scaling>
        <c:delete val="1"/>
        <c:axPos val="b"/>
        <c:numFmt formatCode="0.0" sourceLinked="1"/>
        <c:majorTickMark val="none"/>
        <c:minorTickMark val="none"/>
        <c:tickLblPos val="nextTo"/>
        <c:crossAx val="277134431"/>
        <c:crosses val="autoZero"/>
        <c:crossBetween val="between"/>
      </c:valAx>
      <c:spPr>
        <a:noFill/>
        <a:ln>
          <a:noFill/>
        </a:ln>
        <a:effectLst/>
      </c:spPr>
    </c:plotArea>
    <c:plotVisOnly val="1"/>
    <c:dispBlanksAs val="gap"/>
    <c:showDLblsOverMax val="0"/>
  </c:chart>
  <c:spPr>
    <a:solidFill>
      <a:schemeClr val="bg1"/>
    </a:solidFill>
    <a:ln w="28575"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Democrat House</a:t>
            </a:r>
            <a:r>
              <a:rPr lang="en-US" baseline="0"/>
              <a:t> of Representatives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2856972878390201"/>
          <c:y val="0.17171296296296296"/>
          <c:w val="0.69485826771653547"/>
          <c:h val="0.77736111111111106"/>
        </c:manualLayout>
      </c:layout>
      <c:barChart>
        <c:barDir val="bar"/>
        <c:grouping val="clustered"/>
        <c:varyColors val="0"/>
        <c:ser>
          <c:idx val="0"/>
          <c:order val="0"/>
          <c:spPr>
            <a:solidFill>
              <a:schemeClr val="accent1"/>
            </a:solidFill>
            <a:ln>
              <a:noFill/>
            </a:ln>
            <a:effectLst/>
          </c:spPr>
          <c:invertIfNegative val="0"/>
          <c:dPt>
            <c:idx val="2"/>
            <c:invertIfNegative val="0"/>
            <c:bubble3D val="0"/>
            <c:spPr>
              <a:solidFill>
                <a:srgbClr val="00B050"/>
              </a:solidFill>
              <a:ln>
                <a:noFill/>
              </a:ln>
              <a:effectLst/>
            </c:spPr>
            <c:extLst>
              <c:ext xmlns:c16="http://schemas.microsoft.com/office/drawing/2014/chart" uri="{C3380CC4-5D6E-409C-BE32-E72D297353CC}">
                <c16:uniqueId val="{00000001-E1D0-494E-98F4-C90AD968871B}"/>
              </c:ext>
            </c:extLst>
          </c:dPt>
          <c:dLbls>
            <c:dLbl>
              <c:idx val="8"/>
              <c:layout>
                <c:manualLayout>
                  <c:x val="-0.16944444444444445"/>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E1D0-494E-98F4-C90AD968871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ANALYSIS!$B$5:$B$20</c:f>
              <c:strCache>
                <c:ptCount val="16"/>
                <c:pt idx="0">
                  <c:v>Average Poverty Rate</c:v>
                </c:pt>
                <c:pt idx="1">
                  <c:v>Average Unemployment Rate</c:v>
                </c:pt>
                <c:pt idx="2">
                  <c:v>Average Employment Population</c:v>
                </c:pt>
                <c:pt idx="3">
                  <c:v>Average GDP %</c:v>
                </c:pt>
                <c:pt idx="4">
                  <c:v>Average GDP Difference %</c:v>
                </c:pt>
                <c:pt idx="5">
                  <c:v>Deficit *</c:v>
                </c:pt>
                <c:pt idx="6">
                  <c:v>Debt Increase *</c:v>
                </c:pt>
                <c:pt idx="7">
                  <c:v>Deficit to GDP *</c:v>
                </c:pt>
                <c:pt idx="8">
                  <c:v>Federal Surplus or Deficit (FYFSD) **</c:v>
                </c:pt>
                <c:pt idx="9">
                  <c:v>Average Inflation</c:v>
                </c:pt>
                <c:pt idx="10">
                  <c:v>Stock Market</c:v>
                </c:pt>
                <c:pt idx="11">
                  <c:v>Average House Prices</c:v>
                </c:pt>
                <c:pt idx="12">
                  <c:v>Average College Costs</c:v>
                </c:pt>
                <c:pt idx="13">
                  <c:v>Average Gas Prices</c:v>
                </c:pt>
                <c:pt idx="14">
                  <c:v>Average Household Income (Median)</c:v>
                </c:pt>
                <c:pt idx="15">
                  <c:v>Count of Recessions</c:v>
                </c:pt>
              </c:strCache>
            </c:strRef>
          </c:cat>
          <c:val>
            <c:numRef>
              <c:f>ANALYSIS!$J$5:$J$20</c:f>
              <c:numCache>
                <c:formatCode>0.0%</c:formatCode>
                <c:ptCount val="16"/>
                <c:pt idx="0" formatCode="0.0">
                  <c:v>13.329999999999998</c:v>
                </c:pt>
                <c:pt idx="1">
                  <c:v>6.1571428571428589E-2</c:v>
                </c:pt>
                <c:pt idx="2" formatCode="#,##0">
                  <c:v>104838558.13953489</c:v>
                </c:pt>
                <c:pt idx="3">
                  <c:v>5.6509630172471979E-2</c:v>
                </c:pt>
                <c:pt idx="4">
                  <c:v>2.4383568778919867E-2</c:v>
                </c:pt>
                <c:pt idx="5" formatCode="&quot;$&quot;#,##0.0">
                  <c:v>383.39534883720933</c:v>
                </c:pt>
                <c:pt idx="6" formatCode="&quot;$&quot;#,##0.0">
                  <c:v>465.41860465116281</c:v>
                </c:pt>
                <c:pt idx="7">
                  <c:v>3.4604651162790705E-2</c:v>
                </c:pt>
                <c:pt idx="8" formatCode="&quot;$&quot;#,##0.00">
                  <c:v>-383694.65116279072</c:v>
                </c:pt>
                <c:pt idx="9" formatCode="0.0">
                  <c:v>111.6069999999998</c:v>
                </c:pt>
                <c:pt idx="10" formatCode="&quot;$&quot;#,##0.00">
                  <c:v>7764109.4479999989</c:v>
                </c:pt>
                <c:pt idx="11" formatCode="&quot;$&quot;#,##0.00">
                  <c:v>141107.31707317074</c:v>
                </c:pt>
                <c:pt idx="12" formatCode="&quot;$&quot;#,##0.00">
                  <c:v>1913.2857142857142</c:v>
                </c:pt>
                <c:pt idx="13" formatCode="&quot;$&quot;#,##0.00">
                  <c:v>2.8204000000000002</c:v>
                </c:pt>
                <c:pt idx="14" formatCode="&quot;$&quot;#,##0.00">
                  <c:v>41526.84210526316</c:v>
                </c:pt>
                <c:pt idx="15" formatCode="General">
                  <c:v>4</c:v>
                </c:pt>
              </c:numCache>
            </c:numRef>
          </c:val>
          <c:extLst>
            <c:ext xmlns:c16="http://schemas.microsoft.com/office/drawing/2014/chart" uri="{C3380CC4-5D6E-409C-BE32-E72D297353CC}">
              <c16:uniqueId val="{00000003-E1D0-494E-98F4-C90AD968871B}"/>
            </c:ext>
          </c:extLst>
        </c:ser>
        <c:dLbls>
          <c:dLblPos val="outEnd"/>
          <c:showLegendKey val="0"/>
          <c:showVal val="1"/>
          <c:showCatName val="0"/>
          <c:showSerName val="0"/>
          <c:showPercent val="0"/>
          <c:showBubbleSize val="0"/>
        </c:dLbls>
        <c:gapWidth val="182"/>
        <c:axId val="277134431"/>
        <c:axId val="277134911"/>
      </c:barChart>
      <c:catAx>
        <c:axId val="27713443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7134911"/>
        <c:crosses val="autoZero"/>
        <c:auto val="1"/>
        <c:lblAlgn val="ctr"/>
        <c:lblOffset val="100"/>
        <c:noMultiLvlLbl val="0"/>
      </c:catAx>
      <c:valAx>
        <c:axId val="277134911"/>
        <c:scaling>
          <c:orientation val="minMax"/>
        </c:scaling>
        <c:delete val="1"/>
        <c:axPos val="b"/>
        <c:numFmt formatCode="0.0" sourceLinked="1"/>
        <c:majorTickMark val="none"/>
        <c:minorTickMark val="none"/>
        <c:tickLblPos val="nextTo"/>
        <c:crossAx val="277134431"/>
        <c:crosses val="autoZero"/>
        <c:crossBetween val="between"/>
      </c:valAx>
      <c:spPr>
        <a:noFill/>
        <a:ln>
          <a:noFill/>
        </a:ln>
        <a:effectLst/>
      </c:spPr>
    </c:plotArea>
    <c:plotVisOnly val="1"/>
    <c:dispBlanksAs val="gap"/>
    <c:showDLblsOverMax val="0"/>
  </c:chart>
  <c:spPr>
    <a:solidFill>
      <a:schemeClr val="bg1"/>
    </a:solidFill>
    <a:ln w="28575" cap="flat" cmpd="sng" algn="ctr">
      <a:solidFill>
        <a:schemeClr val="tx1"/>
      </a:solidFill>
      <a:round/>
    </a:ln>
    <a:effectLst/>
  </c:spPr>
  <c:txPr>
    <a:bodyPr/>
    <a:lstStyle/>
    <a:p>
      <a:pPr>
        <a:defRPr/>
      </a:pPr>
      <a:endParaRPr lang="en-US"/>
    </a:p>
  </c:txPr>
  <c:printSettings>
    <c:headerFooter/>
    <c:pageMargins b="0.75" l="0.7" r="0.7" t="0.75" header="0.3" footer="0.3"/>
    <c:pageSetup/>
  </c:printSettings>
  <c:userShapes r:id="rId3"/>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Stock Market</a:t>
            </a:r>
          </a:p>
          <a:p>
            <a:pPr>
              <a:defRPr/>
            </a:pPr>
            <a:r>
              <a:rPr lang="en-US"/>
              <a:t>(House  of Representatives)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6800265649832491"/>
          <c:y val="0.16820867684706442"/>
          <c:w val="0.75026084399455284"/>
          <c:h val="0.78190468402331281"/>
        </c:manualLayout>
      </c:layout>
      <c:barChart>
        <c:barDir val="bar"/>
        <c:grouping val="clustered"/>
        <c:varyColors val="0"/>
        <c:ser>
          <c:idx val="0"/>
          <c:order val="0"/>
          <c:spPr>
            <a:solidFill>
              <a:schemeClr val="accent1"/>
            </a:solidFill>
            <a:ln>
              <a:noFill/>
            </a:ln>
            <a:effectLst/>
          </c:spPr>
          <c:invertIfNegative val="0"/>
          <c:dPt>
            <c:idx val="0"/>
            <c:invertIfNegative val="0"/>
            <c:bubble3D val="0"/>
            <c:spPr>
              <a:solidFill>
                <a:srgbClr val="FF0000"/>
              </a:solidFill>
              <a:ln>
                <a:noFill/>
              </a:ln>
              <a:effectLst/>
            </c:spPr>
            <c:extLst>
              <c:ext xmlns:c16="http://schemas.microsoft.com/office/drawing/2014/chart" uri="{C3380CC4-5D6E-409C-BE32-E72D297353CC}">
                <c16:uniqueId val="{0000000A-5D9B-4757-A2D9-0D05FC981918}"/>
              </c:ext>
            </c:extLst>
          </c:dPt>
          <c:dPt>
            <c:idx val="1"/>
            <c:invertIfNegative val="0"/>
            <c:bubble3D val="0"/>
            <c:spPr>
              <a:solidFill>
                <a:srgbClr val="00B050"/>
              </a:solidFill>
              <a:ln>
                <a:noFill/>
              </a:ln>
              <a:effectLst/>
            </c:spPr>
            <c:extLst>
              <c:ext xmlns:c16="http://schemas.microsoft.com/office/drawing/2014/chart" uri="{C3380CC4-5D6E-409C-BE32-E72D297353CC}">
                <c16:uniqueId val="{00000009-5D9B-4757-A2D9-0D05FC981918}"/>
              </c:ext>
            </c:extLst>
          </c:dPt>
          <c:dPt>
            <c:idx val="8"/>
            <c:invertIfNegative val="0"/>
            <c:bubble3D val="0"/>
            <c:spPr>
              <a:solidFill>
                <a:schemeClr val="accent1"/>
              </a:solidFill>
              <a:ln>
                <a:noFill/>
              </a:ln>
              <a:effectLst/>
            </c:spPr>
            <c:extLst>
              <c:ext xmlns:c16="http://schemas.microsoft.com/office/drawing/2014/chart" uri="{C3380CC4-5D6E-409C-BE32-E72D297353CC}">
                <c16:uniqueId val="{00000001-5D9B-4757-A2D9-0D05FC981918}"/>
              </c:ext>
            </c:extLst>
          </c:dPt>
          <c:dPt>
            <c:idx val="9"/>
            <c:invertIfNegative val="0"/>
            <c:bubble3D val="0"/>
            <c:spPr>
              <a:solidFill>
                <a:schemeClr val="accent1"/>
              </a:solidFill>
              <a:ln>
                <a:noFill/>
              </a:ln>
              <a:effectLst/>
            </c:spPr>
            <c:extLst>
              <c:ext xmlns:c16="http://schemas.microsoft.com/office/drawing/2014/chart" uri="{C3380CC4-5D6E-409C-BE32-E72D297353CC}">
                <c16:uniqueId val="{00000003-5D9B-4757-A2D9-0D05FC981918}"/>
              </c:ext>
            </c:extLst>
          </c:dPt>
          <c:dPt>
            <c:idx val="10"/>
            <c:invertIfNegative val="0"/>
            <c:bubble3D val="0"/>
            <c:spPr>
              <a:solidFill>
                <a:srgbClr val="00B050"/>
              </a:solidFill>
              <a:ln>
                <a:noFill/>
              </a:ln>
              <a:effectLst/>
            </c:spPr>
            <c:extLst>
              <c:ext xmlns:c16="http://schemas.microsoft.com/office/drawing/2014/chart" uri="{C3380CC4-5D6E-409C-BE32-E72D297353CC}">
                <c16:uniqueId val="{00000005-5D9B-4757-A2D9-0D05FC981918}"/>
              </c:ext>
            </c:extLst>
          </c:dPt>
          <c:dPt>
            <c:idx val="11"/>
            <c:invertIfNegative val="0"/>
            <c:bubble3D val="0"/>
            <c:spPr>
              <a:solidFill>
                <a:srgbClr val="00B050"/>
              </a:solidFill>
              <a:ln>
                <a:noFill/>
              </a:ln>
              <a:effectLst/>
            </c:spPr>
            <c:extLst>
              <c:ext xmlns:c16="http://schemas.microsoft.com/office/drawing/2014/chart" uri="{C3380CC4-5D6E-409C-BE32-E72D297353CC}">
                <c16:uniqueId val="{00000007-5D9B-4757-A2D9-0D05FC98191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ANALYSIS!$I$4:$J$4</c:f>
              <c:strCache>
                <c:ptCount val="2"/>
                <c:pt idx="0">
                  <c:v>Republican</c:v>
                </c:pt>
                <c:pt idx="1">
                  <c:v>Democrat</c:v>
                </c:pt>
              </c:strCache>
            </c:strRef>
          </c:cat>
          <c:val>
            <c:numRef>
              <c:f>ANALYSIS!$I$15:$J$15</c:f>
              <c:numCache>
                <c:formatCode>"$"#,##0.00</c:formatCode>
                <c:ptCount val="2"/>
                <c:pt idx="0">
                  <c:v>4550251.4333333336</c:v>
                </c:pt>
                <c:pt idx="1">
                  <c:v>7764109.4479999989</c:v>
                </c:pt>
              </c:numCache>
            </c:numRef>
          </c:val>
          <c:extLst>
            <c:ext xmlns:c16="http://schemas.microsoft.com/office/drawing/2014/chart" uri="{C3380CC4-5D6E-409C-BE32-E72D297353CC}">
              <c16:uniqueId val="{00000008-5D9B-4757-A2D9-0D05FC981918}"/>
            </c:ext>
          </c:extLst>
        </c:ser>
        <c:dLbls>
          <c:dLblPos val="outEnd"/>
          <c:showLegendKey val="0"/>
          <c:showVal val="1"/>
          <c:showCatName val="0"/>
          <c:showSerName val="0"/>
          <c:showPercent val="0"/>
          <c:showBubbleSize val="0"/>
        </c:dLbls>
        <c:gapWidth val="182"/>
        <c:axId val="1887443215"/>
        <c:axId val="238865727"/>
      </c:barChart>
      <c:catAx>
        <c:axId val="18874432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8865727"/>
        <c:crosses val="autoZero"/>
        <c:auto val="1"/>
        <c:lblAlgn val="ctr"/>
        <c:lblOffset val="100"/>
        <c:noMultiLvlLbl val="0"/>
      </c:catAx>
      <c:valAx>
        <c:axId val="238865727"/>
        <c:scaling>
          <c:orientation val="minMax"/>
        </c:scaling>
        <c:delete val="1"/>
        <c:axPos val="b"/>
        <c:numFmt formatCode="&quot;$&quot;#,##0.00" sourceLinked="1"/>
        <c:majorTickMark val="none"/>
        <c:minorTickMark val="none"/>
        <c:tickLblPos val="nextTo"/>
        <c:crossAx val="1887443215"/>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Stock Market</a:t>
            </a:r>
          </a:p>
          <a:p>
            <a:pPr>
              <a:defRPr/>
            </a:pPr>
            <a:r>
              <a:rPr lang="en-US"/>
              <a:t>(Senate)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9922740663919911"/>
          <c:y val="0.16820867684706442"/>
          <c:w val="0.65910591433026655"/>
          <c:h val="0.78190468402331281"/>
        </c:manualLayout>
      </c:layout>
      <c:barChart>
        <c:barDir val="bar"/>
        <c:grouping val="clustered"/>
        <c:varyColors val="0"/>
        <c:ser>
          <c:idx val="0"/>
          <c:order val="0"/>
          <c:spPr>
            <a:solidFill>
              <a:schemeClr val="accent1"/>
            </a:solidFill>
            <a:ln>
              <a:noFill/>
            </a:ln>
            <a:effectLst/>
          </c:spPr>
          <c:invertIfNegative val="0"/>
          <c:dPt>
            <c:idx val="0"/>
            <c:invertIfNegative val="0"/>
            <c:bubble3D val="0"/>
            <c:spPr>
              <a:solidFill>
                <a:srgbClr val="00B050"/>
              </a:solidFill>
              <a:ln>
                <a:noFill/>
              </a:ln>
              <a:effectLst/>
            </c:spPr>
            <c:extLst>
              <c:ext xmlns:c16="http://schemas.microsoft.com/office/drawing/2014/chart" uri="{C3380CC4-5D6E-409C-BE32-E72D297353CC}">
                <c16:uniqueId val="{00000009-AFD2-4EDB-ABC6-7FDE0393F36A}"/>
              </c:ext>
            </c:extLst>
          </c:dPt>
          <c:dPt>
            <c:idx val="1"/>
            <c:invertIfNegative val="0"/>
            <c:bubble3D val="0"/>
            <c:spPr>
              <a:solidFill>
                <a:srgbClr val="FF0000"/>
              </a:solidFill>
              <a:ln>
                <a:noFill/>
              </a:ln>
              <a:effectLst/>
            </c:spPr>
            <c:extLst>
              <c:ext xmlns:c16="http://schemas.microsoft.com/office/drawing/2014/chart" uri="{C3380CC4-5D6E-409C-BE32-E72D297353CC}">
                <c16:uniqueId val="{0000000A-AFD2-4EDB-ABC6-7FDE0393F36A}"/>
              </c:ext>
            </c:extLst>
          </c:dPt>
          <c:dPt>
            <c:idx val="8"/>
            <c:invertIfNegative val="0"/>
            <c:bubble3D val="0"/>
            <c:spPr>
              <a:solidFill>
                <a:schemeClr val="accent1"/>
              </a:solidFill>
              <a:ln>
                <a:noFill/>
              </a:ln>
              <a:effectLst/>
            </c:spPr>
            <c:extLst>
              <c:ext xmlns:c16="http://schemas.microsoft.com/office/drawing/2014/chart" uri="{C3380CC4-5D6E-409C-BE32-E72D297353CC}">
                <c16:uniqueId val="{00000001-AFD2-4EDB-ABC6-7FDE0393F36A}"/>
              </c:ext>
            </c:extLst>
          </c:dPt>
          <c:dPt>
            <c:idx val="9"/>
            <c:invertIfNegative val="0"/>
            <c:bubble3D val="0"/>
            <c:spPr>
              <a:solidFill>
                <a:schemeClr val="accent1"/>
              </a:solidFill>
              <a:ln>
                <a:noFill/>
              </a:ln>
              <a:effectLst/>
            </c:spPr>
            <c:extLst>
              <c:ext xmlns:c16="http://schemas.microsoft.com/office/drawing/2014/chart" uri="{C3380CC4-5D6E-409C-BE32-E72D297353CC}">
                <c16:uniqueId val="{00000003-AFD2-4EDB-ABC6-7FDE0393F36A}"/>
              </c:ext>
            </c:extLst>
          </c:dPt>
          <c:dPt>
            <c:idx val="10"/>
            <c:invertIfNegative val="0"/>
            <c:bubble3D val="0"/>
            <c:spPr>
              <a:solidFill>
                <a:srgbClr val="00B050"/>
              </a:solidFill>
              <a:ln>
                <a:noFill/>
              </a:ln>
              <a:effectLst/>
            </c:spPr>
            <c:extLst>
              <c:ext xmlns:c16="http://schemas.microsoft.com/office/drawing/2014/chart" uri="{C3380CC4-5D6E-409C-BE32-E72D297353CC}">
                <c16:uniqueId val="{00000005-AFD2-4EDB-ABC6-7FDE0393F36A}"/>
              </c:ext>
            </c:extLst>
          </c:dPt>
          <c:dPt>
            <c:idx val="11"/>
            <c:invertIfNegative val="0"/>
            <c:bubble3D val="0"/>
            <c:spPr>
              <a:solidFill>
                <a:srgbClr val="00B050"/>
              </a:solidFill>
              <a:ln>
                <a:noFill/>
              </a:ln>
              <a:effectLst/>
            </c:spPr>
            <c:extLst>
              <c:ext xmlns:c16="http://schemas.microsoft.com/office/drawing/2014/chart" uri="{C3380CC4-5D6E-409C-BE32-E72D297353CC}">
                <c16:uniqueId val="{00000007-AFD2-4EDB-ABC6-7FDE0393F36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ANALYSIS!$F$4:$G$4</c:f>
              <c:strCache>
                <c:ptCount val="2"/>
                <c:pt idx="0">
                  <c:v>Republican</c:v>
                </c:pt>
                <c:pt idx="1">
                  <c:v>Democrat</c:v>
                </c:pt>
              </c:strCache>
            </c:strRef>
          </c:cat>
          <c:val>
            <c:numRef>
              <c:f>ANALYSIS!$F$15:$G$15</c:f>
              <c:numCache>
                <c:formatCode>"$"#,##0.00</c:formatCode>
                <c:ptCount val="2"/>
                <c:pt idx="0">
                  <c:v>6357318.9399999995</c:v>
                </c:pt>
                <c:pt idx="1">
                  <c:v>2548866.44</c:v>
                </c:pt>
              </c:numCache>
            </c:numRef>
          </c:val>
          <c:extLst>
            <c:ext xmlns:c16="http://schemas.microsoft.com/office/drawing/2014/chart" uri="{C3380CC4-5D6E-409C-BE32-E72D297353CC}">
              <c16:uniqueId val="{00000008-AFD2-4EDB-ABC6-7FDE0393F36A}"/>
            </c:ext>
          </c:extLst>
        </c:ser>
        <c:dLbls>
          <c:dLblPos val="outEnd"/>
          <c:showLegendKey val="0"/>
          <c:showVal val="1"/>
          <c:showCatName val="0"/>
          <c:showSerName val="0"/>
          <c:showPercent val="0"/>
          <c:showBubbleSize val="0"/>
        </c:dLbls>
        <c:gapWidth val="182"/>
        <c:axId val="1887443215"/>
        <c:axId val="238865727"/>
      </c:barChart>
      <c:catAx>
        <c:axId val="18874432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8865727"/>
        <c:crosses val="autoZero"/>
        <c:auto val="1"/>
        <c:lblAlgn val="ctr"/>
        <c:lblOffset val="100"/>
        <c:noMultiLvlLbl val="0"/>
      </c:catAx>
      <c:valAx>
        <c:axId val="238865727"/>
        <c:scaling>
          <c:orientation val="minMax"/>
        </c:scaling>
        <c:delete val="1"/>
        <c:axPos val="b"/>
        <c:numFmt formatCode="&quot;$&quot;#,##0.00" sourceLinked="1"/>
        <c:majorTickMark val="none"/>
        <c:minorTickMark val="none"/>
        <c:tickLblPos val="nextTo"/>
        <c:crossAx val="1887443215"/>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Unemployment Rate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spPr>
            <a:solidFill>
              <a:schemeClr val="accent1"/>
            </a:solidFill>
            <a:ln>
              <a:noFill/>
            </a:ln>
            <a:effectLst/>
          </c:spPr>
          <c:invertIfNegative val="0"/>
          <c:dPt>
            <c:idx val="1"/>
            <c:invertIfNegative val="0"/>
            <c:bubble3D val="0"/>
            <c:spPr>
              <a:solidFill>
                <a:srgbClr val="00B050"/>
              </a:solidFill>
              <a:ln>
                <a:noFill/>
              </a:ln>
              <a:effectLst/>
            </c:spPr>
            <c:extLst>
              <c:ext xmlns:c16="http://schemas.microsoft.com/office/drawing/2014/chart" uri="{C3380CC4-5D6E-409C-BE32-E72D297353CC}">
                <c16:uniqueId val="{00000006-E793-40D2-981B-FE0A66B90CFC}"/>
              </c:ext>
            </c:extLst>
          </c:dPt>
          <c:dPt>
            <c:idx val="3"/>
            <c:invertIfNegative val="0"/>
            <c:bubble3D val="0"/>
            <c:spPr>
              <a:solidFill>
                <a:srgbClr val="FF0000"/>
              </a:solidFill>
              <a:ln>
                <a:noFill/>
              </a:ln>
              <a:effectLst/>
            </c:spPr>
            <c:extLst>
              <c:ext xmlns:c16="http://schemas.microsoft.com/office/drawing/2014/chart" uri="{C3380CC4-5D6E-409C-BE32-E72D297353CC}">
                <c16:uniqueId val="{00000001-E793-40D2-981B-FE0A66B90CFC}"/>
              </c:ext>
            </c:extLst>
          </c:dPt>
          <c:dPt>
            <c:idx val="5"/>
            <c:invertIfNegative val="0"/>
            <c:bubble3D val="0"/>
            <c:spPr>
              <a:solidFill>
                <a:srgbClr val="FF0000"/>
              </a:solidFill>
              <a:ln>
                <a:noFill/>
              </a:ln>
              <a:effectLst/>
            </c:spPr>
            <c:extLst>
              <c:ext xmlns:c16="http://schemas.microsoft.com/office/drawing/2014/chart" uri="{C3380CC4-5D6E-409C-BE32-E72D297353CC}">
                <c16:uniqueId val="{00000002-E793-40D2-981B-FE0A66B90CFC}"/>
              </c:ext>
            </c:extLst>
          </c:dPt>
          <c:dPt>
            <c:idx val="6"/>
            <c:invertIfNegative val="0"/>
            <c:bubble3D val="0"/>
            <c:spPr>
              <a:solidFill>
                <a:srgbClr val="FF0000"/>
              </a:solidFill>
              <a:ln>
                <a:noFill/>
              </a:ln>
              <a:effectLst/>
            </c:spPr>
            <c:extLst>
              <c:ext xmlns:c16="http://schemas.microsoft.com/office/drawing/2014/chart" uri="{C3380CC4-5D6E-409C-BE32-E72D297353CC}">
                <c16:uniqueId val="{00000005-E793-40D2-981B-FE0A66B90CFC}"/>
              </c:ext>
            </c:extLst>
          </c:dPt>
          <c:dPt>
            <c:idx val="9"/>
            <c:invertIfNegative val="0"/>
            <c:bubble3D val="0"/>
            <c:spPr>
              <a:solidFill>
                <a:srgbClr val="FF0000"/>
              </a:solidFill>
              <a:ln>
                <a:noFill/>
              </a:ln>
              <a:effectLst/>
            </c:spPr>
            <c:extLst>
              <c:ext xmlns:c16="http://schemas.microsoft.com/office/drawing/2014/chart" uri="{C3380CC4-5D6E-409C-BE32-E72D297353CC}">
                <c16:uniqueId val="{00000003-E793-40D2-981B-FE0A66B90CFC}"/>
              </c:ext>
            </c:extLst>
          </c:dPt>
          <c:dPt>
            <c:idx val="11"/>
            <c:invertIfNegative val="0"/>
            <c:bubble3D val="0"/>
            <c:spPr>
              <a:solidFill>
                <a:srgbClr val="00B050"/>
              </a:solidFill>
              <a:ln>
                <a:noFill/>
              </a:ln>
              <a:effectLst/>
            </c:spPr>
            <c:extLst>
              <c:ext xmlns:c16="http://schemas.microsoft.com/office/drawing/2014/chart" uri="{C3380CC4-5D6E-409C-BE32-E72D297353CC}">
                <c16:uniqueId val="{00000004-E793-40D2-981B-FE0A66B90CF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ANALYSIS!$O$4:$Z$4</c:f>
              <c:strCache>
                <c:ptCount val="12"/>
                <c:pt idx="0">
                  <c:v>Kennedy</c:v>
                </c:pt>
                <c:pt idx="1">
                  <c:v>Johnson</c:v>
                </c:pt>
                <c:pt idx="2">
                  <c:v>Nixon</c:v>
                </c:pt>
                <c:pt idx="3">
                  <c:v>Ford</c:v>
                </c:pt>
                <c:pt idx="4">
                  <c:v>Carter</c:v>
                </c:pt>
                <c:pt idx="5">
                  <c:v>Reagan</c:v>
                </c:pt>
                <c:pt idx="6">
                  <c:v>Bush</c:v>
                </c:pt>
                <c:pt idx="7">
                  <c:v>Clinton</c:v>
                </c:pt>
                <c:pt idx="8">
                  <c:v>W Bush</c:v>
                </c:pt>
                <c:pt idx="9">
                  <c:v>Obama</c:v>
                </c:pt>
                <c:pt idx="10">
                  <c:v>Trump</c:v>
                </c:pt>
                <c:pt idx="11">
                  <c:v>Biden</c:v>
                </c:pt>
              </c:strCache>
            </c:strRef>
          </c:cat>
          <c:val>
            <c:numRef>
              <c:f>ANALYSIS!$O$6:$Z$6</c:f>
              <c:numCache>
                <c:formatCode>0.0%</c:formatCode>
                <c:ptCount val="12"/>
                <c:pt idx="0">
                  <c:v>5.7499999999999996E-2</c:v>
                </c:pt>
                <c:pt idx="1">
                  <c:v>4.2500000000000003E-2</c:v>
                </c:pt>
                <c:pt idx="2">
                  <c:v>5.1400000000000001E-2</c:v>
                </c:pt>
                <c:pt idx="3">
                  <c:v>7.7333333333333323E-2</c:v>
                </c:pt>
                <c:pt idx="4">
                  <c:v>6.4000000000000001E-2</c:v>
                </c:pt>
                <c:pt idx="5">
                  <c:v>7.4375000000000011E-2</c:v>
                </c:pt>
                <c:pt idx="6">
                  <c:v>6.6000000000000003E-2</c:v>
                </c:pt>
                <c:pt idx="7">
                  <c:v>4.9999999999999989E-2</c:v>
                </c:pt>
                <c:pt idx="8">
                  <c:v>5.5499999999999994E-2</c:v>
                </c:pt>
                <c:pt idx="9">
                  <c:v>7.2000000000000008E-2</c:v>
                </c:pt>
                <c:pt idx="10">
                  <c:v>4.5749999999999999E-2</c:v>
                </c:pt>
                <c:pt idx="11">
                  <c:v>3.7000000000000005E-2</c:v>
                </c:pt>
              </c:numCache>
            </c:numRef>
          </c:val>
          <c:extLst>
            <c:ext xmlns:c16="http://schemas.microsoft.com/office/drawing/2014/chart" uri="{C3380CC4-5D6E-409C-BE32-E72D297353CC}">
              <c16:uniqueId val="{00000000-E793-40D2-981B-FE0A66B90CFC}"/>
            </c:ext>
          </c:extLst>
        </c:ser>
        <c:dLbls>
          <c:dLblPos val="outEnd"/>
          <c:showLegendKey val="0"/>
          <c:showVal val="1"/>
          <c:showCatName val="0"/>
          <c:showSerName val="0"/>
          <c:showPercent val="0"/>
          <c:showBubbleSize val="0"/>
        </c:dLbls>
        <c:gapWidth val="182"/>
        <c:axId val="39994175"/>
        <c:axId val="39994655"/>
      </c:barChart>
      <c:catAx>
        <c:axId val="3999417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994655"/>
        <c:crosses val="autoZero"/>
        <c:auto val="1"/>
        <c:lblAlgn val="ctr"/>
        <c:lblOffset val="100"/>
        <c:noMultiLvlLbl val="0"/>
      </c:catAx>
      <c:valAx>
        <c:axId val="39994655"/>
        <c:scaling>
          <c:orientation val="minMax"/>
        </c:scaling>
        <c:delete val="1"/>
        <c:axPos val="b"/>
        <c:numFmt formatCode="0.0%" sourceLinked="1"/>
        <c:majorTickMark val="none"/>
        <c:minorTickMark val="none"/>
        <c:tickLblPos val="nextTo"/>
        <c:crossAx val="39994175"/>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Inflation by President</a:t>
            </a:r>
          </a:p>
          <a:p>
            <a:pPr>
              <a:defRPr/>
            </a:pPr>
            <a:r>
              <a:rPr lang="en-US"/>
              <a:t>(consumer price index)</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Pt>
            <c:idx val="0"/>
            <c:invertIfNegative val="0"/>
            <c:bubble3D val="0"/>
            <c:spPr>
              <a:solidFill>
                <a:srgbClr val="00B050"/>
              </a:solidFill>
              <a:ln>
                <a:noFill/>
              </a:ln>
              <a:effectLst/>
            </c:spPr>
            <c:extLst>
              <c:ext xmlns:c16="http://schemas.microsoft.com/office/drawing/2014/chart" uri="{C3380CC4-5D6E-409C-BE32-E72D297353CC}">
                <c16:uniqueId val="{0000000C-83A4-4AC3-B14C-F7A21DEA908F}"/>
              </c:ext>
            </c:extLst>
          </c:dPt>
          <c:dPt>
            <c:idx val="1"/>
            <c:invertIfNegative val="0"/>
            <c:bubble3D val="0"/>
            <c:spPr>
              <a:solidFill>
                <a:srgbClr val="00B050"/>
              </a:solidFill>
              <a:ln>
                <a:noFill/>
              </a:ln>
              <a:effectLst/>
            </c:spPr>
            <c:extLst>
              <c:ext xmlns:c16="http://schemas.microsoft.com/office/drawing/2014/chart" uri="{C3380CC4-5D6E-409C-BE32-E72D297353CC}">
                <c16:uniqueId val="{0000000D-83A4-4AC3-B14C-F7A21DEA908F}"/>
              </c:ext>
            </c:extLst>
          </c:dPt>
          <c:dPt>
            <c:idx val="2"/>
            <c:invertIfNegative val="0"/>
            <c:bubble3D val="0"/>
            <c:spPr>
              <a:solidFill>
                <a:srgbClr val="00B050"/>
              </a:solidFill>
              <a:ln>
                <a:noFill/>
              </a:ln>
              <a:effectLst/>
            </c:spPr>
            <c:extLst>
              <c:ext xmlns:c16="http://schemas.microsoft.com/office/drawing/2014/chart" uri="{C3380CC4-5D6E-409C-BE32-E72D297353CC}">
                <c16:uniqueId val="{0000000E-83A4-4AC3-B14C-F7A21DEA908F}"/>
              </c:ext>
            </c:extLst>
          </c:dPt>
          <c:dPt>
            <c:idx val="3"/>
            <c:invertIfNegative val="0"/>
            <c:bubble3D val="0"/>
            <c:spPr>
              <a:solidFill>
                <a:srgbClr val="00B050"/>
              </a:solidFill>
              <a:ln>
                <a:noFill/>
              </a:ln>
              <a:effectLst/>
            </c:spPr>
            <c:extLst>
              <c:ext xmlns:c16="http://schemas.microsoft.com/office/drawing/2014/chart" uri="{C3380CC4-5D6E-409C-BE32-E72D297353CC}">
                <c16:uniqueId val="{0000000F-83A4-4AC3-B14C-F7A21DEA908F}"/>
              </c:ext>
            </c:extLst>
          </c:dPt>
          <c:dPt>
            <c:idx val="4"/>
            <c:invertIfNegative val="0"/>
            <c:bubble3D val="0"/>
            <c:spPr>
              <a:solidFill>
                <a:srgbClr val="00B050"/>
              </a:solidFill>
              <a:ln>
                <a:noFill/>
              </a:ln>
              <a:effectLst/>
            </c:spPr>
            <c:extLst>
              <c:ext xmlns:c16="http://schemas.microsoft.com/office/drawing/2014/chart" uri="{C3380CC4-5D6E-409C-BE32-E72D297353CC}">
                <c16:uniqueId val="{00000010-83A4-4AC3-B14C-F7A21DEA908F}"/>
              </c:ext>
            </c:extLst>
          </c:dPt>
          <c:dPt>
            <c:idx val="5"/>
            <c:invertIfNegative val="0"/>
            <c:bubble3D val="0"/>
            <c:spPr>
              <a:solidFill>
                <a:srgbClr val="FFC000"/>
              </a:solidFill>
              <a:ln>
                <a:noFill/>
              </a:ln>
              <a:effectLst/>
            </c:spPr>
            <c:extLst>
              <c:ext xmlns:c16="http://schemas.microsoft.com/office/drawing/2014/chart" uri="{C3380CC4-5D6E-409C-BE32-E72D297353CC}">
                <c16:uniqueId val="{00000011-83A4-4AC3-B14C-F7A21DEA908F}"/>
              </c:ext>
            </c:extLst>
          </c:dPt>
          <c:dPt>
            <c:idx val="6"/>
            <c:invertIfNegative val="0"/>
            <c:bubble3D val="0"/>
            <c:spPr>
              <a:solidFill>
                <a:srgbClr val="FFC000"/>
              </a:solidFill>
              <a:ln>
                <a:noFill/>
              </a:ln>
              <a:effectLst/>
            </c:spPr>
            <c:extLst>
              <c:ext xmlns:c16="http://schemas.microsoft.com/office/drawing/2014/chart" uri="{C3380CC4-5D6E-409C-BE32-E72D297353CC}">
                <c16:uniqueId val="{00000012-83A4-4AC3-B14C-F7A21DEA908F}"/>
              </c:ext>
            </c:extLst>
          </c:dPt>
          <c:dPt>
            <c:idx val="7"/>
            <c:invertIfNegative val="0"/>
            <c:bubble3D val="0"/>
            <c:spPr>
              <a:solidFill>
                <a:srgbClr val="FF0000"/>
              </a:solidFill>
              <a:ln>
                <a:noFill/>
              </a:ln>
              <a:effectLst/>
            </c:spPr>
            <c:extLst>
              <c:ext xmlns:c16="http://schemas.microsoft.com/office/drawing/2014/chart" uri="{C3380CC4-5D6E-409C-BE32-E72D297353CC}">
                <c16:uniqueId val="{00000001-83A4-4AC3-B14C-F7A21DEA908F}"/>
              </c:ext>
            </c:extLst>
          </c:dPt>
          <c:dPt>
            <c:idx val="8"/>
            <c:invertIfNegative val="0"/>
            <c:bubble3D val="0"/>
            <c:spPr>
              <a:solidFill>
                <a:srgbClr val="FF0000"/>
              </a:solidFill>
              <a:ln>
                <a:noFill/>
              </a:ln>
              <a:effectLst/>
            </c:spPr>
            <c:extLst>
              <c:ext xmlns:c16="http://schemas.microsoft.com/office/drawing/2014/chart" uri="{C3380CC4-5D6E-409C-BE32-E72D297353CC}">
                <c16:uniqueId val="{00000003-83A4-4AC3-B14C-F7A21DEA908F}"/>
              </c:ext>
            </c:extLst>
          </c:dPt>
          <c:dPt>
            <c:idx val="9"/>
            <c:invertIfNegative val="0"/>
            <c:bubble3D val="0"/>
            <c:spPr>
              <a:solidFill>
                <a:srgbClr val="FF0000"/>
              </a:solidFill>
              <a:ln>
                <a:noFill/>
              </a:ln>
              <a:effectLst/>
            </c:spPr>
            <c:extLst>
              <c:ext xmlns:c16="http://schemas.microsoft.com/office/drawing/2014/chart" uri="{C3380CC4-5D6E-409C-BE32-E72D297353CC}">
                <c16:uniqueId val="{00000005-83A4-4AC3-B14C-F7A21DEA908F}"/>
              </c:ext>
            </c:extLst>
          </c:dPt>
          <c:dPt>
            <c:idx val="10"/>
            <c:invertIfNegative val="0"/>
            <c:bubble3D val="0"/>
            <c:spPr>
              <a:solidFill>
                <a:srgbClr val="FF0000"/>
              </a:solidFill>
              <a:ln>
                <a:noFill/>
              </a:ln>
              <a:effectLst/>
            </c:spPr>
            <c:extLst>
              <c:ext xmlns:c16="http://schemas.microsoft.com/office/drawing/2014/chart" uri="{C3380CC4-5D6E-409C-BE32-E72D297353CC}">
                <c16:uniqueId val="{00000007-83A4-4AC3-B14C-F7A21DEA908F}"/>
              </c:ext>
            </c:extLst>
          </c:dPt>
          <c:dPt>
            <c:idx val="11"/>
            <c:invertIfNegative val="0"/>
            <c:bubble3D val="0"/>
            <c:spPr>
              <a:solidFill>
                <a:srgbClr val="FF0000"/>
              </a:solidFill>
              <a:ln>
                <a:noFill/>
              </a:ln>
              <a:effectLst/>
            </c:spPr>
            <c:extLst>
              <c:ext xmlns:c16="http://schemas.microsoft.com/office/drawing/2014/chart" uri="{C3380CC4-5D6E-409C-BE32-E72D297353CC}">
                <c16:uniqueId val="{00000009-83A4-4AC3-B14C-F7A21DEA908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41275" cap="rnd">
                <a:gradFill>
                  <a:gsLst>
                    <a:gs pos="0">
                      <a:srgbClr val="00B050"/>
                    </a:gs>
                    <a:gs pos="54000">
                      <a:srgbClr val="FFC000"/>
                    </a:gs>
                    <a:gs pos="100000">
                      <a:srgbClr val="FF0000"/>
                    </a:gs>
                  </a:gsLst>
                  <a:lin ang="5400000" scaled="1"/>
                </a:gradFill>
                <a:prstDash val="sysDot"/>
                <a:tailEnd type="stealth"/>
              </a:ln>
              <a:effectLst/>
            </c:spPr>
            <c:trendlineType val="linear"/>
            <c:dispRSqr val="0"/>
            <c:dispEq val="0"/>
          </c:trendline>
          <c:cat>
            <c:strRef>
              <c:f>ANALYSIS!$O$4:$Z$4</c:f>
              <c:strCache>
                <c:ptCount val="12"/>
                <c:pt idx="0">
                  <c:v>Kennedy</c:v>
                </c:pt>
                <c:pt idx="1">
                  <c:v>Johnson</c:v>
                </c:pt>
                <c:pt idx="2">
                  <c:v>Nixon</c:v>
                </c:pt>
                <c:pt idx="3">
                  <c:v>Ford</c:v>
                </c:pt>
                <c:pt idx="4">
                  <c:v>Carter</c:v>
                </c:pt>
                <c:pt idx="5">
                  <c:v>Reagan</c:v>
                </c:pt>
                <c:pt idx="6">
                  <c:v>Bush</c:v>
                </c:pt>
                <c:pt idx="7">
                  <c:v>Clinton</c:v>
                </c:pt>
                <c:pt idx="8">
                  <c:v>W Bush</c:v>
                </c:pt>
                <c:pt idx="9">
                  <c:v>Obama</c:v>
                </c:pt>
                <c:pt idx="10">
                  <c:v>Trump</c:v>
                </c:pt>
                <c:pt idx="11">
                  <c:v>Biden</c:v>
                </c:pt>
              </c:strCache>
            </c:strRef>
          </c:cat>
          <c:val>
            <c:numRef>
              <c:f>ANALYSIS!$O$14:$Z$14</c:f>
              <c:numCache>
                <c:formatCode>0.0</c:formatCode>
                <c:ptCount val="12"/>
                <c:pt idx="0">
                  <c:v>30.077499999999951</c:v>
                </c:pt>
                <c:pt idx="1">
                  <c:v>32.30624999999997</c:v>
                </c:pt>
                <c:pt idx="2">
                  <c:v>40.448333333333302</c:v>
                </c:pt>
                <c:pt idx="3">
                  <c:v>53.358333333333299</c:v>
                </c:pt>
                <c:pt idx="4">
                  <c:v>70.206249999999955</c:v>
                </c:pt>
                <c:pt idx="5">
                  <c:v>105.02083333333312</c:v>
                </c:pt>
                <c:pt idx="6">
                  <c:v>132.7687499999995</c:v>
                </c:pt>
                <c:pt idx="7">
                  <c:v>158.03124999999974</c:v>
                </c:pt>
                <c:pt idx="8">
                  <c:v>193.65501041666624</c:v>
                </c:pt>
                <c:pt idx="9">
                  <c:v>229.22797916666636</c:v>
                </c:pt>
                <c:pt idx="10">
                  <c:v>252.67981249999977</c:v>
                </c:pt>
                <c:pt idx="11">
                  <c:v>289.42905555555535</c:v>
                </c:pt>
              </c:numCache>
            </c:numRef>
          </c:val>
          <c:extLst>
            <c:ext xmlns:c16="http://schemas.microsoft.com/office/drawing/2014/chart" uri="{C3380CC4-5D6E-409C-BE32-E72D297353CC}">
              <c16:uniqueId val="{0000000B-83A4-4AC3-B14C-F7A21DEA908F}"/>
            </c:ext>
          </c:extLst>
        </c:ser>
        <c:dLbls>
          <c:dLblPos val="outEnd"/>
          <c:showLegendKey val="0"/>
          <c:showVal val="1"/>
          <c:showCatName val="0"/>
          <c:showSerName val="0"/>
          <c:showPercent val="0"/>
          <c:showBubbleSize val="0"/>
        </c:dLbls>
        <c:gapWidth val="219"/>
        <c:overlap val="-27"/>
        <c:axId val="704744032"/>
        <c:axId val="704748832"/>
      </c:barChart>
      <c:catAx>
        <c:axId val="7047440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4748832"/>
        <c:crosses val="autoZero"/>
        <c:auto val="1"/>
        <c:lblAlgn val="ctr"/>
        <c:lblOffset val="100"/>
        <c:noMultiLvlLbl val="0"/>
      </c:catAx>
      <c:valAx>
        <c:axId val="704748832"/>
        <c:scaling>
          <c:orientation val="minMax"/>
        </c:scaling>
        <c:delete val="1"/>
        <c:axPos val="l"/>
        <c:numFmt formatCode="0.0" sourceLinked="1"/>
        <c:majorTickMark val="none"/>
        <c:minorTickMark val="none"/>
        <c:tickLblPos val="nextTo"/>
        <c:crossAx val="704744032"/>
        <c:crosses val="autoZero"/>
        <c:crossBetween val="between"/>
      </c:valAx>
      <c:spPr>
        <a:noFill/>
        <a:ln>
          <a:noFill/>
        </a:ln>
        <a:effectLst/>
      </c:spPr>
    </c:plotArea>
    <c:plotVisOnly val="1"/>
    <c:dispBlanksAs val="gap"/>
    <c:showDLblsOverMax val="0"/>
  </c:chart>
  <c:spPr>
    <a:noFill/>
    <a:ln w="28575" cap="flat" cmpd="sng" algn="ctr">
      <a:solidFill>
        <a:schemeClr val="tx1"/>
      </a:solidFill>
      <a:round/>
    </a:ln>
    <a:effectLst/>
  </c:spPr>
  <c:txPr>
    <a:bodyPr/>
    <a:lstStyle/>
    <a:p>
      <a:pPr>
        <a:defRPr/>
      </a:pPr>
      <a:endParaRPr lang="en-US"/>
    </a:p>
  </c:txPr>
  <c:printSettings>
    <c:headerFooter/>
    <c:pageMargins b="0.75" l="0.7" r="0.7" t="0.75" header="0.3" footer="0.3"/>
    <c:pageSetup/>
  </c:printSettings>
  <c:userShapes r:id="rId3"/>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Inflation by President Party</a:t>
            </a:r>
          </a:p>
          <a:p>
            <a:pPr>
              <a:defRPr/>
            </a:pPr>
            <a:r>
              <a:rPr lang="en-US"/>
              <a:t>(consumer price index)</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Pt>
            <c:idx val="0"/>
            <c:invertIfNegative val="0"/>
            <c:bubble3D val="0"/>
            <c:spPr>
              <a:solidFill>
                <a:srgbClr val="00B050"/>
              </a:solidFill>
              <a:ln>
                <a:noFill/>
              </a:ln>
              <a:effectLst/>
            </c:spPr>
            <c:extLst>
              <c:ext xmlns:c16="http://schemas.microsoft.com/office/drawing/2014/chart" uri="{C3380CC4-5D6E-409C-BE32-E72D297353CC}">
                <c16:uniqueId val="{00000001-E895-4537-9A32-707D185431CE}"/>
              </c:ext>
            </c:extLst>
          </c:dPt>
          <c:dPt>
            <c:idx val="1"/>
            <c:invertIfNegative val="0"/>
            <c:bubble3D val="0"/>
            <c:spPr>
              <a:solidFill>
                <a:srgbClr val="FF0000"/>
              </a:solidFill>
              <a:ln>
                <a:noFill/>
              </a:ln>
              <a:effectLst/>
            </c:spPr>
            <c:extLst>
              <c:ext xmlns:c16="http://schemas.microsoft.com/office/drawing/2014/chart" uri="{C3380CC4-5D6E-409C-BE32-E72D297353CC}">
                <c16:uniqueId val="{00000003-E895-4537-9A32-707D185431C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ANALYSIS!$L$4:$M$4</c:f>
              <c:strCache>
                <c:ptCount val="2"/>
                <c:pt idx="0">
                  <c:v>Republican</c:v>
                </c:pt>
                <c:pt idx="1">
                  <c:v>Democrat</c:v>
                </c:pt>
              </c:strCache>
            </c:strRef>
          </c:cat>
          <c:val>
            <c:numRef>
              <c:f>ANALYSIS!$L$14:$M$14</c:f>
              <c:numCache>
                <c:formatCode>0.0</c:formatCode>
                <c:ptCount val="2"/>
                <c:pt idx="0">
                  <c:v>134.17242708333308</c:v>
                </c:pt>
                <c:pt idx="1">
                  <c:v>145.19930645161273</c:v>
                </c:pt>
              </c:numCache>
            </c:numRef>
          </c:val>
          <c:extLst>
            <c:ext xmlns:c16="http://schemas.microsoft.com/office/drawing/2014/chart" uri="{C3380CC4-5D6E-409C-BE32-E72D297353CC}">
              <c16:uniqueId val="{00000005-E895-4537-9A32-707D185431CE}"/>
            </c:ext>
          </c:extLst>
        </c:ser>
        <c:dLbls>
          <c:dLblPos val="outEnd"/>
          <c:showLegendKey val="0"/>
          <c:showVal val="1"/>
          <c:showCatName val="0"/>
          <c:showSerName val="0"/>
          <c:showPercent val="0"/>
          <c:showBubbleSize val="0"/>
        </c:dLbls>
        <c:gapWidth val="219"/>
        <c:overlap val="-27"/>
        <c:axId val="704744032"/>
        <c:axId val="704748832"/>
      </c:barChart>
      <c:catAx>
        <c:axId val="7047440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4748832"/>
        <c:crosses val="autoZero"/>
        <c:auto val="1"/>
        <c:lblAlgn val="ctr"/>
        <c:lblOffset val="100"/>
        <c:noMultiLvlLbl val="0"/>
      </c:catAx>
      <c:valAx>
        <c:axId val="704748832"/>
        <c:scaling>
          <c:orientation val="minMax"/>
        </c:scaling>
        <c:delete val="1"/>
        <c:axPos val="l"/>
        <c:numFmt formatCode="0.0" sourceLinked="1"/>
        <c:majorTickMark val="none"/>
        <c:minorTickMark val="none"/>
        <c:tickLblPos val="nextTo"/>
        <c:crossAx val="704744032"/>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Inflation by Senate Party</a:t>
            </a:r>
          </a:p>
          <a:p>
            <a:pPr>
              <a:defRPr/>
            </a:pPr>
            <a:r>
              <a:rPr lang="en-US"/>
              <a:t>(consumer price index)</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Pt>
            <c:idx val="0"/>
            <c:invertIfNegative val="0"/>
            <c:bubble3D val="0"/>
            <c:spPr>
              <a:solidFill>
                <a:srgbClr val="FF0000"/>
              </a:solidFill>
              <a:ln>
                <a:noFill/>
              </a:ln>
              <a:effectLst/>
            </c:spPr>
            <c:extLst>
              <c:ext xmlns:c16="http://schemas.microsoft.com/office/drawing/2014/chart" uri="{C3380CC4-5D6E-409C-BE32-E72D297353CC}">
                <c16:uniqueId val="{00000001-8D33-4C06-9921-A2F1FD9BB6AE}"/>
              </c:ext>
            </c:extLst>
          </c:dPt>
          <c:dPt>
            <c:idx val="1"/>
            <c:invertIfNegative val="0"/>
            <c:bubble3D val="0"/>
            <c:spPr>
              <a:solidFill>
                <a:srgbClr val="00B050"/>
              </a:solidFill>
              <a:ln>
                <a:noFill/>
              </a:ln>
              <a:effectLst/>
            </c:spPr>
            <c:extLst>
              <c:ext xmlns:c16="http://schemas.microsoft.com/office/drawing/2014/chart" uri="{C3380CC4-5D6E-409C-BE32-E72D297353CC}">
                <c16:uniqueId val="{00000003-8D33-4C06-9921-A2F1FD9BB6A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ANALYSIS!$I$4:$J$4</c:f>
              <c:strCache>
                <c:ptCount val="2"/>
                <c:pt idx="0">
                  <c:v>Republican</c:v>
                </c:pt>
                <c:pt idx="1">
                  <c:v>Democrat</c:v>
                </c:pt>
              </c:strCache>
            </c:strRef>
          </c:cat>
          <c:val>
            <c:numRef>
              <c:f>ANALYSIS!$F$14:$G$14</c:f>
              <c:numCache>
                <c:formatCode>0.0</c:formatCode>
                <c:ptCount val="2"/>
                <c:pt idx="0">
                  <c:v>187.49926851851819</c:v>
                </c:pt>
                <c:pt idx="1">
                  <c:v>97.341691176470448</c:v>
                </c:pt>
              </c:numCache>
            </c:numRef>
          </c:val>
          <c:extLst>
            <c:ext xmlns:c16="http://schemas.microsoft.com/office/drawing/2014/chart" uri="{C3380CC4-5D6E-409C-BE32-E72D297353CC}">
              <c16:uniqueId val="{00000005-8D33-4C06-9921-A2F1FD9BB6AE}"/>
            </c:ext>
          </c:extLst>
        </c:ser>
        <c:dLbls>
          <c:dLblPos val="outEnd"/>
          <c:showLegendKey val="0"/>
          <c:showVal val="1"/>
          <c:showCatName val="0"/>
          <c:showSerName val="0"/>
          <c:showPercent val="0"/>
          <c:showBubbleSize val="0"/>
        </c:dLbls>
        <c:gapWidth val="219"/>
        <c:overlap val="-27"/>
        <c:axId val="704744032"/>
        <c:axId val="704748832"/>
      </c:barChart>
      <c:catAx>
        <c:axId val="7047440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4748832"/>
        <c:crosses val="autoZero"/>
        <c:auto val="1"/>
        <c:lblAlgn val="ctr"/>
        <c:lblOffset val="100"/>
        <c:noMultiLvlLbl val="0"/>
      </c:catAx>
      <c:valAx>
        <c:axId val="704748832"/>
        <c:scaling>
          <c:orientation val="minMax"/>
        </c:scaling>
        <c:delete val="1"/>
        <c:axPos val="l"/>
        <c:numFmt formatCode="0.0" sourceLinked="1"/>
        <c:majorTickMark val="none"/>
        <c:minorTickMark val="none"/>
        <c:tickLblPos val="nextTo"/>
        <c:crossAx val="704744032"/>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Inflation by House Party</a:t>
            </a:r>
          </a:p>
          <a:p>
            <a:pPr>
              <a:defRPr/>
            </a:pPr>
            <a:r>
              <a:rPr lang="en-US"/>
              <a:t>(consumer price index)</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Pt>
            <c:idx val="0"/>
            <c:invertIfNegative val="0"/>
            <c:bubble3D val="0"/>
            <c:spPr>
              <a:solidFill>
                <a:srgbClr val="FF0000"/>
              </a:solidFill>
              <a:ln>
                <a:noFill/>
              </a:ln>
              <a:effectLst/>
            </c:spPr>
            <c:extLst>
              <c:ext xmlns:c16="http://schemas.microsoft.com/office/drawing/2014/chart" uri="{C3380CC4-5D6E-409C-BE32-E72D297353CC}">
                <c16:uniqueId val="{00000001-3F6B-4B63-BD9A-2449AD4DE3A7}"/>
              </c:ext>
            </c:extLst>
          </c:dPt>
          <c:dPt>
            <c:idx val="1"/>
            <c:invertIfNegative val="0"/>
            <c:bubble3D val="0"/>
            <c:spPr>
              <a:solidFill>
                <a:srgbClr val="00B050"/>
              </a:solidFill>
              <a:ln>
                <a:noFill/>
              </a:ln>
              <a:effectLst/>
            </c:spPr>
            <c:extLst>
              <c:ext xmlns:c16="http://schemas.microsoft.com/office/drawing/2014/chart" uri="{C3380CC4-5D6E-409C-BE32-E72D297353CC}">
                <c16:uniqueId val="{00000003-3F6B-4B63-BD9A-2449AD4DE3A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ANALYSIS!$I$4:$J$4</c:f>
              <c:strCache>
                <c:ptCount val="2"/>
                <c:pt idx="0">
                  <c:v>Republican</c:v>
                </c:pt>
                <c:pt idx="1">
                  <c:v>Democrat</c:v>
                </c:pt>
              </c:strCache>
            </c:strRef>
          </c:cat>
          <c:val>
            <c:numRef>
              <c:f>ANALYSIS!$I$14:$J$14</c:f>
              <c:numCache>
                <c:formatCode>0.0</c:formatCode>
                <c:ptCount val="2"/>
                <c:pt idx="0">
                  <c:v>199.77975833333306</c:v>
                </c:pt>
                <c:pt idx="1">
                  <c:v>111.6069999999998</c:v>
                </c:pt>
              </c:numCache>
            </c:numRef>
          </c:val>
          <c:extLst>
            <c:ext xmlns:c16="http://schemas.microsoft.com/office/drawing/2014/chart" uri="{C3380CC4-5D6E-409C-BE32-E72D297353CC}">
              <c16:uniqueId val="{00000005-3F6B-4B63-BD9A-2449AD4DE3A7}"/>
            </c:ext>
          </c:extLst>
        </c:ser>
        <c:dLbls>
          <c:dLblPos val="outEnd"/>
          <c:showLegendKey val="0"/>
          <c:showVal val="1"/>
          <c:showCatName val="0"/>
          <c:showSerName val="0"/>
          <c:showPercent val="0"/>
          <c:showBubbleSize val="0"/>
        </c:dLbls>
        <c:gapWidth val="219"/>
        <c:overlap val="-27"/>
        <c:axId val="704744032"/>
        <c:axId val="704748832"/>
      </c:barChart>
      <c:catAx>
        <c:axId val="7047440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4748832"/>
        <c:crosses val="autoZero"/>
        <c:auto val="1"/>
        <c:lblAlgn val="ctr"/>
        <c:lblOffset val="100"/>
        <c:noMultiLvlLbl val="0"/>
      </c:catAx>
      <c:valAx>
        <c:axId val="704748832"/>
        <c:scaling>
          <c:orientation val="minMax"/>
        </c:scaling>
        <c:delete val="1"/>
        <c:axPos val="l"/>
        <c:numFmt formatCode="0.0" sourceLinked="1"/>
        <c:majorTickMark val="none"/>
        <c:minorTickMark val="none"/>
        <c:tickLblPos val="nextTo"/>
        <c:crossAx val="704744032"/>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REPUBLICAN PARTY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spPr>
            <a:solidFill>
              <a:schemeClr val="accent1"/>
            </a:solidFill>
            <a:ln>
              <a:noFill/>
            </a:ln>
            <a:effectLst/>
          </c:spPr>
          <c:invertIfNegative val="0"/>
          <c:dPt>
            <c:idx val="2"/>
            <c:invertIfNegative val="0"/>
            <c:bubble3D val="0"/>
            <c:spPr>
              <a:solidFill>
                <a:srgbClr val="00B050"/>
              </a:solidFill>
              <a:ln>
                <a:noFill/>
              </a:ln>
              <a:effectLst/>
            </c:spPr>
            <c:extLst>
              <c:ext xmlns:c16="http://schemas.microsoft.com/office/drawing/2014/chart" uri="{C3380CC4-5D6E-409C-BE32-E72D297353CC}">
                <c16:uniqueId val="{00000001-26B5-4711-B197-DDC7D7740D89}"/>
              </c:ext>
            </c:extLst>
          </c:dPt>
          <c:dLbls>
            <c:dLbl>
              <c:idx val="8"/>
              <c:layout>
                <c:manualLayout>
                  <c:x val="-0.17222222222222211"/>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26B5-4711-B197-DDC7D7740D8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ANALYSIS!$B$5:$B$20</c:f>
              <c:strCache>
                <c:ptCount val="16"/>
                <c:pt idx="0">
                  <c:v>Average Poverty Rate</c:v>
                </c:pt>
                <c:pt idx="1">
                  <c:v>Average Unemployment Rate</c:v>
                </c:pt>
                <c:pt idx="2">
                  <c:v>Average Employment Population</c:v>
                </c:pt>
                <c:pt idx="3">
                  <c:v>Average GDP %</c:v>
                </c:pt>
                <c:pt idx="4">
                  <c:v>Average GDP Difference %</c:v>
                </c:pt>
                <c:pt idx="5">
                  <c:v>Deficit *</c:v>
                </c:pt>
                <c:pt idx="6">
                  <c:v>Debt Increase *</c:v>
                </c:pt>
                <c:pt idx="7">
                  <c:v>Deficit to GDP *</c:v>
                </c:pt>
                <c:pt idx="8">
                  <c:v>Federal Surplus or Deficit (FYFSD) **</c:v>
                </c:pt>
                <c:pt idx="9">
                  <c:v>Average Inflation</c:v>
                </c:pt>
                <c:pt idx="10">
                  <c:v>Stock Market</c:v>
                </c:pt>
                <c:pt idx="11">
                  <c:v>Average House Prices</c:v>
                </c:pt>
                <c:pt idx="12">
                  <c:v>Average College Costs</c:v>
                </c:pt>
                <c:pt idx="13">
                  <c:v>Average Gas Prices</c:v>
                </c:pt>
                <c:pt idx="14">
                  <c:v>Average Household Income (Median)</c:v>
                </c:pt>
                <c:pt idx="15">
                  <c:v>Count of Recessions</c:v>
                </c:pt>
              </c:strCache>
            </c:strRef>
          </c:cat>
          <c:val>
            <c:numRef>
              <c:f>ANALYSIS!$C$5:$C$20</c:f>
              <c:numCache>
                <c:formatCode>0.0%</c:formatCode>
                <c:ptCount val="16"/>
                <c:pt idx="0" formatCode="0.0">
                  <c:v>13.033461538461539</c:v>
                </c:pt>
                <c:pt idx="1">
                  <c:v>5.6784455128205125E-2</c:v>
                </c:pt>
                <c:pt idx="2" formatCode="#,##0">
                  <c:v>130477146.82539682</c:v>
                </c:pt>
                <c:pt idx="3">
                  <c:v>4.5205505376649337E-2</c:v>
                </c:pt>
                <c:pt idx="4">
                  <c:v>1.6592177011659371E-2</c:v>
                </c:pt>
                <c:pt idx="5" formatCode="&quot;$&quot;#,##0.0">
                  <c:v>403.86049382716055</c:v>
                </c:pt>
                <c:pt idx="6" formatCode="&quot;$&quot;#,##0.0">
                  <c:v>587.17581369248035</c:v>
                </c:pt>
                <c:pt idx="7">
                  <c:v>2.9097418630751968E-2</c:v>
                </c:pt>
                <c:pt idx="8" formatCode="&quot;$&quot;#,##0.00">
                  <c:v>-407164.70146604936</c:v>
                </c:pt>
                <c:pt idx="9" formatCode="0.0">
                  <c:v>173.81715131172811</c:v>
                </c:pt>
                <c:pt idx="10" formatCode="&quot;$&quot;#,##0.00">
                  <c:v>5735760.0352777774</c:v>
                </c:pt>
                <c:pt idx="11" formatCode="&quot;$&quot;#,##0.00">
                  <c:v>230103.03626543211</c:v>
                </c:pt>
                <c:pt idx="12" formatCode="&quot;$&quot;#,##0.00">
                  <c:v>4349.2106591865349</c:v>
                </c:pt>
                <c:pt idx="13" formatCode="&quot;$&quot;#,##0.00">
                  <c:v>2.194661111111111</c:v>
                </c:pt>
                <c:pt idx="14" formatCode="&quot;$&quot;#,##0.00">
                  <c:v>45330.819185645283</c:v>
                </c:pt>
                <c:pt idx="15" formatCode="0">
                  <c:v>1.6666666666666667</c:v>
                </c:pt>
              </c:numCache>
            </c:numRef>
          </c:val>
          <c:extLst>
            <c:ext xmlns:c16="http://schemas.microsoft.com/office/drawing/2014/chart" uri="{C3380CC4-5D6E-409C-BE32-E72D297353CC}">
              <c16:uniqueId val="{00000003-26B5-4711-B197-DDC7D7740D89}"/>
            </c:ext>
          </c:extLst>
        </c:ser>
        <c:dLbls>
          <c:dLblPos val="outEnd"/>
          <c:showLegendKey val="0"/>
          <c:showVal val="1"/>
          <c:showCatName val="0"/>
          <c:showSerName val="0"/>
          <c:showPercent val="0"/>
          <c:showBubbleSize val="0"/>
        </c:dLbls>
        <c:gapWidth val="182"/>
        <c:axId val="277134431"/>
        <c:axId val="277134911"/>
      </c:barChart>
      <c:catAx>
        <c:axId val="27713443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7134911"/>
        <c:crosses val="autoZero"/>
        <c:auto val="1"/>
        <c:lblAlgn val="ctr"/>
        <c:lblOffset val="100"/>
        <c:noMultiLvlLbl val="0"/>
      </c:catAx>
      <c:valAx>
        <c:axId val="277134911"/>
        <c:scaling>
          <c:orientation val="minMax"/>
        </c:scaling>
        <c:delete val="1"/>
        <c:axPos val="b"/>
        <c:numFmt formatCode="0.0" sourceLinked="1"/>
        <c:majorTickMark val="none"/>
        <c:minorTickMark val="none"/>
        <c:tickLblPos val="nextTo"/>
        <c:crossAx val="277134431"/>
        <c:crosses val="autoZero"/>
        <c:crossBetween val="between"/>
      </c:valAx>
      <c:spPr>
        <a:noFill/>
        <a:ln>
          <a:noFill/>
        </a:ln>
        <a:effectLst/>
      </c:spPr>
    </c:plotArea>
    <c:plotVisOnly val="1"/>
    <c:dispBlanksAs val="gap"/>
    <c:showDLblsOverMax val="0"/>
  </c:chart>
  <c:spPr>
    <a:solidFill>
      <a:schemeClr val="bg1"/>
    </a:solidFill>
    <a:ln w="28575"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DEMOCRAT PARTY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spPr>
            <a:solidFill>
              <a:schemeClr val="accent1"/>
            </a:solidFill>
            <a:ln>
              <a:noFill/>
            </a:ln>
            <a:effectLst/>
          </c:spPr>
          <c:invertIfNegative val="0"/>
          <c:dPt>
            <c:idx val="2"/>
            <c:invertIfNegative val="0"/>
            <c:bubble3D val="0"/>
            <c:spPr>
              <a:solidFill>
                <a:srgbClr val="00B050"/>
              </a:solidFill>
              <a:ln>
                <a:noFill/>
              </a:ln>
              <a:effectLst/>
            </c:spPr>
            <c:extLst>
              <c:ext xmlns:c16="http://schemas.microsoft.com/office/drawing/2014/chart" uri="{C3380CC4-5D6E-409C-BE32-E72D297353CC}">
                <c16:uniqueId val="{00000001-5056-45E6-9DE0-4407E98CA47F}"/>
              </c:ext>
            </c:extLst>
          </c:dPt>
          <c:dLbls>
            <c:dLbl>
              <c:idx val="8"/>
              <c:layout>
                <c:manualLayout>
                  <c:x val="-0.17222222222222211"/>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5056-45E6-9DE0-4407E98CA47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ANALYSIS!$B$5:$B$20</c:f>
              <c:strCache>
                <c:ptCount val="16"/>
                <c:pt idx="0">
                  <c:v>Average Poverty Rate</c:v>
                </c:pt>
                <c:pt idx="1">
                  <c:v>Average Unemployment Rate</c:v>
                </c:pt>
                <c:pt idx="2">
                  <c:v>Average Employment Population</c:v>
                </c:pt>
                <c:pt idx="3">
                  <c:v>Average GDP %</c:v>
                </c:pt>
                <c:pt idx="4">
                  <c:v>Average GDP Difference %</c:v>
                </c:pt>
                <c:pt idx="5">
                  <c:v>Deficit *</c:v>
                </c:pt>
                <c:pt idx="6">
                  <c:v>Debt Increase *</c:v>
                </c:pt>
                <c:pt idx="7">
                  <c:v>Deficit to GDP *</c:v>
                </c:pt>
                <c:pt idx="8">
                  <c:v>Federal Surplus or Deficit (FYFSD) **</c:v>
                </c:pt>
                <c:pt idx="9">
                  <c:v>Average Inflation</c:v>
                </c:pt>
                <c:pt idx="10">
                  <c:v>Stock Market</c:v>
                </c:pt>
                <c:pt idx="11">
                  <c:v>Average House Prices</c:v>
                </c:pt>
                <c:pt idx="12">
                  <c:v>Average College Costs</c:v>
                </c:pt>
                <c:pt idx="13">
                  <c:v>Average Gas Prices</c:v>
                </c:pt>
                <c:pt idx="14">
                  <c:v>Average Household Income (Median)</c:v>
                </c:pt>
                <c:pt idx="15">
                  <c:v>Count of Recessions</c:v>
                </c:pt>
              </c:strCache>
            </c:strRef>
          </c:cat>
          <c:val>
            <c:numRef>
              <c:f>ANALYSIS!$D$5:$D$20</c:f>
              <c:numCache>
                <c:formatCode>0.0%</c:formatCode>
                <c:ptCount val="16"/>
                <c:pt idx="0" formatCode="0.0">
                  <c:v>14.146764705882353</c:v>
                </c:pt>
                <c:pt idx="1">
                  <c:v>5.9616619981325863E-2</c:v>
                </c:pt>
                <c:pt idx="2" formatCode="#,##0">
                  <c:v>107059101.48768811</c:v>
                </c:pt>
                <c:pt idx="3">
                  <c:v>5.3673637759406707E-2</c:v>
                </c:pt>
                <c:pt idx="4">
                  <c:v>1.9864674359636108E-2</c:v>
                </c:pt>
                <c:pt idx="5" formatCode="&quot;$&quot;#,##0.0">
                  <c:v>357.89996763896858</c:v>
                </c:pt>
                <c:pt idx="6" formatCode="&quot;$&quot;#,##0.0">
                  <c:v>441.70373475721868</c:v>
                </c:pt>
                <c:pt idx="7">
                  <c:v>3.0954871070708861E-2</c:v>
                </c:pt>
                <c:pt idx="8" formatCode="&quot;$&quot;#,##0.00">
                  <c:v>-358107.68700998771</c:v>
                </c:pt>
                <c:pt idx="9" formatCode="0.0">
                  <c:v>118.04933254269433</c:v>
                </c:pt>
                <c:pt idx="10" formatCode="&quot;$&quot;#,##0.00">
                  <c:v>5386383.244095237</c:v>
                </c:pt>
                <c:pt idx="11" formatCode="&quot;$&quot;#,##0.00">
                  <c:v>150331.17465657415</c:v>
                </c:pt>
                <c:pt idx="12" formatCode="&quot;$&quot;#,##0.00">
                  <c:v>2709.0507936507934</c:v>
                </c:pt>
                <c:pt idx="13" formatCode="&quot;$&quot;#,##0.00">
                  <c:v>2.7273000000000001</c:v>
                </c:pt>
                <c:pt idx="14" formatCode="&quot;$&quot;#,##0.00">
                  <c:v>42714.846839320526</c:v>
                </c:pt>
                <c:pt idx="15" formatCode="0">
                  <c:v>2.6666666666666665</c:v>
                </c:pt>
              </c:numCache>
            </c:numRef>
          </c:val>
          <c:extLst>
            <c:ext xmlns:c16="http://schemas.microsoft.com/office/drawing/2014/chart" uri="{C3380CC4-5D6E-409C-BE32-E72D297353CC}">
              <c16:uniqueId val="{00000003-5056-45E6-9DE0-4407E98CA47F}"/>
            </c:ext>
          </c:extLst>
        </c:ser>
        <c:dLbls>
          <c:dLblPos val="outEnd"/>
          <c:showLegendKey val="0"/>
          <c:showVal val="1"/>
          <c:showCatName val="0"/>
          <c:showSerName val="0"/>
          <c:showPercent val="0"/>
          <c:showBubbleSize val="0"/>
        </c:dLbls>
        <c:gapWidth val="182"/>
        <c:axId val="277134431"/>
        <c:axId val="277134911"/>
      </c:barChart>
      <c:catAx>
        <c:axId val="27713443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7134911"/>
        <c:crosses val="autoZero"/>
        <c:auto val="1"/>
        <c:lblAlgn val="ctr"/>
        <c:lblOffset val="100"/>
        <c:noMultiLvlLbl val="0"/>
      </c:catAx>
      <c:valAx>
        <c:axId val="277134911"/>
        <c:scaling>
          <c:orientation val="minMax"/>
        </c:scaling>
        <c:delete val="1"/>
        <c:axPos val="b"/>
        <c:numFmt formatCode="0.0" sourceLinked="1"/>
        <c:majorTickMark val="none"/>
        <c:minorTickMark val="none"/>
        <c:tickLblPos val="nextTo"/>
        <c:crossAx val="277134431"/>
        <c:crosses val="autoZero"/>
        <c:crossBetween val="between"/>
      </c:valAx>
      <c:spPr>
        <a:noFill/>
        <a:ln>
          <a:noFill/>
        </a:ln>
        <a:effectLst/>
      </c:spPr>
    </c:plotArea>
    <c:plotVisOnly val="1"/>
    <c:dispBlanksAs val="gap"/>
    <c:showDLblsOverMax val="0"/>
  </c:chart>
  <c:spPr>
    <a:solidFill>
      <a:schemeClr val="bg1"/>
    </a:solidFill>
    <a:ln w="28575"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Employment Population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spPr>
            <a:gradFill flip="none" rotWithShape="1">
              <a:gsLst>
                <a:gs pos="0">
                  <a:schemeClr val="accent1"/>
                </a:gs>
                <a:gs pos="21000">
                  <a:schemeClr val="accent1"/>
                </a:gs>
                <a:gs pos="100000">
                  <a:srgbClr val="00B050"/>
                </a:gs>
              </a:gsLst>
              <a:lin ang="2700000" scaled="1"/>
              <a:tileRect/>
            </a:gradFill>
            <a:ln>
              <a:noFill/>
            </a:ln>
            <a:effectLst/>
          </c:spPr>
          <c:invertIfNegative val="0"/>
          <c:dPt>
            <c:idx val="8"/>
            <c:invertIfNegative val="0"/>
            <c:bubble3D val="0"/>
            <c:spPr>
              <a:solidFill>
                <a:srgbClr val="00B050"/>
              </a:solidFill>
              <a:ln>
                <a:noFill/>
              </a:ln>
              <a:effectLst/>
            </c:spPr>
            <c:extLst>
              <c:ext xmlns:c16="http://schemas.microsoft.com/office/drawing/2014/chart" uri="{C3380CC4-5D6E-409C-BE32-E72D297353CC}">
                <c16:uniqueId val="{00000006-2EB5-4764-9F52-19390CCCB902}"/>
              </c:ext>
            </c:extLst>
          </c:dPt>
          <c:dPt>
            <c:idx val="9"/>
            <c:invertIfNegative val="0"/>
            <c:bubble3D val="0"/>
            <c:spPr>
              <a:solidFill>
                <a:srgbClr val="00B050"/>
              </a:solidFill>
              <a:ln>
                <a:noFill/>
              </a:ln>
              <a:effectLst/>
            </c:spPr>
            <c:extLst>
              <c:ext xmlns:c16="http://schemas.microsoft.com/office/drawing/2014/chart" uri="{C3380CC4-5D6E-409C-BE32-E72D297353CC}">
                <c16:uniqueId val="{00000005-2EB5-4764-9F52-19390CCCB902}"/>
              </c:ext>
            </c:extLst>
          </c:dPt>
          <c:dPt>
            <c:idx val="10"/>
            <c:invertIfNegative val="0"/>
            <c:bubble3D val="0"/>
            <c:spPr>
              <a:solidFill>
                <a:srgbClr val="00B050"/>
              </a:solidFill>
              <a:ln>
                <a:noFill/>
              </a:ln>
              <a:effectLst/>
            </c:spPr>
            <c:extLst>
              <c:ext xmlns:c16="http://schemas.microsoft.com/office/drawing/2014/chart" uri="{C3380CC4-5D6E-409C-BE32-E72D297353CC}">
                <c16:uniqueId val="{00000004-2EB5-4764-9F52-19390CCCB902}"/>
              </c:ext>
            </c:extLst>
          </c:dPt>
          <c:dPt>
            <c:idx val="11"/>
            <c:invertIfNegative val="0"/>
            <c:bubble3D val="0"/>
            <c:spPr>
              <a:solidFill>
                <a:srgbClr val="00B050"/>
              </a:solidFill>
              <a:ln>
                <a:noFill/>
              </a:ln>
              <a:effectLst/>
            </c:spPr>
            <c:extLst>
              <c:ext xmlns:c16="http://schemas.microsoft.com/office/drawing/2014/chart" uri="{C3380CC4-5D6E-409C-BE32-E72D297353CC}">
                <c16:uniqueId val="{00000002-2EB5-4764-9F52-19390CCCB90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41275" cap="rnd">
                <a:gradFill>
                  <a:gsLst>
                    <a:gs pos="0">
                      <a:srgbClr val="00B050"/>
                    </a:gs>
                    <a:gs pos="56000">
                      <a:srgbClr val="FFC000"/>
                    </a:gs>
                    <a:gs pos="100000">
                      <a:srgbClr val="FF0000"/>
                    </a:gs>
                  </a:gsLst>
                  <a:lin ang="5400000" scaled="1"/>
                </a:gradFill>
                <a:prstDash val="sysDot"/>
                <a:tailEnd type="stealth"/>
              </a:ln>
              <a:effectLst/>
            </c:spPr>
            <c:trendlineType val="power"/>
            <c:dispRSqr val="0"/>
            <c:dispEq val="0"/>
          </c:trendline>
          <c:cat>
            <c:strRef>
              <c:f>ANALYSIS!$O$4:$Z$4</c:f>
              <c:strCache>
                <c:ptCount val="12"/>
                <c:pt idx="0">
                  <c:v>Kennedy</c:v>
                </c:pt>
                <c:pt idx="1">
                  <c:v>Johnson</c:v>
                </c:pt>
                <c:pt idx="2">
                  <c:v>Nixon</c:v>
                </c:pt>
                <c:pt idx="3">
                  <c:v>Ford</c:v>
                </c:pt>
                <c:pt idx="4">
                  <c:v>Carter</c:v>
                </c:pt>
                <c:pt idx="5">
                  <c:v>Reagan</c:v>
                </c:pt>
                <c:pt idx="6">
                  <c:v>Bush</c:v>
                </c:pt>
                <c:pt idx="7">
                  <c:v>Clinton</c:v>
                </c:pt>
                <c:pt idx="8">
                  <c:v>W Bush</c:v>
                </c:pt>
                <c:pt idx="9">
                  <c:v>Obama</c:v>
                </c:pt>
                <c:pt idx="10">
                  <c:v>Trump</c:v>
                </c:pt>
                <c:pt idx="11">
                  <c:v>Biden</c:v>
                </c:pt>
              </c:strCache>
            </c:strRef>
          </c:cat>
          <c:val>
            <c:numRef>
              <c:f>ANALYSIS!$O$7:$Z$7</c:f>
              <c:numCache>
                <c:formatCode>#,##0</c:formatCode>
                <c:ptCount val="12"/>
                <c:pt idx="0">
                  <c:v>65942000</c:v>
                </c:pt>
                <c:pt idx="1">
                  <c:v>70994166.666666672</c:v>
                </c:pt>
                <c:pt idx="2">
                  <c:v>79713800</c:v>
                </c:pt>
                <c:pt idx="3">
                  <c:v>86527333.333333328</c:v>
                </c:pt>
                <c:pt idx="4">
                  <c:v>95534750</c:v>
                </c:pt>
                <c:pt idx="5">
                  <c:v>105270875</c:v>
                </c:pt>
                <c:pt idx="6">
                  <c:v>117926750</c:v>
                </c:pt>
                <c:pt idx="7">
                  <c:v>127429875</c:v>
                </c:pt>
                <c:pt idx="8">
                  <c:v>140646125</c:v>
                </c:pt>
                <c:pt idx="9">
                  <c:v>143583000</c:v>
                </c:pt>
                <c:pt idx="10">
                  <c:v>155387500</c:v>
                </c:pt>
                <c:pt idx="11">
                  <c:v>157046750</c:v>
                </c:pt>
              </c:numCache>
            </c:numRef>
          </c:val>
          <c:extLst>
            <c:ext xmlns:c16="http://schemas.microsoft.com/office/drawing/2014/chart" uri="{C3380CC4-5D6E-409C-BE32-E72D297353CC}">
              <c16:uniqueId val="{00000000-2EB5-4764-9F52-19390CCCB902}"/>
            </c:ext>
          </c:extLst>
        </c:ser>
        <c:dLbls>
          <c:dLblPos val="outEnd"/>
          <c:showLegendKey val="0"/>
          <c:showVal val="1"/>
          <c:showCatName val="0"/>
          <c:showSerName val="0"/>
          <c:showPercent val="0"/>
          <c:showBubbleSize val="0"/>
        </c:dLbls>
        <c:gapWidth val="182"/>
        <c:axId val="1887443215"/>
        <c:axId val="238865727"/>
      </c:barChart>
      <c:catAx>
        <c:axId val="18874432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8865727"/>
        <c:crosses val="autoZero"/>
        <c:auto val="1"/>
        <c:lblAlgn val="ctr"/>
        <c:lblOffset val="100"/>
        <c:noMultiLvlLbl val="0"/>
      </c:catAx>
      <c:valAx>
        <c:axId val="238865727"/>
        <c:scaling>
          <c:orientation val="minMax"/>
        </c:scaling>
        <c:delete val="1"/>
        <c:axPos val="b"/>
        <c:numFmt formatCode="#,##0" sourceLinked="1"/>
        <c:majorTickMark val="none"/>
        <c:minorTickMark val="none"/>
        <c:tickLblPos val="nextTo"/>
        <c:crossAx val="1887443215"/>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GDP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spPr>
            <a:solidFill>
              <a:schemeClr val="accent1"/>
            </a:solidFill>
            <a:ln>
              <a:noFill/>
            </a:ln>
            <a:effectLst/>
          </c:spPr>
          <c:invertIfNegative val="0"/>
          <c:dPt>
            <c:idx val="4"/>
            <c:invertIfNegative val="0"/>
            <c:bubble3D val="0"/>
            <c:spPr>
              <a:solidFill>
                <a:srgbClr val="00B050"/>
              </a:solidFill>
              <a:ln>
                <a:noFill/>
              </a:ln>
              <a:effectLst/>
            </c:spPr>
            <c:extLst>
              <c:ext xmlns:c16="http://schemas.microsoft.com/office/drawing/2014/chart" uri="{C3380CC4-5D6E-409C-BE32-E72D297353CC}">
                <c16:uniqueId val="{00000001-1608-4184-A6C0-C028BB840A3A}"/>
              </c:ext>
            </c:extLst>
          </c:dPt>
          <c:dPt>
            <c:idx val="9"/>
            <c:invertIfNegative val="0"/>
            <c:bubble3D val="0"/>
            <c:spPr>
              <a:solidFill>
                <a:srgbClr val="FF0000"/>
              </a:solidFill>
              <a:ln>
                <a:noFill/>
              </a:ln>
              <a:effectLst/>
            </c:spPr>
            <c:extLst>
              <c:ext xmlns:c16="http://schemas.microsoft.com/office/drawing/2014/chart" uri="{C3380CC4-5D6E-409C-BE32-E72D297353CC}">
                <c16:uniqueId val="{00000002-1608-4184-A6C0-C028BB840A3A}"/>
              </c:ext>
            </c:extLst>
          </c:dPt>
          <c:dPt>
            <c:idx val="10"/>
            <c:invertIfNegative val="0"/>
            <c:bubble3D val="0"/>
            <c:spPr>
              <a:solidFill>
                <a:srgbClr val="FF0000"/>
              </a:solidFill>
              <a:ln>
                <a:noFill/>
              </a:ln>
              <a:effectLst/>
            </c:spPr>
            <c:extLst>
              <c:ext xmlns:c16="http://schemas.microsoft.com/office/drawing/2014/chart" uri="{C3380CC4-5D6E-409C-BE32-E72D297353CC}">
                <c16:uniqueId val="{00000004-1608-4184-A6C0-C028BB840A3A}"/>
              </c:ext>
            </c:extLst>
          </c:dPt>
          <c:dPt>
            <c:idx val="11"/>
            <c:invertIfNegative val="0"/>
            <c:bubble3D val="0"/>
            <c:spPr>
              <a:solidFill>
                <a:srgbClr val="00B050"/>
              </a:solidFill>
              <a:ln>
                <a:noFill/>
              </a:ln>
              <a:effectLst/>
            </c:spPr>
            <c:extLst>
              <c:ext xmlns:c16="http://schemas.microsoft.com/office/drawing/2014/chart" uri="{C3380CC4-5D6E-409C-BE32-E72D297353CC}">
                <c16:uniqueId val="{00000003-1608-4184-A6C0-C028BB840A3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ANALYSIS!$O$4:$Z$4</c:f>
              <c:strCache>
                <c:ptCount val="12"/>
                <c:pt idx="0">
                  <c:v>Kennedy</c:v>
                </c:pt>
                <c:pt idx="1">
                  <c:v>Johnson</c:v>
                </c:pt>
                <c:pt idx="2">
                  <c:v>Nixon</c:v>
                </c:pt>
                <c:pt idx="3">
                  <c:v>Ford</c:v>
                </c:pt>
                <c:pt idx="4">
                  <c:v>Carter</c:v>
                </c:pt>
                <c:pt idx="5">
                  <c:v>Reagan</c:v>
                </c:pt>
                <c:pt idx="6">
                  <c:v>Bush</c:v>
                </c:pt>
                <c:pt idx="7">
                  <c:v>Clinton</c:v>
                </c:pt>
                <c:pt idx="8">
                  <c:v>W Bush</c:v>
                </c:pt>
                <c:pt idx="9">
                  <c:v>Obama</c:v>
                </c:pt>
                <c:pt idx="10">
                  <c:v>Trump</c:v>
                </c:pt>
                <c:pt idx="11">
                  <c:v>Biden</c:v>
                </c:pt>
              </c:strCache>
            </c:strRef>
          </c:cat>
          <c:val>
            <c:numRef>
              <c:f>ANALYSIS!$O$8:$Z$8</c:f>
              <c:numCache>
                <c:formatCode>0.0%</c:formatCode>
                <c:ptCount val="12"/>
                <c:pt idx="0">
                  <c:v>3.7017183373960039E-2</c:v>
                </c:pt>
                <c:pt idx="1">
                  <c:v>5.967612614685678E-2</c:v>
                </c:pt>
                <c:pt idx="2">
                  <c:v>6.9167755590391872E-2</c:v>
                </c:pt>
                <c:pt idx="3">
                  <c:v>7.8314482348951775E-2</c:v>
                </c:pt>
                <c:pt idx="4">
                  <c:v>9.0734938851034508E-2</c:v>
                </c:pt>
                <c:pt idx="5">
                  <c:v>6.4134997221307138E-2</c:v>
                </c:pt>
                <c:pt idx="6">
                  <c:v>4.179488608186302E-2</c:v>
                </c:pt>
                <c:pt idx="7">
                  <c:v>4.3647234920151406E-2</c:v>
                </c:pt>
                <c:pt idx="8">
                  <c:v>3.5528956790522287E-2</c:v>
                </c:pt>
                <c:pt idx="9">
                  <c:v>2.1463788635352948E-2</c:v>
                </c:pt>
                <c:pt idx="10">
                  <c:v>2.2674164027420257E-2</c:v>
                </c:pt>
                <c:pt idx="11">
                  <c:v>8.766684728122387E-2</c:v>
                </c:pt>
              </c:numCache>
            </c:numRef>
          </c:val>
          <c:extLst>
            <c:ext xmlns:c16="http://schemas.microsoft.com/office/drawing/2014/chart" uri="{C3380CC4-5D6E-409C-BE32-E72D297353CC}">
              <c16:uniqueId val="{00000000-1608-4184-A6C0-C028BB840A3A}"/>
            </c:ext>
          </c:extLst>
        </c:ser>
        <c:dLbls>
          <c:dLblPos val="outEnd"/>
          <c:showLegendKey val="0"/>
          <c:showVal val="1"/>
          <c:showCatName val="0"/>
          <c:showSerName val="0"/>
          <c:showPercent val="0"/>
          <c:showBubbleSize val="0"/>
        </c:dLbls>
        <c:gapWidth val="182"/>
        <c:axId val="39994175"/>
        <c:axId val="39994655"/>
      </c:barChart>
      <c:catAx>
        <c:axId val="3999417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994655"/>
        <c:crosses val="autoZero"/>
        <c:auto val="1"/>
        <c:lblAlgn val="ctr"/>
        <c:lblOffset val="100"/>
        <c:noMultiLvlLbl val="0"/>
      </c:catAx>
      <c:valAx>
        <c:axId val="39994655"/>
        <c:scaling>
          <c:orientation val="minMax"/>
        </c:scaling>
        <c:delete val="1"/>
        <c:axPos val="b"/>
        <c:numFmt formatCode="0.0%" sourceLinked="1"/>
        <c:majorTickMark val="none"/>
        <c:minorTickMark val="none"/>
        <c:tickLblPos val="nextTo"/>
        <c:crossAx val="39994175"/>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GDP Difference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spPr>
            <a:solidFill>
              <a:schemeClr val="accent1"/>
            </a:solidFill>
            <a:ln>
              <a:noFill/>
            </a:ln>
            <a:effectLst/>
          </c:spPr>
          <c:invertIfNegative val="0"/>
          <c:dPt>
            <c:idx val="7"/>
            <c:invertIfNegative val="0"/>
            <c:bubble3D val="0"/>
            <c:spPr>
              <a:solidFill>
                <a:srgbClr val="FF0000"/>
              </a:solidFill>
              <a:ln>
                <a:noFill/>
              </a:ln>
              <a:effectLst/>
            </c:spPr>
            <c:extLst>
              <c:ext xmlns:c16="http://schemas.microsoft.com/office/drawing/2014/chart" uri="{C3380CC4-5D6E-409C-BE32-E72D297353CC}">
                <c16:uniqueId val="{00000002-C728-47D0-A4F7-77C1CF50CA4A}"/>
              </c:ext>
            </c:extLst>
          </c:dPt>
          <c:dPt>
            <c:idx val="11"/>
            <c:invertIfNegative val="0"/>
            <c:bubble3D val="0"/>
            <c:spPr>
              <a:solidFill>
                <a:srgbClr val="00B050"/>
              </a:solidFill>
              <a:ln>
                <a:noFill/>
              </a:ln>
              <a:effectLst/>
            </c:spPr>
            <c:extLst>
              <c:ext xmlns:c16="http://schemas.microsoft.com/office/drawing/2014/chart" uri="{C3380CC4-5D6E-409C-BE32-E72D297353CC}">
                <c16:uniqueId val="{00000001-C728-47D0-A4F7-77C1CF50CA4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ANALYSIS!$O$4:$Z$4</c:f>
              <c:strCache>
                <c:ptCount val="12"/>
                <c:pt idx="0">
                  <c:v>Kennedy</c:v>
                </c:pt>
                <c:pt idx="1">
                  <c:v>Johnson</c:v>
                </c:pt>
                <c:pt idx="2">
                  <c:v>Nixon</c:v>
                </c:pt>
                <c:pt idx="3">
                  <c:v>Ford</c:v>
                </c:pt>
                <c:pt idx="4">
                  <c:v>Carter</c:v>
                </c:pt>
                <c:pt idx="5">
                  <c:v>Reagan</c:v>
                </c:pt>
                <c:pt idx="6">
                  <c:v>Bush</c:v>
                </c:pt>
                <c:pt idx="7">
                  <c:v>Clinton</c:v>
                </c:pt>
                <c:pt idx="8">
                  <c:v>W Bush</c:v>
                </c:pt>
                <c:pt idx="9">
                  <c:v>Obama</c:v>
                </c:pt>
                <c:pt idx="10">
                  <c:v>Trump</c:v>
                </c:pt>
                <c:pt idx="11">
                  <c:v>Biden</c:v>
                </c:pt>
              </c:strCache>
            </c:strRef>
          </c:cat>
          <c:val>
            <c:numRef>
              <c:f>ANALYSIS!$O$9:$Z$9</c:f>
              <c:numCache>
                <c:formatCode>0.0%</c:formatCode>
                <c:ptCount val="12"/>
                <c:pt idx="0">
                  <c:v>3.5268213028924245E-2</c:v>
                </c:pt>
                <c:pt idx="1">
                  <c:v>1.9974910416594199E-2</c:v>
                </c:pt>
                <c:pt idx="2">
                  <c:v>1.8664637641302707E-2</c:v>
                </c:pt>
                <c:pt idx="3">
                  <c:v>1.5945049508261328E-2</c:v>
                </c:pt>
                <c:pt idx="4">
                  <c:v>1.224106500599445E-2</c:v>
                </c:pt>
                <c:pt idx="5">
                  <c:v>2.8323406805043833E-2</c:v>
                </c:pt>
                <c:pt idx="6">
                  <c:v>1.7357667432369883E-2</c:v>
                </c:pt>
                <c:pt idx="7">
                  <c:v>6.7290381370777169E-3</c:v>
                </c:pt>
                <c:pt idx="8">
                  <c:v>1.3086180746425674E-2</c:v>
                </c:pt>
                <c:pt idx="9">
                  <c:v>1.6189964658808301E-2</c:v>
                </c:pt>
                <c:pt idx="10">
                  <c:v>2.4698708915775136E-2</c:v>
                </c:pt>
                <c:pt idx="11">
                  <c:v>6.7788030917972253E-2</c:v>
                </c:pt>
              </c:numCache>
            </c:numRef>
          </c:val>
          <c:extLst>
            <c:ext xmlns:c16="http://schemas.microsoft.com/office/drawing/2014/chart" uri="{C3380CC4-5D6E-409C-BE32-E72D297353CC}">
              <c16:uniqueId val="{00000000-C728-47D0-A4F7-77C1CF50CA4A}"/>
            </c:ext>
          </c:extLst>
        </c:ser>
        <c:dLbls>
          <c:dLblPos val="outEnd"/>
          <c:showLegendKey val="0"/>
          <c:showVal val="1"/>
          <c:showCatName val="0"/>
          <c:showSerName val="0"/>
          <c:showPercent val="0"/>
          <c:showBubbleSize val="0"/>
        </c:dLbls>
        <c:gapWidth val="182"/>
        <c:axId val="1887443215"/>
        <c:axId val="238865727"/>
      </c:barChart>
      <c:catAx>
        <c:axId val="18874432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8865727"/>
        <c:crosses val="autoZero"/>
        <c:auto val="1"/>
        <c:lblAlgn val="ctr"/>
        <c:lblOffset val="100"/>
        <c:noMultiLvlLbl val="0"/>
      </c:catAx>
      <c:valAx>
        <c:axId val="238865727"/>
        <c:scaling>
          <c:orientation val="minMax"/>
        </c:scaling>
        <c:delete val="1"/>
        <c:axPos val="b"/>
        <c:numFmt formatCode="0.0%" sourceLinked="1"/>
        <c:majorTickMark val="none"/>
        <c:minorTickMark val="none"/>
        <c:tickLblPos val="nextTo"/>
        <c:crossAx val="1887443215"/>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Deficit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spPr>
            <a:solidFill>
              <a:schemeClr val="accent1"/>
            </a:solidFill>
            <a:ln>
              <a:noFill/>
            </a:ln>
            <a:effectLst/>
          </c:spPr>
          <c:invertIfNegative val="0"/>
          <c:dPt>
            <c:idx val="3"/>
            <c:invertIfNegative val="0"/>
            <c:bubble3D val="0"/>
            <c:spPr>
              <a:solidFill>
                <a:srgbClr val="00B050"/>
              </a:solidFill>
              <a:ln>
                <a:noFill/>
              </a:ln>
              <a:effectLst/>
            </c:spPr>
            <c:extLst>
              <c:ext xmlns:c16="http://schemas.microsoft.com/office/drawing/2014/chart" uri="{C3380CC4-5D6E-409C-BE32-E72D297353CC}">
                <c16:uniqueId val="{00000006-A619-40F5-9805-D02F084FA1B1}"/>
              </c:ext>
            </c:extLst>
          </c:dPt>
          <c:dPt>
            <c:idx val="4"/>
            <c:invertIfNegative val="0"/>
            <c:bubble3D val="0"/>
            <c:spPr>
              <a:solidFill>
                <a:srgbClr val="00B050"/>
              </a:solidFill>
              <a:ln>
                <a:noFill/>
              </a:ln>
              <a:effectLst/>
            </c:spPr>
            <c:extLst>
              <c:ext xmlns:c16="http://schemas.microsoft.com/office/drawing/2014/chart" uri="{C3380CC4-5D6E-409C-BE32-E72D297353CC}">
                <c16:uniqueId val="{00000005-A619-40F5-9805-D02F084FA1B1}"/>
              </c:ext>
            </c:extLst>
          </c:dPt>
          <c:dPt>
            <c:idx val="7"/>
            <c:invertIfNegative val="0"/>
            <c:bubble3D val="0"/>
            <c:spPr>
              <a:solidFill>
                <a:srgbClr val="00B050"/>
              </a:solidFill>
              <a:ln>
                <a:noFill/>
              </a:ln>
              <a:effectLst/>
            </c:spPr>
            <c:extLst>
              <c:ext xmlns:c16="http://schemas.microsoft.com/office/drawing/2014/chart" uri="{C3380CC4-5D6E-409C-BE32-E72D297353CC}">
                <c16:uniqueId val="{00000001-A619-40F5-9805-D02F084FA1B1}"/>
              </c:ext>
            </c:extLst>
          </c:dPt>
          <c:dPt>
            <c:idx val="9"/>
            <c:invertIfNegative val="0"/>
            <c:bubble3D val="0"/>
            <c:spPr>
              <a:solidFill>
                <a:srgbClr val="FF0000"/>
              </a:solidFill>
              <a:ln>
                <a:noFill/>
              </a:ln>
              <a:effectLst/>
            </c:spPr>
            <c:extLst>
              <c:ext xmlns:c16="http://schemas.microsoft.com/office/drawing/2014/chart" uri="{C3380CC4-5D6E-409C-BE32-E72D297353CC}">
                <c16:uniqueId val="{00000008-A619-40F5-9805-D02F084FA1B1}"/>
              </c:ext>
            </c:extLst>
          </c:dPt>
          <c:dPt>
            <c:idx val="10"/>
            <c:invertIfNegative val="0"/>
            <c:bubble3D val="0"/>
            <c:spPr>
              <a:solidFill>
                <a:srgbClr val="FF0000"/>
              </a:solidFill>
              <a:ln>
                <a:noFill/>
              </a:ln>
              <a:effectLst/>
            </c:spPr>
            <c:extLst>
              <c:ext xmlns:c16="http://schemas.microsoft.com/office/drawing/2014/chart" uri="{C3380CC4-5D6E-409C-BE32-E72D297353CC}">
                <c16:uniqueId val="{00000009-A619-40F5-9805-D02F084FA1B1}"/>
              </c:ext>
            </c:extLst>
          </c:dPt>
          <c:dPt>
            <c:idx val="11"/>
            <c:invertIfNegative val="0"/>
            <c:bubble3D val="0"/>
            <c:spPr>
              <a:solidFill>
                <a:srgbClr val="FF0000"/>
              </a:solidFill>
              <a:ln>
                <a:noFill/>
              </a:ln>
              <a:effectLst/>
            </c:spPr>
            <c:extLst>
              <c:ext xmlns:c16="http://schemas.microsoft.com/office/drawing/2014/chart" uri="{C3380CC4-5D6E-409C-BE32-E72D297353CC}">
                <c16:uniqueId val="{00000003-A619-40F5-9805-D02F084FA1B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41275" cap="rnd">
                <a:gradFill>
                  <a:gsLst>
                    <a:gs pos="0">
                      <a:srgbClr val="00B050"/>
                    </a:gs>
                    <a:gs pos="54000">
                      <a:srgbClr val="FFC000"/>
                    </a:gs>
                    <a:gs pos="100000">
                      <a:srgbClr val="FF0000"/>
                    </a:gs>
                  </a:gsLst>
                  <a:lin ang="5400000" scaled="1"/>
                </a:gradFill>
                <a:prstDash val="sysDot"/>
                <a:tailEnd type="stealth"/>
              </a:ln>
              <a:effectLst/>
            </c:spPr>
            <c:trendlineType val="linear"/>
            <c:dispRSqr val="0"/>
            <c:dispEq val="0"/>
          </c:trendline>
          <c:cat>
            <c:strRef>
              <c:f>ANALYSIS!$O$4:$Z$4</c:f>
              <c:strCache>
                <c:ptCount val="12"/>
                <c:pt idx="0">
                  <c:v>Kennedy</c:v>
                </c:pt>
                <c:pt idx="1">
                  <c:v>Johnson</c:v>
                </c:pt>
                <c:pt idx="2">
                  <c:v>Nixon</c:v>
                </c:pt>
                <c:pt idx="3">
                  <c:v>Ford</c:v>
                </c:pt>
                <c:pt idx="4">
                  <c:v>Carter</c:v>
                </c:pt>
                <c:pt idx="5">
                  <c:v>Reagan</c:v>
                </c:pt>
                <c:pt idx="6">
                  <c:v>Bush</c:v>
                </c:pt>
                <c:pt idx="7">
                  <c:v>Clinton</c:v>
                </c:pt>
                <c:pt idx="8">
                  <c:v>W Bush</c:v>
                </c:pt>
                <c:pt idx="9">
                  <c:v>Obama</c:v>
                </c:pt>
                <c:pt idx="10">
                  <c:v>Trump</c:v>
                </c:pt>
                <c:pt idx="11">
                  <c:v>Biden</c:v>
                </c:pt>
              </c:strCache>
            </c:strRef>
          </c:cat>
          <c:val>
            <c:numRef>
              <c:f>ANALYSIS!$O$10:$Z$10</c:f>
              <c:numCache>
                <c:formatCode>"$"#,##0.0_);\("$"#,##0.0\)</c:formatCode>
                <c:ptCount val="12"/>
                <c:pt idx="0">
                  <c:v>5</c:v>
                </c:pt>
                <c:pt idx="1">
                  <c:v>8.3333333333333339</c:v>
                </c:pt>
                <c:pt idx="2">
                  <c:v>12.2</c:v>
                </c:pt>
                <c:pt idx="3">
                  <c:v>44.333333333333336</c:v>
                </c:pt>
                <c:pt idx="4">
                  <c:v>57</c:v>
                </c:pt>
                <c:pt idx="5">
                  <c:v>167.25</c:v>
                </c:pt>
                <c:pt idx="6">
                  <c:v>233.25</c:v>
                </c:pt>
                <c:pt idx="7">
                  <c:v>40</c:v>
                </c:pt>
                <c:pt idx="8">
                  <c:v>250.875</c:v>
                </c:pt>
                <c:pt idx="9">
                  <c:v>909.5</c:v>
                </c:pt>
                <c:pt idx="10">
                  <c:v>1390</c:v>
                </c:pt>
                <c:pt idx="11">
                  <c:v>1944</c:v>
                </c:pt>
              </c:numCache>
            </c:numRef>
          </c:val>
          <c:extLst>
            <c:ext xmlns:c16="http://schemas.microsoft.com/office/drawing/2014/chart" uri="{C3380CC4-5D6E-409C-BE32-E72D297353CC}">
              <c16:uniqueId val="{00000004-A619-40F5-9805-D02F084FA1B1}"/>
            </c:ext>
          </c:extLst>
        </c:ser>
        <c:dLbls>
          <c:dLblPos val="outEnd"/>
          <c:showLegendKey val="0"/>
          <c:showVal val="1"/>
          <c:showCatName val="0"/>
          <c:showSerName val="0"/>
          <c:showPercent val="0"/>
          <c:showBubbleSize val="0"/>
        </c:dLbls>
        <c:gapWidth val="182"/>
        <c:axId val="1887443215"/>
        <c:axId val="238865727"/>
      </c:barChart>
      <c:catAx>
        <c:axId val="18874432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8865727"/>
        <c:crosses val="autoZero"/>
        <c:auto val="1"/>
        <c:lblAlgn val="ctr"/>
        <c:lblOffset val="100"/>
        <c:noMultiLvlLbl val="0"/>
      </c:catAx>
      <c:valAx>
        <c:axId val="238865727"/>
        <c:scaling>
          <c:orientation val="minMax"/>
        </c:scaling>
        <c:delete val="1"/>
        <c:axPos val="b"/>
        <c:numFmt formatCode="&quot;$&quot;#,##0.0_);\(&quot;$&quot;#,##0.0\)" sourceLinked="1"/>
        <c:majorTickMark val="none"/>
        <c:minorTickMark val="none"/>
        <c:tickLblPos val="nextTo"/>
        <c:crossAx val="1887443215"/>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Debt</a:t>
            </a:r>
            <a:r>
              <a:rPr lang="en-US" baseline="0"/>
              <a:t> Increase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2.927478376580173E-2"/>
          <c:y val="0.17171296296296296"/>
          <c:w val="0.91217564870259482"/>
          <c:h val="0.77736111111111106"/>
        </c:manualLayout>
      </c:layout>
      <c:barChart>
        <c:barDir val="bar"/>
        <c:grouping val="clustered"/>
        <c:varyColors val="0"/>
        <c:ser>
          <c:idx val="0"/>
          <c:order val="0"/>
          <c:spPr>
            <a:solidFill>
              <a:schemeClr val="accent1"/>
            </a:solidFill>
            <a:ln>
              <a:noFill/>
            </a:ln>
            <a:effectLst/>
          </c:spPr>
          <c:invertIfNegative val="0"/>
          <c:dPt>
            <c:idx val="3"/>
            <c:invertIfNegative val="0"/>
            <c:bubble3D val="0"/>
            <c:spPr>
              <a:solidFill>
                <a:srgbClr val="00B050"/>
              </a:solidFill>
              <a:ln>
                <a:noFill/>
              </a:ln>
              <a:effectLst/>
            </c:spPr>
            <c:extLst>
              <c:ext xmlns:c16="http://schemas.microsoft.com/office/drawing/2014/chart" uri="{C3380CC4-5D6E-409C-BE32-E72D297353CC}">
                <c16:uniqueId val="{00000001-5407-4944-A8E0-BEFA44F4A364}"/>
              </c:ext>
            </c:extLst>
          </c:dPt>
          <c:dPt>
            <c:idx val="4"/>
            <c:invertIfNegative val="0"/>
            <c:bubble3D val="0"/>
            <c:spPr>
              <a:solidFill>
                <a:srgbClr val="00B050"/>
              </a:solidFill>
              <a:ln>
                <a:noFill/>
              </a:ln>
              <a:effectLst/>
            </c:spPr>
            <c:extLst>
              <c:ext xmlns:c16="http://schemas.microsoft.com/office/drawing/2014/chart" uri="{C3380CC4-5D6E-409C-BE32-E72D297353CC}">
                <c16:uniqueId val="{00000003-5407-4944-A8E0-BEFA44F4A364}"/>
              </c:ext>
            </c:extLst>
          </c:dPt>
          <c:dPt>
            <c:idx val="7"/>
            <c:invertIfNegative val="0"/>
            <c:bubble3D val="0"/>
            <c:spPr>
              <a:solidFill>
                <a:srgbClr val="00B050"/>
              </a:solidFill>
              <a:ln>
                <a:noFill/>
              </a:ln>
              <a:effectLst/>
            </c:spPr>
            <c:extLst>
              <c:ext xmlns:c16="http://schemas.microsoft.com/office/drawing/2014/chart" uri="{C3380CC4-5D6E-409C-BE32-E72D297353CC}">
                <c16:uniqueId val="{00000005-5407-4944-A8E0-BEFA44F4A364}"/>
              </c:ext>
            </c:extLst>
          </c:dPt>
          <c:dPt>
            <c:idx val="9"/>
            <c:invertIfNegative val="0"/>
            <c:bubble3D val="0"/>
            <c:spPr>
              <a:solidFill>
                <a:srgbClr val="FF0000"/>
              </a:solidFill>
              <a:ln>
                <a:noFill/>
              </a:ln>
              <a:effectLst/>
            </c:spPr>
            <c:extLst>
              <c:ext xmlns:c16="http://schemas.microsoft.com/office/drawing/2014/chart" uri="{C3380CC4-5D6E-409C-BE32-E72D297353CC}">
                <c16:uniqueId val="{00000007-5407-4944-A8E0-BEFA44F4A364}"/>
              </c:ext>
            </c:extLst>
          </c:dPt>
          <c:dPt>
            <c:idx val="10"/>
            <c:invertIfNegative val="0"/>
            <c:bubble3D val="0"/>
            <c:spPr>
              <a:solidFill>
                <a:srgbClr val="FF0000"/>
              </a:solidFill>
              <a:ln>
                <a:noFill/>
              </a:ln>
              <a:effectLst/>
            </c:spPr>
            <c:extLst>
              <c:ext xmlns:c16="http://schemas.microsoft.com/office/drawing/2014/chart" uri="{C3380CC4-5D6E-409C-BE32-E72D297353CC}">
                <c16:uniqueId val="{00000009-5407-4944-A8E0-BEFA44F4A364}"/>
              </c:ext>
            </c:extLst>
          </c:dPt>
          <c:dPt>
            <c:idx val="11"/>
            <c:invertIfNegative val="0"/>
            <c:bubble3D val="0"/>
            <c:spPr>
              <a:solidFill>
                <a:srgbClr val="FF0000"/>
              </a:solidFill>
              <a:ln>
                <a:noFill/>
              </a:ln>
              <a:effectLst/>
            </c:spPr>
            <c:extLst>
              <c:ext xmlns:c16="http://schemas.microsoft.com/office/drawing/2014/chart" uri="{C3380CC4-5D6E-409C-BE32-E72D297353CC}">
                <c16:uniqueId val="{0000000B-5407-4944-A8E0-BEFA44F4A36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41275" cap="rnd">
                <a:gradFill>
                  <a:gsLst>
                    <a:gs pos="0">
                      <a:srgbClr val="00B050"/>
                    </a:gs>
                    <a:gs pos="55000">
                      <a:srgbClr val="FFC000"/>
                    </a:gs>
                    <a:gs pos="100000">
                      <a:srgbClr val="FF0000"/>
                    </a:gs>
                  </a:gsLst>
                  <a:lin ang="5400000" scaled="1"/>
                </a:gradFill>
                <a:prstDash val="sysDot"/>
                <a:tailEnd type="stealth"/>
              </a:ln>
              <a:effectLst/>
            </c:spPr>
            <c:trendlineType val="linear"/>
            <c:dispRSqr val="0"/>
            <c:dispEq val="0"/>
          </c:trendline>
          <c:cat>
            <c:strRef>
              <c:f>ANALYSIS!$O$4:$Z$4</c:f>
              <c:strCache>
                <c:ptCount val="12"/>
                <c:pt idx="0">
                  <c:v>Kennedy</c:v>
                </c:pt>
                <c:pt idx="1">
                  <c:v>Johnson</c:v>
                </c:pt>
                <c:pt idx="2">
                  <c:v>Nixon</c:v>
                </c:pt>
                <c:pt idx="3">
                  <c:v>Ford</c:v>
                </c:pt>
                <c:pt idx="4">
                  <c:v>Carter</c:v>
                </c:pt>
                <c:pt idx="5">
                  <c:v>Reagan</c:v>
                </c:pt>
                <c:pt idx="6">
                  <c:v>Bush</c:v>
                </c:pt>
                <c:pt idx="7">
                  <c:v>Clinton</c:v>
                </c:pt>
                <c:pt idx="8">
                  <c:v>W Bush</c:v>
                </c:pt>
                <c:pt idx="9">
                  <c:v>Obama</c:v>
                </c:pt>
                <c:pt idx="10">
                  <c:v>Trump</c:v>
                </c:pt>
                <c:pt idx="11">
                  <c:v>Biden</c:v>
                </c:pt>
              </c:strCache>
            </c:strRef>
          </c:cat>
          <c:val>
            <c:numRef>
              <c:f>ANALYSIS!$O$11:$Z$11</c:f>
              <c:numCache>
                <c:formatCode>"$"#,##0.0_);\("$"#,##0.0\)</c:formatCode>
                <c:ptCount val="12"/>
                <c:pt idx="0">
                  <c:v>6</c:v>
                </c:pt>
                <c:pt idx="1">
                  <c:v>8.3333333333333339</c:v>
                </c:pt>
                <c:pt idx="2">
                  <c:v>22</c:v>
                </c:pt>
                <c:pt idx="3">
                  <c:v>54</c:v>
                </c:pt>
                <c:pt idx="4">
                  <c:v>71.75</c:v>
                </c:pt>
                <c:pt idx="5">
                  <c:v>211.75</c:v>
                </c:pt>
                <c:pt idx="6">
                  <c:v>365.5</c:v>
                </c:pt>
                <c:pt idx="7">
                  <c:v>201.125</c:v>
                </c:pt>
                <c:pt idx="8">
                  <c:v>543.875</c:v>
                </c:pt>
                <c:pt idx="9">
                  <c:v>1193.75</c:v>
                </c:pt>
                <c:pt idx="10">
                  <c:v>1842.75</c:v>
                </c:pt>
                <c:pt idx="11">
                  <c:v>1708</c:v>
                </c:pt>
              </c:numCache>
            </c:numRef>
          </c:val>
          <c:extLst>
            <c:ext xmlns:c16="http://schemas.microsoft.com/office/drawing/2014/chart" uri="{C3380CC4-5D6E-409C-BE32-E72D297353CC}">
              <c16:uniqueId val="{0000000D-5407-4944-A8E0-BEFA44F4A364}"/>
            </c:ext>
          </c:extLst>
        </c:ser>
        <c:dLbls>
          <c:dLblPos val="outEnd"/>
          <c:showLegendKey val="0"/>
          <c:showVal val="1"/>
          <c:showCatName val="0"/>
          <c:showSerName val="0"/>
          <c:showPercent val="0"/>
          <c:showBubbleSize val="0"/>
        </c:dLbls>
        <c:gapWidth val="182"/>
        <c:axId val="1887443215"/>
        <c:axId val="238865727"/>
      </c:barChart>
      <c:catAx>
        <c:axId val="18874432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8865727"/>
        <c:crosses val="autoZero"/>
        <c:auto val="1"/>
        <c:lblAlgn val="ctr"/>
        <c:lblOffset val="100"/>
        <c:noMultiLvlLbl val="0"/>
      </c:catAx>
      <c:valAx>
        <c:axId val="238865727"/>
        <c:scaling>
          <c:orientation val="minMax"/>
        </c:scaling>
        <c:delete val="1"/>
        <c:axPos val="b"/>
        <c:numFmt formatCode="&quot;$&quot;#,##0.0_);\(&quot;$&quot;#,##0.0\)" sourceLinked="1"/>
        <c:majorTickMark val="none"/>
        <c:minorTickMark val="none"/>
        <c:tickLblPos val="nextTo"/>
        <c:crossAx val="1887443215"/>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Deficit to GDP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spPr>
            <a:solidFill>
              <a:schemeClr val="accent1"/>
            </a:solidFill>
            <a:ln>
              <a:noFill/>
            </a:ln>
            <a:effectLst/>
          </c:spPr>
          <c:invertIfNegative val="0"/>
          <c:dPt>
            <c:idx val="3"/>
            <c:invertIfNegative val="0"/>
            <c:bubble3D val="0"/>
            <c:spPr>
              <a:solidFill>
                <a:schemeClr val="accent1"/>
              </a:solidFill>
              <a:ln>
                <a:noFill/>
              </a:ln>
              <a:effectLst/>
            </c:spPr>
            <c:extLst>
              <c:ext xmlns:c16="http://schemas.microsoft.com/office/drawing/2014/chart" uri="{C3380CC4-5D6E-409C-BE32-E72D297353CC}">
                <c16:uniqueId val="{00000001-7205-48DB-977F-DF8436A3300D}"/>
              </c:ext>
            </c:extLst>
          </c:dPt>
          <c:dPt>
            <c:idx val="4"/>
            <c:invertIfNegative val="0"/>
            <c:bubble3D val="0"/>
            <c:spPr>
              <a:solidFill>
                <a:schemeClr val="accent1"/>
              </a:solidFill>
              <a:ln>
                <a:noFill/>
              </a:ln>
              <a:effectLst/>
            </c:spPr>
            <c:extLst>
              <c:ext xmlns:c16="http://schemas.microsoft.com/office/drawing/2014/chart" uri="{C3380CC4-5D6E-409C-BE32-E72D297353CC}">
                <c16:uniqueId val="{00000003-7205-48DB-977F-DF8436A3300D}"/>
              </c:ext>
            </c:extLst>
          </c:dPt>
          <c:dPt>
            <c:idx val="5"/>
            <c:invertIfNegative val="0"/>
            <c:bubble3D val="0"/>
            <c:spPr>
              <a:solidFill>
                <a:srgbClr val="FF0000"/>
              </a:solidFill>
              <a:ln>
                <a:noFill/>
              </a:ln>
              <a:effectLst/>
            </c:spPr>
            <c:extLst>
              <c:ext xmlns:c16="http://schemas.microsoft.com/office/drawing/2014/chart" uri="{C3380CC4-5D6E-409C-BE32-E72D297353CC}">
                <c16:uniqueId val="{0000000E-7205-48DB-977F-DF8436A3300D}"/>
              </c:ext>
            </c:extLst>
          </c:dPt>
          <c:dPt>
            <c:idx val="6"/>
            <c:invertIfNegative val="0"/>
            <c:bubble3D val="0"/>
            <c:spPr>
              <a:solidFill>
                <a:srgbClr val="FF0000"/>
              </a:solidFill>
              <a:ln>
                <a:noFill/>
              </a:ln>
              <a:effectLst/>
            </c:spPr>
            <c:extLst>
              <c:ext xmlns:c16="http://schemas.microsoft.com/office/drawing/2014/chart" uri="{C3380CC4-5D6E-409C-BE32-E72D297353CC}">
                <c16:uniqueId val="{0000000F-7205-48DB-977F-DF8436A3300D}"/>
              </c:ext>
            </c:extLst>
          </c:dPt>
          <c:dPt>
            <c:idx val="7"/>
            <c:invertIfNegative val="0"/>
            <c:bubble3D val="0"/>
            <c:spPr>
              <a:solidFill>
                <a:srgbClr val="00B050"/>
              </a:solidFill>
              <a:ln>
                <a:noFill/>
              </a:ln>
              <a:effectLst/>
            </c:spPr>
            <c:extLst>
              <c:ext xmlns:c16="http://schemas.microsoft.com/office/drawing/2014/chart" uri="{C3380CC4-5D6E-409C-BE32-E72D297353CC}">
                <c16:uniqueId val="{00000005-7205-48DB-977F-DF8436A3300D}"/>
              </c:ext>
            </c:extLst>
          </c:dPt>
          <c:dPt>
            <c:idx val="9"/>
            <c:invertIfNegative val="0"/>
            <c:bubble3D val="0"/>
            <c:spPr>
              <a:solidFill>
                <a:srgbClr val="FF0000"/>
              </a:solidFill>
              <a:ln>
                <a:noFill/>
              </a:ln>
              <a:effectLst/>
            </c:spPr>
            <c:extLst>
              <c:ext xmlns:c16="http://schemas.microsoft.com/office/drawing/2014/chart" uri="{C3380CC4-5D6E-409C-BE32-E72D297353CC}">
                <c16:uniqueId val="{00000007-7205-48DB-977F-DF8436A3300D}"/>
              </c:ext>
            </c:extLst>
          </c:dPt>
          <c:dPt>
            <c:idx val="10"/>
            <c:invertIfNegative val="0"/>
            <c:bubble3D val="0"/>
            <c:spPr>
              <a:solidFill>
                <a:srgbClr val="FF0000"/>
              </a:solidFill>
              <a:ln>
                <a:noFill/>
              </a:ln>
              <a:effectLst/>
            </c:spPr>
            <c:extLst>
              <c:ext xmlns:c16="http://schemas.microsoft.com/office/drawing/2014/chart" uri="{C3380CC4-5D6E-409C-BE32-E72D297353CC}">
                <c16:uniqueId val="{00000009-7205-48DB-977F-DF8436A3300D}"/>
              </c:ext>
            </c:extLst>
          </c:dPt>
          <c:dPt>
            <c:idx val="11"/>
            <c:invertIfNegative val="0"/>
            <c:bubble3D val="0"/>
            <c:spPr>
              <a:solidFill>
                <a:srgbClr val="FF0000"/>
              </a:solidFill>
              <a:ln>
                <a:noFill/>
              </a:ln>
              <a:effectLst/>
            </c:spPr>
            <c:extLst>
              <c:ext xmlns:c16="http://schemas.microsoft.com/office/drawing/2014/chart" uri="{C3380CC4-5D6E-409C-BE32-E72D297353CC}">
                <c16:uniqueId val="{0000000B-7205-48DB-977F-DF8436A3300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gradFill>
                  <a:gsLst>
                    <a:gs pos="0">
                      <a:srgbClr val="00B050"/>
                    </a:gs>
                    <a:gs pos="56000">
                      <a:srgbClr val="FFC000"/>
                    </a:gs>
                    <a:gs pos="100000">
                      <a:srgbClr val="FF0000"/>
                    </a:gs>
                  </a:gsLst>
                  <a:lin ang="5400000" scaled="1"/>
                </a:gradFill>
                <a:prstDash val="sysDot"/>
                <a:tailEnd type="stealth"/>
              </a:ln>
              <a:effectLst/>
            </c:spPr>
            <c:trendlineType val="linear"/>
            <c:dispRSqr val="0"/>
            <c:dispEq val="0"/>
          </c:trendline>
          <c:cat>
            <c:strRef>
              <c:f>ANALYSIS!$O$4:$Z$4</c:f>
              <c:strCache>
                <c:ptCount val="12"/>
                <c:pt idx="0">
                  <c:v>Kennedy</c:v>
                </c:pt>
                <c:pt idx="1">
                  <c:v>Johnson</c:v>
                </c:pt>
                <c:pt idx="2">
                  <c:v>Nixon</c:v>
                </c:pt>
                <c:pt idx="3">
                  <c:v>Ford</c:v>
                </c:pt>
                <c:pt idx="4">
                  <c:v>Carter</c:v>
                </c:pt>
                <c:pt idx="5">
                  <c:v>Reagan</c:v>
                </c:pt>
                <c:pt idx="6">
                  <c:v>Bush</c:v>
                </c:pt>
                <c:pt idx="7">
                  <c:v>Clinton</c:v>
                </c:pt>
                <c:pt idx="8">
                  <c:v>W Bush</c:v>
                </c:pt>
                <c:pt idx="9">
                  <c:v>Obama</c:v>
                </c:pt>
                <c:pt idx="10">
                  <c:v>Trump</c:v>
                </c:pt>
                <c:pt idx="11">
                  <c:v>Biden</c:v>
                </c:pt>
              </c:strCache>
            </c:strRef>
          </c:cat>
          <c:val>
            <c:numRef>
              <c:f>ANALYSIS!$O$12:$Z$12</c:f>
              <c:numCache>
                <c:formatCode>0.0%</c:formatCode>
                <c:ptCount val="12"/>
                <c:pt idx="0">
                  <c:v>9.0000000000000011E-3</c:v>
                </c:pt>
                <c:pt idx="1">
                  <c:v>0.01</c:v>
                </c:pt>
                <c:pt idx="2">
                  <c:v>9.6000000000000009E-3</c:v>
                </c:pt>
                <c:pt idx="3">
                  <c:v>2.5000000000000005E-2</c:v>
                </c:pt>
                <c:pt idx="4">
                  <c:v>2.325E-2</c:v>
                </c:pt>
                <c:pt idx="5">
                  <c:v>4.0499999999999994E-2</c:v>
                </c:pt>
                <c:pt idx="6">
                  <c:v>3.8249999999999999E-2</c:v>
                </c:pt>
                <c:pt idx="7">
                  <c:v>7.2500000000000004E-3</c:v>
                </c:pt>
                <c:pt idx="8">
                  <c:v>1.9125E-2</c:v>
                </c:pt>
                <c:pt idx="9">
                  <c:v>5.7000000000000009E-2</c:v>
                </c:pt>
                <c:pt idx="10">
                  <c:v>6.6250000000000003E-2</c:v>
                </c:pt>
                <c:pt idx="11">
                  <c:v>7.7666666666666662E-2</c:v>
                </c:pt>
              </c:numCache>
            </c:numRef>
          </c:val>
          <c:extLst>
            <c:ext xmlns:c16="http://schemas.microsoft.com/office/drawing/2014/chart" uri="{C3380CC4-5D6E-409C-BE32-E72D297353CC}">
              <c16:uniqueId val="{0000000D-7205-48DB-977F-DF8436A3300D}"/>
            </c:ext>
          </c:extLst>
        </c:ser>
        <c:dLbls>
          <c:dLblPos val="outEnd"/>
          <c:showLegendKey val="0"/>
          <c:showVal val="1"/>
          <c:showCatName val="0"/>
          <c:showSerName val="0"/>
          <c:showPercent val="0"/>
          <c:showBubbleSize val="0"/>
        </c:dLbls>
        <c:gapWidth val="182"/>
        <c:axId val="1887443215"/>
        <c:axId val="238865727"/>
      </c:barChart>
      <c:catAx>
        <c:axId val="18874432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8865727"/>
        <c:crosses val="autoZero"/>
        <c:auto val="1"/>
        <c:lblAlgn val="ctr"/>
        <c:lblOffset val="100"/>
        <c:noMultiLvlLbl val="0"/>
      </c:catAx>
      <c:valAx>
        <c:axId val="238865727"/>
        <c:scaling>
          <c:orientation val="minMax"/>
        </c:scaling>
        <c:delete val="1"/>
        <c:axPos val="b"/>
        <c:numFmt formatCode="0.0%" sourceLinked="1"/>
        <c:majorTickMark val="none"/>
        <c:minorTickMark val="none"/>
        <c:tickLblPos val="nextTo"/>
        <c:crossAx val="1887443215"/>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Republican President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spPr>
            <a:solidFill>
              <a:schemeClr val="accent1"/>
            </a:solidFill>
            <a:ln>
              <a:noFill/>
            </a:ln>
            <a:effectLst/>
          </c:spPr>
          <c:invertIfNegative val="0"/>
          <c:dPt>
            <c:idx val="2"/>
            <c:invertIfNegative val="0"/>
            <c:bubble3D val="0"/>
            <c:spPr>
              <a:solidFill>
                <a:srgbClr val="00B050"/>
              </a:solidFill>
              <a:ln>
                <a:noFill/>
              </a:ln>
              <a:effectLst/>
            </c:spPr>
            <c:extLst>
              <c:ext xmlns:c16="http://schemas.microsoft.com/office/drawing/2014/chart" uri="{C3380CC4-5D6E-409C-BE32-E72D297353CC}">
                <c16:uniqueId val="{00000001-A1EC-4C13-905A-35E18265C3C0}"/>
              </c:ext>
            </c:extLst>
          </c:dPt>
          <c:dLbls>
            <c:dLbl>
              <c:idx val="8"/>
              <c:layout>
                <c:manualLayout>
                  <c:x val="-0.17222222222222211"/>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A1EC-4C13-905A-35E18265C3C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ANALYSIS!$B$5:$B$20</c:f>
              <c:strCache>
                <c:ptCount val="16"/>
                <c:pt idx="0">
                  <c:v>Average Poverty Rate</c:v>
                </c:pt>
                <c:pt idx="1">
                  <c:v>Average Unemployment Rate</c:v>
                </c:pt>
                <c:pt idx="2">
                  <c:v>Average Employment Population</c:v>
                </c:pt>
                <c:pt idx="3">
                  <c:v>Average GDP %</c:v>
                </c:pt>
                <c:pt idx="4">
                  <c:v>Average GDP Difference %</c:v>
                </c:pt>
                <c:pt idx="5">
                  <c:v>Deficit *</c:v>
                </c:pt>
                <c:pt idx="6">
                  <c:v>Debt Increase *</c:v>
                </c:pt>
                <c:pt idx="7">
                  <c:v>Deficit to GDP *</c:v>
                </c:pt>
                <c:pt idx="8">
                  <c:v>Federal Surplus or Deficit (FYFSD) **</c:v>
                </c:pt>
                <c:pt idx="9">
                  <c:v>Average Inflation</c:v>
                </c:pt>
                <c:pt idx="10">
                  <c:v>Stock Market</c:v>
                </c:pt>
                <c:pt idx="11">
                  <c:v>Average House Prices</c:v>
                </c:pt>
                <c:pt idx="12">
                  <c:v>Average College Costs</c:v>
                </c:pt>
                <c:pt idx="13">
                  <c:v>Average Gas Prices</c:v>
                </c:pt>
                <c:pt idx="14">
                  <c:v>Average Household Income (Median)</c:v>
                </c:pt>
                <c:pt idx="15">
                  <c:v>Count of Recessions</c:v>
                </c:pt>
              </c:strCache>
            </c:strRef>
          </c:cat>
          <c:val>
            <c:numRef>
              <c:f>ANALYSIS!$L$5:$L$20</c:f>
              <c:numCache>
                <c:formatCode>0.0%</c:formatCode>
                <c:ptCount val="16"/>
                <c:pt idx="0" formatCode="0.0">
                  <c:v>12.715384615384616</c:v>
                </c:pt>
                <c:pt idx="1">
                  <c:v>6.1718749999999989E-2</c:v>
                </c:pt>
                <c:pt idx="2" formatCode="#,##0">
                  <c:v>116210750</c:v>
                </c:pt>
                <c:pt idx="3">
                  <c:v>5.1124064297830729E-2</c:v>
                </c:pt>
                <c:pt idx="4">
                  <c:v>2.0020641954238552E-2</c:v>
                </c:pt>
                <c:pt idx="5" formatCode="&quot;$&quot;#,##0.0">
                  <c:v>304</c:v>
                </c:pt>
                <c:pt idx="6" formatCode="&quot;$&quot;#,##0.0">
                  <c:v>459.15151515151513</c:v>
                </c:pt>
                <c:pt idx="7">
                  <c:v>3.0818181818181828E-2</c:v>
                </c:pt>
                <c:pt idx="8" formatCode="&quot;$&quot;#,##0.00">
                  <c:v>-313499.90625</c:v>
                </c:pt>
                <c:pt idx="9" formatCode="0.0">
                  <c:v>134.17242708333308</c:v>
                </c:pt>
                <c:pt idx="10" formatCode="&quot;$&quot;#,##0.00">
                  <c:v>6299709.7324999999</c:v>
                </c:pt>
                <c:pt idx="11" formatCode="&quot;$&quot;#,##0.00">
                  <c:v>168107.8125</c:v>
                </c:pt>
                <c:pt idx="12" formatCode="&quot;$&quot;#,##0.00">
                  <c:v>2919.2580645161293</c:v>
                </c:pt>
                <c:pt idx="13" formatCode="&quot;$&quot;#,##0.00">
                  <c:v>2.3089999999999997</c:v>
                </c:pt>
                <c:pt idx="14" formatCode="&quot;$&quot;#,##0.00">
                  <c:v>41534.761904761908</c:v>
                </c:pt>
                <c:pt idx="15" formatCode="General">
                  <c:v>4</c:v>
                </c:pt>
              </c:numCache>
            </c:numRef>
          </c:val>
          <c:extLst>
            <c:ext xmlns:c16="http://schemas.microsoft.com/office/drawing/2014/chart" uri="{C3380CC4-5D6E-409C-BE32-E72D297353CC}">
              <c16:uniqueId val="{00000000-B358-4D5F-A0AA-1A5695685EFB}"/>
            </c:ext>
          </c:extLst>
        </c:ser>
        <c:dLbls>
          <c:dLblPos val="outEnd"/>
          <c:showLegendKey val="0"/>
          <c:showVal val="1"/>
          <c:showCatName val="0"/>
          <c:showSerName val="0"/>
          <c:showPercent val="0"/>
          <c:showBubbleSize val="0"/>
        </c:dLbls>
        <c:gapWidth val="182"/>
        <c:axId val="277134431"/>
        <c:axId val="277134911"/>
      </c:barChart>
      <c:catAx>
        <c:axId val="27713443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7134911"/>
        <c:crosses val="autoZero"/>
        <c:auto val="1"/>
        <c:lblAlgn val="ctr"/>
        <c:lblOffset val="100"/>
        <c:noMultiLvlLbl val="0"/>
      </c:catAx>
      <c:valAx>
        <c:axId val="277134911"/>
        <c:scaling>
          <c:orientation val="minMax"/>
        </c:scaling>
        <c:delete val="1"/>
        <c:axPos val="b"/>
        <c:numFmt formatCode="0.0" sourceLinked="1"/>
        <c:majorTickMark val="none"/>
        <c:minorTickMark val="none"/>
        <c:tickLblPos val="nextTo"/>
        <c:crossAx val="277134431"/>
        <c:crosses val="autoZero"/>
        <c:crossBetween val="between"/>
      </c:valAx>
      <c:spPr>
        <a:noFill/>
        <a:ln>
          <a:noFill/>
        </a:ln>
        <a:effectLst/>
      </c:spPr>
    </c:plotArea>
    <c:plotVisOnly val="1"/>
    <c:dispBlanksAs val="gap"/>
    <c:showDLblsOverMax val="0"/>
  </c:chart>
  <c:spPr>
    <a:solidFill>
      <a:schemeClr val="bg1"/>
    </a:solidFill>
    <a:ln w="28575"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18" Type="http://schemas.openxmlformats.org/officeDocument/2006/relationships/chart" Target="../charts/chart18.xml"/><Relationship Id="rId3" Type="http://schemas.openxmlformats.org/officeDocument/2006/relationships/chart" Target="../charts/chart3.xml"/><Relationship Id="rId21" Type="http://schemas.openxmlformats.org/officeDocument/2006/relationships/chart" Target="../charts/chart21.xml"/><Relationship Id="rId7" Type="http://schemas.openxmlformats.org/officeDocument/2006/relationships/chart" Target="../charts/chart7.xml"/><Relationship Id="rId12" Type="http://schemas.openxmlformats.org/officeDocument/2006/relationships/chart" Target="../charts/chart12.xml"/><Relationship Id="rId17" Type="http://schemas.openxmlformats.org/officeDocument/2006/relationships/chart" Target="../charts/chart17.xml"/><Relationship Id="rId25" Type="http://schemas.openxmlformats.org/officeDocument/2006/relationships/chart" Target="../charts/chart25.xml"/><Relationship Id="rId2" Type="http://schemas.openxmlformats.org/officeDocument/2006/relationships/chart" Target="../charts/chart2.xml"/><Relationship Id="rId16" Type="http://schemas.openxmlformats.org/officeDocument/2006/relationships/chart" Target="../charts/chart16.xml"/><Relationship Id="rId20" Type="http://schemas.openxmlformats.org/officeDocument/2006/relationships/chart" Target="../charts/chart20.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24" Type="http://schemas.openxmlformats.org/officeDocument/2006/relationships/chart" Target="../charts/chart24.xml"/><Relationship Id="rId5" Type="http://schemas.openxmlformats.org/officeDocument/2006/relationships/chart" Target="../charts/chart5.xml"/><Relationship Id="rId15" Type="http://schemas.openxmlformats.org/officeDocument/2006/relationships/chart" Target="../charts/chart15.xml"/><Relationship Id="rId23" Type="http://schemas.openxmlformats.org/officeDocument/2006/relationships/chart" Target="../charts/chart23.xml"/><Relationship Id="rId10" Type="http://schemas.openxmlformats.org/officeDocument/2006/relationships/chart" Target="../charts/chart10.xml"/><Relationship Id="rId19" Type="http://schemas.openxmlformats.org/officeDocument/2006/relationships/chart" Target="../charts/chart19.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 Id="rId22" Type="http://schemas.openxmlformats.org/officeDocument/2006/relationships/chart" Target="../charts/chart22.xml"/></Relationships>
</file>

<file path=xl/drawings/drawing1.xml><?xml version="1.0" encoding="utf-8"?>
<xdr:wsDr xmlns:xdr="http://schemas.openxmlformats.org/drawingml/2006/spreadsheetDrawing" xmlns:a="http://schemas.openxmlformats.org/drawingml/2006/main">
  <xdr:twoCellAnchor>
    <xdr:from>
      <xdr:col>2</xdr:col>
      <xdr:colOff>542925</xdr:colOff>
      <xdr:row>2</xdr:row>
      <xdr:rowOff>190499</xdr:rowOff>
    </xdr:from>
    <xdr:to>
      <xdr:col>18</xdr:col>
      <xdr:colOff>104775</xdr:colOff>
      <xdr:row>18</xdr:row>
      <xdr:rowOff>66674</xdr:rowOff>
    </xdr:to>
    <xdr:sp macro="" textlink="">
      <xdr:nvSpPr>
        <xdr:cNvPr id="2" name="TextBox 1">
          <a:extLst>
            <a:ext uri="{FF2B5EF4-FFF2-40B4-BE49-F238E27FC236}">
              <a16:creationId xmlns:a16="http://schemas.microsoft.com/office/drawing/2014/main" id="{38B8A72B-0F96-4057-C453-8359B95CF4A1}"/>
            </a:ext>
          </a:extLst>
        </xdr:cNvPr>
        <xdr:cNvSpPr txBox="1"/>
      </xdr:nvSpPr>
      <xdr:spPr>
        <a:xfrm>
          <a:off x="1762125" y="571499"/>
          <a:ext cx="9315450" cy="2924175"/>
        </a:xfrm>
        <a:prstGeom prst="rect">
          <a:avLst/>
        </a:prstGeom>
        <a:solidFill>
          <a:schemeClr val="lt1"/>
        </a:solidFill>
        <a:ln w="190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t>Analysis of U.S. Economy Based on Party and Presidency</a:t>
          </a:r>
        </a:p>
        <a:p>
          <a:endParaRPr lang="en-US" sz="1100"/>
        </a:p>
        <a:p>
          <a:r>
            <a:rPr lang="en-US" sz="1100"/>
            <a:t>Each voting</a:t>
          </a:r>
          <a:r>
            <a:rPr lang="en-US" sz="1100" baseline="0"/>
            <a:t> cycle, a great deal of hype encircles voting party, presidency, and congress. Often, the economy is the primary indicator of how well our government does in terms of managing this country.</a:t>
          </a:r>
        </a:p>
        <a:p>
          <a:endParaRPr lang="en-US" sz="1100" baseline="0"/>
        </a:p>
        <a:p>
          <a:r>
            <a:rPr lang="en-US" sz="1100" baseline="0"/>
            <a:t>Each voting cycle, a great deal of hype encircles voting party, presidency, and congress in terms of how they will manage this country's economy---above all other matters.</a:t>
          </a:r>
        </a:p>
        <a:p>
          <a:endParaRPr lang="en-US" sz="1100" baseline="0"/>
        </a:p>
        <a:p>
          <a:r>
            <a:rPr lang="en-US" sz="1100" baseline="0"/>
            <a:t>The purpose for this unbiased study is to show correlations---where they exist---between voting party, presidency, and congress in terms of economy. Is there an influence or not? Is it coincidental? What are some external factors that occurred each year that may have contributed to an economic impact of some kind?</a:t>
          </a:r>
        </a:p>
        <a:p>
          <a:endParaRPr lang="en-US" sz="1100" baseline="0"/>
        </a:p>
        <a:p>
          <a:r>
            <a:rPr lang="en-US" sz="1100" baseline="0"/>
            <a:t>Note about interest rates: the Federal Reserve is the primary driver behind this metric, so it is not worth analyzing in this study.</a:t>
          </a:r>
        </a:p>
        <a:p>
          <a:endParaRPr lang="en-US" sz="1100" baseline="0"/>
        </a:p>
        <a:p>
          <a:r>
            <a:rPr lang="en-US" sz="1100" baseline="0"/>
            <a:t>The author of this study is indifferent regarding voting parties, so no bias is shown in the analysis of data results. This is purely an analytical output from varying data ssources.</a:t>
          </a:r>
          <a:endParaRPr lang="en-US" sz="1100"/>
        </a:p>
      </xdr:txBody>
    </xdr:sp>
    <xdr:clientData/>
  </xdr:twoCellAnchor>
  <xdr:twoCellAnchor>
    <xdr:from>
      <xdr:col>2</xdr:col>
      <xdr:colOff>476250</xdr:colOff>
      <xdr:row>19</xdr:row>
      <xdr:rowOff>0</xdr:rowOff>
    </xdr:from>
    <xdr:to>
      <xdr:col>18</xdr:col>
      <xdr:colOff>529318</xdr:colOff>
      <xdr:row>44</xdr:row>
      <xdr:rowOff>104775</xdr:rowOff>
    </xdr:to>
    <xdr:sp macro="" textlink="">
      <xdr:nvSpPr>
        <xdr:cNvPr id="3" name="TextBox 2">
          <a:extLst>
            <a:ext uri="{FF2B5EF4-FFF2-40B4-BE49-F238E27FC236}">
              <a16:creationId xmlns:a16="http://schemas.microsoft.com/office/drawing/2014/main" id="{C4E7E142-8A28-4AD6-BA18-AB62A9707F41}"/>
            </a:ext>
          </a:extLst>
        </xdr:cNvPr>
        <xdr:cNvSpPr txBox="1"/>
      </xdr:nvSpPr>
      <xdr:spPr>
        <a:xfrm>
          <a:off x="1695450" y="3619500"/>
          <a:ext cx="9806668" cy="48672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sources</a:t>
          </a:r>
        </a:p>
        <a:p>
          <a:endParaRPr lang="en-US" sz="1100"/>
        </a:p>
        <a:p>
          <a:r>
            <a:rPr lang="en-US" sz="1100"/>
            <a:t>https://datacommons.org/place/country/USA?utm_medium=explore&amp;mprop=amount&amp;popt=EconomicActivity&amp;cpv=activitySource,GrossDomesticProduction&amp;hl=en</a:t>
          </a:r>
        </a:p>
        <a:p>
          <a:r>
            <a:rPr lang="en-US" sz="1100"/>
            <a:t>https://datacommons.org/tools/timeline#&amp;place=country/USA&amp;statsVar=Amount_EconomicActivity_GrossDomesticProduction_Nominal_PerCapita</a:t>
          </a:r>
        </a:p>
        <a:p>
          <a:r>
            <a:rPr lang="en-US" sz="1100"/>
            <a:t>https://fred.stlouisfed.org/series/PPAAUS00000A156NCEN</a:t>
          </a:r>
        </a:p>
        <a:p>
          <a:r>
            <a:rPr lang="en-US" sz="1100"/>
            <a:t>https://fiscaldata.treasury.gov/datasets/monthly-treasury-statement/summary-of-receipts-and-outlays-of-the-u-s-government</a:t>
          </a:r>
        </a:p>
        <a:p>
          <a:r>
            <a:rPr lang="en-US" sz="1100"/>
            <a:t>https://www.thebalancemoney.com/us-deficit-by-year-3306306</a:t>
          </a:r>
        </a:p>
        <a:p>
          <a:pPr marL="0" marR="0" lvl="0" indent="0" defTabSz="914400" eaLnBrk="1" fontAlgn="auto" latinLnBrk="0" hangingPunct="1">
            <a:lnSpc>
              <a:spcPct val="100000"/>
            </a:lnSpc>
            <a:spcBef>
              <a:spcPts val="0"/>
            </a:spcBef>
            <a:spcAft>
              <a:spcPts val="0"/>
            </a:spcAft>
            <a:buClrTx/>
            <a:buSzTx/>
            <a:buFontTx/>
            <a:buNone/>
            <a:tabLst/>
            <a:defRPr/>
          </a:pPr>
          <a:r>
            <a:rPr lang="en-US" sz="1100">
              <a:solidFill>
                <a:schemeClr val="dk1"/>
              </a:solidFill>
              <a:effectLst/>
              <a:latin typeface="+mn-lt"/>
              <a:ea typeface="+mn-ea"/>
              <a:cs typeface="+mn-cs"/>
            </a:rPr>
            <a:t>https://www.britannica.com/topic/presidency-of-the-United-States-of-America/Presidents-of-the-United-States</a:t>
          </a:r>
          <a:endParaRPr lang="en-US">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a:solidFill>
                <a:schemeClr val="dk1"/>
              </a:solidFill>
              <a:effectLst/>
              <a:latin typeface="+mn-lt"/>
              <a:ea typeface="+mn-ea"/>
              <a:cs typeface="+mn-cs"/>
            </a:rPr>
            <a:t>https://www.investopedia.com/historical-us-unemployment-rate-by-year-7495494</a:t>
          </a:r>
          <a:endParaRPr lang="en-US">
            <a:effectLst/>
          </a:endParaRPr>
        </a:p>
        <a:p>
          <a:r>
            <a:rPr lang="en-US" sz="1100"/>
            <a:t>https://fred.stlouisfed.org/series/DJIA</a:t>
          </a:r>
        </a:p>
        <a:p>
          <a:r>
            <a:rPr lang="en-US" sz="1100"/>
            <a:t>https://fred.stlouisfed.org/series/FYFSD#0</a:t>
          </a:r>
        </a:p>
        <a:p>
          <a:r>
            <a:rPr lang="en-US" sz="1100"/>
            <a:t>https://www.eia.gov/dnav/pet/hist/LeafHandler.ashx?n=pet&amp;s=emm_epm0_pte_nus_dpg&amp;f=a</a:t>
          </a:r>
        </a:p>
        <a:p>
          <a:r>
            <a:rPr lang="en-US" sz="1100"/>
            <a:t>https://fred.stlouisfed.org/series/ASPUS</a:t>
          </a:r>
        </a:p>
        <a:p>
          <a:r>
            <a:rPr lang="en-US" sz="1100"/>
            <a:t>https://educationdata.org/average-cost-of-college-by-year</a:t>
          </a:r>
        </a:p>
        <a:p>
          <a:r>
            <a:rPr lang="en-US" sz="1100"/>
            <a:t>https://fred.stlouisfed.org/series/MEHOINUSA646N</a:t>
          </a:r>
        </a:p>
        <a:p>
          <a:r>
            <a:rPr lang="en-US" sz="1100"/>
            <a:t>https://fred.stlouisfed.org/series/CPIAUCSL</a:t>
          </a:r>
        </a:p>
      </xdr:txBody>
    </xdr:sp>
    <xdr:clientData/>
  </xdr:twoCellAnchor>
</xdr:wsDr>
</file>

<file path=xl/drawings/drawing10.xml><?xml version="1.0" encoding="utf-8"?>
<c:userShapes xmlns:c="http://schemas.openxmlformats.org/drawingml/2006/chart">
  <cdr:relSizeAnchor xmlns:cdr="http://schemas.openxmlformats.org/drawingml/2006/chartDrawing">
    <cdr:from>
      <cdr:x>0.42915</cdr:x>
      <cdr:y>0.25545</cdr:y>
    </cdr:from>
    <cdr:to>
      <cdr:x>0.97549</cdr:x>
      <cdr:y>0.99483</cdr:y>
    </cdr:to>
    <cdr:sp macro="" textlink="">
      <cdr:nvSpPr>
        <cdr:cNvPr id="3" name="Rectangle 2">
          <a:extLst xmlns:a="http://schemas.openxmlformats.org/drawingml/2006/main">
            <a:ext uri="{FF2B5EF4-FFF2-40B4-BE49-F238E27FC236}">
              <a16:creationId xmlns:a16="http://schemas.microsoft.com/office/drawing/2014/main" id="{92152B8D-C0D9-50DB-5102-F6DC676C4A55}"/>
            </a:ext>
          </a:extLst>
        </cdr:cNvPr>
        <cdr:cNvSpPr/>
      </cdr:nvSpPr>
      <cdr:spPr>
        <a:xfrm xmlns:a="http://schemas.openxmlformats.org/drawingml/2006/main">
          <a:off x="4533153" y="700741"/>
          <a:ext cx="5771030" cy="2028265"/>
        </a:xfrm>
        <a:prstGeom xmlns:a="http://schemas.openxmlformats.org/drawingml/2006/main" prst="rect">
          <a:avLst/>
        </a:prstGeom>
        <a:noFill xmlns:a="http://schemas.openxmlformats.org/drawingml/2006/main"/>
        <a:ln xmlns:a="http://schemas.openxmlformats.org/drawingml/2006/main">
          <a:solidFill>
            <a:schemeClr val="bg2">
              <a:lumMod val="90000"/>
            </a:schemeClr>
          </a:solidFill>
          <a:prstDash val="sysDash"/>
        </a:ln>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en-US"/>
        </a:p>
      </cdr:txBody>
    </cdr:sp>
  </cdr:relSizeAnchor>
</c:userShapes>
</file>

<file path=xl/drawings/drawing11.xml><?xml version="1.0" encoding="utf-8"?>
<xdr:wsDr xmlns:xdr="http://schemas.openxmlformats.org/drawingml/2006/spreadsheetDrawing" xmlns:a="http://schemas.openxmlformats.org/drawingml/2006/main">
  <xdr:twoCellAnchor editAs="oneCell">
    <xdr:from>
      <xdr:col>12</xdr:col>
      <xdr:colOff>322034</xdr:colOff>
      <xdr:row>68</xdr:row>
      <xdr:rowOff>114753</xdr:rowOff>
    </xdr:from>
    <xdr:to>
      <xdr:col>16</xdr:col>
      <xdr:colOff>734785</xdr:colOff>
      <xdr:row>85</xdr:row>
      <xdr:rowOff>160558</xdr:rowOff>
    </xdr:to>
    <xdr:pic>
      <xdr:nvPicPr>
        <xdr:cNvPr id="7" name="Picture 6">
          <a:extLst>
            <a:ext uri="{FF2B5EF4-FFF2-40B4-BE49-F238E27FC236}">
              <a16:creationId xmlns:a16="http://schemas.microsoft.com/office/drawing/2014/main" id="{8D23A856-C39B-4C03-8BA1-49B8346005AF}"/>
            </a:ext>
          </a:extLst>
        </xdr:cNvPr>
        <xdr:cNvPicPr>
          <a:picLocks noChangeAspect="1"/>
        </xdr:cNvPicPr>
      </xdr:nvPicPr>
      <xdr:blipFill>
        <a:blip xmlns:r="http://schemas.openxmlformats.org/officeDocument/2006/relationships" r:embed="rId1"/>
        <a:stretch>
          <a:fillRect/>
        </a:stretch>
      </xdr:blipFill>
      <xdr:spPr>
        <a:xfrm>
          <a:off x="11452677" y="13517789"/>
          <a:ext cx="4862287" cy="3284305"/>
        </a:xfrm>
        <a:prstGeom prst="rect">
          <a:avLst/>
        </a:prstGeom>
        <a:ln>
          <a:solidFill>
            <a:schemeClr val="tx1"/>
          </a:solidFill>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16</xdr:col>
      <xdr:colOff>195324</xdr:colOff>
      <xdr:row>52</xdr:row>
      <xdr:rowOff>53746</xdr:rowOff>
    </xdr:from>
    <xdr:to>
      <xdr:col>20</xdr:col>
      <xdr:colOff>680357</xdr:colOff>
      <xdr:row>66</xdr:row>
      <xdr:rowOff>129946</xdr:rowOff>
    </xdr:to>
    <xdr:graphicFrame macro="">
      <xdr:nvGraphicFramePr>
        <xdr:cNvPr id="6" name="Chart 5">
          <a:extLst>
            <a:ext uri="{FF2B5EF4-FFF2-40B4-BE49-F238E27FC236}">
              <a16:creationId xmlns:a16="http://schemas.microsoft.com/office/drawing/2014/main" id="{838A5F38-F1E6-1BAD-AE5F-9D4608F09F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898133</xdr:colOff>
      <xdr:row>52</xdr:row>
      <xdr:rowOff>59807</xdr:rowOff>
    </xdr:from>
    <xdr:to>
      <xdr:col>26</xdr:col>
      <xdr:colOff>60675</xdr:colOff>
      <xdr:row>66</xdr:row>
      <xdr:rowOff>136007</xdr:rowOff>
    </xdr:to>
    <xdr:graphicFrame macro="">
      <xdr:nvGraphicFramePr>
        <xdr:cNvPr id="7" name="Chart 6">
          <a:extLst>
            <a:ext uri="{FF2B5EF4-FFF2-40B4-BE49-F238E27FC236}">
              <a16:creationId xmlns:a16="http://schemas.microsoft.com/office/drawing/2014/main" id="{559B3C14-BEB9-B91C-7759-EEC848E9C7A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27</xdr:col>
      <xdr:colOff>87517</xdr:colOff>
      <xdr:row>52</xdr:row>
      <xdr:rowOff>55354</xdr:rowOff>
    </xdr:from>
    <xdr:to>
      <xdr:col>33</xdr:col>
      <xdr:colOff>581086</xdr:colOff>
      <xdr:row>66</xdr:row>
      <xdr:rowOff>131554</xdr:rowOff>
    </xdr:to>
    <xdr:graphicFrame macro="">
      <xdr:nvGraphicFramePr>
        <xdr:cNvPr id="8" name="Chart 7">
          <a:extLst>
            <a:ext uri="{FF2B5EF4-FFF2-40B4-BE49-F238E27FC236}">
              <a16:creationId xmlns:a16="http://schemas.microsoft.com/office/drawing/2014/main" id="{820B2A3D-C308-A55F-12FF-6727F23CFE7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20</xdr:col>
      <xdr:colOff>897448</xdr:colOff>
      <xdr:row>66</xdr:row>
      <xdr:rowOff>100444</xdr:rowOff>
    </xdr:from>
    <xdr:to>
      <xdr:col>26</xdr:col>
      <xdr:colOff>8038</xdr:colOff>
      <xdr:row>80</xdr:row>
      <xdr:rowOff>176644</xdr:rowOff>
    </xdr:to>
    <xdr:graphicFrame macro="">
      <xdr:nvGraphicFramePr>
        <xdr:cNvPr id="10" name="Chart 9">
          <a:extLst>
            <a:ext uri="{FF2B5EF4-FFF2-40B4-BE49-F238E27FC236}">
              <a16:creationId xmlns:a16="http://schemas.microsoft.com/office/drawing/2014/main" id="{C80EA132-CB89-4C4E-AFA0-65F6368D2B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27</xdr:col>
      <xdr:colOff>85600</xdr:colOff>
      <xdr:row>66</xdr:row>
      <xdr:rowOff>100444</xdr:rowOff>
    </xdr:from>
    <xdr:to>
      <xdr:col>33</xdr:col>
      <xdr:colOff>527214</xdr:colOff>
      <xdr:row>80</xdr:row>
      <xdr:rowOff>176644</xdr:rowOff>
    </xdr:to>
    <xdr:graphicFrame macro="">
      <xdr:nvGraphicFramePr>
        <xdr:cNvPr id="11" name="Chart 10">
          <a:extLst>
            <a:ext uri="{FF2B5EF4-FFF2-40B4-BE49-F238E27FC236}">
              <a16:creationId xmlns:a16="http://schemas.microsoft.com/office/drawing/2014/main" id="{FC294293-5546-4FB7-8BE8-10F2B71EEE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670770</xdr:colOff>
      <xdr:row>81</xdr:row>
      <xdr:rowOff>148069</xdr:rowOff>
    </xdr:from>
    <xdr:to>
      <xdr:col>21</xdr:col>
      <xdr:colOff>358732</xdr:colOff>
      <xdr:row>96</xdr:row>
      <xdr:rowOff>33769</xdr:rowOff>
    </xdr:to>
    <xdr:graphicFrame macro="">
      <xdr:nvGraphicFramePr>
        <xdr:cNvPr id="16" name="Chart 15">
          <a:extLst>
            <a:ext uri="{FF2B5EF4-FFF2-40B4-BE49-F238E27FC236}">
              <a16:creationId xmlns:a16="http://schemas.microsoft.com/office/drawing/2014/main" id="{E80B08FF-83C7-4ECD-B95D-53A2ABEA3F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20</xdr:col>
      <xdr:colOff>486022</xdr:colOff>
      <xdr:row>81</xdr:row>
      <xdr:rowOff>151533</xdr:rowOff>
    </xdr:from>
    <xdr:to>
      <xdr:col>25</xdr:col>
      <xdr:colOff>701386</xdr:colOff>
      <xdr:row>96</xdr:row>
      <xdr:rowOff>37233</xdr:rowOff>
    </xdr:to>
    <xdr:graphicFrame macro="">
      <xdr:nvGraphicFramePr>
        <xdr:cNvPr id="17" name="Chart 16">
          <a:extLst>
            <a:ext uri="{FF2B5EF4-FFF2-40B4-BE49-F238E27FC236}">
              <a16:creationId xmlns:a16="http://schemas.microsoft.com/office/drawing/2014/main" id="{35E4DF9A-C858-48A4-82F9-DC95BA0882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27</xdr:col>
      <xdr:colOff>85600</xdr:colOff>
      <xdr:row>81</xdr:row>
      <xdr:rowOff>153265</xdr:rowOff>
    </xdr:from>
    <xdr:to>
      <xdr:col>33</xdr:col>
      <xdr:colOff>527214</xdr:colOff>
      <xdr:row>96</xdr:row>
      <xdr:rowOff>38965</xdr:rowOff>
    </xdr:to>
    <xdr:graphicFrame macro="">
      <xdr:nvGraphicFramePr>
        <xdr:cNvPr id="18" name="Chart 17">
          <a:extLst>
            <a:ext uri="{FF2B5EF4-FFF2-40B4-BE49-F238E27FC236}">
              <a16:creationId xmlns:a16="http://schemas.microsoft.com/office/drawing/2014/main" id="{319CED39-66D6-4BE9-92A2-0DE5E9AE25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xdr:col>
      <xdr:colOff>317727</xdr:colOff>
      <xdr:row>67</xdr:row>
      <xdr:rowOff>168327</xdr:rowOff>
    </xdr:from>
    <xdr:to>
      <xdr:col>6</xdr:col>
      <xdr:colOff>683559</xdr:colOff>
      <xdr:row>83</xdr:row>
      <xdr:rowOff>69955</xdr:rowOff>
    </xdr:to>
    <xdr:graphicFrame macro="">
      <xdr:nvGraphicFramePr>
        <xdr:cNvPr id="20" name="Chart 19">
          <a:extLst>
            <a:ext uri="{FF2B5EF4-FFF2-40B4-BE49-F238E27FC236}">
              <a16:creationId xmlns:a16="http://schemas.microsoft.com/office/drawing/2014/main" id="{7652AED3-8D73-4440-9D4C-61E528A24F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6</xdr:col>
      <xdr:colOff>748957</xdr:colOff>
      <xdr:row>67</xdr:row>
      <xdr:rowOff>163565</xdr:rowOff>
    </xdr:from>
    <xdr:to>
      <xdr:col>16</xdr:col>
      <xdr:colOff>38780</xdr:colOff>
      <xdr:row>83</xdr:row>
      <xdr:rowOff>65193</xdr:rowOff>
    </xdr:to>
    <xdr:graphicFrame macro="">
      <xdr:nvGraphicFramePr>
        <xdr:cNvPr id="21" name="Chart 20">
          <a:extLst>
            <a:ext uri="{FF2B5EF4-FFF2-40B4-BE49-F238E27FC236}">
              <a16:creationId xmlns:a16="http://schemas.microsoft.com/office/drawing/2014/main" id="{293E07DB-6383-4A63-B85C-490B102573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16</xdr:col>
      <xdr:colOff>236208</xdr:colOff>
      <xdr:row>66</xdr:row>
      <xdr:rowOff>84857</xdr:rowOff>
    </xdr:from>
    <xdr:to>
      <xdr:col>21</xdr:col>
      <xdr:colOff>324096</xdr:colOff>
      <xdr:row>80</xdr:row>
      <xdr:rowOff>161057</xdr:rowOff>
    </xdr:to>
    <xdr:graphicFrame macro="">
      <xdr:nvGraphicFramePr>
        <xdr:cNvPr id="4" name="Chart 3">
          <a:extLst>
            <a:ext uri="{FF2B5EF4-FFF2-40B4-BE49-F238E27FC236}">
              <a16:creationId xmlns:a16="http://schemas.microsoft.com/office/drawing/2014/main" id="{309714B5-2BA8-4D77-8C88-922BE7E3AA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xdr:col>
      <xdr:colOff>312963</xdr:colOff>
      <xdr:row>22</xdr:row>
      <xdr:rowOff>1733</xdr:rowOff>
    </xdr:from>
    <xdr:to>
      <xdr:col>17</xdr:col>
      <xdr:colOff>142876</xdr:colOff>
      <xdr:row>36</xdr:row>
      <xdr:rowOff>76201</xdr:rowOff>
    </xdr:to>
    <xdr:graphicFrame macro="">
      <xdr:nvGraphicFramePr>
        <xdr:cNvPr id="5" name="Chart 4">
          <a:extLst>
            <a:ext uri="{FF2B5EF4-FFF2-40B4-BE49-F238E27FC236}">
              <a16:creationId xmlns:a16="http://schemas.microsoft.com/office/drawing/2014/main" id="{E8426E9F-866E-4F8A-B09A-7BB0A6EA2B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17</xdr:col>
      <xdr:colOff>242206</xdr:colOff>
      <xdr:row>22</xdr:row>
      <xdr:rowOff>19050</xdr:rowOff>
    </xdr:from>
    <xdr:to>
      <xdr:col>21</xdr:col>
      <xdr:colOff>408213</xdr:colOff>
      <xdr:row>36</xdr:row>
      <xdr:rowOff>152399</xdr:rowOff>
    </xdr:to>
    <xdr:graphicFrame macro="">
      <xdr:nvGraphicFramePr>
        <xdr:cNvPr id="9" name="Chart 8">
          <a:extLst>
            <a:ext uri="{FF2B5EF4-FFF2-40B4-BE49-F238E27FC236}">
              <a16:creationId xmlns:a16="http://schemas.microsoft.com/office/drawing/2014/main" id="{826BA534-BCFD-4B39-9232-F8705EC260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xdr:col>
      <xdr:colOff>324220</xdr:colOff>
      <xdr:row>83</xdr:row>
      <xdr:rowOff>152689</xdr:rowOff>
    </xdr:from>
    <xdr:to>
      <xdr:col>6</xdr:col>
      <xdr:colOff>695005</xdr:colOff>
      <xdr:row>99</xdr:row>
      <xdr:rowOff>103572</xdr:rowOff>
    </xdr:to>
    <xdr:graphicFrame macro="">
      <xdr:nvGraphicFramePr>
        <xdr:cNvPr id="14" name="Chart 13">
          <a:extLst>
            <a:ext uri="{FF2B5EF4-FFF2-40B4-BE49-F238E27FC236}">
              <a16:creationId xmlns:a16="http://schemas.microsoft.com/office/drawing/2014/main" id="{949CFD00-BA2E-492E-828B-04B0D5FC34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6</xdr:col>
      <xdr:colOff>773206</xdr:colOff>
      <xdr:row>83</xdr:row>
      <xdr:rowOff>147927</xdr:rowOff>
    </xdr:from>
    <xdr:to>
      <xdr:col>16</xdr:col>
      <xdr:colOff>44408</xdr:colOff>
      <xdr:row>99</xdr:row>
      <xdr:rowOff>98810</xdr:rowOff>
    </xdr:to>
    <xdr:graphicFrame macro="">
      <xdr:nvGraphicFramePr>
        <xdr:cNvPr id="15" name="Chart 14">
          <a:extLst>
            <a:ext uri="{FF2B5EF4-FFF2-40B4-BE49-F238E27FC236}">
              <a16:creationId xmlns:a16="http://schemas.microsoft.com/office/drawing/2014/main" id="{AF69457D-F026-48B9-B3DB-1486096AD4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xdr:col>
      <xdr:colOff>330282</xdr:colOff>
      <xdr:row>99</xdr:row>
      <xdr:rowOff>161195</xdr:rowOff>
    </xdr:from>
    <xdr:to>
      <xdr:col>6</xdr:col>
      <xdr:colOff>701067</xdr:colOff>
      <xdr:row>116</xdr:row>
      <xdr:rowOff>53986</xdr:rowOff>
    </xdr:to>
    <xdr:graphicFrame macro="">
      <xdr:nvGraphicFramePr>
        <xdr:cNvPr id="22" name="Chart 21">
          <a:extLst>
            <a:ext uri="{FF2B5EF4-FFF2-40B4-BE49-F238E27FC236}">
              <a16:creationId xmlns:a16="http://schemas.microsoft.com/office/drawing/2014/main" id="{CD9CA7CA-90FC-45DA-B9BC-3978314DE9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6</xdr:col>
      <xdr:colOff>779268</xdr:colOff>
      <xdr:row>99</xdr:row>
      <xdr:rowOff>156433</xdr:rowOff>
    </xdr:from>
    <xdr:to>
      <xdr:col>16</xdr:col>
      <xdr:colOff>50470</xdr:colOff>
      <xdr:row>116</xdr:row>
      <xdr:rowOff>64214</xdr:rowOff>
    </xdr:to>
    <xdr:graphicFrame macro="">
      <xdr:nvGraphicFramePr>
        <xdr:cNvPr id="23" name="Chart 22">
          <a:extLst>
            <a:ext uri="{FF2B5EF4-FFF2-40B4-BE49-F238E27FC236}">
              <a16:creationId xmlns:a16="http://schemas.microsoft.com/office/drawing/2014/main" id="{7DB73C68-2B0E-4252-84F0-24AC84F877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26</xdr:col>
      <xdr:colOff>54430</xdr:colOff>
      <xdr:row>21</xdr:row>
      <xdr:rowOff>163286</xdr:rowOff>
    </xdr:from>
    <xdr:to>
      <xdr:col>32</xdr:col>
      <xdr:colOff>429987</xdr:colOff>
      <xdr:row>36</xdr:row>
      <xdr:rowOff>106135</xdr:rowOff>
    </xdr:to>
    <xdr:graphicFrame macro="">
      <xdr:nvGraphicFramePr>
        <xdr:cNvPr id="26" name="Chart 25">
          <a:extLst>
            <a:ext uri="{FF2B5EF4-FFF2-40B4-BE49-F238E27FC236}">
              <a16:creationId xmlns:a16="http://schemas.microsoft.com/office/drawing/2014/main" id="{1F441B9A-EFBC-4AF9-82EE-8945572BB0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21</xdr:col>
      <xdr:colOff>480333</xdr:colOff>
      <xdr:row>21</xdr:row>
      <xdr:rowOff>176893</xdr:rowOff>
    </xdr:from>
    <xdr:to>
      <xdr:col>25</xdr:col>
      <xdr:colOff>866775</xdr:colOff>
      <xdr:row>36</xdr:row>
      <xdr:rowOff>119742</xdr:rowOff>
    </xdr:to>
    <xdr:graphicFrame macro="">
      <xdr:nvGraphicFramePr>
        <xdr:cNvPr id="27" name="Chart 26">
          <a:extLst>
            <a:ext uri="{FF2B5EF4-FFF2-40B4-BE49-F238E27FC236}">
              <a16:creationId xmlns:a16="http://schemas.microsoft.com/office/drawing/2014/main" id="{35474262-5F7D-4D8D-A4B6-1EE3BA04F8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1</xdr:col>
      <xdr:colOff>315190</xdr:colOff>
      <xdr:row>37</xdr:row>
      <xdr:rowOff>23530</xdr:rowOff>
    </xdr:from>
    <xdr:to>
      <xdr:col>17</xdr:col>
      <xdr:colOff>176644</xdr:colOff>
      <xdr:row>51</xdr:row>
      <xdr:rowOff>99730</xdr:rowOff>
    </xdr:to>
    <xdr:graphicFrame macro="">
      <xdr:nvGraphicFramePr>
        <xdr:cNvPr id="33" name="Chart 32">
          <a:extLst>
            <a:ext uri="{FF2B5EF4-FFF2-40B4-BE49-F238E27FC236}">
              <a16:creationId xmlns:a16="http://schemas.microsoft.com/office/drawing/2014/main" id="{58BB6C89-18C9-4B55-AA7B-787809F7EB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17</xdr:col>
      <xdr:colOff>392206</xdr:colOff>
      <xdr:row>37</xdr:row>
      <xdr:rowOff>0</xdr:rowOff>
    </xdr:from>
    <xdr:to>
      <xdr:col>21</xdr:col>
      <xdr:colOff>200396</xdr:colOff>
      <xdr:row>52</xdr:row>
      <xdr:rowOff>42583</xdr:rowOff>
    </xdr:to>
    <xdr:graphicFrame macro="">
      <xdr:nvGraphicFramePr>
        <xdr:cNvPr id="34" name="Chart 33">
          <a:extLst>
            <a:ext uri="{FF2B5EF4-FFF2-40B4-BE49-F238E27FC236}">
              <a16:creationId xmlns:a16="http://schemas.microsoft.com/office/drawing/2014/main" id="{366A6699-A9B8-4E5E-9846-6FF26381AE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21</xdr:col>
      <xdr:colOff>618359</xdr:colOff>
      <xdr:row>37</xdr:row>
      <xdr:rowOff>0</xdr:rowOff>
    </xdr:from>
    <xdr:to>
      <xdr:col>25</xdr:col>
      <xdr:colOff>428880</xdr:colOff>
      <xdr:row>52</xdr:row>
      <xdr:rowOff>42583</xdr:rowOff>
    </xdr:to>
    <xdr:graphicFrame macro="">
      <xdr:nvGraphicFramePr>
        <xdr:cNvPr id="35" name="Chart 34">
          <a:extLst>
            <a:ext uri="{FF2B5EF4-FFF2-40B4-BE49-F238E27FC236}">
              <a16:creationId xmlns:a16="http://schemas.microsoft.com/office/drawing/2014/main" id="{E84785BD-A53B-4F1C-B315-B84AC8CD2D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26</xdr:col>
      <xdr:colOff>11207</xdr:colOff>
      <xdr:row>37</xdr:row>
      <xdr:rowOff>11205</xdr:rowOff>
    </xdr:from>
    <xdr:to>
      <xdr:col>31</xdr:col>
      <xdr:colOff>471668</xdr:colOff>
      <xdr:row>52</xdr:row>
      <xdr:rowOff>53788</xdr:rowOff>
    </xdr:to>
    <xdr:graphicFrame macro="">
      <xdr:nvGraphicFramePr>
        <xdr:cNvPr id="36" name="Chart 35">
          <a:extLst>
            <a:ext uri="{FF2B5EF4-FFF2-40B4-BE49-F238E27FC236}">
              <a16:creationId xmlns:a16="http://schemas.microsoft.com/office/drawing/2014/main" id="{59FF8533-C351-46DB-A3A4-D1F10E47FB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1</xdr:col>
      <xdr:colOff>313765</xdr:colOff>
      <xdr:row>51</xdr:row>
      <xdr:rowOff>179294</xdr:rowOff>
    </xdr:from>
    <xdr:to>
      <xdr:col>6</xdr:col>
      <xdr:colOff>679597</xdr:colOff>
      <xdr:row>67</xdr:row>
      <xdr:rowOff>80922</xdr:rowOff>
    </xdr:to>
    <xdr:graphicFrame macro="">
      <xdr:nvGraphicFramePr>
        <xdr:cNvPr id="37" name="Chart 36">
          <a:extLst>
            <a:ext uri="{FF2B5EF4-FFF2-40B4-BE49-F238E27FC236}">
              <a16:creationId xmlns:a16="http://schemas.microsoft.com/office/drawing/2014/main" id="{8C20B669-393F-4F93-83E2-6E6842F830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6</xdr:col>
      <xdr:colOff>750795</xdr:colOff>
      <xdr:row>51</xdr:row>
      <xdr:rowOff>179294</xdr:rowOff>
    </xdr:from>
    <xdr:to>
      <xdr:col>16</xdr:col>
      <xdr:colOff>11206</xdr:colOff>
      <xdr:row>67</xdr:row>
      <xdr:rowOff>80922</xdr:rowOff>
    </xdr:to>
    <xdr:graphicFrame macro="">
      <xdr:nvGraphicFramePr>
        <xdr:cNvPr id="38" name="Chart 37">
          <a:extLst>
            <a:ext uri="{FF2B5EF4-FFF2-40B4-BE49-F238E27FC236}">
              <a16:creationId xmlns:a16="http://schemas.microsoft.com/office/drawing/2014/main" id="{FA0BEAD2-0DDF-4B6F-90BB-CDB8382BBD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27</xdr:col>
      <xdr:colOff>33618</xdr:colOff>
      <xdr:row>1</xdr:row>
      <xdr:rowOff>224117</xdr:rowOff>
    </xdr:from>
    <xdr:to>
      <xdr:col>34</xdr:col>
      <xdr:colOff>437029</xdr:colOff>
      <xdr:row>20</xdr:row>
      <xdr:rowOff>6403</xdr:rowOff>
    </xdr:to>
    <xdr:sp macro="" textlink="">
      <xdr:nvSpPr>
        <xdr:cNvPr id="39" name="TextBox 38">
          <a:extLst>
            <a:ext uri="{FF2B5EF4-FFF2-40B4-BE49-F238E27FC236}">
              <a16:creationId xmlns:a16="http://schemas.microsoft.com/office/drawing/2014/main" id="{BA1E7FC0-D212-479B-85D8-12EB700F746F}"/>
            </a:ext>
          </a:extLst>
        </xdr:cNvPr>
        <xdr:cNvSpPr txBox="1"/>
      </xdr:nvSpPr>
      <xdr:spPr>
        <a:xfrm>
          <a:off x="21560118" y="504264"/>
          <a:ext cx="5165911" cy="3480227"/>
        </a:xfrm>
        <a:prstGeom prst="rect">
          <a:avLst/>
        </a:prstGeom>
        <a:solidFill>
          <a:schemeClr val="lt1"/>
        </a:solidFill>
        <a:ln w="2857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t>Analysis Overview</a:t>
          </a:r>
        </a:p>
        <a:p>
          <a:endParaRPr lang="en-US" sz="1100"/>
        </a:p>
        <a:p>
          <a:r>
            <a:rPr lang="en-US" sz="1100" baseline="0"/>
            <a:t>Overall, there does not appear to be much correlation between presidents and economy or congress and economy. There can be influence upon perception of corelation, but there is no evidence of causation between the variables.</a:t>
          </a:r>
        </a:p>
        <a:p>
          <a:endParaRPr lang="en-US" sz="1100" baseline="0"/>
        </a:p>
        <a:p>
          <a:r>
            <a:rPr lang="en-US" sz="1100" baseline="0"/>
            <a:t>Several topics have a trend UP pattern, indicating there is little influence on individual variables (examples: inflation and employment population tend to increase, regardless).</a:t>
          </a:r>
        </a:p>
        <a:p>
          <a:endParaRPr lang="en-US" sz="1100" baseline="0"/>
        </a:p>
        <a:p>
          <a:r>
            <a:rPr lang="en-US" sz="1100" baseline="0"/>
            <a:t>There are some corelations between presidents and deficit, debt increase, and deficit to GDP.</a:t>
          </a:r>
        </a:p>
        <a:p>
          <a:endParaRPr lang="en-US" sz="1100" baseline="0"/>
        </a:p>
        <a:p>
          <a:r>
            <a:rPr lang="en-US" sz="1100" baseline="0"/>
            <a:t>When looking at overall PARTY (combining congress with presidency), there are only minor observable differences in the numbers. Stock Market, household income, gas prices, FYFSD, employment population, unemployment rate, and poverty rate show little difference in numbers between parties. Generally speaking, under the Republican party house prices are higher, inflation is higher, debt increase is higher. Under the Democrat party, GDP is higher, debt increase is lower, inflation is lower, college costs are noticably lower, with gas prices slightly higher.</a:t>
          </a:r>
          <a:endParaRPr lang="en-US" sz="1100"/>
        </a:p>
      </xdr:txBody>
    </xdr:sp>
    <xdr:clientData/>
  </xdr:twoCellAnchor>
</xdr:wsDr>
</file>

<file path=xl/drawings/drawing3.xml><?xml version="1.0" encoding="utf-8"?>
<c:userShapes xmlns:c="http://schemas.openxmlformats.org/drawingml/2006/chart">
  <cdr:relSizeAnchor xmlns:cdr="http://schemas.openxmlformats.org/drawingml/2006/chartDrawing">
    <cdr:from>
      <cdr:x>0.67389</cdr:x>
      <cdr:y>0</cdr:y>
    </cdr:from>
    <cdr:to>
      <cdr:x>1</cdr:x>
      <cdr:y>0.09722</cdr:y>
    </cdr:to>
    <cdr:sp macro="" textlink="">
      <cdr:nvSpPr>
        <cdr:cNvPr id="3" name="TextBox 1">
          <a:extLst xmlns:a="http://schemas.openxmlformats.org/drawingml/2006/main">
            <a:ext uri="{FF2B5EF4-FFF2-40B4-BE49-F238E27FC236}">
              <a16:creationId xmlns:a16="http://schemas.microsoft.com/office/drawing/2014/main" id="{1AB84125-F23A-3222-AFFD-0B8695C5B6A2}"/>
            </a:ext>
          </a:extLst>
        </cdr:cNvPr>
        <cdr:cNvSpPr txBox="1"/>
      </cdr:nvSpPr>
      <cdr:spPr>
        <a:xfrm xmlns:a="http://schemas.openxmlformats.org/drawingml/2006/main">
          <a:off x="3109913" y="0"/>
          <a:ext cx="1504950" cy="2667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r"/>
          <a:r>
            <a:rPr lang="en-US" sz="800" i="1"/>
            <a:t>2024 In Progress</a:t>
          </a:r>
        </a:p>
      </cdr:txBody>
    </cdr:sp>
  </cdr:relSizeAnchor>
</c:userShapes>
</file>

<file path=xl/drawings/drawing4.xml><?xml version="1.0" encoding="utf-8"?>
<c:userShapes xmlns:c="http://schemas.openxmlformats.org/drawingml/2006/chart">
  <cdr:relSizeAnchor xmlns:cdr="http://schemas.openxmlformats.org/drawingml/2006/chartDrawing">
    <cdr:from>
      <cdr:x>0.90074</cdr:x>
      <cdr:y>0.25225</cdr:y>
    </cdr:from>
    <cdr:to>
      <cdr:x>0.99845</cdr:x>
      <cdr:y>0.4017</cdr:y>
    </cdr:to>
    <cdr:sp macro="" textlink="">
      <cdr:nvSpPr>
        <cdr:cNvPr id="2" name="TextBox 2">
          <a:extLst xmlns:a="http://schemas.openxmlformats.org/drawingml/2006/main">
            <a:ext uri="{FF2B5EF4-FFF2-40B4-BE49-F238E27FC236}">
              <a16:creationId xmlns:a16="http://schemas.microsoft.com/office/drawing/2014/main" id="{B19C7DF3-0626-96DF-9D1A-1CA264E94E3F}"/>
            </a:ext>
          </a:extLst>
        </cdr:cNvPr>
        <cdr:cNvSpPr txBox="1"/>
      </cdr:nvSpPr>
      <cdr:spPr>
        <a:xfrm xmlns:a="http://schemas.openxmlformats.org/drawingml/2006/main">
          <a:off x="9248775" y="755650"/>
          <a:ext cx="1003300" cy="447676"/>
        </a:xfrm>
        <a:prstGeom xmlns:a="http://schemas.openxmlformats.org/drawingml/2006/main" prst="rect">
          <a:avLst/>
        </a:prstGeom>
        <a:noFill xmlns:a="http://schemas.openxmlformats.org/drawingml/2006/main"/>
        <a:ln xmlns:a="http://schemas.openxmlformats.org/drawingml/2006/main" w="9525" cmpd="sng">
          <a:noFill/>
          <a:prstDash val="sysDash"/>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en-US" sz="900" i="1"/>
            <a:t>$8,283,495.66</a:t>
          </a:r>
        </a:p>
        <a:p xmlns:a="http://schemas.openxmlformats.org/drawingml/2006/main">
          <a:pPr algn="ctr"/>
          <a:r>
            <a:rPr lang="en-US" sz="900" i="1"/>
            <a:t>(trending)</a:t>
          </a:r>
        </a:p>
      </cdr:txBody>
    </cdr:sp>
  </cdr:relSizeAnchor>
  <cdr:relSizeAnchor xmlns:cdr="http://schemas.openxmlformats.org/drawingml/2006/chartDrawing">
    <cdr:from>
      <cdr:x>0.28134</cdr:x>
      <cdr:y>0.24907</cdr:y>
    </cdr:from>
    <cdr:to>
      <cdr:x>0.62707</cdr:x>
      <cdr:y>0.91362</cdr:y>
    </cdr:to>
    <cdr:sp macro="" textlink="">
      <cdr:nvSpPr>
        <cdr:cNvPr id="3" name="Rectangle 2">
          <a:extLst xmlns:a="http://schemas.openxmlformats.org/drawingml/2006/main">
            <a:ext uri="{FF2B5EF4-FFF2-40B4-BE49-F238E27FC236}">
              <a16:creationId xmlns:a16="http://schemas.microsoft.com/office/drawing/2014/main" id="{339C34EA-20A1-0044-D189-65679F999FAB}"/>
            </a:ext>
          </a:extLst>
        </cdr:cNvPr>
        <cdr:cNvSpPr/>
      </cdr:nvSpPr>
      <cdr:spPr>
        <a:xfrm xmlns:a="http://schemas.openxmlformats.org/drawingml/2006/main">
          <a:off x="2593975" y="746125"/>
          <a:ext cx="3187701" cy="1990725"/>
        </a:xfrm>
        <a:prstGeom xmlns:a="http://schemas.openxmlformats.org/drawingml/2006/main" prst="rect">
          <a:avLst/>
        </a:prstGeom>
        <a:noFill xmlns:a="http://schemas.openxmlformats.org/drawingml/2006/main"/>
        <a:ln xmlns:a="http://schemas.openxmlformats.org/drawingml/2006/main">
          <a:solidFill>
            <a:schemeClr val="bg1">
              <a:lumMod val="85000"/>
            </a:schemeClr>
          </a:solidFill>
          <a:prstDash val="sysDash"/>
        </a:ln>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ot="0" spcFirstLastPara="0" vert="horz" wrap="square" lIns="91440" tIns="45720" rIns="91440" bIns="45720" numCol="1" spcCol="0" rtlCol="0" fromWordArt="0" anchor="t" anchorCtr="0" forceAA="0" compatLnSpc="1">
          <a:prstTxWarp prst="textNoShape">
            <a:avLst/>
          </a:prstTxWarp>
          <a:noAutofit/>
        </a:bodyP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l"/>
          <a:endParaRPr lang="en-US" sz="1100"/>
        </a:p>
      </cdr:txBody>
    </cdr:sp>
  </cdr:relSizeAnchor>
  <cdr:relSizeAnchor xmlns:cdr="http://schemas.openxmlformats.org/drawingml/2006/chartDrawing">
    <cdr:from>
      <cdr:x>0.01274</cdr:x>
      <cdr:y>0.24907</cdr:y>
    </cdr:from>
    <cdr:to>
      <cdr:x>0.27583</cdr:x>
      <cdr:y>0.91362</cdr:y>
    </cdr:to>
    <cdr:sp macro="" textlink="">
      <cdr:nvSpPr>
        <cdr:cNvPr id="4" name="Rectangle 3">
          <a:extLst xmlns:a="http://schemas.openxmlformats.org/drawingml/2006/main">
            <a:ext uri="{FF2B5EF4-FFF2-40B4-BE49-F238E27FC236}">
              <a16:creationId xmlns:a16="http://schemas.microsoft.com/office/drawing/2014/main" id="{339C34EA-20A1-0044-D189-65679F999FAB}"/>
            </a:ext>
          </a:extLst>
        </cdr:cNvPr>
        <cdr:cNvSpPr/>
      </cdr:nvSpPr>
      <cdr:spPr>
        <a:xfrm xmlns:a="http://schemas.openxmlformats.org/drawingml/2006/main">
          <a:off x="117475" y="746125"/>
          <a:ext cx="2425701" cy="1990725"/>
        </a:xfrm>
        <a:prstGeom xmlns:a="http://schemas.openxmlformats.org/drawingml/2006/main" prst="rect">
          <a:avLst/>
        </a:prstGeom>
        <a:noFill xmlns:a="http://schemas.openxmlformats.org/drawingml/2006/main"/>
        <a:ln xmlns:a="http://schemas.openxmlformats.org/drawingml/2006/main">
          <a:solidFill>
            <a:schemeClr val="bg1">
              <a:lumMod val="85000"/>
            </a:schemeClr>
          </a:solidFill>
          <a:prstDash val="sysDash"/>
        </a:ln>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ot="0" spcFirstLastPara="0" vert="horz" wrap="square" lIns="91440" tIns="45720" rIns="91440" bIns="45720" numCol="1" spcCol="0" rtlCol="0" fromWordArt="0" anchor="t" anchorCtr="0" forceAA="0" compatLnSpc="1">
          <a:prstTxWarp prst="textNoShape">
            <a:avLst/>
          </a:prstTxWarp>
          <a:noAutofit/>
        </a:bodyP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l"/>
          <a:endParaRPr lang="en-US" sz="1100"/>
        </a:p>
      </cdr:txBody>
    </cdr:sp>
  </cdr:relSizeAnchor>
  <cdr:relSizeAnchor xmlns:cdr="http://schemas.openxmlformats.org/drawingml/2006/chartDrawing">
    <cdr:from>
      <cdr:x>0.63361</cdr:x>
      <cdr:y>0.24589</cdr:y>
    </cdr:from>
    <cdr:to>
      <cdr:x>0.98588</cdr:x>
      <cdr:y>0.91044</cdr:y>
    </cdr:to>
    <cdr:sp macro="" textlink="">
      <cdr:nvSpPr>
        <cdr:cNvPr id="5" name="Rectangle 4">
          <a:extLst xmlns:a="http://schemas.openxmlformats.org/drawingml/2006/main">
            <a:ext uri="{FF2B5EF4-FFF2-40B4-BE49-F238E27FC236}">
              <a16:creationId xmlns:a16="http://schemas.microsoft.com/office/drawing/2014/main" id="{339C34EA-20A1-0044-D189-65679F999FAB}"/>
            </a:ext>
          </a:extLst>
        </cdr:cNvPr>
        <cdr:cNvSpPr/>
      </cdr:nvSpPr>
      <cdr:spPr>
        <a:xfrm xmlns:a="http://schemas.openxmlformats.org/drawingml/2006/main">
          <a:off x="5842000" y="736600"/>
          <a:ext cx="3248025" cy="1990725"/>
        </a:xfrm>
        <a:prstGeom xmlns:a="http://schemas.openxmlformats.org/drawingml/2006/main" prst="rect">
          <a:avLst/>
        </a:prstGeom>
        <a:noFill xmlns:a="http://schemas.openxmlformats.org/drawingml/2006/main"/>
        <a:ln xmlns:a="http://schemas.openxmlformats.org/drawingml/2006/main">
          <a:solidFill>
            <a:schemeClr val="bg1">
              <a:lumMod val="85000"/>
            </a:schemeClr>
          </a:solidFill>
          <a:prstDash val="sysDash"/>
        </a:ln>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ot="0" spcFirstLastPara="0" vert="horz" wrap="square" lIns="91440" tIns="45720" rIns="91440" bIns="45720" numCol="1" spcCol="0" rtlCol="0" fromWordArt="0" anchor="t" anchorCtr="0" forceAA="0" compatLnSpc="1">
          <a:prstTxWarp prst="textNoShape">
            <a:avLst/>
          </a:prstTxWarp>
          <a:noAutofit/>
        </a:bodyP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l"/>
          <a:endParaRPr lang="en-US" sz="1100"/>
        </a:p>
      </cdr:txBody>
    </cdr:sp>
  </cdr:relSizeAnchor>
  <cdr:relSizeAnchor xmlns:cdr="http://schemas.openxmlformats.org/drawingml/2006/chartDrawing">
    <cdr:from>
      <cdr:x>0.83678</cdr:x>
      <cdr:y>0</cdr:y>
    </cdr:from>
    <cdr:to>
      <cdr:x>1</cdr:x>
      <cdr:y>0.08903</cdr:y>
    </cdr:to>
    <cdr:sp macro="" textlink="">
      <cdr:nvSpPr>
        <cdr:cNvPr id="6" name="TextBox 1">
          <a:extLst xmlns:a="http://schemas.openxmlformats.org/drawingml/2006/main">
            <a:ext uri="{FF2B5EF4-FFF2-40B4-BE49-F238E27FC236}">
              <a16:creationId xmlns:a16="http://schemas.microsoft.com/office/drawing/2014/main" id="{1AB84125-F23A-3222-AFFD-0B8695C5B6A2}"/>
            </a:ext>
          </a:extLst>
        </cdr:cNvPr>
        <cdr:cNvSpPr txBox="1"/>
      </cdr:nvSpPr>
      <cdr:spPr>
        <a:xfrm xmlns:a="http://schemas.openxmlformats.org/drawingml/2006/main">
          <a:off x="7715251" y="0"/>
          <a:ext cx="1504950" cy="2667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r"/>
          <a:r>
            <a:rPr lang="en-US" sz="800" i="1"/>
            <a:t>2024 In Progress</a:t>
          </a:r>
        </a:p>
      </cdr:txBody>
    </cdr:sp>
  </cdr:relSizeAnchor>
</c:userShapes>
</file>

<file path=xl/drawings/drawing5.xml><?xml version="1.0" encoding="utf-8"?>
<c:userShapes xmlns:c="http://schemas.openxmlformats.org/drawingml/2006/chart">
  <cdr:relSizeAnchor xmlns:cdr="http://schemas.openxmlformats.org/drawingml/2006/chartDrawing">
    <cdr:from>
      <cdr:x>0.67083</cdr:x>
      <cdr:y>0</cdr:y>
    </cdr:from>
    <cdr:to>
      <cdr:x>1</cdr:x>
      <cdr:y>0.09524</cdr:y>
    </cdr:to>
    <cdr:sp macro="" textlink="">
      <cdr:nvSpPr>
        <cdr:cNvPr id="2" name="TextBox 1">
          <a:extLst xmlns:a="http://schemas.openxmlformats.org/drawingml/2006/main">
            <a:ext uri="{FF2B5EF4-FFF2-40B4-BE49-F238E27FC236}">
              <a16:creationId xmlns:a16="http://schemas.microsoft.com/office/drawing/2014/main" id="{1AB84125-F23A-3222-AFFD-0B8695C5B6A2}"/>
            </a:ext>
          </a:extLst>
        </cdr:cNvPr>
        <cdr:cNvSpPr txBox="1"/>
      </cdr:nvSpPr>
      <cdr:spPr>
        <a:xfrm xmlns:a="http://schemas.openxmlformats.org/drawingml/2006/main">
          <a:off x="3067050" y="0"/>
          <a:ext cx="1504950" cy="2667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r"/>
          <a:r>
            <a:rPr lang="en-US" sz="800" i="1"/>
            <a:t>2024 In Progress</a:t>
          </a:r>
        </a:p>
      </cdr:txBody>
    </cdr:sp>
  </cdr:relSizeAnchor>
</c:userShapes>
</file>

<file path=xl/drawings/drawing6.xml><?xml version="1.0" encoding="utf-8"?>
<c:userShapes xmlns:c="http://schemas.openxmlformats.org/drawingml/2006/chart">
  <cdr:relSizeAnchor xmlns:cdr="http://schemas.openxmlformats.org/drawingml/2006/chartDrawing">
    <cdr:from>
      <cdr:x>0.67389</cdr:x>
      <cdr:y>0</cdr:y>
    </cdr:from>
    <cdr:to>
      <cdr:x>1</cdr:x>
      <cdr:y>0.09722</cdr:y>
    </cdr:to>
    <cdr:sp macro="" textlink="">
      <cdr:nvSpPr>
        <cdr:cNvPr id="3" name="TextBox 1">
          <a:extLst xmlns:a="http://schemas.openxmlformats.org/drawingml/2006/main">
            <a:ext uri="{FF2B5EF4-FFF2-40B4-BE49-F238E27FC236}">
              <a16:creationId xmlns:a16="http://schemas.microsoft.com/office/drawing/2014/main" id="{1AB84125-F23A-3222-AFFD-0B8695C5B6A2}"/>
            </a:ext>
          </a:extLst>
        </cdr:cNvPr>
        <cdr:cNvSpPr txBox="1"/>
      </cdr:nvSpPr>
      <cdr:spPr>
        <a:xfrm xmlns:a="http://schemas.openxmlformats.org/drawingml/2006/main">
          <a:off x="3109913" y="0"/>
          <a:ext cx="1504950" cy="2667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r"/>
          <a:r>
            <a:rPr lang="en-US" sz="800" i="1"/>
            <a:t>2024 In Progress</a:t>
          </a:r>
        </a:p>
      </cdr:txBody>
    </cdr:sp>
  </cdr:relSizeAnchor>
</c:userShapes>
</file>

<file path=xl/drawings/drawing7.xml><?xml version="1.0" encoding="utf-8"?>
<c:userShapes xmlns:c="http://schemas.openxmlformats.org/drawingml/2006/chart">
  <cdr:relSizeAnchor xmlns:cdr="http://schemas.openxmlformats.org/drawingml/2006/chartDrawing">
    <cdr:from>
      <cdr:x>0.67389</cdr:x>
      <cdr:y>0</cdr:y>
    </cdr:from>
    <cdr:to>
      <cdr:x>1</cdr:x>
      <cdr:y>0.09722</cdr:y>
    </cdr:to>
    <cdr:sp macro="" textlink="">
      <cdr:nvSpPr>
        <cdr:cNvPr id="3" name="TextBox 1">
          <a:extLst xmlns:a="http://schemas.openxmlformats.org/drawingml/2006/main">
            <a:ext uri="{FF2B5EF4-FFF2-40B4-BE49-F238E27FC236}">
              <a16:creationId xmlns:a16="http://schemas.microsoft.com/office/drawing/2014/main" id="{1AB84125-F23A-3222-AFFD-0B8695C5B6A2}"/>
            </a:ext>
          </a:extLst>
        </cdr:cNvPr>
        <cdr:cNvSpPr txBox="1"/>
      </cdr:nvSpPr>
      <cdr:spPr>
        <a:xfrm xmlns:a="http://schemas.openxmlformats.org/drawingml/2006/main">
          <a:off x="3109913" y="0"/>
          <a:ext cx="1504950" cy="2667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r"/>
          <a:r>
            <a:rPr lang="en-US" sz="800" i="1"/>
            <a:t>2024 In Progress</a:t>
          </a:r>
        </a:p>
      </cdr:txBody>
    </cdr:sp>
  </cdr:relSizeAnchor>
</c:userShapes>
</file>

<file path=xl/drawings/drawing8.xml><?xml version="1.0" encoding="utf-8"?>
<c:userShapes xmlns:c="http://schemas.openxmlformats.org/drawingml/2006/chart">
  <cdr:relSizeAnchor xmlns:cdr="http://schemas.openxmlformats.org/drawingml/2006/chartDrawing">
    <cdr:from>
      <cdr:x>0.67083</cdr:x>
      <cdr:y>0</cdr:y>
    </cdr:from>
    <cdr:to>
      <cdr:x>1</cdr:x>
      <cdr:y>0.09524</cdr:y>
    </cdr:to>
    <cdr:sp macro="" textlink="">
      <cdr:nvSpPr>
        <cdr:cNvPr id="2" name="TextBox 1">
          <a:extLst xmlns:a="http://schemas.openxmlformats.org/drawingml/2006/main">
            <a:ext uri="{FF2B5EF4-FFF2-40B4-BE49-F238E27FC236}">
              <a16:creationId xmlns:a16="http://schemas.microsoft.com/office/drawing/2014/main" id="{1AB84125-F23A-3222-AFFD-0B8695C5B6A2}"/>
            </a:ext>
          </a:extLst>
        </cdr:cNvPr>
        <cdr:cNvSpPr txBox="1"/>
      </cdr:nvSpPr>
      <cdr:spPr>
        <a:xfrm xmlns:a="http://schemas.openxmlformats.org/drawingml/2006/main">
          <a:off x="3067050" y="0"/>
          <a:ext cx="1504950" cy="2667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r"/>
          <a:r>
            <a:rPr lang="en-US" sz="800" i="1"/>
            <a:t>2024 In Progress</a:t>
          </a:r>
        </a:p>
      </cdr:txBody>
    </cdr:sp>
  </cdr:relSizeAnchor>
</c:userShapes>
</file>

<file path=xl/drawings/drawing9.xml><?xml version="1.0" encoding="utf-8"?>
<c:userShapes xmlns:c="http://schemas.openxmlformats.org/drawingml/2006/chart">
  <cdr:relSizeAnchor xmlns:cdr="http://schemas.openxmlformats.org/drawingml/2006/chartDrawing">
    <cdr:from>
      <cdr:x>0.67083</cdr:x>
      <cdr:y>0</cdr:y>
    </cdr:from>
    <cdr:to>
      <cdr:x>1</cdr:x>
      <cdr:y>0.09524</cdr:y>
    </cdr:to>
    <cdr:sp macro="" textlink="">
      <cdr:nvSpPr>
        <cdr:cNvPr id="2" name="TextBox 1">
          <a:extLst xmlns:a="http://schemas.openxmlformats.org/drawingml/2006/main">
            <a:ext uri="{FF2B5EF4-FFF2-40B4-BE49-F238E27FC236}">
              <a16:creationId xmlns:a16="http://schemas.microsoft.com/office/drawing/2014/main" id="{1AB84125-F23A-3222-AFFD-0B8695C5B6A2}"/>
            </a:ext>
          </a:extLst>
        </cdr:cNvPr>
        <cdr:cNvSpPr txBox="1"/>
      </cdr:nvSpPr>
      <cdr:spPr>
        <a:xfrm xmlns:a="http://schemas.openxmlformats.org/drawingml/2006/main">
          <a:off x="3067050" y="0"/>
          <a:ext cx="1504950" cy="2667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r"/>
          <a:r>
            <a:rPr lang="en-US" sz="800" i="1"/>
            <a:t>2024 In Progress</a:t>
          </a:r>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yoshi" refreshedDate="45446.471757407409" createdVersion="8" refreshedVersion="8" minRefreshableVersion="3" recordCount="2610" xr:uid="{63BCBE7E-86C8-4140-84E3-7172765C13C7}">
  <cacheSource type="worksheet">
    <worksheetSource ref="A1:B2611" sheet="StockMarket"/>
  </cacheSource>
  <cacheFields count="5">
    <cacheField name="DATE" numFmtId="14">
      <sharedItems containsSemiMixedTypes="0" containsNonDate="0" containsDate="1" containsString="0" minDate="2014-06-02T00:00:00" maxDate="2024-06-01T00:00:00" count="2610">
        <d v="2014-06-02T00:00:00"/>
        <d v="2014-06-03T00:00:00"/>
        <d v="2014-06-04T00:00:00"/>
        <d v="2014-06-05T00:00:00"/>
        <d v="2014-06-06T00:00:00"/>
        <d v="2014-06-09T00:00:00"/>
        <d v="2014-06-10T00:00:00"/>
        <d v="2014-06-11T00:00:00"/>
        <d v="2014-06-12T00:00:00"/>
        <d v="2014-06-13T00:00:00"/>
        <d v="2014-06-16T00:00:00"/>
        <d v="2014-06-17T00:00:00"/>
        <d v="2014-06-18T00:00:00"/>
        <d v="2014-06-19T00:00:00"/>
        <d v="2014-06-20T00:00:00"/>
        <d v="2014-06-23T00:00:00"/>
        <d v="2014-06-24T00:00:00"/>
        <d v="2014-06-25T00:00:00"/>
        <d v="2014-06-26T00:00:00"/>
        <d v="2014-06-27T00:00:00"/>
        <d v="2014-06-30T00:00:00"/>
        <d v="2014-07-01T00:00:00"/>
        <d v="2014-07-02T00:00:00"/>
        <d v="2014-07-03T00:00:00"/>
        <d v="2014-07-04T00:00:00"/>
        <d v="2014-07-07T00:00:00"/>
        <d v="2014-07-08T00:00:00"/>
        <d v="2014-07-09T00:00:00"/>
        <d v="2014-07-10T00:00:00"/>
        <d v="2014-07-11T00:00:00"/>
        <d v="2014-07-14T00:00:00"/>
        <d v="2014-07-15T00:00:00"/>
        <d v="2014-07-16T00:00:00"/>
        <d v="2014-07-17T00:00:00"/>
        <d v="2014-07-18T00:00:00"/>
        <d v="2014-07-21T00:00:00"/>
        <d v="2014-07-22T00:00:00"/>
        <d v="2014-07-23T00:00:00"/>
        <d v="2014-07-24T00:00:00"/>
        <d v="2014-07-25T00:00:00"/>
        <d v="2014-07-28T00:00:00"/>
        <d v="2014-07-29T00:00:00"/>
        <d v="2014-07-30T00:00:00"/>
        <d v="2014-07-31T00:00:00"/>
        <d v="2014-08-01T00:00:00"/>
        <d v="2014-08-04T00:00:00"/>
        <d v="2014-08-05T00:00:00"/>
        <d v="2014-08-06T00:00:00"/>
        <d v="2014-08-07T00:00:00"/>
        <d v="2014-08-08T00:00:00"/>
        <d v="2014-08-11T00:00:00"/>
        <d v="2014-08-12T00:00:00"/>
        <d v="2014-08-13T00:00:00"/>
        <d v="2014-08-14T00:00:00"/>
        <d v="2014-08-15T00:00:00"/>
        <d v="2014-08-18T00:00:00"/>
        <d v="2014-08-19T00:00:00"/>
        <d v="2014-08-20T00:00:00"/>
        <d v="2014-08-21T00:00:00"/>
        <d v="2014-08-22T00:00:00"/>
        <d v="2014-08-25T00:00:00"/>
        <d v="2014-08-26T00:00:00"/>
        <d v="2014-08-27T00:00:00"/>
        <d v="2014-08-28T00:00:00"/>
        <d v="2014-08-29T00:00:00"/>
        <d v="2014-09-01T00:00:00"/>
        <d v="2014-09-02T00:00:00"/>
        <d v="2014-09-03T00:00:00"/>
        <d v="2014-09-04T00:00:00"/>
        <d v="2014-09-05T00:00:00"/>
        <d v="2014-09-08T00:00:00"/>
        <d v="2014-09-09T00:00:00"/>
        <d v="2014-09-10T00:00:00"/>
        <d v="2014-09-11T00:00:00"/>
        <d v="2014-09-12T00:00:00"/>
        <d v="2014-09-15T00:00:00"/>
        <d v="2014-09-16T00:00:00"/>
        <d v="2014-09-17T00:00:00"/>
        <d v="2014-09-18T00:00:00"/>
        <d v="2014-09-19T00:00:00"/>
        <d v="2014-09-22T00:00:00"/>
        <d v="2014-09-23T00:00:00"/>
        <d v="2014-09-24T00:00:00"/>
        <d v="2014-09-25T00:00:00"/>
        <d v="2014-09-26T00:00:00"/>
        <d v="2014-09-29T00:00:00"/>
        <d v="2014-09-30T00:00:00"/>
        <d v="2014-10-01T00:00:00"/>
        <d v="2014-10-02T00:00:00"/>
        <d v="2014-10-03T00:00:00"/>
        <d v="2014-10-06T00:00:00"/>
        <d v="2014-10-07T00:00:00"/>
        <d v="2014-10-08T00:00:00"/>
        <d v="2014-10-09T00:00:00"/>
        <d v="2014-10-10T00:00:00"/>
        <d v="2014-10-13T00:00:00"/>
        <d v="2014-10-14T00:00:00"/>
        <d v="2014-10-15T00:00:00"/>
        <d v="2014-10-16T00:00:00"/>
        <d v="2014-10-17T00:00:00"/>
        <d v="2014-10-20T00:00:00"/>
        <d v="2014-10-21T00:00:00"/>
        <d v="2014-10-22T00:00:00"/>
        <d v="2014-10-23T00:00:00"/>
        <d v="2014-10-24T00:00:00"/>
        <d v="2014-10-27T00:00:00"/>
        <d v="2014-10-28T00:00:00"/>
        <d v="2014-10-29T00:00:00"/>
        <d v="2014-10-30T00:00:00"/>
        <d v="2014-10-31T00:00:00"/>
        <d v="2014-11-03T00:00:00"/>
        <d v="2014-11-04T00:00:00"/>
        <d v="2014-11-05T00:00:00"/>
        <d v="2014-11-06T00:00:00"/>
        <d v="2014-11-07T00:00:00"/>
        <d v="2014-11-10T00:00:00"/>
        <d v="2014-11-11T00:00:00"/>
        <d v="2014-11-12T00:00:00"/>
        <d v="2014-11-13T00:00:00"/>
        <d v="2014-11-14T00:00:00"/>
        <d v="2014-11-17T00:00:00"/>
        <d v="2014-11-18T00:00:00"/>
        <d v="2014-11-19T00:00:00"/>
        <d v="2014-11-20T00:00:00"/>
        <d v="2014-11-21T00:00:00"/>
        <d v="2014-11-24T00:00:00"/>
        <d v="2014-11-25T00:00:00"/>
        <d v="2014-11-26T00:00:00"/>
        <d v="2014-11-27T00:00:00"/>
        <d v="2014-11-28T00:00:00"/>
        <d v="2014-12-01T00:00:00"/>
        <d v="2014-12-02T00:00:00"/>
        <d v="2014-12-03T00:00:00"/>
        <d v="2014-12-04T00:00:00"/>
        <d v="2014-12-05T00:00:00"/>
        <d v="2014-12-08T00:00:00"/>
        <d v="2014-12-09T00:00:00"/>
        <d v="2014-12-10T00:00:00"/>
        <d v="2014-12-11T00:00:00"/>
        <d v="2014-12-12T00:00:00"/>
        <d v="2014-12-15T00:00:00"/>
        <d v="2014-12-16T00:00:00"/>
        <d v="2014-12-17T00:00:00"/>
        <d v="2014-12-18T00:00:00"/>
        <d v="2014-12-19T00:00:00"/>
        <d v="2014-12-22T00:00:00"/>
        <d v="2014-12-23T00:00:00"/>
        <d v="2014-12-24T00:00:00"/>
        <d v="2014-12-25T00:00:00"/>
        <d v="2014-12-26T00:00:00"/>
        <d v="2014-12-29T00:00:00"/>
        <d v="2014-12-30T00:00:00"/>
        <d v="2014-12-31T00:00:00"/>
        <d v="2015-01-01T00:00:00"/>
        <d v="2015-01-02T00:00:00"/>
        <d v="2015-01-05T00:00:00"/>
        <d v="2015-01-06T00:00:00"/>
        <d v="2015-01-07T00:00:00"/>
        <d v="2015-01-08T00:00:00"/>
        <d v="2015-01-09T00:00:00"/>
        <d v="2015-01-12T00:00:00"/>
        <d v="2015-01-13T00:00:00"/>
        <d v="2015-01-14T00:00:00"/>
        <d v="2015-01-15T00:00:00"/>
        <d v="2015-01-16T00:00:00"/>
        <d v="2015-01-19T00:00:00"/>
        <d v="2015-01-20T00:00:00"/>
        <d v="2015-01-21T00:00:00"/>
        <d v="2015-01-22T00:00:00"/>
        <d v="2015-01-23T00:00:00"/>
        <d v="2015-01-26T00:00:00"/>
        <d v="2015-01-27T00:00:00"/>
        <d v="2015-01-28T00:00:00"/>
        <d v="2015-01-29T00:00:00"/>
        <d v="2015-01-30T00:00:00"/>
        <d v="2015-02-02T00:00:00"/>
        <d v="2015-02-03T00:00:00"/>
        <d v="2015-02-04T00:00:00"/>
        <d v="2015-02-05T00:00:00"/>
        <d v="2015-02-06T00:00:00"/>
        <d v="2015-02-09T00:00:00"/>
        <d v="2015-02-10T00:00:00"/>
        <d v="2015-02-11T00:00:00"/>
        <d v="2015-02-12T00:00:00"/>
        <d v="2015-02-13T00:00:00"/>
        <d v="2015-02-16T00:00:00"/>
        <d v="2015-02-17T00:00:00"/>
        <d v="2015-02-18T00:00:00"/>
        <d v="2015-02-19T00:00:00"/>
        <d v="2015-02-20T00:00:00"/>
        <d v="2015-02-23T00:00:00"/>
        <d v="2015-02-24T00:00:00"/>
        <d v="2015-02-25T00:00:00"/>
        <d v="2015-02-26T00:00:00"/>
        <d v="2015-02-27T00:00:00"/>
        <d v="2015-03-02T00:00:00"/>
        <d v="2015-03-03T00:00:00"/>
        <d v="2015-03-04T00:00:00"/>
        <d v="2015-03-05T00:00:00"/>
        <d v="2015-03-06T00:00:00"/>
        <d v="2015-03-09T00:00:00"/>
        <d v="2015-03-10T00:00:00"/>
        <d v="2015-03-11T00:00:00"/>
        <d v="2015-03-12T00:00:00"/>
        <d v="2015-03-13T00:00:00"/>
        <d v="2015-03-16T00:00:00"/>
        <d v="2015-03-17T00:00:00"/>
        <d v="2015-03-18T00:00:00"/>
        <d v="2015-03-19T00:00:00"/>
        <d v="2015-03-20T00:00:00"/>
        <d v="2015-03-23T00:00:00"/>
        <d v="2015-03-24T00:00:00"/>
        <d v="2015-03-25T00:00:00"/>
        <d v="2015-03-26T00:00:00"/>
        <d v="2015-03-27T00:00:00"/>
        <d v="2015-03-30T00:00:00"/>
        <d v="2015-03-31T00:00:00"/>
        <d v="2015-04-01T00:00:00"/>
        <d v="2015-04-02T00:00:00"/>
        <d v="2015-04-03T00:00:00"/>
        <d v="2015-04-06T00:00:00"/>
        <d v="2015-04-07T00:00:00"/>
        <d v="2015-04-08T00:00:00"/>
        <d v="2015-04-09T00:00:00"/>
        <d v="2015-04-10T00:00:00"/>
        <d v="2015-04-13T00:00:00"/>
        <d v="2015-04-14T00:00:00"/>
        <d v="2015-04-15T00:00:00"/>
        <d v="2015-04-16T00:00:00"/>
        <d v="2015-04-17T00:00:00"/>
        <d v="2015-04-20T00:00:00"/>
        <d v="2015-04-21T00:00:00"/>
        <d v="2015-04-22T00:00:00"/>
        <d v="2015-04-23T00:00:00"/>
        <d v="2015-04-24T00:00:00"/>
        <d v="2015-04-27T00:00:00"/>
        <d v="2015-04-28T00:00:00"/>
        <d v="2015-04-29T00:00:00"/>
        <d v="2015-04-30T00:00:00"/>
        <d v="2015-05-01T00:00:00"/>
        <d v="2015-05-04T00:00:00"/>
        <d v="2015-05-05T00:00:00"/>
        <d v="2015-05-06T00:00:00"/>
        <d v="2015-05-07T00:00:00"/>
        <d v="2015-05-08T00:00:00"/>
        <d v="2015-05-11T00:00:00"/>
        <d v="2015-05-12T00:00:00"/>
        <d v="2015-05-13T00:00:00"/>
        <d v="2015-05-14T00:00:00"/>
        <d v="2015-05-15T00:00:00"/>
        <d v="2015-05-18T00:00:00"/>
        <d v="2015-05-19T00:00:00"/>
        <d v="2015-05-20T00:00:00"/>
        <d v="2015-05-21T00:00:00"/>
        <d v="2015-05-22T00:00:00"/>
        <d v="2015-05-25T00:00:00"/>
        <d v="2015-05-26T00:00:00"/>
        <d v="2015-05-27T00:00:00"/>
        <d v="2015-05-28T00:00:00"/>
        <d v="2015-05-29T00:00:00"/>
        <d v="2015-06-01T00:00:00"/>
        <d v="2015-06-02T00:00:00"/>
        <d v="2015-06-03T00:00:00"/>
        <d v="2015-06-04T00:00:00"/>
        <d v="2015-06-05T00:00:00"/>
        <d v="2015-06-08T00:00:00"/>
        <d v="2015-06-09T00:00:00"/>
        <d v="2015-06-10T00:00:00"/>
        <d v="2015-06-11T00:00:00"/>
        <d v="2015-06-12T00:00:00"/>
        <d v="2015-06-15T00:00:00"/>
        <d v="2015-06-16T00:00:00"/>
        <d v="2015-06-17T00:00:00"/>
        <d v="2015-06-18T00:00:00"/>
        <d v="2015-06-19T00:00:00"/>
        <d v="2015-06-22T00:00:00"/>
        <d v="2015-06-23T00:00:00"/>
        <d v="2015-06-24T00:00:00"/>
        <d v="2015-06-25T00:00:00"/>
        <d v="2015-06-26T00:00:00"/>
        <d v="2015-06-29T00:00:00"/>
        <d v="2015-06-30T00:00:00"/>
        <d v="2015-07-01T00:00:00"/>
        <d v="2015-07-02T00:00:00"/>
        <d v="2015-07-03T00:00:00"/>
        <d v="2015-07-06T00:00:00"/>
        <d v="2015-07-07T00:00:00"/>
        <d v="2015-07-08T00:00:00"/>
        <d v="2015-07-09T00:00:00"/>
        <d v="2015-07-10T00:00:00"/>
        <d v="2015-07-13T00:00:00"/>
        <d v="2015-07-14T00:00:00"/>
        <d v="2015-07-15T00:00:00"/>
        <d v="2015-07-16T00:00:00"/>
        <d v="2015-07-17T00:00:00"/>
        <d v="2015-07-20T00:00:00"/>
        <d v="2015-07-21T00:00:00"/>
        <d v="2015-07-22T00:00:00"/>
        <d v="2015-07-23T00:00:00"/>
        <d v="2015-07-24T00:00:00"/>
        <d v="2015-07-27T00:00:00"/>
        <d v="2015-07-28T00:00:00"/>
        <d v="2015-07-29T00:00:00"/>
        <d v="2015-07-30T00:00:00"/>
        <d v="2015-07-31T00:00:00"/>
        <d v="2015-08-03T00:00:00"/>
        <d v="2015-08-04T00:00:00"/>
        <d v="2015-08-05T00:00:00"/>
        <d v="2015-08-06T00:00:00"/>
        <d v="2015-08-07T00:00:00"/>
        <d v="2015-08-10T00:00:00"/>
        <d v="2015-08-11T00:00:00"/>
        <d v="2015-08-12T00:00:00"/>
        <d v="2015-08-13T00:00:00"/>
        <d v="2015-08-14T00:00:00"/>
        <d v="2015-08-17T00:00:00"/>
        <d v="2015-08-18T00:00:00"/>
        <d v="2015-08-19T00:00:00"/>
        <d v="2015-08-20T00:00:00"/>
        <d v="2015-08-21T00:00:00"/>
        <d v="2015-08-24T00:00:00"/>
        <d v="2015-08-25T00:00:00"/>
        <d v="2015-08-26T00:00:00"/>
        <d v="2015-08-27T00:00:00"/>
        <d v="2015-08-28T00:00:00"/>
        <d v="2015-08-31T00:00:00"/>
        <d v="2015-09-01T00:00:00"/>
        <d v="2015-09-02T00:00:00"/>
        <d v="2015-09-03T00:00:00"/>
        <d v="2015-09-04T00:00:00"/>
        <d v="2015-09-07T00:00:00"/>
        <d v="2015-09-08T00:00:00"/>
        <d v="2015-09-09T00:00:00"/>
        <d v="2015-09-10T00:00:00"/>
        <d v="2015-09-11T00:00:00"/>
        <d v="2015-09-14T00:00:00"/>
        <d v="2015-09-15T00:00:00"/>
        <d v="2015-09-16T00:00:00"/>
        <d v="2015-09-17T00:00:00"/>
        <d v="2015-09-18T00:00:00"/>
        <d v="2015-09-21T00:00:00"/>
        <d v="2015-09-22T00:00:00"/>
        <d v="2015-09-23T00:00:00"/>
        <d v="2015-09-24T00:00:00"/>
        <d v="2015-09-25T00:00:00"/>
        <d v="2015-09-28T00:00:00"/>
        <d v="2015-09-29T00:00:00"/>
        <d v="2015-09-30T00:00:00"/>
        <d v="2015-10-01T00:00:00"/>
        <d v="2015-10-02T00:00:00"/>
        <d v="2015-10-05T00:00:00"/>
        <d v="2015-10-06T00:00:00"/>
        <d v="2015-10-07T00:00:00"/>
        <d v="2015-10-08T00:00:00"/>
        <d v="2015-10-09T00:00:00"/>
        <d v="2015-10-12T00:00:00"/>
        <d v="2015-10-13T00:00:00"/>
        <d v="2015-10-14T00:00:00"/>
        <d v="2015-10-15T00:00:00"/>
        <d v="2015-10-16T00:00:00"/>
        <d v="2015-10-19T00:00:00"/>
        <d v="2015-10-20T00:00:00"/>
        <d v="2015-10-21T00:00:00"/>
        <d v="2015-10-22T00:00:00"/>
        <d v="2015-10-23T00:00:00"/>
        <d v="2015-10-26T00:00:00"/>
        <d v="2015-10-27T00:00:00"/>
        <d v="2015-10-28T00:00:00"/>
        <d v="2015-10-29T00:00:00"/>
        <d v="2015-10-30T00:00:00"/>
        <d v="2015-11-02T00:00:00"/>
        <d v="2015-11-03T00:00:00"/>
        <d v="2015-11-04T00:00:00"/>
        <d v="2015-11-05T00:00:00"/>
        <d v="2015-11-06T00:00:00"/>
        <d v="2015-11-09T00:00:00"/>
        <d v="2015-11-10T00:00:00"/>
        <d v="2015-11-11T00:00:00"/>
        <d v="2015-11-12T00:00:00"/>
        <d v="2015-11-13T00:00:00"/>
        <d v="2015-11-16T00:00:00"/>
        <d v="2015-11-17T00:00:00"/>
        <d v="2015-11-18T00:00:00"/>
        <d v="2015-11-19T00:00:00"/>
        <d v="2015-11-20T00:00:00"/>
        <d v="2015-11-23T00:00:00"/>
        <d v="2015-11-24T00:00:00"/>
        <d v="2015-11-25T00:00:00"/>
        <d v="2015-11-26T00:00:00"/>
        <d v="2015-11-27T00:00:00"/>
        <d v="2015-11-30T00:00:00"/>
        <d v="2015-12-01T00:00:00"/>
        <d v="2015-12-02T00:00:00"/>
        <d v="2015-12-03T00:00:00"/>
        <d v="2015-12-04T00:00:00"/>
        <d v="2015-12-07T00:00:00"/>
        <d v="2015-12-08T00:00:00"/>
        <d v="2015-12-09T00:00:00"/>
        <d v="2015-12-10T00:00:00"/>
        <d v="2015-12-11T00:00:00"/>
        <d v="2015-12-14T00:00:00"/>
        <d v="2015-12-15T00:00:00"/>
        <d v="2015-12-16T00:00:00"/>
        <d v="2015-12-17T00:00:00"/>
        <d v="2015-12-18T00:00:00"/>
        <d v="2015-12-21T00:00:00"/>
        <d v="2015-12-22T00:00:00"/>
        <d v="2015-12-23T00:00:00"/>
        <d v="2015-12-24T00:00:00"/>
        <d v="2015-12-25T00:00:00"/>
        <d v="2015-12-28T00:00:00"/>
        <d v="2015-12-29T00:00:00"/>
        <d v="2015-12-30T00:00:00"/>
        <d v="2015-12-31T00:00:00"/>
        <d v="2016-01-01T00:00:00"/>
        <d v="2016-01-04T00:00:00"/>
        <d v="2016-01-05T00:00:00"/>
        <d v="2016-01-06T00:00:00"/>
        <d v="2016-01-07T00:00:00"/>
        <d v="2016-01-08T00:00:00"/>
        <d v="2016-01-11T00:00:00"/>
        <d v="2016-01-12T00:00:00"/>
        <d v="2016-01-13T00:00:00"/>
        <d v="2016-01-14T00:00:00"/>
        <d v="2016-01-15T00:00:00"/>
        <d v="2016-01-18T00:00:00"/>
        <d v="2016-01-19T00:00:00"/>
        <d v="2016-01-20T00:00:00"/>
        <d v="2016-01-21T00:00:00"/>
        <d v="2016-01-22T00:00:00"/>
        <d v="2016-01-25T00:00:00"/>
        <d v="2016-01-26T00:00:00"/>
        <d v="2016-01-27T00:00:00"/>
        <d v="2016-01-28T00:00:00"/>
        <d v="2016-01-29T00:00:00"/>
        <d v="2016-02-01T00:00:00"/>
        <d v="2016-02-02T00:00:00"/>
        <d v="2016-02-03T00:00:00"/>
        <d v="2016-02-04T00:00:00"/>
        <d v="2016-02-05T00:00:00"/>
        <d v="2016-02-08T00:00:00"/>
        <d v="2016-02-09T00:00:00"/>
        <d v="2016-02-10T00:00:00"/>
        <d v="2016-02-11T00:00:00"/>
        <d v="2016-02-12T00:00:00"/>
        <d v="2016-02-15T00:00:00"/>
        <d v="2016-02-16T00:00:00"/>
        <d v="2016-02-17T00:00:00"/>
        <d v="2016-02-18T00:00:00"/>
        <d v="2016-02-19T00:00:00"/>
        <d v="2016-02-22T00:00:00"/>
        <d v="2016-02-23T00:00:00"/>
        <d v="2016-02-24T00:00:00"/>
        <d v="2016-02-25T00:00:00"/>
        <d v="2016-02-26T00:00:00"/>
        <d v="2016-02-29T00:00:00"/>
        <d v="2016-03-01T00:00:00"/>
        <d v="2016-03-02T00:00:00"/>
        <d v="2016-03-03T00:00:00"/>
        <d v="2016-03-04T00:00:00"/>
        <d v="2016-03-07T00:00:00"/>
        <d v="2016-03-08T00:00:00"/>
        <d v="2016-03-09T00:00:00"/>
        <d v="2016-03-10T00:00:00"/>
        <d v="2016-03-11T00:00:00"/>
        <d v="2016-03-14T00:00:00"/>
        <d v="2016-03-15T00:00:00"/>
        <d v="2016-03-16T00:00:00"/>
        <d v="2016-03-17T00:00:00"/>
        <d v="2016-03-18T00:00:00"/>
        <d v="2016-03-21T00:00:00"/>
        <d v="2016-03-22T00:00:00"/>
        <d v="2016-03-23T00:00:00"/>
        <d v="2016-03-24T00:00:00"/>
        <d v="2016-03-25T00:00:00"/>
        <d v="2016-03-28T00:00:00"/>
        <d v="2016-03-29T00:00:00"/>
        <d v="2016-03-30T00:00:00"/>
        <d v="2016-03-31T00:00:00"/>
        <d v="2016-04-01T00:00:00"/>
        <d v="2016-04-04T00:00:00"/>
        <d v="2016-04-05T00:00:00"/>
        <d v="2016-04-06T00:00:00"/>
        <d v="2016-04-07T00:00:00"/>
        <d v="2016-04-08T00:00:00"/>
        <d v="2016-04-11T00:00:00"/>
        <d v="2016-04-12T00:00:00"/>
        <d v="2016-04-13T00:00:00"/>
        <d v="2016-04-14T00:00:00"/>
        <d v="2016-04-15T00:00:00"/>
        <d v="2016-04-18T00:00:00"/>
        <d v="2016-04-19T00:00:00"/>
        <d v="2016-04-20T00:00:00"/>
        <d v="2016-04-21T00:00:00"/>
        <d v="2016-04-22T00:00:00"/>
        <d v="2016-04-25T00:00:00"/>
        <d v="2016-04-26T00:00:00"/>
        <d v="2016-04-27T00:00:00"/>
        <d v="2016-04-28T00:00:00"/>
        <d v="2016-04-29T00:00:00"/>
        <d v="2016-05-02T00:00:00"/>
        <d v="2016-05-03T00:00:00"/>
        <d v="2016-05-04T00:00:00"/>
        <d v="2016-05-05T00:00:00"/>
        <d v="2016-05-06T00:00:00"/>
        <d v="2016-05-09T00:00:00"/>
        <d v="2016-05-10T00:00:00"/>
        <d v="2016-05-11T00:00:00"/>
        <d v="2016-05-12T00:00:00"/>
        <d v="2016-05-13T00:00:00"/>
        <d v="2016-05-16T00:00:00"/>
        <d v="2016-05-17T00:00:00"/>
        <d v="2016-05-18T00:00:00"/>
        <d v="2016-05-19T00:00:00"/>
        <d v="2016-05-20T00:00:00"/>
        <d v="2016-05-23T00:00:00"/>
        <d v="2016-05-24T00:00:00"/>
        <d v="2016-05-25T00:00:00"/>
        <d v="2016-05-26T00:00:00"/>
        <d v="2016-05-27T00:00:00"/>
        <d v="2016-05-30T00:00:00"/>
        <d v="2016-05-31T00:00:00"/>
        <d v="2016-06-01T00:00:00"/>
        <d v="2016-06-02T00:00:00"/>
        <d v="2016-06-03T00:00:00"/>
        <d v="2016-06-06T00:00:00"/>
        <d v="2016-06-07T00:00:00"/>
        <d v="2016-06-08T00:00:00"/>
        <d v="2016-06-09T00:00:00"/>
        <d v="2016-06-10T00:00:00"/>
        <d v="2016-06-13T00:00:00"/>
        <d v="2016-06-14T00:00:00"/>
        <d v="2016-06-15T00:00:00"/>
        <d v="2016-06-16T00:00:00"/>
        <d v="2016-06-17T00:00:00"/>
        <d v="2016-06-20T00:00:00"/>
        <d v="2016-06-21T00:00:00"/>
        <d v="2016-06-22T00:00:00"/>
        <d v="2016-06-23T00:00:00"/>
        <d v="2016-06-24T00:00:00"/>
        <d v="2016-06-27T00:00:00"/>
        <d v="2016-06-28T00:00:00"/>
        <d v="2016-06-29T00:00:00"/>
        <d v="2016-06-30T00:00:00"/>
        <d v="2016-07-01T00:00:00"/>
        <d v="2016-07-04T00:00:00"/>
        <d v="2016-07-05T00:00:00"/>
        <d v="2016-07-06T00:00:00"/>
        <d v="2016-07-07T00:00:00"/>
        <d v="2016-07-08T00:00:00"/>
        <d v="2016-07-11T00:00:00"/>
        <d v="2016-07-12T00:00:00"/>
        <d v="2016-07-13T00:00:00"/>
        <d v="2016-07-14T00:00:00"/>
        <d v="2016-07-15T00:00:00"/>
        <d v="2016-07-18T00:00:00"/>
        <d v="2016-07-19T00:00:00"/>
        <d v="2016-07-20T00:00:00"/>
        <d v="2016-07-21T00:00:00"/>
        <d v="2016-07-22T00:00:00"/>
        <d v="2016-07-25T00:00:00"/>
        <d v="2016-07-26T00:00:00"/>
        <d v="2016-07-27T00:00:00"/>
        <d v="2016-07-28T00:00:00"/>
        <d v="2016-07-29T00:00:00"/>
        <d v="2016-08-01T00:00:00"/>
        <d v="2016-08-02T00:00:00"/>
        <d v="2016-08-03T00:00:00"/>
        <d v="2016-08-04T00:00:00"/>
        <d v="2016-08-05T00:00:00"/>
        <d v="2016-08-08T00:00:00"/>
        <d v="2016-08-09T00:00:00"/>
        <d v="2016-08-10T00:00:00"/>
        <d v="2016-08-11T00:00:00"/>
        <d v="2016-08-12T00:00:00"/>
        <d v="2016-08-15T00:00:00"/>
        <d v="2016-08-16T00:00:00"/>
        <d v="2016-08-17T00:00:00"/>
        <d v="2016-08-18T00:00:00"/>
        <d v="2016-08-19T00:00:00"/>
        <d v="2016-08-22T00:00:00"/>
        <d v="2016-08-23T00:00:00"/>
        <d v="2016-08-24T00:00:00"/>
        <d v="2016-08-25T00:00:00"/>
        <d v="2016-08-26T00:00:00"/>
        <d v="2016-08-29T00:00:00"/>
        <d v="2016-08-30T00:00:00"/>
        <d v="2016-08-31T00:00:00"/>
        <d v="2016-09-01T00:00:00"/>
        <d v="2016-09-02T00:00:00"/>
        <d v="2016-09-05T00:00:00"/>
        <d v="2016-09-06T00:00:00"/>
        <d v="2016-09-07T00:00:00"/>
        <d v="2016-09-08T00:00:00"/>
        <d v="2016-09-09T00:00:00"/>
        <d v="2016-09-12T00:00:00"/>
        <d v="2016-09-13T00:00:00"/>
        <d v="2016-09-14T00:00:00"/>
        <d v="2016-09-15T00:00:00"/>
        <d v="2016-09-16T00:00:00"/>
        <d v="2016-09-19T00:00:00"/>
        <d v="2016-09-20T00:00:00"/>
        <d v="2016-09-21T00:00:00"/>
        <d v="2016-09-22T00:00:00"/>
        <d v="2016-09-23T00:00:00"/>
        <d v="2016-09-26T00:00:00"/>
        <d v="2016-09-27T00:00:00"/>
        <d v="2016-09-28T00:00:00"/>
        <d v="2016-09-29T00:00:00"/>
        <d v="2016-09-30T00:00:00"/>
        <d v="2016-10-03T00:00:00"/>
        <d v="2016-10-04T00:00:00"/>
        <d v="2016-10-05T00:00:00"/>
        <d v="2016-10-06T00:00:00"/>
        <d v="2016-10-07T00:00:00"/>
        <d v="2016-10-10T00:00:00"/>
        <d v="2016-10-11T00:00:00"/>
        <d v="2016-10-12T00:00:00"/>
        <d v="2016-10-13T00:00:00"/>
        <d v="2016-10-14T00:00:00"/>
        <d v="2016-10-17T00:00:00"/>
        <d v="2016-10-18T00:00:00"/>
        <d v="2016-10-19T00:00:00"/>
        <d v="2016-10-20T00:00:00"/>
        <d v="2016-10-21T00:00:00"/>
        <d v="2016-10-24T00:00:00"/>
        <d v="2016-10-25T00:00:00"/>
        <d v="2016-10-26T00:00:00"/>
        <d v="2016-10-27T00:00:00"/>
        <d v="2016-10-28T00:00:00"/>
        <d v="2016-10-31T00:00:00"/>
        <d v="2016-11-01T00:00:00"/>
        <d v="2016-11-02T00:00:00"/>
        <d v="2016-11-03T00:00:00"/>
        <d v="2016-11-04T00:00:00"/>
        <d v="2016-11-07T00:00:00"/>
        <d v="2016-11-08T00:00:00"/>
        <d v="2016-11-09T00:00:00"/>
        <d v="2016-11-10T00:00:00"/>
        <d v="2016-11-11T00:00:00"/>
        <d v="2016-11-14T00:00:00"/>
        <d v="2016-11-15T00:00:00"/>
        <d v="2016-11-16T00:00:00"/>
        <d v="2016-11-17T00:00:00"/>
        <d v="2016-11-18T00:00:00"/>
        <d v="2016-11-21T00:00:00"/>
        <d v="2016-11-22T00:00:00"/>
        <d v="2016-11-23T00:00:00"/>
        <d v="2016-11-24T00:00:00"/>
        <d v="2016-11-25T00:00:00"/>
        <d v="2016-11-28T00:00:00"/>
        <d v="2016-11-29T00:00:00"/>
        <d v="2016-11-30T00:00:00"/>
        <d v="2016-12-01T00:00:00"/>
        <d v="2016-12-02T00:00:00"/>
        <d v="2016-12-05T00:00:00"/>
        <d v="2016-12-06T00:00:00"/>
        <d v="2016-12-07T00:00:00"/>
        <d v="2016-12-08T00:00:00"/>
        <d v="2016-12-09T00:00:00"/>
        <d v="2016-12-12T00:00:00"/>
        <d v="2016-12-13T00:00:00"/>
        <d v="2016-12-14T00:00:00"/>
        <d v="2016-12-15T00:00:00"/>
        <d v="2016-12-16T00:00:00"/>
        <d v="2016-12-19T00:00:00"/>
        <d v="2016-12-20T00:00:00"/>
        <d v="2016-12-21T00:00:00"/>
        <d v="2016-12-22T00:00:00"/>
        <d v="2016-12-23T00:00:00"/>
        <d v="2016-12-26T00:00:00"/>
        <d v="2016-12-27T00:00:00"/>
        <d v="2016-12-28T00:00:00"/>
        <d v="2016-12-29T00:00:00"/>
        <d v="2016-12-30T00:00:00"/>
        <d v="2017-01-02T00:00:00"/>
        <d v="2017-01-03T00:00:00"/>
        <d v="2017-01-04T00:00:00"/>
        <d v="2017-01-05T00:00:00"/>
        <d v="2017-01-06T00:00:00"/>
        <d v="2017-01-09T00:00:00"/>
        <d v="2017-01-10T00:00:00"/>
        <d v="2017-01-11T00:00:00"/>
        <d v="2017-01-12T00:00:00"/>
        <d v="2017-01-13T00:00:00"/>
        <d v="2017-01-16T00:00:00"/>
        <d v="2017-01-17T00:00:00"/>
        <d v="2017-01-18T00:00:00"/>
        <d v="2017-01-19T00:00:00"/>
        <d v="2017-01-20T00:00:00"/>
        <d v="2017-01-23T00:00:00"/>
        <d v="2017-01-24T00:00:00"/>
        <d v="2017-01-25T00:00:00"/>
        <d v="2017-01-26T00:00:00"/>
        <d v="2017-01-27T00:00:00"/>
        <d v="2017-01-30T00:00:00"/>
        <d v="2017-01-31T00:00:00"/>
        <d v="2017-02-01T00:00:00"/>
        <d v="2017-02-02T00:00:00"/>
        <d v="2017-02-03T00:00:00"/>
        <d v="2017-02-06T00:00:00"/>
        <d v="2017-02-07T00:00:00"/>
        <d v="2017-02-08T00:00:00"/>
        <d v="2017-02-09T00:00:00"/>
        <d v="2017-02-10T00:00:00"/>
        <d v="2017-02-13T00:00:00"/>
        <d v="2017-02-14T00:00:00"/>
        <d v="2017-02-15T00:00:00"/>
        <d v="2017-02-16T00:00:00"/>
        <d v="2017-02-17T00:00:00"/>
        <d v="2017-02-20T00:00:00"/>
        <d v="2017-02-21T00:00:00"/>
        <d v="2017-02-22T00:00:00"/>
        <d v="2017-02-23T00:00:00"/>
        <d v="2017-02-24T00:00:00"/>
        <d v="2017-02-27T00:00:00"/>
        <d v="2017-02-28T00:00:00"/>
        <d v="2017-03-01T00:00:00"/>
        <d v="2017-03-02T00:00:00"/>
        <d v="2017-03-03T00:00:00"/>
        <d v="2017-03-06T00:00:00"/>
        <d v="2017-03-07T00:00:00"/>
        <d v="2017-03-08T00:00:00"/>
        <d v="2017-03-09T00:00:00"/>
        <d v="2017-03-10T00:00:00"/>
        <d v="2017-03-13T00:00:00"/>
        <d v="2017-03-14T00:00:00"/>
        <d v="2017-03-15T00:00:00"/>
        <d v="2017-03-16T00:00:00"/>
        <d v="2017-03-17T00:00:00"/>
        <d v="2017-03-20T00:00:00"/>
        <d v="2017-03-21T00:00:00"/>
        <d v="2017-03-22T00:00:00"/>
        <d v="2017-03-23T00:00:00"/>
        <d v="2017-03-24T00:00:00"/>
        <d v="2017-03-27T00:00:00"/>
        <d v="2017-03-28T00:00:00"/>
        <d v="2017-03-29T00:00:00"/>
        <d v="2017-03-30T00:00:00"/>
        <d v="2017-03-31T00:00:00"/>
        <d v="2017-04-03T00:00:00"/>
        <d v="2017-04-04T00:00:00"/>
        <d v="2017-04-05T00:00:00"/>
        <d v="2017-04-06T00:00:00"/>
        <d v="2017-04-07T00:00:00"/>
        <d v="2017-04-10T00:00:00"/>
        <d v="2017-04-11T00:00:00"/>
        <d v="2017-04-12T00:00:00"/>
        <d v="2017-04-13T00:00:00"/>
        <d v="2017-04-14T00:00:00"/>
        <d v="2017-04-17T00:00:00"/>
        <d v="2017-04-18T00:00:00"/>
        <d v="2017-04-19T00:00:00"/>
        <d v="2017-04-20T00:00:00"/>
        <d v="2017-04-21T00:00:00"/>
        <d v="2017-04-24T00:00:00"/>
        <d v="2017-04-25T00:00:00"/>
        <d v="2017-04-26T00:00:00"/>
        <d v="2017-04-27T00:00:00"/>
        <d v="2017-04-28T00:00:00"/>
        <d v="2017-05-01T00:00:00"/>
        <d v="2017-05-02T00:00:00"/>
        <d v="2017-05-03T00:00:00"/>
        <d v="2017-05-04T00:00:00"/>
        <d v="2017-05-05T00:00:00"/>
        <d v="2017-05-08T00:00:00"/>
        <d v="2017-05-09T00:00:00"/>
        <d v="2017-05-10T00:00:00"/>
        <d v="2017-05-11T00:00:00"/>
        <d v="2017-05-12T00:00:00"/>
        <d v="2017-05-15T00:00:00"/>
        <d v="2017-05-16T00:00:00"/>
        <d v="2017-05-17T00:00:00"/>
        <d v="2017-05-18T00:00:00"/>
        <d v="2017-05-19T00:00:00"/>
        <d v="2017-05-22T00:00:00"/>
        <d v="2017-05-23T00:00:00"/>
        <d v="2017-05-24T00:00:00"/>
        <d v="2017-05-25T00:00:00"/>
        <d v="2017-05-26T00:00:00"/>
        <d v="2017-05-29T00:00:00"/>
        <d v="2017-05-30T00:00:00"/>
        <d v="2017-05-31T00:00:00"/>
        <d v="2017-06-01T00:00:00"/>
        <d v="2017-06-02T00:00:00"/>
        <d v="2017-06-05T00:00:00"/>
        <d v="2017-06-06T00:00:00"/>
        <d v="2017-06-07T00:00:00"/>
        <d v="2017-06-08T00:00:00"/>
        <d v="2017-06-09T00:00:00"/>
        <d v="2017-06-12T00:00:00"/>
        <d v="2017-06-13T00:00:00"/>
        <d v="2017-06-14T00:00:00"/>
        <d v="2017-06-15T00:00:00"/>
        <d v="2017-06-16T00:00:00"/>
        <d v="2017-06-19T00:00:00"/>
        <d v="2017-06-20T00:00:00"/>
        <d v="2017-06-21T00:00:00"/>
        <d v="2017-06-22T00:00:00"/>
        <d v="2017-06-23T00:00:00"/>
        <d v="2017-06-26T00:00:00"/>
        <d v="2017-06-27T00:00:00"/>
        <d v="2017-06-28T00:00:00"/>
        <d v="2017-06-29T00:00:00"/>
        <d v="2017-06-30T00:00:00"/>
        <d v="2017-07-03T00:00:00"/>
        <d v="2017-07-04T00:00:00"/>
        <d v="2017-07-05T00:00:00"/>
        <d v="2017-07-06T00:00:00"/>
        <d v="2017-07-07T00:00:00"/>
        <d v="2017-07-10T00:00:00"/>
        <d v="2017-07-11T00:00:00"/>
        <d v="2017-07-12T00:00:00"/>
        <d v="2017-07-13T00:00:00"/>
        <d v="2017-07-14T00:00:00"/>
        <d v="2017-07-17T00:00:00"/>
        <d v="2017-07-18T00:00:00"/>
        <d v="2017-07-19T00:00:00"/>
        <d v="2017-07-20T00:00:00"/>
        <d v="2017-07-21T00:00:00"/>
        <d v="2017-07-24T00:00:00"/>
        <d v="2017-07-25T00:00:00"/>
        <d v="2017-07-26T00:00:00"/>
        <d v="2017-07-27T00:00:00"/>
        <d v="2017-07-28T00:00:00"/>
        <d v="2017-07-31T00:00:00"/>
        <d v="2017-08-01T00:00:00"/>
        <d v="2017-08-02T00:00:00"/>
        <d v="2017-08-03T00:00:00"/>
        <d v="2017-08-04T00:00:00"/>
        <d v="2017-08-07T00:00:00"/>
        <d v="2017-08-08T00:00:00"/>
        <d v="2017-08-09T00:00:00"/>
        <d v="2017-08-10T00:00:00"/>
        <d v="2017-08-11T00:00:00"/>
        <d v="2017-08-14T00:00:00"/>
        <d v="2017-08-15T00:00:00"/>
        <d v="2017-08-16T00:00:00"/>
        <d v="2017-08-17T00:00:00"/>
        <d v="2017-08-18T00:00:00"/>
        <d v="2017-08-21T00:00:00"/>
        <d v="2017-08-22T00:00:00"/>
        <d v="2017-08-23T00:00:00"/>
        <d v="2017-08-24T00:00:00"/>
        <d v="2017-08-25T00:00:00"/>
        <d v="2017-08-28T00:00:00"/>
        <d v="2017-08-29T00:00:00"/>
        <d v="2017-08-30T00:00:00"/>
        <d v="2017-08-31T00:00:00"/>
        <d v="2017-09-01T00:00:00"/>
        <d v="2017-09-04T00:00:00"/>
        <d v="2017-09-05T00:00:00"/>
        <d v="2017-09-06T00:00:00"/>
        <d v="2017-09-07T00:00:00"/>
        <d v="2017-09-08T00:00:00"/>
        <d v="2017-09-11T00:00:00"/>
        <d v="2017-09-12T00:00:00"/>
        <d v="2017-09-13T00:00:00"/>
        <d v="2017-09-14T00:00:00"/>
        <d v="2017-09-15T00:00:00"/>
        <d v="2017-09-18T00:00:00"/>
        <d v="2017-09-19T00:00:00"/>
        <d v="2017-09-20T00:00:00"/>
        <d v="2017-09-21T00:00:00"/>
        <d v="2017-09-22T00:00:00"/>
        <d v="2017-09-25T00:00:00"/>
        <d v="2017-09-26T00:00:00"/>
        <d v="2017-09-27T00:00:00"/>
        <d v="2017-09-28T00:00:00"/>
        <d v="2017-09-29T00:00:00"/>
        <d v="2017-10-02T00:00:00"/>
        <d v="2017-10-03T00:00:00"/>
        <d v="2017-10-04T00:00:00"/>
        <d v="2017-10-05T00:00:00"/>
        <d v="2017-10-06T00:00:00"/>
        <d v="2017-10-09T00:00:00"/>
        <d v="2017-10-10T00:00:00"/>
        <d v="2017-10-11T00:00:00"/>
        <d v="2017-10-12T00:00:00"/>
        <d v="2017-10-13T00:00:00"/>
        <d v="2017-10-16T00:00:00"/>
        <d v="2017-10-17T00:00:00"/>
        <d v="2017-10-18T00:00:00"/>
        <d v="2017-10-19T00:00:00"/>
        <d v="2017-10-20T00:00:00"/>
        <d v="2017-10-23T00:00:00"/>
        <d v="2017-10-24T00:00:00"/>
        <d v="2017-10-25T00:00:00"/>
        <d v="2017-10-26T00:00:00"/>
        <d v="2017-10-27T00:00:00"/>
        <d v="2017-10-30T00:00:00"/>
        <d v="2017-10-31T00:00:00"/>
        <d v="2017-11-01T00:00:00"/>
        <d v="2017-11-02T00:00:00"/>
        <d v="2017-11-03T00:00:00"/>
        <d v="2017-11-06T00:00:00"/>
        <d v="2017-11-07T00:00:00"/>
        <d v="2017-11-08T00:00:00"/>
        <d v="2017-11-09T00:00:00"/>
        <d v="2017-11-10T00:00:00"/>
        <d v="2017-11-13T00:00:00"/>
        <d v="2017-11-14T00:00:00"/>
        <d v="2017-11-15T00:00:00"/>
        <d v="2017-11-16T00:00:00"/>
        <d v="2017-11-17T00:00:00"/>
        <d v="2017-11-20T00:00:00"/>
        <d v="2017-11-21T00:00:00"/>
        <d v="2017-11-22T00:00:00"/>
        <d v="2017-11-23T00:00:00"/>
        <d v="2017-11-24T00:00:00"/>
        <d v="2017-11-27T00:00:00"/>
        <d v="2017-11-28T00:00:00"/>
        <d v="2017-11-29T00:00:00"/>
        <d v="2017-11-30T00:00:00"/>
        <d v="2017-12-01T00:00:00"/>
        <d v="2017-12-04T00:00:00"/>
        <d v="2017-12-05T00:00:00"/>
        <d v="2017-12-06T00:00:00"/>
        <d v="2017-12-07T00:00:00"/>
        <d v="2017-12-08T00:00:00"/>
        <d v="2017-12-11T00:00:00"/>
        <d v="2017-12-12T00:00:00"/>
        <d v="2017-12-13T00:00:00"/>
        <d v="2017-12-14T00:00:00"/>
        <d v="2017-12-15T00:00:00"/>
        <d v="2017-12-18T00:00:00"/>
        <d v="2017-12-19T00:00:00"/>
        <d v="2017-12-20T00:00:00"/>
        <d v="2017-12-21T00:00:00"/>
        <d v="2017-12-22T00:00:00"/>
        <d v="2017-12-25T00:00:00"/>
        <d v="2017-12-26T00:00:00"/>
        <d v="2017-12-27T00:00:00"/>
        <d v="2017-12-28T00:00:00"/>
        <d v="2017-12-29T00:00:00"/>
        <d v="2018-01-01T00:00:00"/>
        <d v="2018-01-02T00:00:00"/>
        <d v="2018-01-03T00:00:00"/>
        <d v="2018-01-04T00:00:00"/>
        <d v="2018-01-05T00:00:00"/>
        <d v="2018-01-08T00:00:00"/>
        <d v="2018-01-09T00:00:00"/>
        <d v="2018-01-10T00:00:00"/>
        <d v="2018-01-11T00:00:00"/>
        <d v="2018-01-12T00:00:00"/>
        <d v="2018-01-15T00:00:00"/>
        <d v="2018-01-16T00:00:00"/>
        <d v="2018-01-17T00:00:00"/>
        <d v="2018-01-18T00:00:00"/>
        <d v="2018-01-19T00:00:00"/>
        <d v="2018-01-22T00:00:00"/>
        <d v="2018-01-23T00:00:00"/>
        <d v="2018-01-24T00:00:00"/>
        <d v="2018-01-25T00:00:00"/>
        <d v="2018-01-26T00:00:00"/>
        <d v="2018-01-29T00:00:00"/>
        <d v="2018-01-30T00:00:00"/>
        <d v="2018-01-31T00:00:00"/>
        <d v="2018-02-01T00:00:00"/>
        <d v="2018-02-02T00:00:00"/>
        <d v="2018-02-05T00:00:00"/>
        <d v="2018-02-06T00:00:00"/>
        <d v="2018-02-07T00:00:00"/>
        <d v="2018-02-08T00:00:00"/>
        <d v="2018-02-09T00:00:00"/>
        <d v="2018-02-12T00:00:00"/>
        <d v="2018-02-13T00:00:00"/>
        <d v="2018-02-14T00:00:00"/>
        <d v="2018-02-15T00:00:00"/>
        <d v="2018-02-16T00:00:00"/>
        <d v="2018-02-19T00:00:00"/>
        <d v="2018-02-20T00:00:00"/>
        <d v="2018-02-21T00:00:00"/>
        <d v="2018-02-22T00:00:00"/>
        <d v="2018-02-23T00:00:00"/>
        <d v="2018-02-26T00:00:00"/>
        <d v="2018-02-27T00:00:00"/>
        <d v="2018-02-28T00:00:00"/>
        <d v="2018-03-01T00:00:00"/>
        <d v="2018-03-02T00:00:00"/>
        <d v="2018-03-05T00:00:00"/>
        <d v="2018-03-06T00:00:00"/>
        <d v="2018-03-07T00:00:00"/>
        <d v="2018-03-08T00:00:00"/>
        <d v="2018-03-09T00:00:00"/>
        <d v="2018-03-12T00:00:00"/>
        <d v="2018-03-13T00:00:00"/>
        <d v="2018-03-14T00:00:00"/>
        <d v="2018-03-15T00:00:00"/>
        <d v="2018-03-16T00:00:00"/>
        <d v="2018-03-19T00:00:00"/>
        <d v="2018-03-20T00:00:00"/>
        <d v="2018-03-21T00:00:00"/>
        <d v="2018-03-22T00:00:00"/>
        <d v="2018-03-23T00:00:00"/>
        <d v="2018-03-26T00:00:00"/>
        <d v="2018-03-27T00:00:00"/>
        <d v="2018-03-28T00:00:00"/>
        <d v="2018-03-29T00:00:00"/>
        <d v="2018-03-30T00:00:00"/>
        <d v="2018-04-02T00:00:00"/>
        <d v="2018-04-03T00:00:00"/>
        <d v="2018-04-04T00:00:00"/>
        <d v="2018-04-05T00:00:00"/>
        <d v="2018-04-06T00:00:00"/>
        <d v="2018-04-09T00:00:00"/>
        <d v="2018-04-10T00:00:00"/>
        <d v="2018-04-11T00:00:00"/>
        <d v="2018-04-12T00:00:00"/>
        <d v="2018-04-13T00:00:00"/>
        <d v="2018-04-16T00:00:00"/>
        <d v="2018-04-17T00:00:00"/>
        <d v="2018-04-18T00:00:00"/>
        <d v="2018-04-19T00:00:00"/>
        <d v="2018-04-20T00:00:00"/>
        <d v="2018-04-23T00:00:00"/>
        <d v="2018-04-24T00:00:00"/>
        <d v="2018-04-25T00:00:00"/>
        <d v="2018-04-26T00:00:00"/>
        <d v="2018-04-27T00:00:00"/>
        <d v="2018-04-30T00:00:00"/>
        <d v="2018-05-01T00:00:00"/>
        <d v="2018-05-02T00:00:00"/>
        <d v="2018-05-03T00:00:00"/>
        <d v="2018-05-04T00:00:00"/>
        <d v="2018-05-07T00:00:00"/>
        <d v="2018-05-08T00:00:00"/>
        <d v="2018-05-09T00:00:00"/>
        <d v="2018-05-10T00:00:00"/>
        <d v="2018-05-11T00:00:00"/>
        <d v="2018-05-14T00:00:00"/>
        <d v="2018-05-15T00:00:00"/>
        <d v="2018-05-16T00:00:00"/>
        <d v="2018-05-17T00:00:00"/>
        <d v="2018-05-18T00:00:00"/>
        <d v="2018-05-21T00:00:00"/>
        <d v="2018-05-22T00:00:00"/>
        <d v="2018-05-23T00:00:00"/>
        <d v="2018-05-24T00:00:00"/>
        <d v="2018-05-25T00:00:00"/>
        <d v="2018-05-28T00:00:00"/>
        <d v="2018-05-29T00:00:00"/>
        <d v="2018-05-30T00:00:00"/>
        <d v="2018-05-31T00:00:00"/>
        <d v="2018-06-01T00:00:00"/>
        <d v="2018-06-04T00:00:00"/>
        <d v="2018-06-05T00:00:00"/>
        <d v="2018-06-06T00:00:00"/>
        <d v="2018-06-07T00:00:00"/>
        <d v="2018-06-08T00:00:00"/>
        <d v="2018-06-11T00:00:00"/>
        <d v="2018-06-12T00:00:00"/>
        <d v="2018-06-13T00:00:00"/>
        <d v="2018-06-14T00:00:00"/>
        <d v="2018-06-15T00:00:00"/>
        <d v="2018-06-18T00:00:00"/>
        <d v="2018-06-19T00:00:00"/>
        <d v="2018-06-20T00:00:00"/>
        <d v="2018-06-21T00:00:00"/>
        <d v="2018-06-22T00:00:00"/>
        <d v="2018-06-25T00:00:00"/>
        <d v="2018-06-26T00:00:00"/>
        <d v="2018-06-27T00:00:00"/>
        <d v="2018-06-28T00:00:00"/>
        <d v="2018-06-29T00:00:00"/>
        <d v="2018-07-02T00:00:00"/>
        <d v="2018-07-03T00:00:00"/>
        <d v="2018-07-04T00:00:00"/>
        <d v="2018-07-05T00:00:00"/>
        <d v="2018-07-06T00:00:00"/>
        <d v="2018-07-09T00:00:00"/>
        <d v="2018-07-10T00:00:00"/>
        <d v="2018-07-11T00:00:00"/>
        <d v="2018-07-12T00:00:00"/>
        <d v="2018-07-13T00:00:00"/>
        <d v="2018-07-16T00:00:00"/>
        <d v="2018-07-17T00:00:00"/>
        <d v="2018-07-18T00:00:00"/>
        <d v="2018-07-19T00:00:00"/>
        <d v="2018-07-20T00:00:00"/>
        <d v="2018-07-23T00:00:00"/>
        <d v="2018-07-24T00:00:00"/>
        <d v="2018-07-25T00:00:00"/>
        <d v="2018-07-26T00:00:00"/>
        <d v="2018-07-27T00:00:00"/>
        <d v="2018-07-30T00:00:00"/>
        <d v="2018-07-31T00:00:00"/>
        <d v="2018-08-01T00:00:00"/>
        <d v="2018-08-02T00:00:00"/>
        <d v="2018-08-03T00:00:00"/>
        <d v="2018-08-06T00:00:00"/>
        <d v="2018-08-07T00:00:00"/>
        <d v="2018-08-08T00:00:00"/>
        <d v="2018-08-09T00:00:00"/>
        <d v="2018-08-10T00:00:00"/>
        <d v="2018-08-13T00:00:00"/>
        <d v="2018-08-14T00:00:00"/>
        <d v="2018-08-15T00:00:00"/>
        <d v="2018-08-16T00:00:00"/>
        <d v="2018-08-17T00:00:00"/>
        <d v="2018-08-20T00:00:00"/>
        <d v="2018-08-21T00:00:00"/>
        <d v="2018-08-22T00:00:00"/>
        <d v="2018-08-23T00:00:00"/>
        <d v="2018-08-24T00:00:00"/>
        <d v="2018-08-27T00:00:00"/>
        <d v="2018-08-28T00:00:00"/>
        <d v="2018-08-29T00:00:00"/>
        <d v="2018-08-30T00:00:00"/>
        <d v="2018-08-31T00:00:00"/>
        <d v="2018-09-03T00:00:00"/>
        <d v="2018-09-04T00:00:00"/>
        <d v="2018-09-05T00:00:00"/>
        <d v="2018-09-06T00:00:00"/>
        <d v="2018-09-07T00:00:00"/>
        <d v="2018-09-10T00:00:00"/>
        <d v="2018-09-11T00:00:00"/>
        <d v="2018-09-12T00:00:00"/>
        <d v="2018-09-13T00:00:00"/>
        <d v="2018-09-14T00:00:00"/>
        <d v="2018-09-17T00:00:00"/>
        <d v="2018-09-18T00:00:00"/>
        <d v="2018-09-19T00:00:00"/>
        <d v="2018-09-20T00:00:00"/>
        <d v="2018-09-21T00:00:00"/>
        <d v="2018-09-24T00:00:00"/>
        <d v="2018-09-25T00:00:00"/>
        <d v="2018-09-26T00:00:00"/>
        <d v="2018-09-27T00:00:00"/>
        <d v="2018-09-28T00:00:00"/>
        <d v="2018-10-01T00:00:00"/>
        <d v="2018-10-02T00:00:00"/>
        <d v="2018-10-03T00:00:00"/>
        <d v="2018-10-04T00:00:00"/>
        <d v="2018-10-05T00:00:00"/>
        <d v="2018-10-08T00:00:00"/>
        <d v="2018-10-09T00:00:00"/>
        <d v="2018-10-10T00:00:00"/>
        <d v="2018-10-11T00:00:00"/>
        <d v="2018-10-12T00:00:00"/>
        <d v="2018-10-15T00:00:00"/>
        <d v="2018-10-16T00:00:00"/>
        <d v="2018-10-17T00:00:00"/>
        <d v="2018-10-18T00:00:00"/>
        <d v="2018-10-19T00:00:00"/>
        <d v="2018-10-22T00:00:00"/>
        <d v="2018-10-23T00:00:00"/>
        <d v="2018-10-24T00:00:00"/>
        <d v="2018-10-25T00:00:00"/>
        <d v="2018-10-26T00:00:00"/>
        <d v="2018-10-29T00:00:00"/>
        <d v="2018-10-30T00:00:00"/>
        <d v="2018-10-31T00:00:00"/>
        <d v="2018-11-01T00:00:00"/>
        <d v="2018-11-02T00:00:00"/>
        <d v="2018-11-05T00:00:00"/>
        <d v="2018-11-06T00:00:00"/>
        <d v="2018-11-07T00:00:00"/>
        <d v="2018-11-08T00:00:00"/>
        <d v="2018-11-09T00:00:00"/>
        <d v="2018-11-12T00:00:00"/>
        <d v="2018-11-13T00:00:00"/>
        <d v="2018-11-14T00:00:00"/>
        <d v="2018-11-15T00:00:00"/>
        <d v="2018-11-16T00:00:00"/>
        <d v="2018-11-19T00:00:00"/>
        <d v="2018-11-20T00:00:00"/>
        <d v="2018-11-21T00:00:00"/>
        <d v="2018-11-22T00:00:00"/>
        <d v="2018-11-23T00:00:00"/>
        <d v="2018-11-26T00:00:00"/>
        <d v="2018-11-27T00:00:00"/>
        <d v="2018-11-28T00:00:00"/>
        <d v="2018-11-29T00:00:00"/>
        <d v="2018-11-30T00:00:00"/>
        <d v="2018-12-03T00:00:00"/>
        <d v="2018-12-04T00:00:00"/>
        <d v="2018-12-05T00:00:00"/>
        <d v="2018-12-06T00:00:00"/>
        <d v="2018-12-07T00:00:00"/>
        <d v="2018-12-10T00:00:00"/>
        <d v="2018-12-11T00:00:00"/>
        <d v="2018-12-12T00:00:00"/>
        <d v="2018-12-13T00:00:00"/>
        <d v="2018-12-14T00:00:00"/>
        <d v="2018-12-17T00:00:00"/>
        <d v="2018-12-18T00:00:00"/>
        <d v="2018-12-19T00:00:00"/>
        <d v="2018-12-20T00:00:00"/>
        <d v="2018-12-21T00:00:00"/>
        <d v="2018-12-24T00:00:00"/>
        <d v="2018-12-25T00:00:00"/>
        <d v="2018-12-26T00:00:00"/>
        <d v="2018-12-27T00:00:00"/>
        <d v="2018-12-28T00:00:00"/>
        <d v="2018-12-31T00:00:00"/>
        <d v="2019-01-01T00:00:00"/>
        <d v="2019-01-02T00:00:00"/>
        <d v="2019-01-03T00:00:00"/>
        <d v="2019-01-04T00:00:00"/>
        <d v="2019-01-07T00:00:00"/>
        <d v="2019-01-08T00:00:00"/>
        <d v="2019-01-09T00:00:00"/>
        <d v="2019-01-10T00:00:00"/>
        <d v="2019-01-11T00:00:00"/>
        <d v="2019-01-14T00:00:00"/>
        <d v="2019-01-15T00:00:00"/>
        <d v="2019-01-16T00:00:00"/>
        <d v="2019-01-17T00:00:00"/>
        <d v="2019-01-18T00:00:00"/>
        <d v="2019-01-21T00:00:00"/>
        <d v="2019-01-22T00:00:00"/>
        <d v="2019-01-23T00:00:00"/>
        <d v="2019-01-24T00:00:00"/>
        <d v="2019-01-25T00:00:00"/>
        <d v="2019-01-28T00:00:00"/>
        <d v="2019-01-29T00:00:00"/>
        <d v="2019-01-30T00:00:00"/>
        <d v="2019-01-31T00:00:00"/>
        <d v="2019-02-01T00:00:00"/>
        <d v="2019-02-04T00:00:00"/>
        <d v="2019-02-05T00:00:00"/>
        <d v="2019-02-06T00:00:00"/>
        <d v="2019-02-07T00:00:00"/>
        <d v="2019-02-08T00:00:00"/>
        <d v="2019-02-11T00:00:00"/>
        <d v="2019-02-12T00:00:00"/>
        <d v="2019-02-13T00:00:00"/>
        <d v="2019-02-14T00:00:00"/>
        <d v="2019-02-15T00:00:00"/>
        <d v="2019-02-18T00:00:00"/>
        <d v="2019-02-19T00:00:00"/>
        <d v="2019-02-20T00:00:00"/>
        <d v="2019-02-21T00:00:00"/>
        <d v="2019-02-22T00:00:00"/>
        <d v="2019-02-25T00:00:00"/>
        <d v="2019-02-26T00:00:00"/>
        <d v="2019-02-27T00:00:00"/>
        <d v="2019-02-28T00:00:00"/>
        <d v="2019-03-01T00:00:00"/>
        <d v="2019-03-04T00:00:00"/>
        <d v="2019-03-05T00:00:00"/>
        <d v="2019-03-06T00:00:00"/>
        <d v="2019-03-07T00:00:00"/>
        <d v="2019-03-08T00:00:00"/>
        <d v="2019-03-11T00:00:00"/>
        <d v="2019-03-12T00:00:00"/>
        <d v="2019-03-13T00:00:00"/>
        <d v="2019-03-14T00:00:00"/>
        <d v="2019-03-15T00:00:00"/>
        <d v="2019-03-18T00:00:00"/>
        <d v="2019-03-19T00:00:00"/>
        <d v="2019-03-20T00:00:00"/>
        <d v="2019-03-21T00:00:00"/>
        <d v="2019-03-22T00:00:00"/>
        <d v="2019-03-25T00:00:00"/>
        <d v="2019-03-26T00:00:00"/>
        <d v="2019-03-27T00:00:00"/>
        <d v="2019-03-28T00:00:00"/>
        <d v="2019-03-29T00:00:00"/>
        <d v="2019-04-01T00:00:00"/>
        <d v="2019-04-02T00:00:00"/>
        <d v="2019-04-03T00:00:00"/>
        <d v="2019-04-04T00:00:00"/>
        <d v="2019-04-05T00:00:00"/>
        <d v="2019-04-08T00:00:00"/>
        <d v="2019-04-09T00:00:00"/>
        <d v="2019-04-10T00:00:00"/>
        <d v="2019-04-11T00:00:00"/>
        <d v="2019-04-12T00:00:00"/>
        <d v="2019-04-15T00:00:00"/>
        <d v="2019-04-16T00:00:00"/>
        <d v="2019-04-17T00:00:00"/>
        <d v="2019-04-18T00:00:00"/>
        <d v="2019-04-19T00:00:00"/>
        <d v="2019-04-22T00:00:00"/>
        <d v="2019-04-23T00:00:00"/>
        <d v="2019-04-24T00:00:00"/>
        <d v="2019-04-25T00:00:00"/>
        <d v="2019-04-26T00:00:00"/>
        <d v="2019-04-29T00:00:00"/>
        <d v="2019-04-30T00:00:00"/>
        <d v="2019-05-01T00:00:00"/>
        <d v="2019-05-02T00:00:00"/>
        <d v="2019-05-03T00:00:00"/>
        <d v="2019-05-06T00:00:00"/>
        <d v="2019-05-07T00:00:00"/>
        <d v="2019-05-08T00:00:00"/>
        <d v="2019-05-09T00:00:00"/>
        <d v="2019-05-10T00:00:00"/>
        <d v="2019-05-13T00:00:00"/>
        <d v="2019-05-14T00:00:00"/>
        <d v="2019-05-15T00:00:00"/>
        <d v="2019-05-16T00:00:00"/>
        <d v="2019-05-17T00:00:00"/>
        <d v="2019-05-20T00:00:00"/>
        <d v="2019-05-21T00:00:00"/>
        <d v="2019-05-22T00:00:00"/>
        <d v="2019-05-23T00:00:00"/>
        <d v="2019-05-24T00:00:00"/>
        <d v="2019-05-27T00:00:00"/>
        <d v="2019-05-28T00:00:00"/>
        <d v="2019-05-29T00:00:00"/>
        <d v="2019-05-30T00:00:00"/>
        <d v="2019-05-31T00:00:00"/>
        <d v="2019-06-03T00:00:00"/>
        <d v="2019-06-04T00:00:00"/>
        <d v="2019-06-05T00:00:00"/>
        <d v="2019-06-06T00:00:00"/>
        <d v="2019-06-07T00:00:00"/>
        <d v="2019-06-10T00:00:00"/>
        <d v="2019-06-11T00:00:00"/>
        <d v="2019-06-12T00:00:00"/>
        <d v="2019-06-13T00:00:00"/>
        <d v="2019-06-14T00:00:00"/>
        <d v="2019-06-17T00:00:00"/>
        <d v="2019-06-18T00:00:00"/>
        <d v="2019-06-19T00:00:00"/>
        <d v="2019-06-20T00:00:00"/>
        <d v="2019-06-21T00:00:00"/>
        <d v="2019-06-24T00:00:00"/>
        <d v="2019-06-25T00:00:00"/>
        <d v="2019-06-26T00:00:00"/>
        <d v="2019-06-27T00:00:00"/>
        <d v="2019-06-28T00:00:00"/>
        <d v="2019-07-01T00:00:00"/>
        <d v="2019-07-02T00:00:00"/>
        <d v="2019-07-03T00:00:00"/>
        <d v="2019-07-04T00:00:00"/>
        <d v="2019-07-05T00:00:00"/>
        <d v="2019-07-08T00:00:00"/>
        <d v="2019-07-09T00:00:00"/>
        <d v="2019-07-10T00:00:00"/>
        <d v="2019-07-11T00:00:00"/>
        <d v="2019-07-12T00:00:00"/>
        <d v="2019-07-15T00:00:00"/>
        <d v="2019-07-16T00:00:00"/>
        <d v="2019-07-17T00:00:00"/>
        <d v="2019-07-18T00:00:00"/>
        <d v="2019-07-19T00:00:00"/>
        <d v="2019-07-22T00:00:00"/>
        <d v="2019-07-23T00:00:00"/>
        <d v="2019-07-24T00:00:00"/>
        <d v="2019-07-25T00:00:00"/>
        <d v="2019-07-26T00:00:00"/>
        <d v="2019-07-29T00:00:00"/>
        <d v="2019-07-30T00:00:00"/>
        <d v="2019-07-31T00:00:00"/>
        <d v="2019-08-01T00:00:00"/>
        <d v="2019-08-02T00:00:00"/>
        <d v="2019-08-05T00:00:00"/>
        <d v="2019-08-06T00:00:00"/>
        <d v="2019-08-07T00:00:00"/>
        <d v="2019-08-08T00:00:00"/>
        <d v="2019-08-09T00:00:00"/>
        <d v="2019-08-12T00:00:00"/>
        <d v="2019-08-13T00:00:00"/>
        <d v="2019-08-14T00:00:00"/>
        <d v="2019-08-15T00:00:00"/>
        <d v="2019-08-16T00:00:00"/>
        <d v="2019-08-19T00:00:00"/>
        <d v="2019-08-20T00:00:00"/>
        <d v="2019-08-21T00:00:00"/>
        <d v="2019-08-22T00:00:00"/>
        <d v="2019-08-23T00:00:00"/>
        <d v="2019-08-26T00:00:00"/>
        <d v="2019-08-27T00:00:00"/>
        <d v="2019-08-28T00:00:00"/>
        <d v="2019-08-29T00:00:00"/>
        <d v="2019-08-30T00:00:00"/>
        <d v="2019-09-02T00:00:00"/>
        <d v="2019-09-03T00:00:00"/>
        <d v="2019-09-04T00:00:00"/>
        <d v="2019-09-05T00:00:00"/>
        <d v="2019-09-06T00:00:00"/>
        <d v="2019-09-09T00:00:00"/>
        <d v="2019-09-10T00:00:00"/>
        <d v="2019-09-11T00:00:00"/>
        <d v="2019-09-12T00:00:00"/>
        <d v="2019-09-13T00:00:00"/>
        <d v="2019-09-16T00:00:00"/>
        <d v="2019-09-17T00:00:00"/>
        <d v="2019-09-18T00:00:00"/>
        <d v="2019-09-19T00:00:00"/>
        <d v="2019-09-20T00:00:00"/>
        <d v="2019-09-23T00:00:00"/>
        <d v="2019-09-24T00:00:00"/>
        <d v="2019-09-25T00:00:00"/>
        <d v="2019-09-26T00:00:00"/>
        <d v="2019-09-27T00:00:00"/>
        <d v="2019-09-30T00:00:00"/>
        <d v="2019-10-01T00:00:00"/>
        <d v="2019-10-02T00:00:00"/>
        <d v="2019-10-03T00:00:00"/>
        <d v="2019-10-04T00:00:00"/>
        <d v="2019-10-07T00:00:00"/>
        <d v="2019-10-08T00:00:00"/>
        <d v="2019-10-09T00:00:00"/>
        <d v="2019-10-10T00:00:00"/>
        <d v="2019-10-11T00:00:00"/>
        <d v="2019-10-14T00:00:00"/>
        <d v="2019-10-15T00:00:00"/>
        <d v="2019-10-16T00:00:00"/>
        <d v="2019-10-17T00:00:00"/>
        <d v="2019-10-18T00:00:00"/>
        <d v="2019-10-21T00:00:00"/>
        <d v="2019-10-22T00:00:00"/>
        <d v="2019-10-23T00:00:00"/>
        <d v="2019-10-24T00:00:00"/>
        <d v="2019-10-25T00:00:00"/>
        <d v="2019-10-28T00:00:00"/>
        <d v="2019-10-29T00:00:00"/>
        <d v="2019-10-30T00:00:00"/>
        <d v="2019-10-31T00:00:00"/>
        <d v="2019-11-01T00:00:00"/>
        <d v="2019-11-04T00:00:00"/>
        <d v="2019-11-05T00:00:00"/>
        <d v="2019-11-06T00:00:00"/>
        <d v="2019-11-07T00:00:00"/>
        <d v="2019-11-08T00:00:00"/>
        <d v="2019-11-11T00:00:00"/>
        <d v="2019-11-12T00:00:00"/>
        <d v="2019-11-13T00:00:00"/>
        <d v="2019-11-14T00:00:00"/>
        <d v="2019-11-15T00:00:00"/>
        <d v="2019-11-18T00:00:00"/>
        <d v="2019-11-19T00:00:00"/>
        <d v="2019-11-20T00:00:00"/>
        <d v="2019-11-21T00:00:00"/>
        <d v="2019-11-22T00:00:00"/>
        <d v="2019-11-25T00:00:00"/>
        <d v="2019-11-26T00:00:00"/>
        <d v="2019-11-27T00:00:00"/>
        <d v="2019-11-28T00:00:00"/>
        <d v="2019-11-29T00:00:00"/>
        <d v="2019-12-02T00:00:00"/>
        <d v="2019-12-03T00:00:00"/>
        <d v="2019-12-04T00:00:00"/>
        <d v="2019-12-05T00:00:00"/>
        <d v="2019-12-06T00:00:00"/>
        <d v="2019-12-09T00:00:00"/>
        <d v="2019-12-10T00:00:00"/>
        <d v="2019-12-11T00:00:00"/>
        <d v="2019-12-12T00:00:00"/>
        <d v="2019-12-13T00:00:00"/>
        <d v="2019-12-16T00:00:00"/>
        <d v="2019-12-17T00:00:00"/>
        <d v="2019-12-18T00:00:00"/>
        <d v="2019-12-19T00:00:00"/>
        <d v="2019-12-20T00:00:00"/>
        <d v="2019-12-23T00:00:00"/>
        <d v="2019-12-24T00:00:00"/>
        <d v="2019-12-25T00:00:00"/>
        <d v="2019-12-26T00:00:00"/>
        <d v="2019-12-27T00:00:00"/>
        <d v="2019-12-30T00:00:00"/>
        <d v="2019-12-31T00:00:00"/>
        <d v="2020-01-01T00:00:00"/>
        <d v="2020-01-02T00:00:00"/>
        <d v="2020-01-03T00:00:00"/>
        <d v="2020-01-06T00:00:00"/>
        <d v="2020-01-07T00:00:00"/>
        <d v="2020-01-08T00:00:00"/>
        <d v="2020-01-09T00:00:00"/>
        <d v="2020-01-10T00:00:00"/>
        <d v="2020-01-13T00:00:00"/>
        <d v="2020-01-14T00:00:00"/>
        <d v="2020-01-15T00:00:00"/>
        <d v="2020-01-16T00:00:00"/>
        <d v="2020-01-17T00:00:00"/>
        <d v="2020-01-20T00:00:00"/>
        <d v="2020-01-21T00:00:00"/>
        <d v="2020-01-22T00:00:00"/>
        <d v="2020-01-23T00:00:00"/>
        <d v="2020-01-24T00:00:00"/>
        <d v="2020-01-27T00:00:00"/>
        <d v="2020-01-28T00:00:00"/>
        <d v="2020-01-29T00:00:00"/>
        <d v="2020-01-30T00:00:00"/>
        <d v="2020-01-31T00:00:00"/>
        <d v="2020-02-03T00:00:00"/>
        <d v="2020-02-04T00:00:00"/>
        <d v="2020-02-05T00:00:00"/>
        <d v="2020-02-06T00:00:00"/>
        <d v="2020-02-07T00:00:00"/>
        <d v="2020-02-10T00:00:00"/>
        <d v="2020-02-11T00:00:00"/>
        <d v="2020-02-12T00:00:00"/>
        <d v="2020-02-13T00:00:00"/>
        <d v="2020-02-14T00:00:00"/>
        <d v="2020-02-17T00:00:00"/>
        <d v="2020-02-18T00:00:00"/>
        <d v="2020-02-19T00:00:00"/>
        <d v="2020-02-20T00:00:00"/>
        <d v="2020-02-21T00:00:00"/>
        <d v="2020-02-24T00:00:00"/>
        <d v="2020-02-25T00:00:00"/>
        <d v="2020-02-26T00:00:00"/>
        <d v="2020-02-27T00:00:00"/>
        <d v="2020-02-28T00:00:00"/>
        <d v="2020-03-02T00:00:00"/>
        <d v="2020-03-03T00:00:00"/>
        <d v="2020-03-04T00:00:00"/>
        <d v="2020-03-05T00:00:00"/>
        <d v="2020-03-06T00:00:00"/>
        <d v="2020-03-09T00:00:00"/>
        <d v="2020-03-10T00:00:00"/>
        <d v="2020-03-11T00:00:00"/>
        <d v="2020-03-12T00:00:00"/>
        <d v="2020-03-13T00:00:00"/>
        <d v="2020-03-16T00:00:00"/>
        <d v="2020-03-17T00:00:00"/>
        <d v="2020-03-18T00:00:00"/>
        <d v="2020-03-19T00:00:00"/>
        <d v="2020-03-20T00:00:00"/>
        <d v="2020-03-23T00:00:00"/>
        <d v="2020-03-24T00:00:00"/>
        <d v="2020-03-25T00:00:00"/>
        <d v="2020-03-26T00:00:00"/>
        <d v="2020-03-27T00:00:00"/>
        <d v="2020-03-30T00:00:00"/>
        <d v="2020-03-31T00:00:00"/>
        <d v="2020-04-01T00:00:00"/>
        <d v="2020-04-02T00:00:00"/>
        <d v="2020-04-03T00:00:00"/>
        <d v="2020-04-06T00:00:00"/>
        <d v="2020-04-07T00:00:00"/>
        <d v="2020-04-08T00:00:00"/>
        <d v="2020-04-09T00:00:00"/>
        <d v="2020-04-10T00:00:00"/>
        <d v="2020-04-13T00:00:00"/>
        <d v="2020-04-14T00:00:00"/>
        <d v="2020-04-15T00:00:00"/>
        <d v="2020-04-16T00:00:00"/>
        <d v="2020-04-17T00:00:00"/>
        <d v="2020-04-20T00:00:00"/>
        <d v="2020-04-21T00:00:00"/>
        <d v="2020-04-22T00:00:00"/>
        <d v="2020-04-23T00:00:00"/>
        <d v="2020-04-24T00:00:00"/>
        <d v="2020-04-27T00:00:00"/>
        <d v="2020-04-28T00:00:00"/>
        <d v="2020-04-29T00:00:00"/>
        <d v="2020-04-30T00:00:00"/>
        <d v="2020-05-01T00:00:00"/>
        <d v="2020-05-04T00:00:00"/>
        <d v="2020-05-05T00:00:00"/>
        <d v="2020-05-06T00:00:00"/>
        <d v="2020-05-07T00:00:00"/>
        <d v="2020-05-08T00:00:00"/>
        <d v="2020-05-11T00:00:00"/>
        <d v="2020-05-12T00:00:00"/>
        <d v="2020-05-13T00:00:00"/>
        <d v="2020-05-14T00:00:00"/>
        <d v="2020-05-15T00:00:00"/>
        <d v="2020-05-18T00:00:00"/>
        <d v="2020-05-19T00:00:00"/>
        <d v="2020-05-20T00:00:00"/>
        <d v="2020-05-21T00:00:00"/>
        <d v="2020-05-22T00:00:00"/>
        <d v="2020-05-25T00:00:00"/>
        <d v="2020-05-26T00:00:00"/>
        <d v="2020-05-27T00:00:00"/>
        <d v="2020-05-28T00:00:00"/>
        <d v="2020-05-29T00:00:00"/>
        <d v="2020-06-01T00:00:00"/>
        <d v="2020-06-02T00:00:00"/>
        <d v="2020-06-03T00:00:00"/>
        <d v="2020-06-04T00:00:00"/>
        <d v="2020-06-05T00:00:00"/>
        <d v="2020-06-08T00:00:00"/>
        <d v="2020-06-09T00:00:00"/>
        <d v="2020-06-10T00:00:00"/>
        <d v="2020-06-11T00:00:00"/>
        <d v="2020-06-12T00:00:00"/>
        <d v="2020-06-15T00:00:00"/>
        <d v="2020-06-16T00:00:00"/>
        <d v="2020-06-17T00:00:00"/>
        <d v="2020-06-18T00:00:00"/>
        <d v="2020-06-19T00:00:00"/>
        <d v="2020-06-22T00:00:00"/>
        <d v="2020-06-23T00:00:00"/>
        <d v="2020-06-24T00:00:00"/>
        <d v="2020-06-25T00:00:00"/>
        <d v="2020-06-26T00:00:00"/>
        <d v="2020-06-29T00:00:00"/>
        <d v="2020-06-30T00:00:00"/>
        <d v="2020-07-01T00:00:00"/>
        <d v="2020-07-02T00:00:00"/>
        <d v="2020-07-03T00:00:00"/>
        <d v="2020-07-06T00:00:00"/>
        <d v="2020-07-07T00:00:00"/>
        <d v="2020-07-08T00:00:00"/>
        <d v="2020-07-09T00:00:00"/>
        <d v="2020-07-10T00:00:00"/>
        <d v="2020-07-13T00:00:00"/>
        <d v="2020-07-14T00:00:00"/>
        <d v="2020-07-15T00:00:00"/>
        <d v="2020-07-16T00:00:00"/>
        <d v="2020-07-17T00:00:00"/>
        <d v="2020-07-20T00:00:00"/>
        <d v="2020-07-21T00:00:00"/>
        <d v="2020-07-22T00:00:00"/>
        <d v="2020-07-23T00:00:00"/>
        <d v="2020-07-24T00:00:00"/>
        <d v="2020-07-27T00:00:00"/>
        <d v="2020-07-28T00:00:00"/>
        <d v="2020-07-29T00:00:00"/>
        <d v="2020-07-30T00:00:00"/>
        <d v="2020-07-31T00:00:00"/>
        <d v="2020-08-03T00:00:00"/>
        <d v="2020-08-04T00:00:00"/>
        <d v="2020-08-05T00:00:00"/>
        <d v="2020-08-06T00:00:00"/>
        <d v="2020-08-07T00:00:00"/>
        <d v="2020-08-10T00:00:00"/>
        <d v="2020-08-11T00:00:00"/>
        <d v="2020-08-12T00:00:00"/>
        <d v="2020-08-13T00:00:00"/>
        <d v="2020-08-14T00:00:00"/>
        <d v="2020-08-17T00:00:00"/>
        <d v="2020-08-18T00:00:00"/>
        <d v="2020-08-19T00:00:00"/>
        <d v="2020-08-20T00:00:00"/>
        <d v="2020-08-21T00:00:00"/>
        <d v="2020-08-24T00:00:00"/>
        <d v="2020-08-25T00:00:00"/>
        <d v="2020-08-26T00:00:00"/>
        <d v="2020-08-27T00:00:00"/>
        <d v="2020-08-28T00:00:00"/>
        <d v="2020-08-31T00:00:00"/>
        <d v="2020-09-01T00:00:00"/>
        <d v="2020-09-02T00:00:00"/>
        <d v="2020-09-03T00:00:00"/>
        <d v="2020-09-04T00:00:00"/>
        <d v="2020-09-07T00:00:00"/>
        <d v="2020-09-08T00:00:00"/>
        <d v="2020-09-09T00:00:00"/>
        <d v="2020-09-10T00:00:00"/>
        <d v="2020-09-11T00:00:00"/>
        <d v="2020-09-14T00:00:00"/>
        <d v="2020-09-15T00:00:00"/>
        <d v="2020-09-16T00:00:00"/>
        <d v="2020-09-17T00:00:00"/>
        <d v="2020-09-18T00:00:00"/>
        <d v="2020-09-21T00:00:00"/>
        <d v="2020-09-22T00:00:00"/>
        <d v="2020-09-23T00:00:00"/>
        <d v="2020-09-24T00:00:00"/>
        <d v="2020-09-25T00:00:00"/>
        <d v="2020-09-28T00:00:00"/>
        <d v="2020-09-29T00:00:00"/>
        <d v="2020-09-30T00:00:00"/>
        <d v="2020-10-01T00:00:00"/>
        <d v="2020-10-02T00:00:00"/>
        <d v="2020-10-05T00:00:00"/>
        <d v="2020-10-06T00:00:00"/>
        <d v="2020-10-07T00:00:00"/>
        <d v="2020-10-08T00:00:00"/>
        <d v="2020-10-09T00:00:00"/>
        <d v="2020-10-12T00:00:00"/>
        <d v="2020-10-13T00:00:00"/>
        <d v="2020-10-14T00:00:00"/>
        <d v="2020-10-15T00:00:00"/>
        <d v="2020-10-16T00:00:00"/>
        <d v="2020-10-19T00:00:00"/>
        <d v="2020-10-20T00:00:00"/>
        <d v="2020-10-21T00:00:00"/>
        <d v="2020-10-22T00:00:00"/>
        <d v="2020-10-23T00:00:00"/>
        <d v="2020-10-26T00:00:00"/>
        <d v="2020-10-27T00:00:00"/>
        <d v="2020-10-28T00:00:00"/>
        <d v="2020-10-29T00:00:00"/>
        <d v="2020-10-30T00:00:00"/>
        <d v="2020-11-02T00:00:00"/>
        <d v="2020-11-03T00:00:00"/>
        <d v="2020-11-04T00:00:00"/>
        <d v="2020-11-05T00:00:00"/>
        <d v="2020-11-06T00:00:00"/>
        <d v="2020-11-09T00:00:00"/>
        <d v="2020-11-10T00:00:00"/>
        <d v="2020-11-11T00:00:00"/>
        <d v="2020-11-12T00:00:00"/>
        <d v="2020-11-13T00:00:00"/>
        <d v="2020-11-16T00:00:00"/>
        <d v="2020-11-17T00:00:00"/>
        <d v="2020-11-18T00:00:00"/>
        <d v="2020-11-19T00:00:00"/>
        <d v="2020-11-20T00:00:00"/>
        <d v="2020-11-23T00:00:00"/>
        <d v="2020-11-24T00:00:00"/>
        <d v="2020-11-25T00:00:00"/>
        <d v="2020-11-26T00:00:00"/>
        <d v="2020-11-27T00:00:00"/>
        <d v="2020-11-30T00:00:00"/>
        <d v="2020-12-01T00:00:00"/>
        <d v="2020-12-02T00:00:00"/>
        <d v="2020-12-03T00:00:00"/>
        <d v="2020-12-04T00:00:00"/>
        <d v="2020-12-07T00:00:00"/>
        <d v="2020-12-08T00:00:00"/>
        <d v="2020-12-09T00:00:00"/>
        <d v="2020-12-10T00:00:00"/>
        <d v="2020-12-11T00:00:00"/>
        <d v="2020-12-14T00:00:00"/>
        <d v="2020-12-15T00:00:00"/>
        <d v="2020-12-16T00:00:00"/>
        <d v="2020-12-17T00:00:00"/>
        <d v="2020-12-18T00:00:00"/>
        <d v="2020-12-21T00:00:00"/>
        <d v="2020-12-22T00:00:00"/>
        <d v="2020-12-23T00:00:00"/>
        <d v="2020-12-24T00:00:00"/>
        <d v="2020-12-25T00:00:00"/>
        <d v="2020-12-28T00:00:00"/>
        <d v="2020-12-29T00:00:00"/>
        <d v="2020-12-30T00:00:00"/>
        <d v="2020-12-31T00:00:00"/>
        <d v="2021-01-01T00:00:00"/>
        <d v="2021-01-04T00:00:00"/>
        <d v="2021-01-05T00:00:00"/>
        <d v="2021-01-06T00:00:00"/>
        <d v="2021-01-07T00:00:00"/>
        <d v="2021-01-08T00:00:00"/>
        <d v="2021-01-11T00:00:00"/>
        <d v="2021-01-12T00:00:00"/>
        <d v="2021-01-13T00:00:00"/>
        <d v="2021-01-14T00:00:00"/>
        <d v="2021-01-15T00:00:00"/>
        <d v="2021-01-18T00:00:00"/>
        <d v="2021-01-19T00:00:00"/>
        <d v="2021-01-20T00:00:00"/>
        <d v="2021-01-21T00:00:00"/>
        <d v="2021-01-22T00:00:00"/>
        <d v="2021-01-25T00:00:00"/>
        <d v="2021-01-26T00:00:00"/>
        <d v="2021-01-27T00:00:00"/>
        <d v="2021-01-28T00:00:00"/>
        <d v="2021-01-29T00:00:00"/>
        <d v="2021-02-01T00:00:00"/>
        <d v="2021-02-02T00:00:00"/>
        <d v="2021-02-03T00:00:00"/>
        <d v="2021-02-04T00:00:00"/>
        <d v="2021-02-05T00:00:00"/>
        <d v="2021-02-08T00:00:00"/>
        <d v="2021-02-09T00:00:00"/>
        <d v="2021-02-10T00:00:00"/>
        <d v="2021-02-11T00:00:00"/>
        <d v="2021-02-12T00:00:00"/>
        <d v="2021-02-15T00:00:00"/>
        <d v="2021-02-16T00:00:00"/>
        <d v="2021-02-17T00:00:00"/>
        <d v="2021-02-18T00:00:00"/>
        <d v="2021-02-19T00:00:00"/>
        <d v="2021-02-22T00:00:00"/>
        <d v="2021-02-23T00:00:00"/>
        <d v="2021-02-24T00:00:00"/>
        <d v="2021-02-25T00:00:00"/>
        <d v="2021-02-26T00:00:00"/>
        <d v="2021-03-01T00:00:00"/>
        <d v="2021-03-02T00:00:00"/>
        <d v="2021-03-03T00:00:00"/>
        <d v="2021-03-04T00:00:00"/>
        <d v="2021-03-05T00:00:00"/>
        <d v="2021-03-08T00:00:00"/>
        <d v="2021-03-09T00:00:00"/>
        <d v="2021-03-10T00:00:00"/>
        <d v="2021-03-11T00:00:00"/>
        <d v="2021-03-12T00:00:00"/>
        <d v="2021-03-15T00:00:00"/>
        <d v="2021-03-16T00:00:00"/>
        <d v="2021-03-17T00:00:00"/>
        <d v="2021-03-18T00:00:00"/>
        <d v="2021-03-19T00:00:00"/>
        <d v="2021-03-22T00:00:00"/>
        <d v="2021-03-23T00:00:00"/>
        <d v="2021-03-24T00:00:00"/>
        <d v="2021-03-25T00:00:00"/>
        <d v="2021-03-26T00:00:00"/>
        <d v="2021-03-29T00:00:00"/>
        <d v="2021-03-30T00:00:00"/>
        <d v="2021-03-31T00:00:00"/>
        <d v="2021-04-01T00:00:00"/>
        <d v="2021-04-02T00:00:00"/>
        <d v="2021-04-05T00:00:00"/>
        <d v="2021-04-06T00:00:00"/>
        <d v="2021-04-07T00:00:00"/>
        <d v="2021-04-08T00:00:00"/>
        <d v="2021-04-09T00:00:00"/>
        <d v="2021-04-12T00:00:00"/>
        <d v="2021-04-13T00:00:00"/>
        <d v="2021-04-14T00:00:00"/>
        <d v="2021-04-15T00:00:00"/>
        <d v="2021-04-16T00:00:00"/>
        <d v="2021-04-19T00:00:00"/>
        <d v="2021-04-20T00:00:00"/>
        <d v="2021-04-21T00:00:00"/>
        <d v="2021-04-22T00:00:00"/>
        <d v="2021-04-23T00:00:00"/>
        <d v="2021-04-26T00:00:00"/>
        <d v="2021-04-27T00:00:00"/>
        <d v="2021-04-28T00:00:00"/>
        <d v="2021-04-29T00:00:00"/>
        <d v="2021-04-30T00:00:00"/>
        <d v="2021-05-03T00:00:00"/>
        <d v="2021-05-04T00:00:00"/>
        <d v="2021-05-05T00:00:00"/>
        <d v="2021-05-06T00:00:00"/>
        <d v="2021-05-07T00:00:00"/>
        <d v="2021-05-10T00:00:00"/>
        <d v="2021-05-11T00:00:00"/>
        <d v="2021-05-12T00:00:00"/>
        <d v="2021-05-13T00:00:00"/>
        <d v="2021-05-14T00:00:00"/>
        <d v="2021-05-17T00:00:00"/>
        <d v="2021-05-18T00:00:00"/>
        <d v="2021-05-19T00:00:00"/>
        <d v="2021-05-20T00:00:00"/>
        <d v="2021-05-21T00:00:00"/>
        <d v="2021-05-24T00:00:00"/>
        <d v="2021-05-25T00:00:00"/>
        <d v="2021-05-26T00:00:00"/>
        <d v="2021-05-27T00:00:00"/>
        <d v="2021-05-28T00:00:00"/>
        <d v="2021-05-31T00:00:00"/>
        <d v="2021-06-01T00:00:00"/>
        <d v="2021-06-02T00:00:00"/>
        <d v="2021-06-03T00:00:00"/>
        <d v="2021-06-04T00:00:00"/>
        <d v="2021-06-07T00:00:00"/>
        <d v="2021-06-08T00:00:00"/>
        <d v="2021-06-09T00:00:00"/>
        <d v="2021-06-10T00:00:00"/>
        <d v="2021-06-11T00:00:00"/>
        <d v="2021-06-14T00:00:00"/>
        <d v="2021-06-15T00:00:00"/>
        <d v="2021-06-16T00:00:00"/>
        <d v="2021-06-17T00:00:00"/>
        <d v="2021-06-18T00:00:00"/>
        <d v="2021-06-21T00:00:00"/>
        <d v="2021-06-22T00:00:00"/>
        <d v="2021-06-23T00:00:00"/>
        <d v="2021-06-24T00:00:00"/>
        <d v="2021-06-25T00:00:00"/>
        <d v="2021-06-28T00:00:00"/>
        <d v="2021-06-29T00:00:00"/>
        <d v="2021-06-30T00:00:00"/>
        <d v="2021-07-01T00:00:00"/>
        <d v="2021-07-02T00:00:00"/>
        <d v="2021-07-05T00:00:00"/>
        <d v="2021-07-06T00:00:00"/>
        <d v="2021-07-07T00:00:00"/>
        <d v="2021-07-08T00:00:00"/>
        <d v="2021-07-09T00:00:00"/>
        <d v="2021-07-12T00:00:00"/>
        <d v="2021-07-13T00:00:00"/>
        <d v="2021-07-14T00:00:00"/>
        <d v="2021-07-15T00:00:00"/>
        <d v="2021-07-16T00:00:00"/>
        <d v="2021-07-19T00:00:00"/>
        <d v="2021-07-20T00:00:00"/>
        <d v="2021-07-21T00:00:00"/>
        <d v="2021-07-22T00:00:00"/>
        <d v="2021-07-23T00:00:00"/>
        <d v="2021-07-26T00:00:00"/>
        <d v="2021-07-27T00:00:00"/>
        <d v="2021-07-28T00:00:00"/>
        <d v="2021-07-29T00:00:00"/>
        <d v="2021-07-30T00:00:00"/>
        <d v="2021-08-02T00:00:00"/>
        <d v="2021-08-03T00:00:00"/>
        <d v="2021-08-04T00:00:00"/>
        <d v="2021-08-05T00:00:00"/>
        <d v="2021-08-06T00:00:00"/>
        <d v="2021-08-09T00:00:00"/>
        <d v="2021-08-10T00:00:00"/>
        <d v="2021-08-11T00:00:00"/>
        <d v="2021-08-12T00:00:00"/>
        <d v="2021-08-13T00:00:00"/>
        <d v="2021-08-16T00:00:00"/>
        <d v="2021-08-17T00:00:00"/>
        <d v="2021-08-18T00:00:00"/>
        <d v="2021-08-19T00:00:00"/>
        <d v="2021-08-20T00:00:00"/>
        <d v="2021-08-23T00:00:00"/>
        <d v="2021-08-24T00:00:00"/>
        <d v="2021-08-25T00:00:00"/>
        <d v="2021-08-26T00:00:00"/>
        <d v="2021-08-27T00:00:00"/>
        <d v="2021-08-30T00:00:00"/>
        <d v="2021-08-31T00:00:00"/>
        <d v="2021-09-01T00:00:00"/>
        <d v="2021-09-02T00:00:00"/>
        <d v="2021-09-03T00:00:00"/>
        <d v="2021-09-06T00:00:00"/>
        <d v="2021-09-07T00:00:00"/>
        <d v="2021-09-08T00:00:00"/>
        <d v="2021-09-09T00:00:00"/>
        <d v="2021-09-10T00:00:00"/>
        <d v="2021-09-13T00:00:00"/>
        <d v="2021-09-14T00:00:00"/>
        <d v="2021-09-15T00:00:00"/>
        <d v="2021-09-16T00:00:00"/>
        <d v="2021-09-17T00:00:00"/>
        <d v="2021-09-20T00:00:00"/>
        <d v="2021-09-21T00:00:00"/>
        <d v="2021-09-22T00:00:00"/>
        <d v="2021-09-23T00:00:00"/>
        <d v="2021-09-24T00:00:00"/>
        <d v="2021-09-27T00:00:00"/>
        <d v="2021-09-28T00:00:00"/>
        <d v="2021-09-29T00:00:00"/>
        <d v="2021-09-30T00:00:00"/>
        <d v="2021-10-01T00:00:00"/>
        <d v="2021-10-04T00:00:00"/>
        <d v="2021-10-05T00:00:00"/>
        <d v="2021-10-06T00:00:00"/>
        <d v="2021-10-07T00:00:00"/>
        <d v="2021-10-08T00:00:00"/>
        <d v="2021-10-11T00:00:00"/>
        <d v="2021-10-12T00:00:00"/>
        <d v="2021-10-13T00:00:00"/>
        <d v="2021-10-14T00:00:00"/>
        <d v="2021-10-15T00:00:00"/>
        <d v="2021-10-18T00:00:00"/>
        <d v="2021-10-19T00:00:00"/>
        <d v="2021-10-20T00:00:00"/>
        <d v="2021-10-21T00:00:00"/>
        <d v="2021-10-22T00:00:00"/>
        <d v="2021-10-25T00:00:00"/>
        <d v="2021-10-26T00:00:00"/>
        <d v="2021-10-27T00:00:00"/>
        <d v="2021-10-28T00:00:00"/>
        <d v="2021-10-29T00:00:00"/>
        <d v="2021-11-01T00:00:00"/>
        <d v="2021-11-02T00:00:00"/>
        <d v="2021-11-03T00:00:00"/>
        <d v="2021-11-04T00:00:00"/>
        <d v="2021-11-05T00:00:00"/>
        <d v="2021-11-08T00:00:00"/>
        <d v="2021-11-09T00:00:00"/>
        <d v="2021-11-10T00:00:00"/>
        <d v="2021-11-11T00:00:00"/>
        <d v="2021-11-12T00:00:00"/>
        <d v="2021-11-15T00:00:00"/>
        <d v="2021-11-16T00:00:00"/>
        <d v="2021-11-17T00:00:00"/>
        <d v="2021-11-18T00:00:00"/>
        <d v="2021-11-19T00:00:00"/>
        <d v="2021-11-22T00:00:00"/>
        <d v="2021-11-23T00:00:00"/>
        <d v="2021-11-24T00:00:00"/>
        <d v="2021-11-25T00:00:00"/>
        <d v="2021-11-26T00:00:00"/>
        <d v="2021-11-29T00:00:00"/>
        <d v="2021-11-30T00:00:00"/>
        <d v="2021-12-01T00:00:00"/>
        <d v="2021-12-02T00:00:00"/>
        <d v="2021-12-03T00:00:00"/>
        <d v="2021-12-06T00:00:00"/>
        <d v="2021-12-07T00:00:00"/>
        <d v="2021-12-08T00:00:00"/>
        <d v="2021-12-09T00:00:00"/>
        <d v="2021-12-10T00:00:00"/>
        <d v="2021-12-13T00:00:00"/>
        <d v="2021-12-14T00:00:00"/>
        <d v="2021-12-15T00:00:00"/>
        <d v="2021-12-16T00:00:00"/>
        <d v="2021-12-17T00:00:00"/>
        <d v="2021-12-20T00:00:00"/>
        <d v="2021-12-21T00:00:00"/>
        <d v="2021-12-22T00:00:00"/>
        <d v="2021-12-23T00:00:00"/>
        <d v="2021-12-24T00:00:00"/>
        <d v="2021-12-27T00:00:00"/>
        <d v="2021-12-28T00:00:00"/>
        <d v="2021-12-29T00:00:00"/>
        <d v="2021-12-30T00:00:00"/>
        <d v="2021-12-31T00:00:00"/>
        <d v="2022-01-03T00:00:00"/>
        <d v="2022-01-04T00:00:00"/>
        <d v="2022-01-05T00:00:00"/>
        <d v="2022-01-06T00:00:00"/>
        <d v="2022-01-07T00:00:00"/>
        <d v="2022-01-10T00:00:00"/>
        <d v="2022-01-11T00:00:00"/>
        <d v="2022-01-12T00:00:00"/>
        <d v="2022-01-13T00:00:00"/>
        <d v="2022-01-14T00:00:00"/>
        <d v="2022-01-17T00:00:00"/>
        <d v="2022-01-18T00:00:00"/>
        <d v="2022-01-19T00:00:00"/>
        <d v="2022-01-20T00:00:00"/>
        <d v="2022-01-21T00:00:00"/>
        <d v="2022-01-24T00:00:00"/>
        <d v="2022-01-25T00:00:00"/>
        <d v="2022-01-26T00:00:00"/>
        <d v="2022-01-27T00:00:00"/>
        <d v="2022-01-28T00:00:00"/>
        <d v="2022-01-31T00:00:00"/>
        <d v="2022-02-01T00:00:00"/>
        <d v="2022-02-02T00:00:00"/>
        <d v="2022-02-03T00:00:00"/>
        <d v="2022-02-04T00:00:00"/>
        <d v="2022-02-07T00:00:00"/>
        <d v="2022-02-08T00:00:00"/>
        <d v="2022-02-09T00:00:00"/>
        <d v="2022-02-10T00:00:00"/>
        <d v="2022-02-11T00:00:00"/>
        <d v="2022-02-14T00:00:00"/>
        <d v="2022-02-15T00:00:00"/>
        <d v="2022-02-16T00:00:00"/>
        <d v="2022-02-17T00:00:00"/>
        <d v="2022-02-18T00:00:00"/>
        <d v="2022-02-21T00:00:00"/>
        <d v="2022-02-22T00:00:00"/>
        <d v="2022-02-23T00:00:00"/>
        <d v="2022-02-24T00:00:00"/>
        <d v="2022-02-25T00:00:00"/>
        <d v="2022-02-28T00:00:00"/>
        <d v="2022-03-01T00:00:00"/>
        <d v="2022-03-02T00:00:00"/>
        <d v="2022-03-03T00:00:00"/>
        <d v="2022-03-04T00:00:00"/>
        <d v="2022-03-07T00:00:00"/>
        <d v="2022-03-08T00:00:00"/>
        <d v="2022-03-09T00:00:00"/>
        <d v="2022-03-10T00:00:00"/>
        <d v="2022-03-11T00:00:00"/>
        <d v="2022-03-14T00:00:00"/>
        <d v="2022-03-15T00:00:00"/>
        <d v="2022-03-16T00:00:00"/>
        <d v="2022-03-17T00:00:00"/>
        <d v="2022-03-18T00:00:00"/>
        <d v="2022-03-21T00:00:00"/>
        <d v="2022-03-22T00:00:00"/>
        <d v="2022-03-23T00:00:00"/>
        <d v="2022-03-24T00:00:00"/>
        <d v="2022-03-25T00:00:00"/>
        <d v="2022-03-28T00:00:00"/>
        <d v="2022-03-29T00:00:00"/>
        <d v="2022-03-30T00:00:00"/>
        <d v="2022-03-31T00:00:00"/>
        <d v="2022-04-01T00:00:00"/>
        <d v="2022-04-04T00:00:00"/>
        <d v="2022-04-05T00:00:00"/>
        <d v="2022-04-06T00:00:00"/>
        <d v="2022-04-07T00:00:00"/>
        <d v="2022-04-08T00:00:00"/>
        <d v="2022-04-11T00:00:00"/>
        <d v="2022-04-12T00:00:00"/>
        <d v="2022-04-13T00:00:00"/>
        <d v="2022-04-14T00:00:00"/>
        <d v="2022-04-15T00:00:00"/>
        <d v="2022-04-18T00:00:00"/>
        <d v="2022-04-19T00:00:00"/>
        <d v="2022-04-20T00:00:00"/>
        <d v="2022-04-21T00:00:00"/>
        <d v="2022-04-22T00:00:00"/>
        <d v="2022-04-25T00:00:00"/>
        <d v="2022-04-26T00:00:00"/>
        <d v="2022-04-27T00:00:00"/>
        <d v="2022-04-28T00:00:00"/>
        <d v="2022-04-29T00:00:00"/>
        <d v="2022-05-02T00:00:00"/>
        <d v="2022-05-03T00:00:00"/>
        <d v="2022-05-04T00:00:00"/>
        <d v="2022-05-05T00:00:00"/>
        <d v="2022-05-06T00:00:00"/>
        <d v="2022-05-09T00:00:00"/>
        <d v="2022-05-10T00:00:00"/>
        <d v="2022-05-11T00:00:00"/>
        <d v="2022-05-12T00:00:00"/>
        <d v="2022-05-13T00:00:00"/>
        <d v="2022-05-16T00:00:00"/>
        <d v="2022-05-17T00:00:00"/>
        <d v="2022-05-18T00:00:00"/>
        <d v="2022-05-19T00:00:00"/>
        <d v="2022-05-20T00:00:00"/>
        <d v="2022-05-23T00:00:00"/>
        <d v="2022-05-24T00:00:00"/>
        <d v="2022-05-25T00:00:00"/>
        <d v="2022-05-26T00:00:00"/>
        <d v="2022-05-27T00:00:00"/>
        <d v="2022-05-30T00:00:00"/>
        <d v="2022-05-31T00:00:00"/>
        <d v="2022-06-01T00:00:00"/>
        <d v="2022-06-02T00:00:00"/>
        <d v="2022-06-03T00:00:00"/>
        <d v="2022-06-06T00:00:00"/>
        <d v="2022-06-07T00:00:00"/>
        <d v="2022-06-08T00:00:00"/>
        <d v="2022-06-09T00:00:00"/>
        <d v="2022-06-10T00:00:00"/>
        <d v="2022-06-13T00:00:00"/>
        <d v="2022-06-14T00:00:00"/>
        <d v="2022-06-15T00:00:00"/>
        <d v="2022-06-16T00:00:00"/>
        <d v="2022-06-17T00:00:00"/>
        <d v="2022-06-20T00:00:00"/>
        <d v="2022-06-21T00:00:00"/>
        <d v="2022-06-22T00:00:00"/>
        <d v="2022-06-23T00:00:00"/>
        <d v="2022-06-24T00:00:00"/>
        <d v="2022-06-27T00:00:00"/>
        <d v="2022-06-28T00:00:00"/>
        <d v="2022-06-29T00:00:00"/>
        <d v="2022-06-30T00:00:00"/>
        <d v="2022-07-01T00:00:00"/>
        <d v="2022-07-04T00:00:00"/>
        <d v="2022-07-05T00:00:00"/>
        <d v="2022-07-06T00:00:00"/>
        <d v="2022-07-07T00:00:00"/>
        <d v="2022-07-08T00:00:00"/>
        <d v="2022-07-11T00:00:00"/>
        <d v="2022-07-12T00:00:00"/>
        <d v="2022-07-13T00:00:00"/>
        <d v="2022-07-14T00:00:00"/>
        <d v="2022-07-15T00:00:00"/>
        <d v="2022-07-18T00:00:00"/>
        <d v="2022-07-19T00:00:00"/>
        <d v="2022-07-20T00:00:00"/>
        <d v="2022-07-21T00:00:00"/>
        <d v="2022-07-22T00:00:00"/>
        <d v="2022-07-25T00:00:00"/>
        <d v="2022-07-26T00:00:00"/>
        <d v="2022-07-27T00:00:00"/>
        <d v="2022-07-28T00:00:00"/>
        <d v="2022-07-29T00:00:00"/>
        <d v="2022-08-01T00:00:00"/>
        <d v="2022-08-02T00:00:00"/>
        <d v="2022-08-03T00:00:00"/>
        <d v="2022-08-04T00:00:00"/>
        <d v="2022-08-05T00:00:00"/>
        <d v="2022-08-08T00:00:00"/>
        <d v="2022-08-09T00:00:00"/>
        <d v="2022-08-10T00:00:00"/>
        <d v="2022-08-11T00:00:00"/>
        <d v="2022-08-12T00:00:00"/>
        <d v="2022-08-15T00:00:00"/>
        <d v="2022-08-16T00:00:00"/>
        <d v="2022-08-17T00:00:00"/>
        <d v="2022-08-18T00:00:00"/>
        <d v="2022-08-19T00:00:00"/>
        <d v="2022-08-22T00:00:00"/>
        <d v="2022-08-23T00:00:00"/>
        <d v="2022-08-24T00:00:00"/>
        <d v="2022-08-25T00:00:00"/>
        <d v="2022-08-26T00:00:00"/>
        <d v="2022-08-29T00:00:00"/>
        <d v="2022-08-30T00:00:00"/>
        <d v="2022-08-31T00:00:00"/>
        <d v="2022-09-01T00:00:00"/>
        <d v="2022-09-02T00:00:00"/>
        <d v="2022-09-05T00:00:00"/>
        <d v="2022-09-06T00:00:00"/>
        <d v="2022-09-07T00:00:00"/>
        <d v="2022-09-08T00:00:00"/>
        <d v="2022-09-09T00:00:00"/>
        <d v="2022-09-12T00:00:00"/>
        <d v="2022-09-13T00:00:00"/>
        <d v="2022-09-14T00:00:00"/>
        <d v="2022-09-15T00:00:00"/>
        <d v="2022-09-16T00:00:00"/>
        <d v="2022-09-19T00:00:00"/>
        <d v="2022-09-20T00:00:00"/>
        <d v="2022-09-21T00:00:00"/>
        <d v="2022-09-22T00:00:00"/>
        <d v="2022-09-23T00:00:00"/>
        <d v="2022-09-26T00:00:00"/>
        <d v="2022-09-27T00:00:00"/>
        <d v="2022-09-28T00:00:00"/>
        <d v="2022-09-29T00:00:00"/>
        <d v="2022-09-30T00:00:00"/>
        <d v="2022-10-03T00:00:00"/>
        <d v="2022-10-04T00:00:00"/>
        <d v="2022-10-05T00:00:00"/>
        <d v="2022-10-06T00:00:00"/>
        <d v="2022-10-07T00:00:00"/>
        <d v="2022-10-10T00:00:00"/>
        <d v="2022-10-11T00:00:00"/>
        <d v="2022-10-12T00:00:00"/>
        <d v="2022-10-13T00:00:00"/>
        <d v="2022-10-14T00:00:00"/>
        <d v="2022-10-17T00:00:00"/>
        <d v="2022-10-18T00:00:00"/>
        <d v="2022-10-19T00:00:00"/>
        <d v="2022-10-20T00:00:00"/>
        <d v="2022-10-21T00:00:00"/>
        <d v="2022-10-24T00:00:00"/>
        <d v="2022-10-25T00:00:00"/>
        <d v="2022-10-26T00:00:00"/>
        <d v="2022-10-27T00:00:00"/>
        <d v="2022-10-28T00:00:00"/>
        <d v="2022-10-31T00:00:00"/>
        <d v="2022-11-01T00:00:00"/>
        <d v="2022-11-02T00:00:00"/>
        <d v="2022-11-03T00:00:00"/>
        <d v="2022-11-04T00:00:00"/>
        <d v="2022-11-07T00:00:00"/>
        <d v="2022-11-08T00:00:00"/>
        <d v="2022-11-09T00:00:00"/>
        <d v="2022-11-10T00:00:00"/>
        <d v="2022-11-11T00:00:00"/>
        <d v="2022-11-14T00:00:00"/>
        <d v="2022-11-15T00:00:00"/>
        <d v="2022-11-16T00:00:00"/>
        <d v="2022-11-17T00:00:00"/>
        <d v="2022-11-18T00:00:00"/>
        <d v="2022-11-21T00:00:00"/>
        <d v="2022-11-22T00:00:00"/>
        <d v="2022-11-23T00:00:00"/>
        <d v="2022-11-24T00:00:00"/>
        <d v="2022-11-25T00:00:00"/>
        <d v="2022-11-28T00:00:00"/>
        <d v="2022-11-29T00:00:00"/>
        <d v="2022-11-30T00:00:00"/>
        <d v="2022-12-01T00:00:00"/>
        <d v="2022-12-02T00:00:00"/>
        <d v="2022-12-05T00:00:00"/>
        <d v="2022-12-06T00:00:00"/>
        <d v="2022-12-07T00:00:00"/>
        <d v="2022-12-08T00:00:00"/>
        <d v="2022-12-09T00:00:00"/>
        <d v="2022-12-12T00:00:00"/>
        <d v="2022-12-13T00:00:00"/>
        <d v="2022-12-14T00:00:00"/>
        <d v="2022-12-15T00:00:00"/>
        <d v="2022-12-16T00:00:00"/>
        <d v="2022-12-19T00:00:00"/>
        <d v="2022-12-20T00:00:00"/>
        <d v="2022-12-21T00:00:00"/>
        <d v="2022-12-22T00:00:00"/>
        <d v="2022-12-23T00:00:00"/>
        <d v="2022-12-26T00:00:00"/>
        <d v="2022-12-27T00:00:00"/>
        <d v="2022-12-28T00:00:00"/>
        <d v="2022-12-29T00:00:00"/>
        <d v="2022-12-30T00:00:00"/>
        <d v="2023-01-02T00:00:00"/>
        <d v="2023-01-03T00:00:00"/>
        <d v="2023-01-04T00:00:00"/>
        <d v="2023-01-05T00:00:00"/>
        <d v="2023-01-06T00:00:00"/>
        <d v="2023-01-09T00:00:00"/>
        <d v="2023-01-10T00:00:00"/>
        <d v="2023-01-11T00:00:00"/>
        <d v="2023-01-12T00:00:00"/>
        <d v="2023-01-13T00:00:00"/>
        <d v="2023-01-16T00:00:00"/>
        <d v="2023-01-17T00:00:00"/>
        <d v="2023-01-18T00:00:00"/>
        <d v="2023-01-19T00:00:00"/>
        <d v="2023-01-20T00:00:00"/>
        <d v="2023-01-23T00:00:00"/>
        <d v="2023-01-24T00:00:00"/>
        <d v="2023-01-25T00:00:00"/>
        <d v="2023-01-26T00:00:00"/>
        <d v="2023-01-27T00:00:00"/>
        <d v="2023-01-30T00:00:00"/>
        <d v="2023-01-31T00:00:00"/>
        <d v="2023-02-01T00:00:00"/>
        <d v="2023-02-02T00:00:00"/>
        <d v="2023-02-03T00:00:00"/>
        <d v="2023-02-06T00:00:00"/>
        <d v="2023-02-07T00:00:00"/>
        <d v="2023-02-08T00:00:00"/>
        <d v="2023-02-09T00:00:00"/>
        <d v="2023-02-10T00:00:00"/>
        <d v="2023-02-13T00:00:00"/>
        <d v="2023-02-14T00:00:00"/>
        <d v="2023-02-15T00:00:00"/>
        <d v="2023-02-16T00:00:00"/>
        <d v="2023-02-17T00:00:00"/>
        <d v="2023-02-20T00:00:00"/>
        <d v="2023-02-21T00:00:00"/>
        <d v="2023-02-22T00:00:00"/>
        <d v="2023-02-23T00:00:00"/>
        <d v="2023-02-24T00:00:00"/>
        <d v="2023-02-27T00:00:00"/>
        <d v="2023-02-28T00:00:00"/>
        <d v="2023-03-01T00:00:00"/>
        <d v="2023-03-02T00:00:00"/>
        <d v="2023-03-03T00:00:00"/>
        <d v="2023-03-06T00:00:00"/>
        <d v="2023-03-07T00:00:00"/>
        <d v="2023-03-08T00:00:00"/>
        <d v="2023-03-09T00:00:00"/>
        <d v="2023-03-10T00:00:00"/>
        <d v="2023-03-13T00:00:00"/>
        <d v="2023-03-14T00:00:00"/>
        <d v="2023-03-15T00:00:00"/>
        <d v="2023-03-16T00:00:00"/>
        <d v="2023-03-17T00:00:00"/>
        <d v="2023-03-20T00:00:00"/>
        <d v="2023-03-21T00:00:00"/>
        <d v="2023-03-22T00:00:00"/>
        <d v="2023-03-23T00:00:00"/>
        <d v="2023-03-24T00:00:00"/>
        <d v="2023-03-27T00:00:00"/>
        <d v="2023-03-28T00:00:00"/>
        <d v="2023-03-29T00:00:00"/>
        <d v="2023-03-30T00:00:00"/>
        <d v="2023-03-31T00:00:00"/>
        <d v="2023-04-03T00:00:00"/>
        <d v="2023-04-04T00:00:00"/>
        <d v="2023-04-05T00:00:00"/>
        <d v="2023-04-06T00:00:00"/>
        <d v="2023-04-07T00:00:00"/>
        <d v="2023-04-10T00:00:00"/>
        <d v="2023-04-11T00:00:00"/>
        <d v="2023-04-12T00:00:00"/>
        <d v="2023-04-13T00:00:00"/>
        <d v="2023-04-14T00:00:00"/>
        <d v="2023-04-17T00:00:00"/>
        <d v="2023-04-18T00:00:00"/>
        <d v="2023-04-19T00:00:00"/>
        <d v="2023-04-20T00:00:00"/>
        <d v="2023-04-21T00:00:00"/>
        <d v="2023-04-24T00:00:00"/>
        <d v="2023-04-25T00:00:00"/>
        <d v="2023-04-26T00:00:00"/>
        <d v="2023-04-27T00:00:00"/>
        <d v="2023-04-28T00:00:00"/>
        <d v="2023-05-01T00:00:00"/>
        <d v="2023-05-02T00:00:00"/>
        <d v="2023-05-03T00:00:00"/>
        <d v="2023-05-04T00:00:00"/>
        <d v="2023-05-05T00:00:00"/>
        <d v="2023-05-08T00:00:00"/>
        <d v="2023-05-09T00:00:00"/>
        <d v="2023-05-10T00:00:00"/>
        <d v="2023-05-11T00:00:00"/>
        <d v="2023-05-12T00:00:00"/>
        <d v="2023-05-15T00:00:00"/>
        <d v="2023-05-16T00:00:00"/>
        <d v="2023-05-17T00:00:00"/>
        <d v="2023-05-18T00:00:00"/>
        <d v="2023-05-19T00:00:00"/>
        <d v="2023-05-22T00:00:00"/>
        <d v="2023-05-23T00:00:00"/>
        <d v="2023-05-24T00:00:00"/>
        <d v="2023-05-25T00:00:00"/>
        <d v="2023-05-26T00:00:00"/>
        <d v="2023-05-29T00:00:00"/>
        <d v="2023-05-30T00:00:00"/>
        <d v="2023-05-31T00:00:00"/>
        <d v="2023-06-01T00:00:00"/>
        <d v="2023-06-02T00:00:00"/>
        <d v="2023-06-05T00:00:00"/>
        <d v="2023-06-06T00:00:00"/>
        <d v="2023-06-07T00:00:00"/>
        <d v="2023-06-08T00:00:00"/>
        <d v="2023-06-09T00:00:00"/>
        <d v="2023-06-12T00:00:00"/>
        <d v="2023-06-13T00:00:00"/>
        <d v="2023-06-14T00:00:00"/>
        <d v="2023-06-15T00:00:00"/>
        <d v="2023-06-16T00:00:00"/>
        <d v="2023-06-19T00:00:00"/>
        <d v="2023-06-20T00:00:00"/>
        <d v="2023-06-21T00:00:00"/>
        <d v="2023-06-22T00:00:00"/>
        <d v="2023-06-23T00:00:00"/>
        <d v="2023-06-26T00:00:00"/>
        <d v="2023-06-27T00:00:00"/>
        <d v="2023-06-28T00:00:00"/>
        <d v="2023-06-29T00:00:00"/>
        <d v="2023-06-30T00:00:00"/>
        <d v="2023-07-03T00:00:00"/>
        <d v="2023-07-04T00:00:00"/>
        <d v="2023-07-05T00:00:00"/>
        <d v="2023-07-06T00:00:00"/>
        <d v="2023-07-07T00:00:00"/>
        <d v="2023-07-10T00:00:00"/>
        <d v="2023-07-11T00:00:00"/>
        <d v="2023-07-12T00:00:00"/>
        <d v="2023-07-13T00:00:00"/>
        <d v="2023-07-14T00:00:00"/>
        <d v="2023-07-17T00:00:00"/>
        <d v="2023-07-18T00:00:00"/>
        <d v="2023-07-19T00:00:00"/>
        <d v="2023-07-20T00:00:00"/>
        <d v="2023-07-21T00:00:00"/>
        <d v="2023-07-24T00:00:00"/>
        <d v="2023-07-25T00:00:00"/>
        <d v="2023-07-26T00:00:00"/>
        <d v="2023-07-27T00:00:00"/>
        <d v="2023-07-28T00:00:00"/>
        <d v="2023-07-31T00:00:00"/>
        <d v="2023-08-01T00:00:00"/>
        <d v="2023-08-02T00:00:00"/>
        <d v="2023-08-03T00:00:00"/>
        <d v="2023-08-04T00:00:00"/>
        <d v="2023-08-07T00:00:00"/>
        <d v="2023-08-08T00:00:00"/>
        <d v="2023-08-09T00:00:00"/>
        <d v="2023-08-10T00:00:00"/>
        <d v="2023-08-11T00:00:00"/>
        <d v="2023-08-14T00:00:00"/>
        <d v="2023-08-15T00:00:00"/>
        <d v="2023-08-16T00:00:00"/>
        <d v="2023-08-17T00:00:00"/>
        <d v="2023-08-18T00:00:00"/>
        <d v="2023-08-21T00:00:00"/>
        <d v="2023-08-22T00:00:00"/>
        <d v="2023-08-23T00:00:00"/>
        <d v="2023-08-24T00:00:00"/>
        <d v="2023-08-25T00:00:00"/>
        <d v="2023-08-28T00:00:00"/>
        <d v="2023-08-29T00:00:00"/>
        <d v="2023-08-30T00:00:00"/>
        <d v="2023-08-31T00:00:00"/>
        <d v="2023-09-01T00:00:00"/>
        <d v="2023-09-04T00:00:00"/>
        <d v="2023-09-05T00:00:00"/>
        <d v="2023-09-06T00:00:00"/>
        <d v="2023-09-07T00:00:00"/>
        <d v="2023-09-08T00:00:00"/>
        <d v="2023-09-11T00:00:00"/>
        <d v="2023-09-12T00:00:00"/>
        <d v="2023-09-13T00:00:00"/>
        <d v="2023-09-14T00:00:00"/>
        <d v="2023-09-15T00:00:00"/>
        <d v="2023-09-18T00:00:00"/>
        <d v="2023-09-19T00:00:00"/>
        <d v="2023-09-20T00:00:00"/>
        <d v="2023-09-21T00:00:00"/>
        <d v="2023-09-22T00:00:00"/>
        <d v="2023-09-25T00:00:00"/>
        <d v="2023-09-26T00:00:00"/>
        <d v="2023-09-27T00:00:00"/>
        <d v="2023-09-28T00:00:00"/>
        <d v="2023-09-29T00:00:00"/>
        <d v="2023-10-02T00:00:00"/>
        <d v="2023-10-03T00:00:00"/>
        <d v="2023-10-04T00:00:00"/>
        <d v="2023-10-05T00:00:00"/>
        <d v="2023-10-06T00:00:00"/>
        <d v="2023-10-09T00:00:00"/>
        <d v="2023-10-10T00:00:00"/>
        <d v="2023-10-11T00:00:00"/>
        <d v="2023-10-12T00:00:00"/>
        <d v="2023-10-13T00:00:00"/>
        <d v="2023-10-16T00:00:00"/>
        <d v="2023-10-17T00:00:00"/>
        <d v="2023-10-18T00:00:00"/>
        <d v="2023-10-19T00:00:00"/>
        <d v="2023-10-20T00:00:00"/>
        <d v="2023-10-23T00:00:00"/>
        <d v="2023-10-24T00:00:00"/>
        <d v="2023-10-25T00:00:00"/>
        <d v="2023-10-26T00:00:00"/>
        <d v="2023-10-27T00:00:00"/>
        <d v="2023-10-30T00:00:00"/>
        <d v="2023-10-31T00:00:00"/>
        <d v="2023-11-01T00:00:00"/>
        <d v="2023-11-02T00:00:00"/>
        <d v="2023-11-03T00:00:00"/>
        <d v="2023-11-06T00:00:00"/>
        <d v="2023-11-07T00:00:00"/>
        <d v="2023-11-08T00:00:00"/>
        <d v="2023-11-09T00:00:00"/>
        <d v="2023-11-10T00:00:00"/>
        <d v="2023-11-13T00:00:00"/>
        <d v="2023-11-14T00:00:00"/>
        <d v="2023-11-15T00:00:00"/>
        <d v="2023-11-16T00:00:00"/>
        <d v="2023-11-17T00:00:00"/>
        <d v="2023-11-20T00:00:00"/>
        <d v="2023-11-21T00:00:00"/>
        <d v="2023-11-22T00:00:00"/>
        <d v="2023-11-23T00:00:00"/>
        <d v="2023-11-24T00:00:00"/>
        <d v="2023-11-27T00:00:00"/>
        <d v="2023-11-28T00:00:00"/>
        <d v="2023-11-29T00:00:00"/>
        <d v="2023-11-30T00:00:00"/>
        <d v="2023-12-01T00:00:00"/>
        <d v="2023-12-04T00:00:00"/>
        <d v="2023-12-05T00:00:00"/>
        <d v="2023-12-06T00:00:00"/>
        <d v="2023-12-07T00:00:00"/>
        <d v="2023-12-08T00:00:00"/>
        <d v="2023-12-11T00:00:00"/>
        <d v="2023-12-12T00:00:00"/>
        <d v="2023-12-13T00:00:00"/>
        <d v="2023-12-14T00:00:00"/>
        <d v="2023-12-15T00:00:00"/>
        <d v="2023-12-18T00:00:00"/>
        <d v="2023-12-19T00:00:00"/>
        <d v="2023-12-20T00:00:00"/>
        <d v="2023-12-21T00:00:00"/>
        <d v="2023-12-22T00:00:00"/>
        <d v="2023-12-25T00:00:00"/>
        <d v="2023-12-26T00:00:00"/>
        <d v="2023-12-27T00:00:00"/>
        <d v="2023-12-28T00:00:00"/>
        <d v="2023-12-29T00:00:00"/>
        <d v="2024-01-01T00:00:00"/>
        <d v="2024-01-02T00:00:00"/>
        <d v="2024-01-03T00:00:00"/>
        <d v="2024-01-04T00:00:00"/>
        <d v="2024-01-05T00:00:00"/>
        <d v="2024-01-08T00:00:00"/>
        <d v="2024-01-09T00:00:00"/>
        <d v="2024-01-10T00:00:00"/>
        <d v="2024-01-11T00:00:00"/>
        <d v="2024-01-12T00:00:00"/>
        <d v="2024-01-15T00:00:00"/>
        <d v="2024-01-16T00:00:00"/>
        <d v="2024-01-17T00:00:00"/>
        <d v="2024-01-18T00:00:00"/>
        <d v="2024-01-19T00:00:00"/>
        <d v="2024-01-22T00:00:00"/>
        <d v="2024-01-23T00:00:00"/>
        <d v="2024-01-24T00:00:00"/>
        <d v="2024-01-25T00:00:00"/>
        <d v="2024-01-26T00:00:00"/>
        <d v="2024-01-29T00:00:00"/>
        <d v="2024-01-30T00:00:00"/>
        <d v="2024-01-31T00:00:00"/>
        <d v="2024-02-01T00:00:00"/>
        <d v="2024-02-02T00:00:00"/>
        <d v="2024-02-05T00:00:00"/>
        <d v="2024-02-06T00:00:00"/>
        <d v="2024-02-07T00:00:00"/>
        <d v="2024-02-08T00:00:00"/>
        <d v="2024-02-09T00:00:00"/>
        <d v="2024-02-12T00:00:00"/>
        <d v="2024-02-13T00:00:00"/>
        <d v="2024-02-14T00:00:00"/>
        <d v="2024-02-15T00:00:00"/>
        <d v="2024-02-16T00:00:00"/>
        <d v="2024-02-19T00:00:00"/>
        <d v="2024-02-20T00:00:00"/>
        <d v="2024-02-21T00:00:00"/>
        <d v="2024-02-22T00:00:00"/>
        <d v="2024-02-23T00:00:00"/>
        <d v="2024-02-26T00:00:00"/>
        <d v="2024-02-27T00:00:00"/>
        <d v="2024-02-28T00:00:00"/>
        <d v="2024-02-29T00:00:00"/>
        <d v="2024-03-01T00:00:00"/>
        <d v="2024-03-04T00:00:00"/>
        <d v="2024-03-05T00:00:00"/>
        <d v="2024-03-06T00:00:00"/>
        <d v="2024-03-07T00:00:00"/>
        <d v="2024-03-08T00:00:00"/>
        <d v="2024-03-11T00:00:00"/>
        <d v="2024-03-12T00:00:00"/>
        <d v="2024-03-13T00:00:00"/>
        <d v="2024-03-14T00:00:00"/>
        <d v="2024-03-15T00:00:00"/>
        <d v="2024-03-18T00:00:00"/>
        <d v="2024-03-19T00:00:00"/>
        <d v="2024-03-20T00:00:00"/>
        <d v="2024-03-21T00:00:00"/>
        <d v="2024-03-22T00:00:00"/>
        <d v="2024-03-25T00:00:00"/>
        <d v="2024-03-26T00:00:00"/>
        <d v="2024-03-27T00:00:00"/>
        <d v="2024-03-28T00:00:00"/>
        <d v="2024-03-29T00:00:00"/>
        <d v="2024-04-01T00:00:00"/>
        <d v="2024-04-02T00:00:00"/>
        <d v="2024-04-03T00:00:00"/>
        <d v="2024-04-04T00:00:00"/>
        <d v="2024-04-05T00:00:00"/>
        <d v="2024-04-08T00:00:00"/>
        <d v="2024-04-09T00:00:00"/>
        <d v="2024-04-10T00:00:00"/>
        <d v="2024-04-11T00:00:00"/>
        <d v="2024-04-12T00:00:00"/>
        <d v="2024-04-15T00:00:00"/>
        <d v="2024-04-16T00:00:00"/>
        <d v="2024-04-17T00:00:00"/>
        <d v="2024-04-18T00:00:00"/>
        <d v="2024-04-19T00:00:00"/>
        <d v="2024-04-22T00:00:00"/>
        <d v="2024-04-23T00:00:00"/>
        <d v="2024-04-24T00:00:00"/>
        <d v="2024-04-25T00:00:00"/>
        <d v="2024-04-26T00:00:00"/>
        <d v="2024-04-29T00:00:00"/>
        <d v="2024-04-30T00:00:00"/>
        <d v="2024-05-01T00:00:00"/>
        <d v="2024-05-02T00:00:00"/>
        <d v="2024-05-03T00:00:00"/>
        <d v="2024-05-06T00:00:00"/>
        <d v="2024-05-07T00:00:00"/>
        <d v="2024-05-08T00:00:00"/>
        <d v="2024-05-09T00:00:00"/>
        <d v="2024-05-10T00:00:00"/>
        <d v="2024-05-13T00:00:00"/>
        <d v="2024-05-14T00:00:00"/>
        <d v="2024-05-15T00:00:00"/>
        <d v="2024-05-16T00:00:00"/>
        <d v="2024-05-17T00:00:00"/>
        <d v="2024-05-20T00:00:00"/>
        <d v="2024-05-21T00:00:00"/>
        <d v="2024-05-22T00:00:00"/>
        <d v="2024-05-23T00:00:00"/>
        <d v="2024-05-24T00:00:00"/>
        <d v="2024-05-27T00:00:00"/>
        <d v="2024-05-28T00:00:00"/>
        <d v="2024-05-29T00:00:00"/>
        <d v="2024-05-30T00:00:00"/>
        <d v="2024-05-31T00:00:00"/>
      </sharedItems>
      <fieldGroup par="4"/>
    </cacheField>
    <cacheField name="DJIA" numFmtId="0">
      <sharedItems containsMixedTypes="1" containsNumber="1" minValue="15660.18" maxValue="40003.589999999997"/>
    </cacheField>
    <cacheField name="Months (DATE)" numFmtId="0" databaseField="0">
      <fieldGroup base="0">
        <rangePr groupBy="months" startDate="2014-06-02T00:00:00" endDate="2024-06-01T00:00:00"/>
        <groupItems count="14">
          <s v="&lt;6/2/2014"/>
          <s v="Jan"/>
          <s v="Feb"/>
          <s v="Mar"/>
          <s v="Apr"/>
          <s v="May"/>
          <s v="Jun"/>
          <s v="Jul"/>
          <s v="Aug"/>
          <s v="Sep"/>
          <s v="Oct"/>
          <s v="Nov"/>
          <s v="Dec"/>
          <s v="&gt;6/1/2024"/>
        </groupItems>
      </fieldGroup>
    </cacheField>
    <cacheField name="Quarters (DATE)" numFmtId="0" databaseField="0">
      <fieldGroup base="0">
        <rangePr groupBy="quarters" startDate="2014-06-02T00:00:00" endDate="2024-06-01T00:00:00"/>
        <groupItems count="6">
          <s v="&lt;6/2/2014"/>
          <s v="Qtr1"/>
          <s v="Qtr2"/>
          <s v="Qtr3"/>
          <s v="Qtr4"/>
          <s v="&gt;6/1/2024"/>
        </groupItems>
      </fieldGroup>
    </cacheField>
    <cacheField name="Years (DATE)" numFmtId="0" databaseField="0">
      <fieldGroup base="0">
        <rangePr groupBy="years" startDate="2014-06-02T00:00:00" endDate="2024-06-01T00:00:00"/>
        <groupItems count="13">
          <s v="&lt;6/2/2014"/>
          <s v="2014"/>
          <s v="2015"/>
          <s v="2016"/>
          <s v="2017"/>
          <s v="2018"/>
          <s v="2019"/>
          <s v="2020"/>
          <s v="2021"/>
          <s v="2022"/>
          <s v="2023"/>
          <s v="2024"/>
          <s v="&gt;6/1/2024"/>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610">
  <r>
    <x v="0"/>
    <n v="16743.63"/>
  </r>
  <r>
    <x v="1"/>
    <n v="16722.34"/>
  </r>
  <r>
    <x v="2"/>
    <n v="16737.53"/>
  </r>
  <r>
    <x v="3"/>
    <n v="16836.11"/>
  </r>
  <r>
    <x v="4"/>
    <n v="16924.28"/>
  </r>
  <r>
    <x v="5"/>
    <n v="16943.099999999999"/>
  </r>
  <r>
    <x v="6"/>
    <n v="16945.919999999998"/>
  </r>
  <r>
    <x v="7"/>
    <n v="16843.88"/>
  </r>
  <r>
    <x v="8"/>
    <n v="16734.189999999999"/>
  </r>
  <r>
    <x v="9"/>
    <n v="16775.740000000002"/>
  </r>
  <r>
    <x v="10"/>
    <n v="16781.009999999998"/>
  </r>
  <r>
    <x v="11"/>
    <n v="16808.490000000002"/>
  </r>
  <r>
    <x v="12"/>
    <n v="16906.62"/>
  </r>
  <r>
    <x v="13"/>
    <n v="16921.46"/>
  </r>
  <r>
    <x v="14"/>
    <n v="16947.080000000002"/>
  </r>
  <r>
    <x v="15"/>
    <n v="16937.259999999998"/>
  </r>
  <r>
    <x v="16"/>
    <n v="16818.13"/>
  </r>
  <r>
    <x v="17"/>
    <n v="16867.509999999998"/>
  </r>
  <r>
    <x v="18"/>
    <n v="16846.13"/>
  </r>
  <r>
    <x v="19"/>
    <n v="16851.84"/>
  </r>
  <r>
    <x v="20"/>
    <n v="16826.599999999999"/>
  </r>
  <r>
    <x v="21"/>
    <n v="16956.07"/>
  </r>
  <r>
    <x v="22"/>
    <n v="16976.240000000002"/>
  </r>
  <r>
    <x v="23"/>
    <n v="17068.259999999998"/>
  </r>
  <r>
    <x v="24"/>
    <s v="."/>
  </r>
  <r>
    <x v="25"/>
    <n v="17024.21"/>
  </r>
  <r>
    <x v="26"/>
    <n v="16906.62"/>
  </r>
  <r>
    <x v="27"/>
    <n v="16985.61"/>
  </r>
  <r>
    <x v="28"/>
    <n v="16915.07"/>
  </r>
  <r>
    <x v="29"/>
    <n v="16943.810000000001"/>
  </r>
  <r>
    <x v="30"/>
    <n v="17055.419999999998"/>
  </r>
  <r>
    <x v="31"/>
    <n v="17060.68"/>
  </r>
  <r>
    <x v="32"/>
    <n v="17138.2"/>
  </r>
  <r>
    <x v="33"/>
    <n v="16976.810000000001"/>
  </r>
  <r>
    <x v="34"/>
    <n v="17100.18"/>
  </r>
  <r>
    <x v="35"/>
    <n v="17051.73"/>
  </r>
  <r>
    <x v="36"/>
    <n v="17113.54"/>
  </r>
  <r>
    <x v="37"/>
    <n v="17086.63"/>
  </r>
  <r>
    <x v="38"/>
    <n v="17083.8"/>
  </r>
  <r>
    <x v="39"/>
    <n v="16960.57"/>
  </r>
  <r>
    <x v="40"/>
    <n v="16982.59"/>
  </r>
  <r>
    <x v="41"/>
    <n v="16912.11"/>
  </r>
  <r>
    <x v="42"/>
    <n v="16880.36"/>
  </r>
  <r>
    <x v="43"/>
    <n v="16563.3"/>
  </r>
  <r>
    <x v="44"/>
    <n v="16493.37"/>
  </r>
  <r>
    <x v="45"/>
    <n v="16569.28"/>
  </r>
  <r>
    <x v="46"/>
    <n v="16429.47"/>
  </r>
  <r>
    <x v="47"/>
    <n v="16443.34"/>
  </r>
  <r>
    <x v="48"/>
    <n v="16368.27"/>
  </r>
  <r>
    <x v="49"/>
    <n v="16553.93"/>
  </r>
  <r>
    <x v="50"/>
    <n v="16569.98"/>
  </r>
  <r>
    <x v="51"/>
    <n v="16560.54"/>
  </r>
  <r>
    <x v="52"/>
    <n v="16651.8"/>
  </r>
  <r>
    <x v="53"/>
    <n v="16713.580000000002"/>
  </r>
  <r>
    <x v="54"/>
    <n v="16662.91"/>
  </r>
  <r>
    <x v="55"/>
    <n v="16838.740000000002"/>
  </r>
  <r>
    <x v="56"/>
    <n v="16919.59"/>
  </r>
  <r>
    <x v="57"/>
    <n v="16979.13"/>
  </r>
  <r>
    <x v="58"/>
    <n v="17039.490000000002"/>
  </r>
  <r>
    <x v="59"/>
    <n v="17001.22"/>
  </r>
  <r>
    <x v="60"/>
    <n v="17076.87"/>
  </r>
  <r>
    <x v="61"/>
    <n v="17106.7"/>
  </r>
  <r>
    <x v="62"/>
    <n v="17122.009999999998"/>
  </r>
  <r>
    <x v="63"/>
    <n v="17079.57"/>
  </r>
  <r>
    <x v="64"/>
    <n v="17098.45"/>
  </r>
  <r>
    <x v="65"/>
    <s v="."/>
  </r>
  <r>
    <x v="66"/>
    <n v="17067.560000000001"/>
  </r>
  <r>
    <x v="67"/>
    <n v="17078.28"/>
  </r>
  <r>
    <x v="68"/>
    <n v="17069.580000000002"/>
  </r>
  <r>
    <x v="69"/>
    <n v="17137.36"/>
  </r>
  <r>
    <x v="70"/>
    <n v="17111.419999999998"/>
  </r>
  <r>
    <x v="71"/>
    <n v="17013.87"/>
  </r>
  <r>
    <x v="72"/>
    <n v="17068.71"/>
  </r>
  <r>
    <x v="73"/>
    <n v="17049"/>
  </r>
  <r>
    <x v="74"/>
    <n v="16987.509999999998"/>
  </r>
  <r>
    <x v="75"/>
    <n v="17031.14"/>
  </r>
  <r>
    <x v="76"/>
    <n v="17131.97"/>
  </r>
  <r>
    <x v="77"/>
    <n v="17156.849999999999"/>
  </r>
  <r>
    <x v="78"/>
    <n v="17265.990000000002"/>
  </r>
  <r>
    <x v="79"/>
    <n v="17279.740000000002"/>
  </r>
  <r>
    <x v="80"/>
    <n v="17172.68"/>
  </r>
  <r>
    <x v="81"/>
    <n v="17055.87"/>
  </r>
  <r>
    <x v="82"/>
    <n v="17210.060000000001"/>
  </r>
  <r>
    <x v="83"/>
    <n v="16945.8"/>
  </r>
  <r>
    <x v="84"/>
    <n v="17113.150000000001"/>
  </r>
  <r>
    <x v="85"/>
    <n v="17071.22"/>
  </r>
  <r>
    <x v="86"/>
    <n v="17042.900000000001"/>
  </r>
  <r>
    <x v="87"/>
    <n v="16804.71"/>
  </r>
  <r>
    <x v="88"/>
    <n v="16801.05"/>
  </r>
  <r>
    <x v="89"/>
    <n v="17009.689999999999"/>
  </r>
  <r>
    <x v="90"/>
    <n v="16991.91"/>
  </r>
  <r>
    <x v="91"/>
    <n v="16719.39"/>
  </r>
  <r>
    <x v="92"/>
    <n v="16994.22"/>
  </r>
  <r>
    <x v="93"/>
    <n v="16659.25"/>
  </r>
  <r>
    <x v="94"/>
    <n v="16544.099999999999"/>
  </r>
  <r>
    <x v="95"/>
    <n v="16321.07"/>
  </r>
  <r>
    <x v="96"/>
    <n v="16315.19"/>
  </r>
  <r>
    <x v="97"/>
    <n v="16141.74"/>
  </r>
  <r>
    <x v="98"/>
    <n v="16117.24"/>
  </r>
  <r>
    <x v="99"/>
    <n v="16380.41"/>
  </r>
  <r>
    <x v="100"/>
    <n v="16399.669999999998"/>
  </r>
  <r>
    <x v="101"/>
    <n v="16614.810000000001"/>
  </r>
  <r>
    <x v="102"/>
    <n v="16461.32"/>
  </r>
  <r>
    <x v="103"/>
    <n v="16677.900000000001"/>
  </r>
  <r>
    <x v="104"/>
    <n v="16805.41"/>
  </r>
  <r>
    <x v="105"/>
    <n v="16817.939999999999"/>
  </r>
  <r>
    <x v="106"/>
    <n v="17005.75"/>
  </r>
  <r>
    <x v="107"/>
    <n v="16974.310000000001"/>
  </r>
  <r>
    <x v="108"/>
    <n v="17195.419999999998"/>
  </r>
  <r>
    <x v="109"/>
    <n v="17390.52"/>
  </r>
  <r>
    <x v="110"/>
    <n v="17366.240000000002"/>
  </r>
  <r>
    <x v="111"/>
    <n v="17383.84"/>
  </r>
  <r>
    <x v="112"/>
    <n v="17484.53"/>
  </r>
  <r>
    <x v="113"/>
    <n v="17554.47"/>
  </r>
  <r>
    <x v="114"/>
    <n v="17573.93"/>
  </r>
  <r>
    <x v="115"/>
    <n v="17613.740000000002"/>
  </r>
  <r>
    <x v="116"/>
    <n v="17614.900000000001"/>
  </r>
  <r>
    <x v="117"/>
    <n v="17612.2"/>
  </r>
  <r>
    <x v="118"/>
    <n v="17652.79"/>
  </r>
  <r>
    <x v="119"/>
    <n v="17634.740000000002"/>
  </r>
  <r>
    <x v="120"/>
    <n v="17647.75"/>
  </r>
  <r>
    <x v="121"/>
    <n v="17687.82"/>
  </r>
  <r>
    <x v="122"/>
    <n v="17685.73"/>
  </r>
  <r>
    <x v="123"/>
    <n v="17719"/>
  </r>
  <r>
    <x v="124"/>
    <n v="17810.060000000001"/>
  </r>
  <r>
    <x v="125"/>
    <n v="17817.900000000001"/>
  </r>
  <r>
    <x v="126"/>
    <n v="17814.939999999999"/>
  </r>
  <r>
    <x v="127"/>
    <n v="17827.75"/>
  </r>
  <r>
    <x v="128"/>
    <s v="."/>
  </r>
  <r>
    <x v="129"/>
    <n v="17828.240000000002"/>
  </r>
  <r>
    <x v="130"/>
    <n v="17776.8"/>
  </r>
  <r>
    <x v="131"/>
    <n v="17879.55"/>
  </r>
  <r>
    <x v="132"/>
    <n v="17912.62"/>
  </r>
  <r>
    <x v="133"/>
    <n v="17900.099999999999"/>
  </r>
  <r>
    <x v="134"/>
    <n v="17958.79"/>
  </r>
  <r>
    <x v="135"/>
    <n v="17852.48"/>
  </r>
  <r>
    <x v="136"/>
    <n v="17801.2"/>
  </r>
  <r>
    <x v="137"/>
    <n v="17533.150000000001"/>
  </r>
  <r>
    <x v="138"/>
    <n v="17596.34"/>
  </r>
  <r>
    <x v="139"/>
    <n v="17280.830000000002"/>
  </r>
  <r>
    <x v="140"/>
    <n v="17180.84"/>
  </r>
  <r>
    <x v="141"/>
    <n v="17068.87"/>
  </r>
  <r>
    <x v="142"/>
    <n v="17356.87"/>
  </r>
  <r>
    <x v="143"/>
    <n v="17778.150000000001"/>
  </r>
  <r>
    <x v="144"/>
    <n v="17804.8"/>
  </r>
  <r>
    <x v="145"/>
    <n v="17959.439999999999"/>
  </r>
  <r>
    <x v="146"/>
    <n v="18024.169999999998"/>
  </r>
  <r>
    <x v="147"/>
    <n v="18030.21"/>
  </r>
  <r>
    <x v="148"/>
    <s v="."/>
  </r>
  <r>
    <x v="149"/>
    <n v="18053.71"/>
  </r>
  <r>
    <x v="150"/>
    <n v="18038.23"/>
  </r>
  <r>
    <x v="151"/>
    <n v="17983.07"/>
  </r>
  <r>
    <x v="152"/>
    <n v="17823.07"/>
  </r>
  <r>
    <x v="153"/>
    <s v="."/>
  </r>
  <r>
    <x v="154"/>
    <n v="17832.990000000002"/>
  </r>
  <r>
    <x v="155"/>
    <n v="17501.650000000001"/>
  </r>
  <r>
    <x v="156"/>
    <n v="17371.64"/>
  </r>
  <r>
    <x v="157"/>
    <n v="17584.52"/>
  </r>
  <r>
    <x v="158"/>
    <n v="17907.87"/>
  </r>
  <r>
    <x v="159"/>
    <n v="17737.37"/>
  </r>
  <r>
    <x v="160"/>
    <n v="17640.84"/>
  </r>
  <r>
    <x v="161"/>
    <n v="17613.68"/>
  </r>
  <r>
    <x v="162"/>
    <n v="17427.09"/>
  </r>
  <r>
    <x v="163"/>
    <n v="17320.71"/>
  </r>
  <r>
    <x v="164"/>
    <n v="17511.57"/>
  </r>
  <r>
    <x v="165"/>
    <s v="."/>
  </r>
  <r>
    <x v="166"/>
    <n v="17515.23"/>
  </r>
  <r>
    <x v="167"/>
    <n v="17554.28"/>
  </r>
  <r>
    <x v="168"/>
    <n v="17813.98"/>
  </r>
  <r>
    <x v="169"/>
    <n v="17672.599999999999"/>
  </r>
  <r>
    <x v="170"/>
    <n v="17678.7"/>
  </r>
  <r>
    <x v="171"/>
    <n v="17387.21"/>
  </r>
  <r>
    <x v="172"/>
    <n v="17191.37"/>
  </r>
  <r>
    <x v="173"/>
    <n v="17416.849999999999"/>
  </r>
  <r>
    <x v="174"/>
    <n v="17164.95"/>
  </r>
  <r>
    <x v="175"/>
    <n v="17361.04"/>
  </r>
  <r>
    <x v="176"/>
    <n v="17666.400000000001"/>
  </r>
  <r>
    <x v="177"/>
    <n v="17673.02"/>
  </r>
  <r>
    <x v="178"/>
    <n v="17884.88"/>
  </r>
  <r>
    <x v="179"/>
    <n v="17824.29"/>
  </r>
  <r>
    <x v="180"/>
    <n v="17729.21"/>
  </r>
  <r>
    <x v="181"/>
    <n v="17868.759999999998"/>
  </r>
  <r>
    <x v="182"/>
    <n v="17862.14"/>
  </r>
  <r>
    <x v="183"/>
    <n v="17972.38"/>
  </r>
  <r>
    <x v="184"/>
    <n v="18019.349999999999"/>
  </r>
  <r>
    <x v="185"/>
    <s v="."/>
  </r>
  <r>
    <x v="186"/>
    <n v="18047.580000000002"/>
  </r>
  <r>
    <x v="187"/>
    <n v="18029.849999999999"/>
  </r>
  <r>
    <x v="188"/>
    <n v="17985.77"/>
  </r>
  <r>
    <x v="189"/>
    <n v="18140.439999999999"/>
  </r>
  <r>
    <x v="190"/>
    <n v="18116.84"/>
  </r>
  <r>
    <x v="191"/>
    <n v="18209.189999999999"/>
  </r>
  <r>
    <x v="192"/>
    <n v="18224.57"/>
  </r>
  <r>
    <x v="193"/>
    <n v="18214.419999999998"/>
  </r>
  <r>
    <x v="194"/>
    <n v="18132.7"/>
  </r>
  <r>
    <x v="195"/>
    <n v="18288.63"/>
  </r>
  <r>
    <x v="196"/>
    <n v="18203.37"/>
  </r>
  <r>
    <x v="197"/>
    <n v="18096.900000000001"/>
  </r>
  <r>
    <x v="198"/>
    <n v="18135.72"/>
  </r>
  <r>
    <x v="199"/>
    <n v="17856.78"/>
  </r>
  <r>
    <x v="200"/>
    <n v="17995.72"/>
  </r>
  <r>
    <x v="201"/>
    <n v="17662.939999999999"/>
  </r>
  <r>
    <x v="202"/>
    <n v="17635.39"/>
  </r>
  <r>
    <x v="203"/>
    <n v="17895.22"/>
  </r>
  <r>
    <x v="204"/>
    <n v="17749.310000000001"/>
  </r>
  <r>
    <x v="205"/>
    <n v="17977.419999999998"/>
  </r>
  <r>
    <x v="206"/>
    <n v="17849.080000000002"/>
  </r>
  <r>
    <x v="207"/>
    <n v="18076.189999999999"/>
  </r>
  <r>
    <x v="208"/>
    <n v="17959.03"/>
  </r>
  <r>
    <x v="209"/>
    <n v="18127.650000000001"/>
  </r>
  <r>
    <x v="210"/>
    <n v="18116.04"/>
  </r>
  <r>
    <x v="211"/>
    <n v="18011.14"/>
  </r>
  <r>
    <x v="212"/>
    <n v="17718.54"/>
  </r>
  <r>
    <x v="213"/>
    <n v="17678.23"/>
  </r>
  <r>
    <x v="214"/>
    <n v="17712.66"/>
  </r>
  <r>
    <x v="215"/>
    <n v="17976.310000000001"/>
  </r>
  <r>
    <x v="216"/>
    <n v="17776.12"/>
  </r>
  <r>
    <x v="217"/>
    <n v="17698.18"/>
  </r>
  <r>
    <x v="218"/>
    <n v="17763.240000000002"/>
  </r>
  <r>
    <x v="219"/>
    <s v="."/>
  </r>
  <r>
    <x v="220"/>
    <n v="17880.849999999999"/>
  </r>
  <r>
    <x v="221"/>
    <n v="17875.419999999998"/>
  </r>
  <r>
    <x v="222"/>
    <n v="17902.509999999998"/>
  </r>
  <r>
    <x v="223"/>
    <n v="17958.73"/>
  </r>
  <r>
    <x v="224"/>
    <n v="18057.650000000001"/>
  </r>
  <r>
    <x v="225"/>
    <n v="17977.04"/>
  </r>
  <r>
    <x v="226"/>
    <n v="18036.7"/>
  </r>
  <r>
    <x v="227"/>
    <n v="18112.61"/>
  </r>
  <r>
    <x v="228"/>
    <n v="18105.77"/>
  </r>
  <r>
    <x v="229"/>
    <n v="17826.3"/>
  </r>
  <r>
    <x v="230"/>
    <n v="18034.93"/>
  </r>
  <r>
    <x v="231"/>
    <n v="17949.59"/>
  </r>
  <r>
    <x v="232"/>
    <n v="18038.27"/>
  </r>
  <r>
    <x v="233"/>
    <n v="18058.689999999999"/>
  </r>
  <r>
    <x v="234"/>
    <n v="18080.14"/>
  </r>
  <r>
    <x v="235"/>
    <n v="18037.97"/>
  </r>
  <r>
    <x v="236"/>
    <n v="18110.14"/>
  </r>
  <r>
    <x v="237"/>
    <n v="18035.53"/>
  </r>
  <r>
    <x v="238"/>
    <n v="17840.52"/>
  </r>
  <r>
    <x v="239"/>
    <n v="18024.060000000001"/>
  </r>
  <r>
    <x v="240"/>
    <n v="18070.400000000001"/>
  </r>
  <r>
    <x v="241"/>
    <n v="17928.2"/>
  </r>
  <r>
    <x v="242"/>
    <n v="17841.98"/>
  </r>
  <r>
    <x v="243"/>
    <n v="17924.060000000001"/>
  </r>
  <r>
    <x v="244"/>
    <n v="18191.11"/>
  </r>
  <r>
    <x v="245"/>
    <n v="18105.169999999998"/>
  </r>
  <r>
    <x v="246"/>
    <n v="18068.23"/>
  </r>
  <r>
    <x v="247"/>
    <n v="18060.490000000002"/>
  </r>
  <r>
    <x v="248"/>
    <n v="18252.240000000002"/>
  </r>
  <r>
    <x v="249"/>
    <n v="18272.560000000001"/>
  </r>
  <r>
    <x v="250"/>
    <n v="18298.88"/>
  </r>
  <r>
    <x v="251"/>
    <n v="18312.39"/>
  </r>
  <r>
    <x v="252"/>
    <n v="18285.400000000001"/>
  </r>
  <r>
    <x v="253"/>
    <n v="18285.740000000002"/>
  </r>
  <r>
    <x v="254"/>
    <n v="18232.02"/>
  </r>
  <r>
    <x v="255"/>
    <s v="."/>
  </r>
  <r>
    <x v="256"/>
    <n v="18041.54"/>
  </r>
  <r>
    <x v="257"/>
    <n v="18162.990000000002"/>
  </r>
  <r>
    <x v="258"/>
    <n v="18126.12"/>
  </r>
  <r>
    <x v="259"/>
    <n v="18010.68"/>
  </r>
  <r>
    <x v="260"/>
    <n v="18040.37"/>
  </r>
  <r>
    <x v="261"/>
    <n v="18011.939999999999"/>
  </r>
  <r>
    <x v="262"/>
    <n v="18076.27"/>
  </r>
  <r>
    <x v="263"/>
    <n v="17905.580000000002"/>
  </r>
  <r>
    <x v="264"/>
    <n v="17849.46"/>
  </r>
  <r>
    <x v="265"/>
    <n v="17766.55"/>
  </r>
  <r>
    <x v="266"/>
    <n v="17764.04"/>
  </r>
  <r>
    <x v="267"/>
    <n v="18000.400000000001"/>
  </r>
  <r>
    <x v="268"/>
    <n v="18039.37"/>
  </r>
  <r>
    <x v="269"/>
    <n v="17898.84"/>
  </r>
  <r>
    <x v="270"/>
    <n v="17791.169999999998"/>
  </r>
  <r>
    <x v="271"/>
    <n v="17904.48"/>
  </r>
  <r>
    <x v="272"/>
    <n v="17935.740000000002"/>
  </r>
  <r>
    <x v="273"/>
    <n v="18115.84"/>
  </r>
  <r>
    <x v="274"/>
    <n v="18015.95"/>
  </r>
  <r>
    <x v="275"/>
    <n v="18119.78"/>
  </r>
  <r>
    <x v="276"/>
    <n v="18144.07"/>
  </r>
  <r>
    <x v="277"/>
    <n v="17966.07"/>
  </r>
  <r>
    <x v="278"/>
    <n v="17890.36"/>
  </r>
  <r>
    <x v="279"/>
    <n v="17946.68"/>
  </r>
  <r>
    <x v="280"/>
    <n v="17596.349999999999"/>
  </r>
  <r>
    <x v="281"/>
    <n v="17619.509999999998"/>
  </r>
  <r>
    <x v="282"/>
    <n v="17757.91"/>
  </r>
  <r>
    <x v="283"/>
    <n v="17730.11"/>
  </r>
  <r>
    <x v="284"/>
    <s v="."/>
  </r>
  <r>
    <x v="285"/>
    <n v="17683.580000000002"/>
  </r>
  <r>
    <x v="286"/>
    <n v="17776.91"/>
  </r>
  <r>
    <x v="287"/>
    <n v="17515.419999999998"/>
  </r>
  <r>
    <x v="288"/>
    <n v="17548.62"/>
  </r>
  <r>
    <x v="289"/>
    <n v="17760.41"/>
  </r>
  <r>
    <x v="290"/>
    <n v="17977.68"/>
  </r>
  <r>
    <x v="291"/>
    <n v="18053.580000000002"/>
  </r>
  <r>
    <x v="292"/>
    <n v="18050.169999999998"/>
  </r>
  <r>
    <x v="293"/>
    <n v="18120.25"/>
  </r>
  <r>
    <x v="294"/>
    <n v="18086.45"/>
  </r>
  <r>
    <x v="295"/>
    <n v="18100.41"/>
  </r>
  <r>
    <x v="296"/>
    <n v="17919.29"/>
  </r>
  <r>
    <x v="297"/>
    <n v="17851.04"/>
  </r>
  <r>
    <x v="298"/>
    <n v="17731.919999999998"/>
  </r>
  <r>
    <x v="299"/>
    <n v="17568.53"/>
  </r>
  <r>
    <x v="300"/>
    <n v="17440.59"/>
  </r>
  <r>
    <x v="301"/>
    <n v="17630.27"/>
  </r>
  <r>
    <x v="302"/>
    <n v="17751.39"/>
  </r>
  <r>
    <x v="303"/>
    <n v="17745.98"/>
  </r>
  <r>
    <x v="304"/>
    <n v="17689.86"/>
  </r>
  <r>
    <x v="305"/>
    <n v="17598.2"/>
  </r>
  <r>
    <x v="306"/>
    <n v="17550.689999999999"/>
  </r>
  <r>
    <x v="307"/>
    <n v="17540.47"/>
  </r>
  <r>
    <x v="308"/>
    <n v="17419.75"/>
  </r>
  <r>
    <x v="309"/>
    <n v="17373.38"/>
  </r>
  <r>
    <x v="310"/>
    <n v="17615.169999999998"/>
  </r>
  <r>
    <x v="311"/>
    <n v="17402.84"/>
  </r>
  <r>
    <x v="312"/>
    <n v="17402.509999999998"/>
  </r>
  <r>
    <x v="313"/>
    <n v="17408.25"/>
  </r>
  <r>
    <x v="314"/>
    <n v="17477.400000000001"/>
  </r>
  <r>
    <x v="315"/>
    <n v="17545.18"/>
  </r>
  <r>
    <x v="316"/>
    <n v="17511.34"/>
  </r>
  <r>
    <x v="317"/>
    <n v="17348.73"/>
  </r>
  <r>
    <x v="318"/>
    <n v="16990.689999999999"/>
  </r>
  <r>
    <x v="319"/>
    <n v="16459.75"/>
  </r>
  <r>
    <x v="320"/>
    <n v="15871.35"/>
  </r>
  <r>
    <x v="321"/>
    <n v="15666.44"/>
  </r>
  <r>
    <x v="322"/>
    <n v="16285.51"/>
  </r>
  <r>
    <x v="323"/>
    <n v="16654.77"/>
  </r>
  <r>
    <x v="324"/>
    <n v="16643.009999999998"/>
  </r>
  <r>
    <x v="325"/>
    <n v="16528.03"/>
  </r>
  <r>
    <x v="326"/>
    <n v="16058.35"/>
  </r>
  <r>
    <x v="327"/>
    <n v="16351.38"/>
  </r>
  <r>
    <x v="328"/>
    <n v="16374.76"/>
  </r>
  <r>
    <x v="329"/>
    <n v="16102.38"/>
  </r>
  <r>
    <x v="330"/>
    <s v="."/>
  </r>
  <r>
    <x v="331"/>
    <n v="16492.68"/>
  </r>
  <r>
    <x v="332"/>
    <n v="16253.57"/>
  </r>
  <r>
    <x v="333"/>
    <n v="16330.4"/>
  </r>
  <r>
    <x v="334"/>
    <n v="16433.09"/>
  </r>
  <r>
    <x v="335"/>
    <n v="16370.96"/>
  </r>
  <r>
    <x v="336"/>
    <n v="16599.849999999999"/>
  </r>
  <r>
    <x v="337"/>
    <n v="16739.95"/>
  </r>
  <r>
    <x v="338"/>
    <n v="16674.740000000002"/>
  </r>
  <r>
    <x v="339"/>
    <n v="16384.580000000002"/>
  </r>
  <r>
    <x v="340"/>
    <n v="16510.189999999999"/>
  </r>
  <r>
    <x v="341"/>
    <n v="16330.47"/>
  </r>
  <r>
    <x v="342"/>
    <n v="16279.89"/>
  </r>
  <r>
    <x v="343"/>
    <n v="16201.32"/>
  </r>
  <r>
    <x v="344"/>
    <n v="16314.67"/>
  </r>
  <r>
    <x v="345"/>
    <n v="16001.89"/>
  </r>
  <r>
    <x v="346"/>
    <n v="16049.13"/>
  </r>
  <r>
    <x v="347"/>
    <n v="16284.7"/>
  </r>
  <r>
    <x v="348"/>
    <n v="16272.01"/>
  </r>
  <r>
    <x v="349"/>
    <n v="16472.37"/>
  </r>
  <r>
    <x v="350"/>
    <n v="16776.43"/>
  </r>
  <r>
    <x v="351"/>
    <n v="16790.189999999999"/>
  </r>
  <r>
    <x v="352"/>
    <n v="16912.29"/>
  </r>
  <r>
    <x v="353"/>
    <n v="17050.75"/>
  </r>
  <r>
    <x v="354"/>
    <n v="17084.490000000002"/>
  </r>
  <r>
    <x v="355"/>
    <n v="17131.86"/>
  </r>
  <r>
    <x v="356"/>
    <n v="17081.89"/>
  </r>
  <r>
    <x v="357"/>
    <n v="16924.75"/>
  </r>
  <r>
    <x v="358"/>
    <n v="17141.75"/>
  </r>
  <r>
    <x v="359"/>
    <n v="17215.97"/>
  </r>
  <r>
    <x v="360"/>
    <n v="17230.54"/>
  </r>
  <r>
    <x v="361"/>
    <n v="17217.11"/>
  </r>
  <r>
    <x v="362"/>
    <n v="17168.61"/>
  </r>
  <r>
    <x v="363"/>
    <n v="17489.16"/>
  </r>
  <r>
    <x v="364"/>
    <n v="17646.7"/>
  </r>
  <r>
    <x v="365"/>
    <n v="17623.05"/>
  </r>
  <r>
    <x v="366"/>
    <n v="17581.43"/>
  </r>
  <r>
    <x v="367"/>
    <n v="17779.52"/>
  </r>
  <r>
    <x v="368"/>
    <n v="17755.8"/>
  </r>
  <r>
    <x v="369"/>
    <n v="17663.54"/>
  </r>
  <r>
    <x v="370"/>
    <n v="17828.759999999998"/>
  </r>
  <r>
    <x v="371"/>
    <n v="17918.150000000001"/>
  </r>
  <r>
    <x v="372"/>
    <n v="17867.580000000002"/>
  </r>
  <r>
    <x v="373"/>
    <n v="17863.43"/>
  </r>
  <r>
    <x v="374"/>
    <n v="17910.330000000002"/>
  </r>
  <r>
    <x v="375"/>
    <n v="17730.48"/>
  </r>
  <r>
    <x v="376"/>
    <n v="17758.21"/>
  </r>
  <r>
    <x v="377"/>
    <n v="17702.22"/>
  </r>
  <r>
    <x v="378"/>
    <n v="17448.07"/>
  </r>
  <r>
    <x v="379"/>
    <n v="17245.240000000002"/>
  </r>
  <r>
    <x v="380"/>
    <n v="17483.009999999998"/>
  </r>
  <r>
    <x v="381"/>
    <n v="17489.5"/>
  </r>
  <r>
    <x v="382"/>
    <n v="17737.16"/>
  </r>
  <r>
    <x v="383"/>
    <n v="17732.75"/>
  </r>
  <r>
    <x v="384"/>
    <n v="17823.810000000001"/>
  </r>
  <r>
    <x v="385"/>
    <n v="17792.68"/>
  </r>
  <r>
    <x v="386"/>
    <n v="17812.189999999999"/>
  </r>
  <r>
    <x v="387"/>
    <n v="17813.39"/>
  </r>
  <r>
    <x v="388"/>
    <s v="."/>
  </r>
  <r>
    <x v="389"/>
    <n v="17798.490000000002"/>
  </r>
  <r>
    <x v="390"/>
    <n v="17719.919999999998"/>
  </r>
  <r>
    <x v="391"/>
    <n v="17888.349999999999"/>
  </r>
  <r>
    <x v="392"/>
    <n v="17729.68"/>
  </r>
  <r>
    <x v="393"/>
    <n v="17477.669999999998"/>
  </r>
  <r>
    <x v="394"/>
    <n v="17847.63"/>
  </r>
  <r>
    <x v="395"/>
    <n v="17730.509999999998"/>
  </r>
  <r>
    <x v="396"/>
    <n v="17568"/>
  </r>
  <r>
    <x v="397"/>
    <n v="17492.3"/>
  </r>
  <r>
    <x v="398"/>
    <n v="17574.75"/>
  </r>
  <r>
    <x v="399"/>
    <n v="17265.21"/>
  </r>
  <r>
    <x v="400"/>
    <n v="17368.5"/>
  </r>
  <r>
    <x v="401"/>
    <n v="17524.91"/>
  </r>
  <r>
    <x v="402"/>
    <n v="17749.09"/>
  </r>
  <r>
    <x v="403"/>
    <n v="17495.84"/>
  </r>
  <r>
    <x v="404"/>
    <n v="17128.55"/>
  </r>
  <r>
    <x v="405"/>
    <n v="17251.62"/>
  </r>
  <r>
    <x v="406"/>
    <n v="17417.27"/>
  </r>
  <r>
    <x v="407"/>
    <n v="17602.61"/>
  </r>
  <r>
    <x v="408"/>
    <n v="17552.169999999998"/>
  </r>
  <r>
    <x v="409"/>
    <s v="."/>
  </r>
  <r>
    <x v="410"/>
    <n v="17528.27"/>
  </r>
  <r>
    <x v="411"/>
    <n v="17720.98"/>
  </r>
  <r>
    <x v="412"/>
    <n v="17603.87"/>
  </r>
  <r>
    <x v="413"/>
    <n v="17425.03"/>
  </r>
  <r>
    <x v="414"/>
    <s v="."/>
  </r>
  <r>
    <x v="415"/>
    <n v="17148.939999999999"/>
  </r>
  <r>
    <x v="416"/>
    <n v="17158.66"/>
  </r>
  <r>
    <x v="417"/>
    <n v="16906.509999999998"/>
  </r>
  <r>
    <x v="418"/>
    <n v="16514.099999999999"/>
  </r>
  <r>
    <x v="419"/>
    <n v="16346.45"/>
  </r>
  <r>
    <x v="420"/>
    <n v="16398.57"/>
  </r>
  <r>
    <x v="421"/>
    <n v="16516.22"/>
  </r>
  <r>
    <x v="422"/>
    <n v="16151.41"/>
  </r>
  <r>
    <x v="423"/>
    <n v="16379.05"/>
  </r>
  <r>
    <x v="424"/>
    <n v="15988.08"/>
  </r>
  <r>
    <x v="425"/>
    <s v="."/>
  </r>
  <r>
    <x v="426"/>
    <n v="16016.02"/>
  </r>
  <r>
    <x v="427"/>
    <n v="15766.74"/>
  </r>
  <r>
    <x v="428"/>
    <n v="15882.68"/>
  </r>
  <r>
    <x v="429"/>
    <n v="16093.51"/>
  </r>
  <r>
    <x v="430"/>
    <n v="15885.22"/>
  </r>
  <r>
    <x v="431"/>
    <n v="16167.23"/>
  </r>
  <r>
    <x v="432"/>
    <n v="15944.46"/>
  </r>
  <r>
    <x v="433"/>
    <n v="16069.64"/>
  </r>
  <r>
    <x v="434"/>
    <n v="16466.3"/>
  </r>
  <r>
    <x v="435"/>
    <n v="16449.18"/>
  </r>
  <r>
    <x v="436"/>
    <n v="16153.54"/>
  </r>
  <r>
    <x v="437"/>
    <n v="16336.66"/>
  </r>
  <r>
    <x v="438"/>
    <n v="16416.580000000002"/>
  </r>
  <r>
    <x v="439"/>
    <n v="16204.97"/>
  </r>
  <r>
    <x v="440"/>
    <n v="16027.05"/>
  </r>
  <r>
    <x v="441"/>
    <n v="16014.38"/>
  </r>
  <r>
    <x v="442"/>
    <n v="15914.74"/>
  </r>
  <r>
    <x v="443"/>
    <n v="15660.18"/>
  </r>
  <r>
    <x v="444"/>
    <n v="15973.84"/>
  </r>
  <r>
    <x v="445"/>
    <s v="."/>
  </r>
  <r>
    <x v="446"/>
    <n v="16196.41"/>
  </r>
  <r>
    <x v="447"/>
    <n v="16453.830000000002"/>
  </r>
  <r>
    <x v="448"/>
    <n v="16413.43"/>
  </r>
  <r>
    <x v="449"/>
    <n v="16391.990000000002"/>
  </r>
  <r>
    <x v="450"/>
    <n v="16620.66"/>
  </r>
  <r>
    <x v="451"/>
    <n v="16431.78"/>
  </r>
  <r>
    <x v="452"/>
    <n v="16484.990000000002"/>
  </r>
  <r>
    <x v="453"/>
    <n v="16697.29"/>
  </r>
  <r>
    <x v="454"/>
    <n v="16639.97"/>
  </r>
  <r>
    <x v="455"/>
    <n v="16516.5"/>
  </r>
  <r>
    <x v="456"/>
    <n v="16865.080000000002"/>
  </r>
  <r>
    <x v="457"/>
    <n v="16899.32"/>
  </r>
  <r>
    <x v="458"/>
    <n v="16943.900000000001"/>
  </r>
  <r>
    <x v="459"/>
    <n v="17006.77"/>
  </r>
  <r>
    <x v="460"/>
    <n v="17073.95"/>
  </r>
  <r>
    <x v="461"/>
    <n v="16964.099999999999"/>
  </r>
  <r>
    <x v="462"/>
    <n v="17000.36"/>
  </r>
  <r>
    <x v="463"/>
    <n v="16995.13"/>
  </r>
  <r>
    <x v="464"/>
    <n v="17213.310000000001"/>
  </r>
  <r>
    <x v="465"/>
    <n v="17229.13"/>
  </r>
  <r>
    <x v="466"/>
    <n v="17251.53"/>
  </r>
  <r>
    <x v="467"/>
    <n v="17325.759999999998"/>
  </r>
  <r>
    <x v="468"/>
    <n v="17481.490000000002"/>
  </r>
  <r>
    <x v="469"/>
    <n v="17602.3"/>
  </r>
  <r>
    <x v="470"/>
    <n v="17623.87"/>
  </r>
  <r>
    <x v="471"/>
    <n v="17582.57"/>
  </r>
  <r>
    <x v="472"/>
    <n v="17502.59"/>
  </r>
  <r>
    <x v="473"/>
    <n v="17515.73"/>
  </r>
  <r>
    <x v="474"/>
    <s v="."/>
  </r>
  <r>
    <x v="475"/>
    <n v="17535.39"/>
  </r>
  <r>
    <x v="476"/>
    <n v="17633.11"/>
  </r>
  <r>
    <x v="477"/>
    <n v="17716.66"/>
  </r>
  <r>
    <x v="478"/>
    <n v="17685.09"/>
  </r>
  <r>
    <x v="479"/>
    <n v="17792.75"/>
  </r>
  <r>
    <x v="480"/>
    <n v="17737"/>
  </r>
  <r>
    <x v="481"/>
    <n v="17603.32"/>
  </r>
  <r>
    <x v="482"/>
    <n v="17716.05"/>
  </r>
  <r>
    <x v="483"/>
    <n v="17541.96"/>
  </r>
  <r>
    <x v="484"/>
    <n v="17576.96"/>
  </r>
  <r>
    <x v="485"/>
    <n v="17556.41"/>
  </r>
  <r>
    <x v="486"/>
    <n v="17721.25"/>
  </r>
  <r>
    <x v="487"/>
    <n v="17908.28"/>
  </r>
  <r>
    <x v="488"/>
    <n v="17926.43"/>
  </r>
  <r>
    <x v="489"/>
    <n v="17897.46"/>
  </r>
  <r>
    <x v="490"/>
    <n v="18004.16"/>
  </r>
  <r>
    <x v="491"/>
    <n v="18053.599999999999"/>
  </r>
  <r>
    <x v="492"/>
    <n v="18096.27"/>
  </r>
  <r>
    <x v="493"/>
    <n v="17982.52"/>
  </r>
  <r>
    <x v="494"/>
    <n v="18003.75"/>
  </r>
  <r>
    <x v="495"/>
    <n v="17977.240000000002"/>
  </r>
  <r>
    <x v="496"/>
    <n v="17990.32"/>
  </r>
  <r>
    <x v="497"/>
    <n v="18041.55"/>
  </r>
  <r>
    <x v="498"/>
    <n v="17830.759999999998"/>
  </r>
  <r>
    <x v="499"/>
    <n v="17773.64"/>
  </r>
  <r>
    <x v="500"/>
    <n v="17891.16"/>
  </r>
  <r>
    <x v="501"/>
    <n v="17750.91"/>
  </r>
  <r>
    <x v="502"/>
    <n v="17651.259999999998"/>
  </r>
  <r>
    <x v="503"/>
    <n v="17660.71"/>
  </r>
  <r>
    <x v="504"/>
    <n v="17740.63"/>
  </r>
  <r>
    <x v="505"/>
    <n v="17705.91"/>
  </r>
  <r>
    <x v="506"/>
    <n v="17928.349999999999"/>
  </r>
  <r>
    <x v="507"/>
    <n v="17711.12"/>
  </r>
  <r>
    <x v="508"/>
    <n v="17720.5"/>
  </r>
  <r>
    <x v="509"/>
    <n v="17535.32"/>
  </r>
  <r>
    <x v="510"/>
    <n v="17710.71"/>
  </r>
  <r>
    <x v="511"/>
    <n v="17529.98"/>
  </r>
  <r>
    <x v="512"/>
    <n v="17526.62"/>
  </r>
  <r>
    <x v="513"/>
    <n v="17435.400000000001"/>
  </r>
  <r>
    <x v="514"/>
    <n v="17500.939999999999"/>
  </r>
  <r>
    <x v="515"/>
    <n v="17492.93"/>
  </r>
  <r>
    <x v="516"/>
    <n v="17706.05"/>
  </r>
  <r>
    <x v="517"/>
    <n v="17851.509999999998"/>
  </r>
  <r>
    <x v="518"/>
    <n v="17828.29"/>
  </r>
  <r>
    <x v="519"/>
    <n v="17873.22"/>
  </r>
  <r>
    <x v="520"/>
    <s v="."/>
  </r>
  <r>
    <x v="521"/>
    <n v="17787.2"/>
  </r>
  <r>
    <x v="522"/>
    <n v="17789.669999999998"/>
  </r>
  <r>
    <x v="523"/>
    <n v="17838.560000000001"/>
  </r>
  <r>
    <x v="524"/>
    <n v="17807.060000000001"/>
  </r>
  <r>
    <x v="525"/>
    <n v="17920.330000000002"/>
  </r>
  <r>
    <x v="526"/>
    <n v="17938.28"/>
  </r>
  <r>
    <x v="527"/>
    <n v="18005.05"/>
  </r>
  <r>
    <x v="528"/>
    <n v="17985.189999999999"/>
  </r>
  <r>
    <x v="529"/>
    <n v="17865.34"/>
  </r>
  <r>
    <x v="530"/>
    <n v="17732.48"/>
  </r>
  <r>
    <x v="531"/>
    <n v="17674.82"/>
  </r>
  <r>
    <x v="532"/>
    <n v="17640.169999999998"/>
  </r>
  <r>
    <x v="533"/>
    <n v="17733.099999999999"/>
  </r>
  <r>
    <x v="534"/>
    <n v="17675.16"/>
  </r>
  <r>
    <x v="535"/>
    <n v="17804.87"/>
  </r>
  <r>
    <x v="536"/>
    <n v="17829.73"/>
  </r>
  <r>
    <x v="537"/>
    <n v="17780.830000000002"/>
  </r>
  <r>
    <x v="538"/>
    <n v="18011.07"/>
  </r>
  <r>
    <x v="539"/>
    <n v="17400.75"/>
  </r>
  <r>
    <x v="540"/>
    <n v="17140.240000000002"/>
  </r>
  <r>
    <x v="541"/>
    <n v="17409.72"/>
  </r>
  <r>
    <x v="542"/>
    <n v="17694.68"/>
  </r>
  <r>
    <x v="543"/>
    <n v="17929.990000000002"/>
  </r>
  <r>
    <x v="544"/>
    <n v="17949.37"/>
  </r>
  <r>
    <x v="545"/>
    <s v="."/>
  </r>
  <r>
    <x v="546"/>
    <n v="17840.62"/>
  </r>
  <r>
    <x v="547"/>
    <n v="17918.62"/>
  </r>
  <r>
    <x v="548"/>
    <n v="17895.88"/>
  </r>
  <r>
    <x v="549"/>
    <n v="18146.740000000002"/>
  </r>
  <r>
    <x v="550"/>
    <n v="18226.93"/>
  </r>
  <r>
    <x v="551"/>
    <n v="18347.669999999998"/>
  </r>
  <r>
    <x v="552"/>
    <n v="18372.12"/>
  </r>
  <r>
    <x v="553"/>
    <n v="18506.41"/>
  </r>
  <r>
    <x v="554"/>
    <n v="18516.55"/>
  </r>
  <r>
    <x v="555"/>
    <n v="18533.05"/>
  </r>
  <r>
    <x v="556"/>
    <n v="18559.009999999998"/>
  </r>
  <r>
    <x v="557"/>
    <n v="18595.03"/>
  </r>
  <r>
    <x v="558"/>
    <n v="18517.23"/>
  </r>
  <r>
    <x v="559"/>
    <n v="18570.849999999999"/>
  </r>
  <r>
    <x v="560"/>
    <n v="18493.060000000001"/>
  </r>
  <r>
    <x v="561"/>
    <n v="18473.75"/>
  </r>
  <r>
    <x v="562"/>
    <n v="18472.169999999998"/>
  </r>
  <r>
    <x v="563"/>
    <n v="18456.349999999999"/>
  </r>
  <r>
    <x v="564"/>
    <n v="18432.240000000002"/>
  </r>
  <r>
    <x v="565"/>
    <n v="18404.509999999998"/>
  </r>
  <r>
    <x v="566"/>
    <n v="18313.77"/>
  </r>
  <r>
    <x v="567"/>
    <n v="18355"/>
  </r>
  <r>
    <x v="568"/>
    <n v="18352.05"/>
  </r>
  <r>
    <x v="569"/>
    <n v="18543.53"/>
  </r>
  <r>
    <x v="570"/>
    <n v="18529.29"/>
  </r>
  <r>
    <x v="571"/>
    <n v="18533.05"/>
  </r>
  <r>
    <x v="572"/>
    <n v="18495.66"/>
  </r>
  <r>
    <x v="573"/>
    <n v="18613.52"/>
  </r>
  <r>
    <x v="574"/>
    <n v="18576.47"/>
  </r>
  <r>
    <x v="575"/>
    <n v="18636.05"/>
  </r>
  <r>
    <x v="576"/>
    <n v="18552.02"/>
  </r>
  <r>
    <x v="577"/>
    <n v="18573.939999999999"/>
  </r>
  <r>
    <x v="578"/>
    <n v="18597.7"/>
  </r>
  <r>
    <x v="579"/>
    <n v="18552.57"/>
  </r>
  <r>
    <x v="580"/>
    <n v="18529.419999999998"/>
  </r>
  <r>
    <x v="581"/>
    <n v="18547.3"/>
  </r>
  <r>
    <x v="582"/>
    <n v="18481.48"/>
  </r>
  <r>
    <x v="583"/>
    <n v="18448.41"/>
  </r>
  <r>
    <x v="584"/>
    <n v="18395.400000000001"/>
  </r>
  <r>
    <x v="585"/>
    <n v="18502.990000000002"/>
  </r>
  <r>
    <x v="586"/>
    <n v="18454.3"/>
  </r>
  <r>
    <x v="587"/>
    <n v="18400.88"/>
  </r>
  <r>
    <x v="588"/>
    <n v="18419.3"/>
  </r>
  <r>
    <x v="589"/>
    <n v="18491.96"/>
  </r>
  <r>
    <x v="590"/>
    <s v="."/>
  </r>
  <r>
    <x v="591"/>
    <n v="18538.12"/>
  </r>
  <r>
    <x v="592"/>
    <n v="18526.14"/>
  </r>
  <r>
    <x v="593"/>
    <n v="18479.91"/>
  </r>
  <r>
    <x v="594"/>
    <n v="18085.45"/>
  </r>
  <r>
    <x v="595"/>
    <n v="18325.07"/>
  </r>
  <r>
    <x v="596"/>
    <n v="18066.75"/>
  </r>
  <r>
    <x v="597"/>
    <n v="18034.77"/>
  </r>
  <r>
    <x v="598"/>
    <n v="18212.48"/>
  </r>
  <r>
    <x v="599"/>
    <n v="18123.8"/>
  </r>
  <r>
    <x v="600"/>
    <n v="18120.169999999998"/>
  </r>
  <r>
    <x v="601"/>
    <n v="18129.96"/>
  </r>
  <r>
    <x v="602"/>
    <n v="18293.7"/>
  </r>
  <r>
    <x v="603"/>
    <n v="18392.46"/>
  </r>
  <r>
    <x v="604"/>
    <n v="18261.45"/>
  </r>
  <r>
    <x v="605"/>
    <n v="18094.830000000002"/>
  </r>
  <r>
    <x v="606"/>
    <n v="18228.3"/>
  </r>
  <r>
    <x v="607"/>
    <n v="18339.240000000002"/>
  </r>
  <r>
    <x v="608"/>
    <n v="18143.45"/>
  </r>
  <r>
    <x v="609"/>
    <n v="18308.150000000001"/>
  </r>
  <r>
    <x v="610"/>
    <n v="18253.849999999999"/>
  </r>
  <r>
    <x v="611"/>
    <n v="18168.45"/>
  </r>
  <r>
    <x v="612"/>
    <n v="18281.03"/>
  </r>
  <r>
    <x v="613"/>
    <n v="18268.5"/>
  </r>
  <r>
    <x v="614"/>
    <n v="18240.490000000002"/>
  </r>
  <r>
    <x v="615"/>
    <n v="18329.04"/>
  </r>
  <r>
    <x v="616"/>
    <n v="18128.66"/>
  </r>
  <r>
    <x v="617"/>
    <n v="18144.2"/>
  </r>
  <r>
    <x v="618"/>
    <n v="18098.939999999999"/>
  </r>
  <r>
    <x v="619"/>
    <n v="18138.38"/>
  </r>
  <r>
    <x v="620"/>
    <n v="18086.400000000001"/>
  </r>
  <r>
    <x v="621"/>
    <n v="18161.939999999999"/>
  </r>
  <r>
    <x v="622"/>
    <n v="18202.62"/>
  </r>
  <r>
    <x v="623"/>
    <n v="18162.349999999999"/>
  </r>
  <r>
    <x v="624"/>
    <n v="18145.71"/>
  </r>
  <r>
    <x v="625"/>
    <n v="18223.03"/>
  </r>
  <r>
    <x v="626"/>
    <n v="18169.27"/>
  </r>
  <r>
    <x v="627"/>
    <n v="18199.330000000002"/>
  </r>
  <r>
    <x v="628"/>
    <n v="18169.68"/>
  </r>
  <r>
    <x v="629"/>
    <n v="18161.189999999999"/>
  </r>
  <r>
    <x v="630"/>
    <n v="18142.419999999998"/>
  </r>
  <r>
    <x v="631"/>
    <n v="18037.099999999999"/>
  </r>
  <r>
    <x v="632"/>
    <n v="17959.64"/>
  </r>
  <r>
    <x v="633"/>
    <n v="17930.669999999998"/>
  </r>
  <r>
    <x v="634"/>
    <n v="17888.28"/>
  </r>
  <r>
    <x v="635"/>
    <n v="18259.599999999999"/>
  </r>
  <r>
    <x v="636"/>
    <n v="18332.740000000002"/>
  </r>
  <r>
    <x v="637"/>
    <n v="18589.689999999999"/>
  </r>
  <r>
    <x v="638"/>
    <n v="18807.88"/>
  </r>
  <r>
    <x v="639"/>
    <n v="18847.66"/>
  </r>
  <r>
    <x v="640"/>
    <n v="18868.689999999999"/>
  </r>
  <r>
    <x v="641"/>
    <n v="18923.060000000001"/>
  </r>
  <r>
    <x v="642"/>
    <n v="18868.14"/>
  </r>
  <r>
    <x v="643"/>
    <n v="18903.82"/>
  </r>
  <r>
    <x v="644"/>
    <n v="18867.93"/>
  </r>
  <r>
    <x v="645"/>
    <n v="18956.689999999999"/>
  </r>
  <r>
    <x v="646"/>
    <n v="19023.87"/>
  </r>
  <r>
    <x v="647"/>
    <n v="19083.18"/>
  </r>
  <r>
    <x v="648"/>
    <s v="."/>
  </r>
  <r>
    <x v="649"/>
    <n v="19152.14"/>
  </r>
  <r>
    <x v="650"/>
    <n v="19097.900000000001"/>
  </r>
  <r>
    <x v="651"/>
    <n v="19121.599999999999"/>
  </r>
  <r>
    <x v="652"/>
    <n v="19123.580000000002"/>
  </r>
  <r>
    <x v="653"/>
    <n v="19191.93"/>
  </r>
  <r>
    <x v="654"/>
    <n v="19170.419999999998"/>
  </r>
  <r>
    <x v="655"/>
    <n v="19216.240000000002"/>
  </r>
  <r>
    <x v="656"/>
    <n v="19251.78"/>
  </r>
  <r>
    <x v="657"/>
    <n v="19549.62"/>
  </r>
  <r>
    <x v="658"/>
    <n v="19614.810000000001"/>
  </r>
  <r>
    <x v="659"/>
    <n v="19756.849999999999"/>
  </r>
  <r>
    <x v="660"/>
    <n v="19796.43"/>
  </r>
  <r>
    <x v="661"/>
    <n v="19911.21"/>
  </r>
  <r>
    <x v="662"/>
    <n v="19792.53"/>
  </r>
  <r>
    <x v="663"/>
    <n v="19852.240000000002"/>
  </r>
  <r>
    <x v="664"/>
    <n v="19843.41"/>
  </r>
  <r>
    <x v="665"/>
    <n v="19883.060000000001"/>
  </r>
  <r>
    <x v="666"/>
    <n v="19974.62"/>
  </r>
  <r>
    <x v="667"/>
    <n v="19941.96"/>
  </r>
  <r>
    <x v="668"/>
    <n v="19918.88"/>
  </r>
  <r>
    <x v="669"/>
    <n v="19933.810000000001"/>
  </r>
  <r>
    <x v="670"/>
    <s v="."/>
  </r>
  <r>
    <x v="671"/>
    <n v="19945.04"/>
  </r>
  <r>
    <x v="672"/>
    <n v="19833.68"/>
  </r>
  <r>
    <x v="673"/>
    <n v="19819.78"/>
  </r>
  <r>
    <x v="674"/>
    <n v="19762.599999999999"/>
  </r>
  <r>
    <x v="675"/>
    <s v="."/>
  </r>
  <r>
    <x v="676"/>
    <n v="19881.759999999998"/>
  </r>
  <r>
    <x v="677"/>
    <n v="19942.16"/>
  </r>
  <r>
    <x v="678"/>
    <n v="19899.29"/>
  </r>
  <r>
    <x v="679"/>
    <n v="19963.8"/>
  </r>
  <r>
    <x v="680"/>
    <n v="19887.38"/>
  </r>
  <r>
    <x v="681"/>
    <n v="19855.53"/>
  </r>
  <r>
    <x v="682"/>
    <n v="19954.28"/>
  </r>
  <r>
    <x v="683"/>
    <n v="19891"/>
  </r>
  <r>
    <x v="684"/>
    <n v="19885.73"/>
  </r>
  <r>
    <x v="685"/>
    <s v="."/>
  </r>
  <r>
    <x v="686"/>
    <n v="19826.77"/>
  </r>
  <r>
    <x v="687"/>
    <n v="19804.72"/>
  </r>
  <r>
    <x v="688"/>
    <n v="19732.400000000001"/>
  </r>
  <r>
    <x v="689"/>
    <n v="19827.25"/>
  </r>
  <r>
    <x v="690"/>
    <n v="19799.849999999999"/>
  </r>
  <r>
    <x v="691"/>
    <n v="19912.71"/>
  </r>
  <r>
    <x v="692"/>
    <n v="20068.509999999998"/>
  </r>
  <r>
    <x v="693"/>
    <n v="20100.91"/>
  </r>
  <r>
    <x v="694"/>
    <n v="20093.78"/>
  </r>
  <r>
    <x v="695"/>
    <n v="19971.13"/>
  </r>
  <r>
    <x v="696"/>
    <n v="19864.09"/>
  </r>
  <r>
    <x v="697"/>
    <n v="19890.939999999999"/>
  </r>
  <r>
    <x v="698"/>
    <n v="19884.91"/>
  </r>
  <r>
    <x v="699"/>
    <n v="20071.46"/>
  </r>
  <r>
    <x v="700"/>
    <n v="20052.419999999998"/>
  </r>
  <r>
    <x v="701"/>
    <n v="20090.29"/>
  </r>
  <r>
    <x v="702"/>
    <n v="20054.34"/>
  </r>
  <r>
    <x v="703"/>
    <n v="20172.400000000001"/>
  </r>
  <r>
    <x v="704"/>
    <n v="20269.37"/>
  </r>
  <r>
    <x v="705"/>
    <n v="20412.16"/>
  </r>
  <r>
    <x v="706"/>
    <n v="20504.41"/>
  </r>
  <r>
    <x v="707"/>
    <n v="20611.86"/>
  </r>
  <r>
    <x v="708"/>
    <n v="20619.77"/>
  </r>
  <r>
    <x v="709"/>
    <n v="20624.05"/>
  </r>
  <r>
    <x v="710"/>
    <s v="."/>
  </r>
  <r>
    <x v="711"/>
    <n v="20743"/>
  </r>
  <r>
    <x v="712"/>
    <n v="20775.599999999999"/>
  </r>
  <r>
    <x v="713"/>
    <n v="20810.32"/>
  </r>
  <r>
    <x v="714"/>
    <n v="20821.759999999998"/>
  </r>
  <r>
    <x v="715"/>
    <n v="20837.439999999999"/>
  </r>
  <r>
    <x v="716"/>
    <n v="20812.240000000002"/>
  </r>
  <r>
    <x v="717"/>
    <n v="21115.55"/>
  </r>
  <r>
    <x v="718"/>
    <n v="21002.97"/>
  </r>
  <r>
    <x v="719"/>
    <n v="21005.71"/>
  </r>
  <r>
    <x v="720"/>
    <n v="20954.34"/>
  </r>
  <r>
    <x v="721"/>
    <n v="20924.759999999998"/>
  </r>
  <r>
    <x v="722"/>
    <n v="20855.73"/>
  </r>
  <r>
    <x v="723"/>
    <n v="20858.189999999999"/>
  </r>
  <r>
    <x v="724"/>
    <n v="20902.98"/>
  </r>
  <r>
    <x v="725"/>
    <n v="20881.48"/>
  </r>
  <r>
    <x v="726"/>
    <n v="20837.37"/>
  </r>
  <r>
    <x v="727"/>
    <n v="20950.099999999999"/>
  </r>
  <r>
    <x v="728"/>
    <n v="20934.55"/>
  </r>
  <r>
    <x v="729"/>
    <n v="20914.62"/>
  </r>
  <r>
    <x v="730"/>
    <n v="20905.86"/>
  </r>
  <r>
    <x v="731"/>
    <n v="20668.009999999998"/>
  </r>
  <r>
    <x v="732"/>
    <n v="20661.3"/>
  </r>
  <r>
    <x v="733"/>
    <n v="20656.580000000002"/>
  </r>
  <r>
    <x v="734"/>
    <n v="20596.72"/>
  </r>
  <r>
    <x v="735"/>
    <n v="20550.98"/>
  </r>
  <r>
    <x v="736"/>
    <n v="20701.5"/>
  </r>
  <r>
    <x v="737"/>
    <n v="20659.32"/>
  </r>
  <r>
    <x v="738"/>
    <n v="20728.490000000002"/>
  </r>
  <r>
    <x v="739"/>
    <n v="20663.22"/>
  </r>
  <r>
    <x v="740"/>
    <n v="20650.21"/>
  </r>
  <r>
    <x v="741"/>
    <n v="20689.240000000002"/>
  </r>
  <r>
    <x v="742"/>
    <n v="20648.150000000001"/>
  </r>
  <r>
    <x v="743"/>
    <n v="20662.95"/>
  </r>
  <r>
    <x v="744"/>
    <n v="20656.099999999999"/>
  </r>
  <r>
    <x v="745"/>
    <n v="20658.02"/>
  </r>
  <r>
    <x v="746"/>
    <n v="20651.3"/>
  </r>
  <r>
    <x v="747"/>
    <n v="20591.86"/>
  </r>
  <r>
    <x v="748"/>
    <n v="20453.25"/>
  </r>
  <r>
    <x v="749"/>
    <s v="."/>
  </r>
  <r>
    <x v="750"/>
    <n v="20636.919999999998"/>
  </r>
  <r>
    <x v="751"/>
    <n v="20523.28"/>
  </r>
  <r>
    <x v="752"/>
    <n v="20404.490000000002"/>
  </r>
  <r>
    <x v="753"/>
    <n v="20578.71"/>
  </r>
  <r>
    <x v="754"/>
    <n v="20547.759999999998"/>
  </r>
  <r>
    <x v="755"/>
    <n v="20763.89"/>
  </r>
  <r>
    <x v="756"/>
    <n v="20996.12"/>
  </r>
  <r>
    <x v="757"/>
    <n v="20975.09"/>
  </r>
  <r>
    <x v="758"/>
    <n v="20981.33"/>
  </r>
  <r>
    <x v="759"/>
    <n v="20940.509999999998"/>
  </r>
  <r>
    <x v="760"/>
    <n v="20913.46"/>
  </r>
  <r>
    <x v="761"/>
    <n v="20949.89"/>
  </r>
  <r>
    <x v="762"/>
    <n v="20957.900000000001"/>
  </r>
  <r>
    <x v="763"/>
    <n v="20951.47"/>
  </r>
  <r>
    <x v="764"/>
    <n v="21006.94"/>
  </r>
  <r>
    <x v="765"/>
    <n v="21012.28"/>
  </r>
  <r>
    <x v="766"/>
    <n v="20975.78"/>
  </r>
  <r>
    <x v="767"/>
    <n v="20943.11"/>
  </r>
  <r>
    <x v="768"/>
    <n v="20919.419999999998"/>
  </r>
  <r>
    <x v="769"/>
    <n v="20896.61"/>
  </r>
  <r>
    <x v="770"/>
    <n v="20981.94"/>
  </r>
  <r>
    <x v="771"/>
    <n v="20979.75"/>
  </r>
  <r>
    <x v="772"/>
    <n v="20606.93"/>
  </r>
  <r>
    <x v="773"/>
    <n v="20663.02"/>
  </r>
  <r>
    <x v="774"/>
    <n v="20804.84"/>
  </r>
  <r>
    <x v="775"/>
    <n v="20894.830000000002"/>
  </r>
  <r>
    <x v="776"/>
    <n v="20937.91"/>
  </r>
  <r>
    <x v="777"/>
    <n v="21012.42"/>
  </r>
  <r>
    <x v="778"/>
    <n v="21082.95"/>
  </r>
  <r>
    <x v="779"/>
    <n v="21080.28"/>
  </r>
  <r>
    <x v="780"/>
    <s v="."/>
  </r>
  <r>
    <x v="781"/>
    <n v="21029.47"/>
  </r>
  <r>
    <x v="782"/>
    <n v="21008.65"/>
  </r>
  <r>
    <x v="783"/>
    <n v="21144.18"/>
  </r>
  <r>
    <x v="784"/>
    <n v="21206.29"/>
  </r>
  <r>
    <x v="785"/>
    <n v="21184.04"/>
  </r>
  <r>
    <x v="786"/>
    <n v="21136.23"/>
  </r>
  <r>
    <x v="787"/>
    <n v="21173.69"/>
  </r>
  <r>
    <x v="788"/>
    <n v="21182.53"/>
  </r>
  <r>
    <x v="789"/>
    <n v="21271.97"/>
  </r>
  <r>
    <x v="790"/>
    <n v="21235.67"/>
  </r>
  <r>
    <x v="791"/>
    <n v="21328.47"/>
  </r>
  <r>
    <x v="792"/>
    <n v="21374.560000000001"/>
  </r>
  <r>
    <x v="793"/>
    <n v="21359.9"/>
  </r>
  <r>
    <x v="794"/>
    <n v="21384.28"/>
  </r>
  <r>
    <x v="795"/>
    <n v="21528.99"/>
  </r>
  <r>
    <x v="796"/>
    <n v="21467.14"/>
  </r>
  <r>
    <x v="797"/>
    <n v="21410.03"/>
  </r>
  <r>
    <x v="798"/>
    <n v="21397.29"/>
  </r>
  <r>
    <x v="799"/>
    <n v="21394.76"/>
  </r>
  <r>
    <x v="800"/>
    <n v="21409.55"/>
  </r>
  <r>
    <x v="801"/>
    <n v="21310.66"/>
  </r>
  <r>
    <x v="802"/>
    <n v="21454.61"/>
  </r>
  <r>
    <x v="803"/>
    <n v="21287.03"/>
  </r>
  <r>
    <x v="804"/>
    <n v="21349.63"/>
  </r>
  <r>
    <x v="805"/>
    <n v="21479.27"/>
  </r>
  <r>
    <x v="806"/>
    <s v="."/>
  </r>
  <r>
    <x v="807"/>
    <n v="21478.17"/>
  </r>
  <r>
    <x v="808"/>
    <n v="21320.04"/>
  </r>
  <r>
    <x v="809"/>
    <n v="21414.34"/>
  </r>
  <r>
    <x v="810"/>
    <n v="21408.52"/>
  </r>
  <r>
    <x v="811"/>
    <n v="21409.07"/>
  </r>
  <r>
    <x v="812"/>
    <n v="21532.14"/>
  </r>
  <r>
    <x v="813"/>
    <n v="21553.09"/>
  </r>
  <r>
    <x v="814"/>
    <n v="21637.74"/>
  </r>
  <r>
    <x v="815"/>
    <n v="21629.72"/>
  </r>
  <r>
    <x v="816"/>
    <n v="21574.73"/>
  </r>
  <r>
    <x v="817"/>
    <n v="21640.75"/>
  </r>
  <r>
    <x v="818"/>
    <n v="21611.78"/>
  </r>
  <r>
    <x v="819"/>
    <n v="21580.07"/>
  </r>
  <r>
    <x v="820"/>
    <n v="21513.17"/>
  </r>
  <r>
    <x v="821"/>
    <n v="21613.43"/>
  </r>
  <r>
    <x v="822"/>
    <n v="21711.01"/>
  </r>
  <r>
    <x v="823"/>
    <n v="21796.55"/>
  </r>
  <r>
    <x v="824"/>
    <n v="21830.31"/>
  </r>
  <r>
    <x v="825"/>
    <n v="21891.119999999999"/>
  </r>
  <r>
    <x v="826"/>
    <n v="21963.919999999998"/>
  </r>
  <r>
    <x v="827"/>
    <n v="22016.240000000002"/>
  </r>
  <r>
    <x v="828"/>
    <n v="22026.1"/>
  </r>
  <r>
    <x v="829"/>
    <n v="22092.81"/>
  </r>
  <r>
    <x v="830"/>
    <n v="22118.42"/>
  </r>
  <r>
    <x v="831"/>
    <n v="22085.34"/>
  </r>
  <r>
    <x v="832"/>
    <n v="22048.7"/>
  </r>
  <r>
    <x v="833"/>
    <n v="21844.01"/>
  </r>
  <r>
    <x v="834"/>
    <n v="21858.32"/>
  </r>
  <r>
    <x v="835"/>
    <n v="21993.71"/>
  </r>
  <r>
    <x v="836"/>
    <n v="21998.99"/>
  </r>
  <r>
    <x v="837"/>
    <n v="22024.87"/>
  </r>
  <r>
    <x v="838"/>
    <n v="21750.73"/>
  </r>
  <r>
    <x v="839"/>
    <n v="21674.51"/>
  </r>
  <r>
    <x v="840"/>
    <n v="21703.75"/>
  </r>
  <r>
    <x v="841"/>
    <n v="21899.89"/>
  </r>
  <r>
    <x v="842"/>
    <n v="21812.09"/>
  </r>
  <r>
    <x v="843"/>
    <n v="21783.4"/>
  </r>
  <r>
    <x v="844"/>
    <n v="21813.67"/>
  </r>
  <r>
    <x v="845"/>
    <n v="21808.400000000001"/>
  </r>
  <r>
    <x v="846"/>
    <n v="21865.37"/>
  </r>
  <r>
    <x v="847"/>
    <n v="21892.43"/>
  </r>
  <r>
    <x v="848"/>
    <n v="21948.1"/>
  </r>
  <r>
    <x v="849"/>
    <n v="21987.56"/>
  </r>
  <r>
    <x v="850"/>
    <s v="."/>
  </r>
  <r>
    <x v="851"/>
    <n v="21753.31"/>
  </r>
  <r>
    <x v="852"/>
    <n v="21807.64"/>
  </r>
  <r>
    <x v="853"/>
    <n v="21784.78"/>
  </r>
  <r>
    <x v="854"/>
    <n v="21797.79"/>
  </r>
  <r>
    <x v="855"/>
    <n v="22057.37"/>
  </r>
  <r>
    <x v="856"/>
    <n v="22118.86"/>
  </r>
  <r>
    <x v="857"/>
    <n v="22158.18"/>
  </r>
  <r>
    <x v="858"/>
    <n v="22203.48"/>
  </r>
  <r>
    <x v="859"/>
    <n v="22268.34"/>
  </r>
  <r>
    <x v="860"/>
    <n v="22331.35"/>
  </r>
  <r>
    <x v="861"/>
    <n v="22370.799999999999"/>
  </r>
  <r>
    <x v="862"/>
    <n v="22412.59"/>
  </r>
  <r>
    <x v="863"/>
    <n v="22359.23"/>
  </r>
  <r>
    <x v="864"/>
    <n v="22349.59"/>
  </r>
  <r>
    <x v="865"/>
    <n v="22296.09"/>
  </r>
  <r>
    <x v="866"/>
    <n v="22284.32"/>
  </r>
  <r>
    <x v="867"/>
    <n v="22340.71"/>
  </r>
  <r>
    <x v="868"/>
    <n v="22381.200000000001"/>
  </r>
  <r>
    <x v="869"/>
    <n v="22405.09"/>
  </r>
  <r>
    <x v="870"/>
    <n v="22557.599999999999"/>
  </r>
  <r>
    <x v="871"/>
    <n v="22641.67"/>
  </r>
  <r>
    <x v="872"/>
    <n v="22661.64"/>
  </r>
  <r>
    <x v="873"/>
    <n v="22775.39"/>
  </r>
  <r>
    <x v="874"/>
    <n v="22773.67"/>
  </r>
  <r>
    <x v="875"/>
    <n v="22761.07"/>
  </r>
  <r>
    <x v="876"/>
    <n v="22830.68"/>
  </r>
  <r>
    <x v="877"/>
    <n v="22872.89"/>
  </r>
  <r>
    <x v="878"/>
    <n v="22841.01"/>
  </r>
  <r>
    <x v="879"/>
    <n v="22871.72"/>
  </r>
  <r>
    <x v="880"/>
    <n v="22956.959999999999"/>
  </r>
  <r>
    <x v="881"/>
    <n v="22997.439999999999"/>
  </r>
  <r>
    <x v="882"/>
    <n v="23157.599999999999"/>
  </r>
  <r>
    <x v="883"/>
    <n v="23163.040000000001"/>
  </r>
  <r>
    <x v="884"/>
    <n v="23328.63"/>
  </r>
  <r>
    <x v="885"/>
    <n v="23273.96"/>
  </r>
  <r>
    <x v="886"/>
    <n v="23441.759999999998"/>
  </r>
  <r>
    <x v="887"/>
    <n v="23329.46"/>
  </r>
  <r>
    <x v="888"/>
    <n v="23400.86"/>
  </r>
  <r>
    <x v="889"/>
    <n v="23434.19"/>
  </r>
  <r>
    <x v="890"/>
    <n v="23348.74"/>
  </r>
  <r>
    <x v="891"/>
    <n v="23377.24"/>
  </r>
  <r>
    <x v="892"/>
    <n v="23435.01"/>
  </r>
  <r>
    <x v="893"/>
    <n v="23516.26"/>
  </r>
  <r>
    <x v="894"/>
    <n v="23539.19"/>
  </r>
  <r>
    <x v="895"/>
    <n v="23548.42"/>
  </r>
  <r>
    <x v="896"/>
    <n v="23557.23"/>
  </r>
  <r>
    <x v="897"/>
    <n v="23563.360000000001"/>
  </r>
  <r>
    <x v="898"/>
    <n v="23461.94"/>
  </r>
  <r>
    <x v="899"/>
    <n v="23422.21"/>
  </r>
  <r>
    <x v="900"/>
    <n v="23439.7"/>
  </r>
  <r>
    <x v="901"/>
    <n v="23409.47"/>
  </r>
  <r>
    <x v="902"/>
    <n v="23271.279999999999"/>
  </r>
  <r>
    <x v="903"/>
    <n v="23458.36"/>
  </r>
  <r>
    <x v="904"/>
    <n v="23358.240000000002"/>
  </r>
  <r>
    <x v="905"/>
    <n v="23430.33"/>
  </r>
  <r>
    <x v="906"/>
    <n v="23590.83"/>
  </r>
  <r>
    <x v="907"/>
    <n v="23526.18"/>
  </r>
  <r>
    <x v="908"/>
    <s v="."/>
  </r>
  <r>
    <x v="909"/>
    <n v="23557.99"/>
  </r>
  <r>
    <x v="910"/>
    <n v="23580.78"/>
  </r>
  <r>
    <x v="911"/>
    <n v="23836.71"/>
  </r>
  <r>
    <x v="912"/>
    <n v="23940.68"/>
  </r>
  <r>
    <x v="913"/>
    <n v="24272.35"/>
  </r>
  <r>
    <x v="914"/>
    <n v="24231.59"/>
  </r>
  <r>
    <x v="915"/>
    <n v="24290.05"/>
  </r>
  <r>
    <x v="916"/>
    <n v="24180.639999999999"/>
  </r>
  <r>
    <x v="917"/>
    <n v="24140.91"/>
  </r>
  <r>
    <x v="918"/>
    <n v="24211.48"/>
  </r>
  <r>
    <x v="919"/>
    <n v="24329.16"/>
  </r>
  <r>
    <x v="920"/>
    <n v="24386.03"/>
  </r>
  <r>
    <x v="921"/>
    <n v="24504.799999999999"/>
  </r>
  <r>
    <x v="922"/>
    <n v="24585.43"/>
  </r>
  <r>
    <x v="923"/>
    <n v="24508.66"/>
  </r>
  <r>
    <x v="924"/>
    <n v="24651.74"/>
  </r>
  <r>
    <x v="925"/>
    <n v="24792.2"/>
  </r>
  <r>
    <x v="926"/>
    <n v="24754.75"/>
  </r>
  <r>
    <x v="927"/>
    <n v="24726.65"/>
  </r>
  <r>
    <x v="928"/>
    <n v="24782.29"/>
  </r>
  <r>
    <x v="929"/>
    <n v="24754.06"/>
  </r>
  <r>
    <x v="930"/>
    <s v="."/>
  </r>
  <r>
    <x v="931"/>
    <n v="24746.21"/>
  </r>
  <r>
    <x v="932"/>
    <n v="24774.3"/>
  </r>
  <r>
    <x v="933"/>
    <n v="24837.51"/>
  </r>
  <r>
    <x v="934"/>
    <n v="24719.22"/>
  </r>
  <r>
    <x v="935"/>
    <s v="."/>
  </r>
  <r>
    <x v="936"/>
    <n v="24824.01"/>
  </r>
  <r>
    <x v="937"/>
    <n v="24922.68"/>
  </r>
  <r>
    <x v="938"/>
    <n v="25075.13"/>
  </r>
  <r>
    <x v="939"/>
    <n v="25295.87"/>
  </r>
  <r>
    <x v="940"/>
    <n v="25283"/>
  </r>
  <r>
    <x v="941"/>
    <n v="25385.8"/>
  </r>
  <r>
    <x v="942"/>
    <n v="25369.13"/>
  </r>
  <r>
    <x v="943"/>
    <n v="25574.73"/>
  </r>
  <r>
    <x v="944"/>
    <n v="25803.19"/>
  </r>
  <r>
    <x v="945"/>
    <s v="."/>
  </r>
  <r>
    <x v="946"/>
    <n v="25792.86"/>
  </r>
  <r>
    <x v="947"/>
    <n v="26115.65"/>
  </r>
  <r>
    <x v="948"/>
    <n v="26017.81"/>
  </r>
  <r>
    <x v="949"/>
    <n v="26071.72"/>
  </r>
  <r>
    <x v="950"/>
    <n v="26214.6"/>
  </r>
  <r>
    <x v="951"/>
    <n v="26210.81"/>
  </r>
  <r>
    <x v="952"/>
    <n v="26252.12"/>
  </r>
  <r>
    <x v="953"/>
    <n v="26392.79"/>
  </r>
  <r>
    <x v="954"/>
    <n v="26616.71"/>
  </r>
  <r>
    <x v="955"/>
    <n v="26439.48"/>
  </r>
  <r>
    <x v="956"/>
    <n v="26076.89"/>
  </r>
  <r>
    <x v="957"/>
    <n v="26149.39"/>
  </r>
  <r>
    <x v="958"/>
    <n v="26186.71"/>
  </r>
  <r>
    <x v="959"/>
    <n v="25520.959999999999"/>
  </r>
  <r>
    <x v="960"/>
    <n v="24345.75"/>
  </r>
  <r>
    <x v="961"/>
    <n v="24912.77"/>
  </r>
  <r>
    <x v="962"/>
    <n v="24893.35"/>
  </r>
  <r>
    <x v="963"/>
    <n v="23860.46"/>
  </r>
  <r>
    <x v="964"/>
    <n v="24190.9"/>
  </r>
  <r>
    <x v="965"/>
    <n v="24601.27"/>
  </r>
  <r>
    <x v="966"/>
    <n v="24640.45"/>
  </r>
  <r>
    <x v="967"/>
    <n v="24893.49"/>
  </r>
  <r>
    <x v="968"/>
    <n v="25200.37"/>
  </r>
  <r>
    <x v="969"/>
    <n v="25219.38"/>
  </r>
  <r>
    <x v="970"/>
    <s v="."/>
  </r>
  <r>
    <x v="971"/>
    <n v="24964.75"/>
  </r>
  <r>
    <x v="972"/>
    <n v="24797.78"/>
  </r>
  <r>
    <x v="973"/>
    <n v="24962.48"/>
  </r>
  <r>
    <x v="974"/>
    <n v="25309.99"/>
  </r>
  <r>
    <x v="975"/>
    <n v="25709.27"/>
  </r>
  <r>
    <x v="976"/>
    <n v="25410.03"/>
  </r>
  <r>
    <x v="977"/>
    <n v="25029.200000000001"/>
  </r>
  <r>
    <x v="978"/>
    <n v="24608.98"/>
  </r>
  <r>
    <x v="979"/>
    <n v="24538.06"/>
  </r>
  <r>
    <x v="980"/>
    <n v="24874.76"/>
  </r>
  <r>
    <x v="981"/>
    <n v="24884.12"/>
  </r>
  <r>
    <x v="982"/>
    <n v="24801.360000000001"/>
  </r>
  <r>
    <x v="983"/>
    <n v="24895.21"/>
  </r>
  <r>
    <x v="984"/>
    <n v="25335.74"/>
  </r>
  <r>
    <x v="985"/>
    <n v="25178.61"/>
  </r>
  <r>
    <x v="986"/>
    <n v="25007.03"/>
  </r>
  <r>
    <x v="987"/>
    <n v="24758.12"/>
  </r>
  <r>
    <x v="988"/>
    <n v="24873.66"/>
  </r>
  <r>
    <x v="989"/>
    <n v="24946.51"/>
  </r>
  <r>
    <x v="990"/>
    <n v="24610.91"/>
  </r>
  <r>
    <x v="991"/>
    <n v="24727.27"/>
  </r>
  <r>
    <x v="992"/>
    <n v="24682.31"/>
  </r>
  <r>
    <x v="993"/>
    <n v="23957.89"/>
  </r>
  <r>
    <x v="994"/>
    <n v="23533.200000000001"/>
  </r>
  <r>
    <x v="995"/>
    <n v="24202.6"/>
  </r>
  <r>
    <x v="996"/>
    <n v="23857.71"/>
  </r>
  <r>
    <x v="997"/>
    <n v="23848.42"/>
  </r>
  <r>
    <x v="998"/>
    <n v="24103.11"/>
  </r>
  <r>
    <x v="999"/>
    <s v="."/>
  </r>
  <r>
    <x v="1000"/>
    <n v="23644.19"/>
  </r>
  <r>
    <x v="1001"/>
    <n v="24033.360000000001"/>
  </r>
  <r>
    <x v="1002"/>
    <n v="24264.3"/>
  </r>
  <r>
    <x v="1003"/>
    <n v="24505.22"/>
  </r>
  <r>
    <x v="1004"/>
    <n v="23932.76"/>
  </r>
  <r>
    <x v="1005"/>
    <n v="23979.1"/>
  </r>
  <r>
    <x v="1006"/>
    <n v="24408"/>
  </r>
  <r>
    <x v="1007"/>
    <n v="24189.45"/>
  </r>
  <r>
    <x v="1008"/>
    <n v="24483.05"/>
  </r>
  <r>
    <x v="1009"/>
    <n v="24360.14"/>
  </r>
  <r>
    <x v="1010"/>
    <n v="24573.040000000001"/>
  </r>
  <r>
    <x v="1011"/>
    <n v="24786.63"/>
  </r>
  <r>
    <x v="1012"/>
    <n v="24748.07"/>
  </r>
  <r>
    <x v="1013"/>
    <n v="24664.89"/>
  </r>
  <r>
    <x v="1014"/>
    <n v="24462.94"/>
  </r>
  <r>
    <x v="1015"/>
    <n v="24448.69"/>
  </r>
  <r>
    <x v="1016"/>
    <n v="24024.13"/>
  </r>
  <r>
    <x v="1017"/>
    <n v="24083.83"/>
  </r>
  <r>
    <x v="1018"/>
    <n v="24322.34"/>
  </r>
  <r>
    <x v="1019"/>
    <n v="24311.19"/>
  </r>
  <r>
    <x v="1020"/>
    <n v="24163.15"/>
  </r>
  <r>
    <x v="1021"/>
    <n v="24099.05"/>
  </r>
  <r>
    <x v="1022"/>
    <n v="23924.98"/>
  </r>
  <r>
    <x v="1023"/>
    <n v="23930.15"/>
  </r>
  <r>
    <x v="1024"/>
    <n v="24262.51"/>
  </r>
  <r>
    <x v="1025"/>
    <n v="24357.32"/>
  </r>
  <r>
    <x v="1026"/>
    <n v="24360.21"/>
  </r>
  <r>
    <x v="1027"/>
    <n v="24542.54"/>
  </r>
  <r>
    <x v="1028"/>
    <n v="24739.53"/>
  </r>
  <r>
    <x v="1029"/>
    <n v="24831.17"/>
  </r>
  <r>
    <x v="1030"/>
    <n v="24899.41"/>
  </r>
  <r>
    <x v="1031"/>
    <n v="24706.41"/>
  </r>
  <r>
    <x v="1032"/>
    <n v="24768.93"/>
  </r>
  <r>
    <x v="1033"/>
    <n v="24713.98"/>
  </r>
  <r>
    <x v="1034"/>
    <n v="24715.09"/>
  </r>
  <r>
    <x v="1035"/>
    <n v="25013.29"/>
  </r>
  <r>
    <x v="1036"/>
    <n v="24834.41"/>
  </r>
  <r>
    <x v="1037"/>
    <n v="24886.81"/>
  </r>
  <r>
    <x v="1038"/>
    <n v="24811.759999999998"/>
  </r>
  <r>
    <x v="1039"/>
    <n v="24753.09"/>
  </r>
  <r>
    <x v="1040"/>
    <s v="."/>
  </r>
  <r>
    <x v="1041"/>
    <n v="24361.45"/>
  </r>
  <r>
    <x v="1042"/>
    <n v="24667.78"/>
  </r>
  <r>
    <x v="1043"/>
    <n v="24415.84"/>
  </r>
  <r>
    <x v="1044"/>
    <n v="24635.21"/>
  </r>
  <r>
    <x v="1045"/>
    <n v="24813.69"/>
  </r>
  <r>
    <x v="1046"/>
    <n v="24799.98"/>
  </r>
  <r>
    <x v="1047"/>
    <n v="25146.39"/>
  </r>
  <r>
    <x v="1048"/>
    <n v="25241.41"/>
  </r>
  <r>
    <x v="1049"/>
    <n v="25316.53"/>
  </r>
  <r>
    <x v="1050"/>
    <n v="25322.31"/>
  </r>
  <r>
    <x v="1051"/>
    <n v="25320.73"/>
  </r>
  <r>
    <x v="1052"/>
    <n v="25201.200000000001"/>
  </r>
  <r>
    <x v="1053"/>
    <n v="25175.31"/>
  </r>
  <r>
    <x v="1054"/>
    <n v="25090.48"/>
  </r>
  <r>
    <x v="1055"/>
    <n v="24987.47"/>
  </r>
  <r>
    <x v="1056"/>
    <n v="24700.21"/>
  </r>
  <r>
    <x v="1057"/>
    <n v="24657.8"/>
  </r>
  <r>
    <x v="1058"/>
    <n v="24461.7"/>
  </r>
  <r>
    <x v="1059"/>
    <n v="24580.89"/>
  </r>
  <r>
    <x v="1060"/>
    <n v="24252.799999999999"/>
  </r>
  <r>
    <x v="1061"/>
    <n v="24283.11"/>
  </r>
  <r>
    <x v="1062"/>
    <n v="24117.59"/>
  </r>
  <r>
    <x v="1063"/>
    <n v="24216.05"/>
  </r>
  <r>
    <x v="1064"/>
    <n v="24271.41"/>
  </r>
  <r>
    <x v="1065"/>
    <n v="24307.18"/>
  </r>
  <r>
    <x v="1066"/>
    <n v="24174.82"/>
  </r>
  <r>
    <x v="1067"/>
    <s v="."/>
  </r>
  <r>
    <x v="1068"/>
    <n v="24356.74"/>
  </r>
  <r>
    <x v="1069"/>
    <n v="24456.48"/>
  </r>
  <r>
    <x v="1070"/>
    <n v="24776.59"/>
  </r>
  <r>
    <x v="1071"/>
    <n v="24919.66"/>
  </r>
  <r>
    <x v="1072"/>
    <n v="24700.45"/>
  </r>
  <r>
    <x v="1073"/>
    <n v="24924.89"/>
  </r>
  <r>
    <x v="1074"/>
    <n v="25019.41"/>
  </r>
  <r>
    <x v="1075"/>
    <n v="25064.36"/>
  </r>
  <r>
    <x v="1076"/>
    <n v="25119.89"/>
  </r>
  <r>
    <x v="1077"/>
    <n v="25199.29"/>
  </r>
  <r>
    <x v="1078"/>
    <n v="25064.5"/>
  </r>
  <r>
    <x v="1079"/>
    <n v="25058.12"/>
  </r>
  <r>
    <x v="1080"/>
    <n v="25044.29"/>
  </r>
  <r>
    <x v="1081"/>
    <n v="25241.94"/>
  </r>
  <r>
    <x v="1082"/>
    <n v="25414.1"/>
  </r>
  <r>
    <x v="1083"/>
    <n v="25527.07"/>
  </r>
  <r>
    <x v="1084"/>
    <n v="25451.06"/>
  </r>
  <r>
    <x v="1085"/>
    <n v="25306.83"/>
  </r>
  <r>
    <x v="1086"/>
    <n v="25415.19"/>
  </r>
  <r>
    <x v="1087"/>
    <n v="25333.82"/>
  </r>
  <r>
    <x v="1088"/>
    <n v="25326.16"/>
  </r>
  <r>
    <x v="1089"/>
    <n v="25462.58"/>
  </r>
  <r>
    <x v="1090"/>
    <n v="25502.18"/>
  </r>
  <r>
    <x v="1091"/>
    <n v="25628.91"/>
  </r>
  <r>
    <x v="1092"/>
    <n v="25583.75"/>
  </r>
  <r>
    <x v="1093"/>
    <n v="25509.23"/>
  </r>
  <r>
    <x v="1094"/>
    <n v="25313.14"/>
  </r>
  <r>
    <x v="1095"/>
    <n v="25187.7"/>
  </r>
  <r>
    <x v="1096"/>
    <n v="25299.919999999998"/>
  </r>
  <r>
    <x v="1097"/>
    <n v="25162.41"/>
  </r>
  <r>
    <x v="1098"/>
    <n v="25558.73"/>
  </r>
  <r>
    <x v="1099"/>
    <n v="25669.32"/>
  </r>
  <r>
    <x v="1100"/>
    <n v="25758.69"/>
  </r>
  <r>
    <x v="1101"/>
    <n v="25822.29"/>
  </r>
  <r>
    <x v="1102"/>
    <n v="25733.599999999999"/>
  </r>
  <r>
    <x v="1103"/>
    <n v="25656.98"/>
  </r>
  <r>
    <x v="1104"/>
    <n v="25790.35"/>
  </r>
  <r>
    <x v="1105"/>
    <n v="26049.64"/>
  </r>
  <r>
    <x v="1106"/>
    <n v="26064.02"/>
  </r>
  <r>
    <x v="1107"/>
    <n v="26124.57"/>
  </r>
  <r>
    <x v="1108"/>
    <n v="25986.92"/>
  </r>
  <r>
    <x v="1109"/>
    <n v="25964.82"/>
  </r>
  <r>
    <x v="1110"/>
    <s v="."/>
  </r>
  <r>
    <x v="1111"/>
    <n v="25952.48"/>
  </r>
  <r>
    <x v="1112"/>
    <n v="25974.99"/>
  </r>
  <r>
    <x v="1113"/>
    <n v="25995.87"/>
  </r>
  <r>
    <x v="1114"/>
    <n v="25916.54"/>
  </r>
  <r>
    <x v="1115"/>
    <n v="25857.07"/>
  </r>
  <r>
    <x v="1116"/>
    <n v="25971.06"/>
  </r>
  <r>
    <x v="1117"/>
    <n v="25998.92"/>
  </r>
  <r>
    <x v="1118"/>
    <n v="26145.99"/>
  </r>
  <r>
    <x v="1119"/>
    <n v="26154.67"/>
  </r>
  <r>
    <x v="1120"/>
    <n v="26062.12"/>
  </r>
  <r>
    <x v="1121"/>
    <n v="26246.959999999999"/>
  </r>
  <r>
    <x v="1122"/>
    <n v="26405.759999999998"/>
  </r>
  <r>
    <x v="1123"/>
    <n v="26656.98"/>
  </r>
  <r>
    <x v="1124"/>
    <n v="26743.5"/>
  </r>
  <r>
    <x v="1125"/>
    <n v="26562.05"/>
  </r>
  <r>
    <x v="1126"/>
    <n v="26492.21"/>
  </r>
  <r>
    <x v="1127"/>
    <n v="26385.279999999999"/>
  </r>
  <r>
    <x v="1128"/>
    <n v="26439.93"/>
  </r>
  <r>
    <x v="1129"/>
    <n v="26458.31"/>
  </r>
  <r>
    <x v="1130"/>
    <n v="26651.21"/>
  </r>
  <r>
    <x v="1131"/>
    <n v="26773.94"/>
  </r>
  <r>
    <x v="1132"/>
    <n v="26828.39"/>
  </r>
  <r>
    <x v="1133"/>
    <n v="26627.48"/>
  </r>
  <r>
    <x v="1134"/>
    <n v="26447.05"/>
  </r>
  <r>
    <x v="1135"/>
    <n v="26486.78"/>
  </r>
  <r>
    <x v="1136"/>
    <n v="26430.57"/>
  </r>
  <r>
    <x v="1137"/>
    <n v="25598.74"/>
  </r>
  <r>
    <x v="1138"/>
    <n v="25052.83"/>
  </r>
  <r>
    <x v="1139"/>
    <n v="25339.99"/>
  </r>
  <r>
    <x v="1140"/>
    <n v="25250.55"/>
  </r>
  <r>
    <x v="1141"/>
    <n v="25798.42"/>
  </r>
  <r>
    <x v="1142"/>
    <n v="25706.68"/>
  </r>
  <r>
    <x v="1143"/>
    <n v="25379.45"/>
  </r>
  <r>
    <x v="1144"/>
    <n v="25444.34"/>
  </r>
  <r>
    <x v="1145"/>
    <n v="25317.41"/>
  </r>
  <r>
    <x v="1146"/>
    <n v="25191.43"/>
  </r>
  <r>
    <x v="1147"/>
    <n v="24583.42"/>
  </r>
  <r>
    <x v="1148"/>
    <n v="24984.55"/>
  </r>
  <r>
    <x v="1149"/>
    <n v="24688.31"/>
  </r>
  <r>
    <x v="1150"/>
    <n v="24442.92"/>
  </r>
  <r>
    <x v="1151"/>
    <n v="24874.639999999999"/>
  </r>
  <r>
    <x v="1152"/>
    <n v="25115.759999999998"/>
  </r>
  <r>
    <x v="1153"/>
    <n v="25380.74"/>
  </r>
  <r>
    <x v="1154"/>
    <n v="25270.83"/>
  </r>
  <r>
    <x v="1155"/>
    <n v="25461.7"/>
  </r>
  <r>
    <x v="1156"/>
    <n v="25635.01"/>
  </r>
  <r>
    <x v="1157"/>
    <n v="26180.3"/>
  </r>
  <r>
    <x v="1158"/>
    <n v="26191.22"/>
  </r>
  <r>
    <x v="1159"/>
    <n v="25989.3"/>
  </r>
  <r>
    <x v="1160"/>
    <n v="25387.18"/>
  </r>
  <r>
    <x v="1161"/>
    <n v="25286.49"/>
  </r>
  <r>
    <x v="1162"/>
    <n v="25080.5"/>
  </r>
  <r>
    <x v="1163"/>
    <n v="25289.27"/>
  </r>
  <r>
    <x v="1164"/>
    <n v="25413.22"/>
  </r>
  <r>
    <x v="1165"/>
    <n v="25017.439999999999"/>
  </r>
  <r>
    <x v="1166"/>
    <n v="24465.64"/>
  </r>
  <r>
    <x v="1167"/>
    <n v="24464.69"/>
  </r>
  <r>
    <x v="1168"/>
    <s v="."/>
  </r>
  <r>
    <x v="1169"/>
    <n v="24285.95"/>
  </r>
  <r>
    <x v="1170"/>
    <n v="24640.240000000002"/>
  </r>
  <r>
    <x v="1171"/>
    <n v="24748.73"/>
  </r>
  <r>
    <x v="1172"/>
    <n v="25366.43"/>
  </r>
  <r>
    <x v="1173"/>
    <n v="25338.84"/>
  </r>
  <r>
    <x v="1174"/>
    <n v="25538.46"/>
  </r>
  <r>
    <x v="1175"/>
    <n v="25826.43"/>
  </r>
  <r>
    <x v="1176"/>
    <n v="25027.07"/>
  </r>
  <r>
    <x v="1177"/>
    <s v="."/>
  </r>
  <r>
    <x v="1178"/>
    <n v="24947.67"/>
  </r>
  <r>
    <x v="1179"/>
    <n v="24388.95"/>
  </r>
  <r>
    <x v="1180"/>
    <n v="24423.26"/>
  </r>
  <r>
    <x v="1181"/>
    <n v="24370.240000000002"/>
  </r>
  <r>
    <x v="1182"/>
    <n v="24527.27"/>
  </r>
  <r>
    <x v="1183"/>
    <n v="24597.38"/>
  </r>
  <r>
    <x v="1184"/>
    <n v="24100.51"/>
  </r>
  <r>
    <x v="1185"/>
    <n v="23592.98"/>
  </r>
  <r>
    <x v="1186"/>
    <n v="23675.64"/>
  </r>
  <r>
    <x v="1187"/>
    <n v="23323.66"/>
  </r>
  <r>
    <x v="1188"/>
    <n v="22859.599999999999"/>
  </r>
  <r>
    <x v="1189"/>
    <n v="22445.37"/>
  </r>
  <r>
    <x v="1190"/>
    <n v="21792.2"/>
  </r>
  <r>
    <x v="1191"/>
    <s v="."/>
  </r>
  <r>
    <x v="1192"/>
    <n v="22878.45"/>
  </r>
  <r>
    <x v="1193"/>
    <n v="23138.82"/>
  </r>
  <r>
    <x v="1194"/>
    <n v="23062.400000000001"/>
  </r>
  <r>
    <x v="1195"/>
    <n v="23327.46"/>
  </r>
  <r>
    <x v="1196"/>
    <s v="."/>
  </r>
  <r>
    <x v="1197"/>
    <n v="23346.240000000002"/>
  </r>
  <r>
    <x v="1198"/>
    <n v="22686.22"/>
  </r>
  <r>
    <x v="1199"/>
    <n v="23433.16"/>
  </r>
  <r>
    <x v="1200"/>
    <n v="23531.35"/>
  </r>
  <r>
    <x v="1201"/>
    <n v="23787.45"/>
  </r>
  <r>
    <x v="1202"/>
    <n v="23879.119999999999"/>
  </r>
  <r>
    <x v="1203"/>
    <n v="24001.919999999998"/>
  </r>
  <r>
    <x v="1204"/>
    <n v="23995.95"/>
  </r>
  <r>
    <x v="1205"/>
    <n v="23909.84"/>
  </r>
  <r>
    <x v="1206"/>
    <n v="24065.59"/>
  </r>
  <r>
    <x v="1207"/>
    <n v="24207.16"/>
  </r>
  <r>
    <x v="1208"/>
    <n v="24370.1"/>
  </r>
  <r>
    <x v="1209"/>
    <n v="24706.35"/>
  </r>
  <r>
    <x v="1210"/>
    <s v="."/>
  </r>
  <r>
    <x v="1211"/>
    <n v="24404.48"/>
  </r>
  <r>
    <x v="1212"/>
    <n v="24575.62"/>
  </r>
  <r>
    <x v="1213"/>
    <n v="24553.24"/>
  </r>
  <r>
    <x v="1214"/>
    <n v="24737.200000000001"/>
  </r>
  <r>
    <x v="1215"/>
    <n v="24528.22"/>
  </r>
  <r>
    <x v="1216"/>
    <n v="24579.96"/>
  </r>
  <r>
    <x v="1217"/>
    <n v="25014.86"/>
  </r>
  <r>
    <x v="1218"/>
    <n v="24999.67"/>
  </r>
  <r>
    <x v="1219"/>
    <n v="25063.89"/>
  </r>
  <r>
    <x v="1220"/>
    <n v="25239.37"/>
  </r>
  <r>
    <x v="1221"/>
    <n v="25411.52"/>
  </r>
  <r>
    <x v="1222"/>
    <n v="25390.3"/>
  </r>
  <r>
    <x v="1223"/>
    <n v="25169.53"/>
  </r>
  <r>
    <x v="1224"/>
    <n v="25106.33"/>
  </r>
  <r>
    <x v="1225"/>
    <n v="25053.11"/>
  </r>
  <r>
    <x v="1226"/>
    <n v="25425.759999999998"/>
  </r>
  <r>
    <x v="1227"/>
    <n v="25543.27"/>
  </r>
  <r>
    <x v="1228"/>
    <n v="25439.39"/>
  </r>
  <r>
    <x v="1229"/>
    <n v="25883.25"/>
  </r>
  <r>
    <x v="1230"/>
    <s v="."/>
  </r>
  <r>
    <x v="1231"/>
    <n v="25891.32"/>
  </r>
  <r>
    <x v="1232"/>
    <n v="25954.44"/>
  </r>
  <r>
    <x v="1233"/>
    <n v="25850.63"/>
  </r>
  <r>
    <x v="1234"/>
    <n v="26031.81"/>
  </r>
  <r>
    <x v="1235"/>
    <n v="26091.95"/>
  </r>
  <r>
    <x v="1236"/>
    <n v="26057.98"/>
  </r>
  <r>
    <x v="1237"/>
    <n v="25985.16"/>
  </r>
  <r>
    <x v="1238"/>
    <n v="25916"/>
  </r>
  <r>
    <x v="1239"/>
    <n v="26026.32"/>
  </r>
  <r>
    <x v="1240"/>
    <n v="25819.65"/>
  </r>
  <r>
    <x v="1241"/>
    <n v="25806.63"/>
  </r>
  <r>
    <x v="1242"/>
    <n v="25673.46"/>
  </r>
  <r>
    <x v="1243"/>
    <n v="25473.23"/>
  </r>
  <r>
    <x v="1244"/>
    <n v="25450.240000000002"/>
  </r>
  <r>
    <x v="1245"/>
    <n v="25650.880000000001"/>
  </r>
  <r>
    <x v="1246"/>
    <n v="25554.66"/>
  </r>
  <r>
    <x v="1247"/>
    <n v="25702.89"/>
  </r>
  <r>
    <x v="1248"/>
    <n v="25709.94"/>
  </r>
  <r>
    <x v="1249"/>
    <n v="25848.87"/>
  </r>
  <r>
    <x v="1250"/>
    <n v="25914.1"/>
  </r>
  <r>
    <x v="1251"/>
    <n v="25887.38"/>
  </r>
  <r>
    <x v="1252"/>
    <n v="25745.67"/>
  </r>
  <r>
    <x v="1253"/>
    <n v="25962.51"/>
  </r>
  <r>
    <x v="1254"/>
    <n v="25502.32"/>
  </r>
  <r>
    <x v="1255"/>
    <n v="25516.83"/>
  </r>
  <r>
    <x v="1256"/>
    <n v="25657.73"/>
  </r>
  <r>
    <x v="1257"/>
    <n v="25625.59"/>
  </r>
  <r>
    <x v="1258"/>
    <n v="25717.46"/>
  </r>
  <r>
    <x v="1259"/>
    <n v="25928.68"/>
  </r>
  <r>
    <x v="1260"/>
    <n v="26258.42"/>
  </r>
  <r>
    <x v="1261"/>
    <n v="26179.13"/>
  </r>
  <r>
    <x v="1262"/>
    <n v="26218.13"/>
  </r>
  <r>
    <x v="1263"/>
    <n v="26384.63"/>
  </r>
  <r>
    <x v="1264"/>
    <n v="26424.99"/>
  </r>
  <r>
    <x v="1265"/>
    <n v="26341.02"/>
  </r>
  <r>
    <x v="1266"/>
    <n v="26150.58"/>
  </r>
  <r>
    <x v="1267"/>
    <n v="26157.16"/>
  </r>
  <r>
    <x v="1268"/>
    <n v="26143.05"/>
  </r>
  <r>
    <x v="1269"/>
    <n v="26412.3"/>
  </r>
  <r>
    <x v="1270"/>
    <n v="26384.77"/>
  </r>
  <r>
    <x v="1271"/>
    <n v="26452.66"/>
  </r>
  <r>
    <x v="1272"/>
    <n v="26449.54"/>
  </r>
  <r>
    <x v="1273"/>
    <n v="26559.54"/>
  </r>
  <r>
    <x v="1274"/>
    <s v="."/>
  </r>
  <r>
    <x v="1275"/>
    <n v="26511.05"/>
  </r>
  <r>
    <x v="1276"/>
    <n v="26656.39"/>
  </r>
  <r>
    <x v="1277"/>
    <n v="26597.05"/>
  </r>
  <r>
    <x v="1278"/>
    <n v="26462.080000000002"/>
  </r>
  <r>
    <x v="1279"/>
    <n v="26543.33"/>
  </r>
  <r>
    <x v="1280"/>
    <n v="26554.39"/>
  </r>
  <r>
    <x v="1281"/>
    <n v="26592.91"/>
  </r>
  <r>
    <x v="1282"/>
    <n v="26430.14"/>
  </r>
  <r>
    <x v="1283"/>
    <n v="26307.79"/>
  </r>
  <r>
    <x v="1284"/>
    <n v="26504.95"/>
  </r>
  <r>
    <x v="1285"/>
    <n v="26438.48"/>
  </r>
  <r>
    <x v="1286"/>
    <n v="25965.09"/>
  </r>
  <r>
    <x v="1287"/>
    <n v="25967.33"/>
  </r>
  <r>
    <x v="1288"/>
    <n v="25828.36"/>
  </r>
  <r>
    <x v="1289"/>
    <n v="25942.37"/>
  </r>
  <r>
    <x v="1290"/>
    <n v="25324.99"/>
  </r>
  <r>
    <x v="1291"/>
    <n v="25532.05"/>
  </r>
  <r>
    <x v="1292"/>
    <n v="25648.02"/>
  </r>
  <r>
    <x v="1293"/>
    <n v="25862.68"/>
  </r>
  <r>
    <x v="1294"/>
    <n v="25764"/>
  </r>
  <r>
    <x v="1295"/>
    <n v="25679.9"/>
  </r>
  <r>
    <x v="1296"/>
    <n v="25877.33"/>
  </r>
  <r>
    <x v="1297"/>
    <n v="25776.61"/>
  </r>
  <r>
    <x v="1298"/>
    <n v="25490.47"/>
  </r>
  <r>
    <x v="1299"/>
    <n v="25585.69"/>
  </r>
  <r>
    <x v="1300"/>
    <s v="."/>
  </r>
  <r>
    <x v="1301"/>
    <n v="25347.77"/>
  </r>
  <r>
    <x v="1302"/>
    <n v="25126.41"/>
  </r>
  <r>
    <x v="1303"/>
    <n v="25169.88"/>
  </r>
  <r>
    <x v="1304"/>
    <n v="24815.040000000001"/>
  </r>
  <r>
    <x v="1305"/>
    <n v="24819.78"/>
  </r>
  <r>
    <x v="1306"/>
    <n v="25332.18"/>
  </r>
  <r>
    <x v="1307"/>
    <n v="25539.57"/>
  </r>
  <r>
    <x v="1308"/>
    <n v="25720.66"/>
  </r>
  <r>
    <x v="1309"/>
    <n v="25983.94"/>
  </r>
  <r>
    <x v="1310"/>
    <n v="26062.68"/>
  </r>
  <r>
    <x v="1311"/>
    <n v="26048.51"/>
  </r>
  <r>
    <x v="1312"/>
    <n v="26004.83"/>
  </r>
  <r>
    <x v="1313"/>
    <n v="26106.77"/>
  </r>
  <r>
    <x v="1314"/>
    <n v="26089.61"/>
  </r>
  <r>
    <x v="1315"/>
    <n v="26112.53"/>
  </r>
  <r>
    <x v="1316"/>
    <n v="26465.54"/>
  </r>
  <r>
    <x v="1317"/>
    <n v="26504"/>
  </r>
  <r>
    <x v="1318"/>
    <n v="26753.17"/>
  </r>
  <r>
    <x v="1319"/>
    <n v="26719.13"/>
  </r>
  <r>
    <x v="1320"/>
    <n v="26727.54"/>
  </r>
  <r>
    <x v="1321"/>
    <n v="26548.22"/>
  </r>
  <r>
    <x v="1322"/>
    <n v="26536.82"/>
  </r>
  <r>
    <x v="1323"/>
    <n v="26526.58"/>
  </r>
  <r>
    <x v="1324"/>
    <n v="26599.96"/>
  </r>
  <r>
    <x v="1325"/>
    <n v="26717.43"/>
  </r>
  <r>
    <x v="1326"/>
    <n v="26786.68"/>
  </r>
  <r>
    <x v="1327"/>
    <n v="26966"/>
  </r>
  <r>
    <x v="1328"/>
    <s v="."/>
  </r>
  <r>
    <x v="1329"/>
    <n v="26922.12"/>
  </r>
  <r>
    <x v="1330"/>
    <n v="26806.14"/>
  </r>
  <r>
    <x v="1331"/>
    <n v="26783.49"/>
  </r>
  <r>
    <x v="1332"/>
    <n v="26860.2"/>
  </r>
  <r>
    <x v="1333"/>
    <n v="27088.080000000002"/>
  </r>
  <r>
    <x v="1334"/>
    <n v="27332.03"/>
  </r>
  <r>
    <x v="1335"/>
    <n v="27359.16"/>
  </r>
  <r>
    <x v="1336"/>
    <n v="27335.63"/>
  </r>
  <r>
    <x v="1337"/>
    <n v="27219.85"/>
  </r>
  <r>
    <x v="1338"/>
    <n v="27222.97"/>
  </r>
  <r>
    <x v="1339"/>
    <n v="27154.2"/>
  </r>
  <r>
    <x v="1340"/>
    <n v="27171.9"/>
  </r>
  <r>
    <x v="1341"/>
    <n v="27349.19"/>
  </r>
  <r>
    <x v="1342"/>
    <n v="27269.97"/>
  </r>
  <r>
    <x v="1343"/>
    <n v="27140.98"/>
  </r>
  <r>
    <x v="1344"/>
    <n v="27192.45"/>
  </r>
  <r>
    <x v="1345"/>
    <n v="27221.35"/>
  </r>
  <r>
    <x v="1346"/>
    <n v="27198.02"/>
  </r>
  <r>
    <x v="1347"/>
    <n v="26864.27"/>
  </r>
  <r>
    <x v="1348"/>
    <n v="26583.42"/>
  </r>
  <r>
    <x v="1349"/>
    <n v="26485.01"/>
  </r>
  <r>
    <x v="1350"/>
    <n v="25717.74"/>
  </r>
  <r>
    <x v="1351"/>
    <n v="26029.52"/>
  </r>
  <r>
    <x v="1352"/>
    <n v="26007.07"/>
  </r>
  <r>
    <x v="1353"/>
    <n v="26378.19"/>
  </r>
  <r>
    <x v="1354"/>
    <n v="26287.439999999999"/>
  </r>
  <r>
    <x v="1355"/>
    <n v="25907.37"/>
  </r>
  <r>
    <x v="1356"/>
    <n v="26279.91"/>
  </r>
  <r>
    <x v="1357"/>
    <n v="25479.42"/>
  </r>
  <r>
    <x v="1358"/>
    <n v="25579.39"/>
  </r>
  <r>
    <x v="1359"/>
    <n v="25886.01"/>
  </r>
  <r>
    <x v="1360"/>
    <n v="26135.79"/>
  </r>
  <r>
    <x v="1361"/>
    <n v="25962.44"/>
  </r>
  <r>
    <x v="1362"/>
    <n v="26202.73"/>
  </r>
  <r>
    <x v="1363"/>
    <n v="26252.240000000002"/>
  </r>
  <r>
    <x v="1364"/>
    <n v="25628.9"/>
  </r>
  <r>
    <x v="1365"/>
    <n v="25898.83"/>
  </r>
  <r>
    <x v="1366"/>
    <n v="25777.9"/>
  </r>
  <r>
    <x v="1367"/>
    <n v="26036.1"/>
  </r>
  <r>
    <x v="1368"/>
    <n v="26362.25"/>
  </r>
  <r>
    <x v="1369"/>
    <n v="26403.279999999999"/>
  </r>
  <r>
    <x v="1370"/>
    <s v="."/>
  </r>
  <r>
    <x v="1371"/>
    <n v="26118.02"/>
  </r>
  <r>
    <x v="1372"/>
    <n v="26355.47"/>
  </r>
  <r>
    <x v="1373"/>
    <n v="26728.15"/>
  </r>
  <r>
    <x v="1374"/>
    <n v="26797.46"/>
  </r>
  <r>
    <x v="1375"/>
    <n v="26835.51"/>
  </r>
  <r>
    <x v="1376"/>
    <n v="26909.43"/>
  </r>
  <r>
    <x v="1377"/>
    <n v="27137.040000000001"/>
  </r>
  <r>
    <x v="1378"/>
    <n v="27182.45"/>
  </r>
  <r>
    <x v="1379"/>
    <n v="27219.52"/>
  </r>
  <r>
    <x v="1380"/>
    <n v="27076.82"/>
  </r>
  <r>
    <x v="1381"/>
    <n v="27110.799999999999"/>
  </r>
  <r>
    <x v="1382"/>
    <n v="27147.08"/>
  </r>
  <r>
    <x v="1383"/>
    <n v="27094.79"/>
  </r>
  <r>
    <x v="1384"/>
    <n v="26935.07"/>
  </r>
  <r>
    <x v="1385"/>
    <n v="26949.99"/>
  </r>
  <r>
    <x v="1386"/>
    <n v="26807.77"/>
  </r>
  <r>
    <x v="1387"/>
    <n v="26970.71"/>
  </r>
  <r>
    <x v="1388"/>
    <n v="26891.119999999999"/>
  </r>
  <r>
    <x v="1389"/>
    <n v="26820.25"/>
  </r>
  <r>
    <x v="1390"/>
    <n v="26916.83"/>
  </r>
  <r>
    <x v="1391"/>
    <n v="26573.040000000001"/>
  </r>
  <r>
    <x v="1392"/>
    <n v="26078.62"/>
  </r>
  <r>
    <x v="1393"/>
    <n v="26201.040000000001"/>
  </r>
  <r>
    <x v="1394"/>
    <n v="26573.72"/>
  </r>
  <r>
    <x v="1395"/>
    <n v="26478.02"/>
  </r>
  <r>
    <x v="1396"/>
    <n v="26164.04"/>
  </r>
  <r>
    <x v="1397"/>
    <n v="26346.01"/>
  </r>
  <r>
    <x v="1398"/>
    <n v="26496.67"/>
  </r>
  <r>
    <x v="1399"/>
    <n v="26816.59"/>
  </r>
  <r>
    <x v="1400"/>
    <n v="26787.360000000001"/>
  </r>
  <r>
    <x v="1401"/>
    <n v="27024.799999999999"/>
  </r>
  <r>
    <x v="1402"/>
    <n v="27001.98"/>
  </r>
  <r>
    <x v="1403"/>
    <n v="27025.88"/>
  </r>
  <r>
    <x v="1404"/>
    <n v="26770.2"/>
  </r>
  <r>
    <x v="1405"/>
    <n v="26827.64"/>
  </r>
  <r>
    <x v="1406"/>
    <n v="26788.1"/>
  </r>
  <r>
    <x v="1407"/>
    <n v="26833.95"/>
  </r>
  <r>
    <x v="1408"/>
    <n v="26805.53"/>
  </r>
  <r>
    <x v="1409"/>
    <n v="26958.06"/>
  </r>
  <r>
    <x v="1410"/>
    <n v="27090.720000000001"/>
  </r>
  <r>
    <x v="1411"/>
    <n v="27071.42"/>
  </r>
  <r>
    <x v="1412"/>
    <n v="27186.69"/>
  </r>
  <r>
    <x v="1413"/>
    <n v="27046.23"/>
  </r>
  <r>
    <x v="1414"/>
    <n v="27347.360000000001"/>
  </r>
  <r>
    <x v="1415"/>
    <n v="27462.11"/>
  </r>
  <r>
    <x v="1416"/>
    <n v="27492.63"/>
  </r>
  <r>
    <x v="1417"/>
    <n v="27492.560000000001"/>
  </r>
  <r>
    <x v="1418"/>
    <n v="27674.799999999999"/>
  </r>
  <r>
    <x v="1419"/>
    <n v="27681.24"/>
  </r>
  <r>
    <x v="1420"/>
    <n v="27691.49"/>
  </r>
  <r>
    <x v="1421"/>
    <n v="27691.49"/>
  </r>
  <r>
    <x v="1422"/>
    <n v="27783.59"/>
  </r>
  <r>
    <x v="1423"/>
    <n v="27781.96"/>
  </r>
  <r>
    <x v="1424"/>
    <n v="28004.89"/>
  </r>
  <r>
    <x v="1425"/>
    <n v="28036.22"/>
  </r>
  <r>
    <x v="1426"/>
    <n v="27934.02"/>
  </r>
  <r>
    <x v="1427"/>
    <n v="27821.09"/>
  </r>
  <r>
    <x v="1428"/>
    <n v="27766.29"/>
  </r>
  <r>
    <x v="1429"/>
    <n v="27875.62"/>
  </r>
  <r>
    <x v="1430"/>
    <n v="28066.47"/>
  </r>
  <r>
    <x v="1431"/>
    <n v="28121.68"/>
  </r>
  <r>
    <x v="1432"/>
    <n v="28164"/>
  </r>
  <r>
    <x v="1433"/>
    <s v="."/>
  </r>
  <r>
    <x v="1434"/>
    <n v="28051.41"/>
  </r>
  <r>
    <x v="1435"/>
    <n v="27783.040000000001"/>
  </r>
  <r>
    <x v="1436"/>
    <n v="27502.81"/>
  </r>
  <r>
    <x v="1437"/>
    <n v="27649.78"/>
  </r>
  <r>
    <x v="1438"/>
    <n v="27677.79"/>
  </r>
  <r>
    <x v="1439"/>
    <n v="28015.06"/>
  </r>
  <r>
    <x v="1440"/>
    <n v="27909.599999999999"/>
  </r>
  <r>
    <x v="1441"/>
    <n v="27881.72"/>
  </r>
  <r>
    <x v="1442"/>
    <n v="27911.3"/>
  </r>
  <r>
    <x v="1443"/>
    <n v="28132.05"/>
  </r>
  <r>
    <x v="1444"/>
    <n v="28135.38"/>
  </r>
  <r>
    <x v="1445"/>
    <n v="28235.89"/>
  </r>
  <r>
    <x v="1446"/>
    <n v="28267.16"/>
  </r>
  <r>
    <x v="1447"/>
    <n v="28239.279999999999"/>
  </r>
  <r>
    <x v="1448"/>
    <n v="28376.959999999999"/>
  </r>
  <r>
    <x v="1449"/>
    <n v="28455.09"/>
  </r>
  <r>
    <x v="1450"/>
    <n v="28551.53"/>
  </r>
  <r>
    <x v="1451"/>
    <n v="28515.45"/>
  </r>
  <r>
    <x v="1452"/>
    <s v="."/>
  </r>
  <r>
    <x v="1453"/>
    <n v="28621.39"/>
  </r>
  <r>
    <x v="1454"/>
    <n v="28645.26"/>
  </r>
  <r>
    <x v="1455"/>
    <n v="28462.14"/>
  </r>
  <r>
    <x v="1456"/>
    <n v="28538.44"/>
  </r>
  <r>
    <x v="1457"/>
    <s v="."/>
  </r>
  <r>
    <x v="1458"/>
    <n v="28868.799999999999"/>
  </r>
  <r>
    <x v="1459"/>
    <n v="28634.880000000001"/>
  </r>
  <r>
    <x v="1460"/>
    <n v="28703.38"/>
  </r>
  <r>
    <x v="1461"/>
    <n v="28583.68"/>
  </r>
  <r>
    <x v="1462"/>
    <n v="28745.09"/>
  </r>
  <r>
    <x v="1463"/>
    <n v="28956.9"/>
  </r>
  <r>
    <x v="1464"/>
    <n v="28823.77"/>
  </r>
  <r>
    <x v="1465"/>
    <n v="28907.05"/>
  </r>
  <r>
    <x v="1466"/>
    <n v="28939.67"/>
  </r>
  <r>
    <x v="1467"/>
    <n v="29030.22"/>
  </r>
  <r>
    <x v="1468"/>
    <n v="29297.64"/>
  </r>
  <r>
    <x v="1469"/>
    <n v="29348.1"/>
  </r>
  <r>
    <x v="1470"/>
    <s v="."/>
  </r>
  <r>
    <x v="1471"/>
    <n v="29196.04"/>
  </r>
  <r>
    <x v="1472"/>
    <n v="29186.27"/>
  </r>
  <r>
    <x v="1473"/>
    <n v="29160.09"/>
  </r>
  <r>
    <x v="1474"/>
    <n v="28989.73"/>
  </r>
  <r>
    <x v="1475"/>
    <n v="28535.8"/>
  </r>
  <r>
    <x v="1476"/>
    <n v="28722.85"/>
  </r>
  <r>
    <x v="1477"/>
    <n v="28734.45"/>
  </r>
  <r>
    <x v="1478"/>
    <n v="28859.439999999999"/>
  </r>
  <r>
    <x v="1479"/>
    <n v="28256.03"/>
  </r>
  <r>
    <x v="1480"/>
    <n v="28399.81"/>
  </r>
  <r>
    <x v="1481"/>
    <n v="28807.63"/>
  </r>
  <r>
    <x v="1482"/>
    <n v="29290.85"/>
  </r>
  <r>
    <x v="1483"/>
    <n v="29379.77"/>
  </r>
  <r>
    <x v="1484"/>
    <n v="29102.51"/>
  </r>
  <r>
    <x v="1485"/>
    <n v="29276.82"/>
  </r>
  <r>
    <x v="1486"/>
    <n v="29276.34"/>
  </r>
  <r>
    <x v="1487"/>
    <n v="29551.42"/>
  </r>
  <r>
    <x v="1488"/>
    <n v="29423.31"/>
  </r>
  <r>
    <x v="1489"/>
    <n v="29398.080000000002"/>
  </r>
  <r>
    <x v="1490"/>
    <s v="."/>
  </r>
  <r>
    <x v="1491"/>
    <n v="29232.19"/>
  </r>
  <r>
    <x v="1492"/>
    <n v="29348.03"/>
  </r>
  <r>
    <x v="1493"/>
    <n v="29219.98"/>
  </r>
  <r>
    <x v="1494"/>
    <n v="28992.41"/>
  </r>
  <r>
    <x v="1495"/>
    <n v="27960.799999999999"/>
  </r>
  <r>
    <x v="1496"/>
    <n v="27081.360000000001"/>
  </r>
  <r>
    <x v="1497"/>
    <n v="26957.59"/>
  </r>
  <r>
    <x v="1498"/>
    <n v="25766.639999999999"/>
  </r>
  <r>
    <x v="1499"/>
    <n v="25409.360000000001"/>
  </r>
  <r>
    <x v="1500"/>
    <n v="26703.32"/>
  </r>
  <r>
    <x v="1501"/>
    <n v="25917.41"/>
  </r>
  <r>
    <x v="1502"/>
    <n v="27090.86"/>
  </r>
  <r>
    <x v="1503"/>
    <n v="26121.279999999999"/>
  </r>
  <r>
    <x v="1504"/>
    <n v="25864.78"/>
  </r>
  <r>
    <x v="1505"/>
    <n v="23851.02"/>
  </r>
  <r>
    <x v="1506"/>
    <n v="25018.16"/>
  </r>
  <r>
    <x v="1507"/>
    <n v="23553.22"/>
  </r>
  <r>
    <x v="1508"/>
    <n v="21200.62"/>
  </r>
  <r>
    <x v="1509"/>
    <n v="23185.62"/>
  </r>
  <r>
    <x v="1510"/>
    <n v="20188.52"/>
  </r>
  <r>
    <x v="1511"/>
    <n v="21237.38"/>
  </r>
  <r>
    <x v="1512"/>
    <n v="19898.919999999998"/>
  </r>
  <r>
    <x v="1513"/>
    <n v="20087.189999999999"/>
  </r>
  <r>
    <x v="1514"/>
    <n v="19173.98"/>
  </r>
  <r>
    <x v="1515"/>
    <n v="18591.93"/>
  </r>
  <r>
    <x v="1516"/>
    <n v="20704.91"/>
  </r>
  <r>
    <x v="1517"/>
    <n v="21200.55"/>
  </r>
  <r>
    <x v="1518"/>
    <n v="22552.17"/>
  </r>
  <r>
    <x v="1519"/>
    <n v="21636.78"/>
  </r>
  <r>
    <x v="1520"/>
    <n v="22327.48"/>
  </r>
  <r>
    <x v="1521"/>
    <n v="21917.16"/>
  </r>
  <r>
    <x v="1522"/>
    <n v="20943.509999999998"/>
  </r>
  <r>
    <x v="1523"/>
    <n v="21413.439999999999"/>
  </r>
  <r>
    <x v="1524"/>
    <n v="21052.53"/>
  </r>
  <r>
    <x v="1525"/>
    <n v="22679.99"/>
  </r>
  <r>
    <x v="1526"/>
    <n v="22653.86"/>
  </r>
  <r>
    <x v="1527"/>
    <n v="23433.57"/>
  </r>
  <r>
    <x v="1528"/>
    <n v="23719.37"/>
  </r>
  <r>
    <x v="1529"/>
    <s v="."/>
  </r>
  <r>
    <x v="1530"/>
    <n v="23390.77"/>
  </r>
  <r>
    <x v="1531"/>
    <n v="23949.759999999998"/>
  </r>
  <r>
    <x v="1532"/>
    <n v="23504.35"/>
  </r>
  <r>
    <x v="1533"/>
    <n v="23537.68"/>
  </r>
  <r>
    <x v="1534"/>
    <n v="24242.49"/>
  </r>
  <r>
    <x v="1535"/>
    <n v="23650.44"/>
  </r>
  <r>
    <x v="1536"/>
    <n v="23018.880000000001"/>
  </r>
  <r>
    <x v="1537"/>
    <n v="23475.82"/>
  </r>
  <r>
    <x v="1538"/>
    <n v="23515.26"/>
  </r>
  <r>
    <x v="1539"/>
    <n v="23775.27"/>
  </r>
  <r>
    <x v="1540"/>
    <n v="24133.78"/>
  </r>
  <r>
    <x v="1541"/>
    <n v="24101.55"/>
  </r>
  <r>
    <x v="1542"/>
    <n v="24633.86"/>
  </r>
  <r>
    <x v="1543"/>
    <n v="24345.72"/>
  </r>
  <r>
    <x v="1544"/>
    <n v="23723.69"/>
  </r>
  <r>
    <x v="1545"/>
    <n v="23749.759999999998"/>
  </r>
  <r>
    <x v="1546"/>
    <n v="23883.09"/>
  </r>
  <r>
    <x v="1547"/>
    <n v="23664.639999999999"/>
  </r>
  <r>
    <x v="1548"/>
    <n v="23875.89"/>
  </r>
  <r>
    <x v="1549"/>
    <n v="24331.32"/>
  </r>
  <r>
    <x v="1550"/>
    <n v="24221.99"/>
  </r>
  <r>
    <x v="1551"/>
    <n v="23764.78"/>
  </r>
  <r>
    <x v="1552"/>
    <n v="23247.97"/>
  </r>
  <r>
    <x v="1553"/>
    <n v="23625.34"/>
  </r>
  <r>
    <x v="1554"/>
    <n v="23685.42"/>
  </r>
  <r>
    <x v="1555"/>
    <n v="24597.37"/>
  </r>
  <r>
    <x v="1556"/>
    <n v="24206.86"/>
  </r>
  <r>
    <x v="1557"/>
    <n v="24575.9"/>
  </r>
  <r>
    <x v="1558"/>
    <n v="24474.12"/>
  </r>
  <r>
    <x v="1559"/>
    <n v="24465.16"/>
  </r>
  <r>
    <x v="1560"/>
    <s v="."/>
  </r>
  <r>
    <x v="1561"/>
    <n v="24995.11"/>
  </r>
  <r>
    <x v="1562"/>
    <n v="25548.27"/>
  </r>
  <r>
    <x v="1563"/>
    <n v="25400.639999999999"/>
  </r>
  <r>
    <x v="1564"/>
    <n v="25383.11"/>
  </r>
  <r>
    <x v="1565"/>
    <n v="25475.02"/>
  </r>
  <r>
    <x v="1566"/>
    <n v="25742.65"/>
  </r>
  <r>
    <x v="1567"/>
    <n v="26269.89"/>
  </r>
  <r>
    <x v="1568"/>
    <n v="26281.82"/>
  </r>
  <r>
    <x v="1569"/>
    <n v="27110.98"/>
  </r>
  <r>
    <x v="1570"/>
    <n v="27572.44"/>
  </r>
  <r>
    <x v="1571"/>
    <n v="27272.3"/>
  </r>
  <r>
    <x v="1572"/>
    <n v="26989.99"/>
  </r>
  <r>
    <x v="1573"/>
    <n v="25128.17"/>
  </r>
  <r>
    <x v="1574"/>
    <n v="25605.54"/>
  </r>
  <r>
    <x v="1575"/>
    <n v="25763.16"/>
  </r>
  <r>
    <x v="1576"/>
    <n v="26289.98"/>
  </r>
  <r>
    <x v="1577"/>
    <n v="26119.61"/>
  </r>
  <r>
    <x v="1578"/>
    <n v="26080.1"/>
  </r>
  <r>
    <x v="1579"/>
    <n v="25871.46"/>
  </r>
  <r>
    <x v="1580"/>
    <n v="26024.959999999999"/>
  </r>
  <r>
    <x v="1581"/>
    <n v="26156.1"/>
  </r>
  <r>
    <x v="1582"/>
    <n v="25445.94"/>
  </r>
  <r>
    <x v="1583"/>
    <n v="25745.599999999999"/>
  </r>
  <r>
    <x v="1584"/>
    <n v="25015.55"/>
  </r>
  <r>
    <x v="1585"/>
    <n v="25595.8"/>
  </r>
  <r>
    <x v="1586"/>
    <n v="25812.880000000001"/>
  </r>
  <r>
    <x v="1587"/>
    <n v="25734.97"/>
  </r>
  <r>
    <x v="1588"/>
    <n v="25827.360000000001"/>
  </r>
  <r>
    <x v="1589"/>
    <s v="."/>
  </r>
  <r>
    <x v="1590"/>
    <n v="26287.03"/>
  </r>
  <r>
    <x v="1591"/>
    <n v="25890.18"/>
  </r>
  <r>
    <x v="1592"/>
    <n v="26067.279999999999"/>
  </r>
  <r>
    <x v="1593"/>
    <n v="25706.09"/>
  </r>
  <r>
    <x v="1594"/>
    <n v="26075.3"/>
  </r>
  <r>
    <x v="1595"/>
    <n v="26085.8"/>
  </r>
  <r>
    <x v="1596"/>
    <n v="26642.59"/>
  </r>
  <r>
    <x v="1597"/>
    <n v="26870.1"/>
  </r>
  <r>
    <x v="1598"/>
    <n v="26734.71"/>
  </r>
  <r>
    <x v="1599"/>
    <n v="26671.95"/>
  </r>
  <r>
    <x v="1600"/>
    <n v="26680.87"/>
  </r>
  <r>
    <x v="1601"/>
    <n v="26840.400000000001"/>
  </r>
  <r>
    <x v="1602"/>
    <n v="27005.84"/>
  </r>
  <r>
    <x v="1603"/>
    <n v="26652.33"/>
  </r>
  <r>
    <x v="1604"/>
    <n v="26469.89"/>
  </r>
  <r>
    <x v="1605"/>
    <n v="26584.77"/>
  </r>
  <r>
    <x v="1606"/>
    <n v="26379.279999999999"/>
  </r>
  <r>
    <x v="1607"/>
    <n v="26539.57"/>
  </r>
  <r>
    <x v="1608"/>
    <n v="26313.65"/>
  </r>
  <r>
    <x v="1609"/>
    <n v="26428.32"/>
  </r>
  <r>
    <x v="1610"/>
    <n v="26664.400000000001"/>
  </r>
  <r>
    <x v="1611"/>
    <n v="26828.47"/>
  </r>
  <r>
    <x v="1612"/>
    <n v="27201.52"/>
  </r>
  <r>
    <x v="1613"/>
    <n v="27386.98"/>
  </r>
  <r>
    <x v="1614"/>
    <n v="27433.48"/>
  </r>
  <r>
    <x v="1615"/>
    <n v="27791.439999999999"/>
  </r>
  <r>
    <x v="1616"/>
    <n v="27686.91"/>
  </r>
  <r>
    <x v="1617"/>
    <n v="27976.84"/>
  </r>
  <r>
    <x v="1618"/>
    <n v="27896.720000000001"/>
  </r>
  <r>
    <x v="1619"/>
    <n v="27931.02"/>
  </r>
  <r>
    <x v="1620"/>
    <n v="27844.91"/>
  </r>
  <r>
    <x v="1621"/>
    <n v="27778.07"/>
  </r>
  <r>
    <x v="1622"/>
    <n v="27692.880000000001"/>
  </r>
  <r>
    <x v="1623"/>
    <n v="27739.73"/>
  </r>
  <r>
    <x v="1624"/>
    <n v="27930.33"/>
  </r>
  <r>
    <x v="1625"/>
    <n v="28308.46"/>
  </r>
  <r>
    <x v="1626"/>
    <n v="28248.44"/>
  </r>
  <r>
    <x v="1627"/>
    <n v="28331.919999999998"/>
  </r>
  <r>
    <x v="1628"/>
    <n v="28492.27"/>
  </r>
  <r>
    <x v="1629"/>
    <n v="28653.87"/>
  </r>
  <r>
    <x v="1630"/>
    <n v="28430.05"/>
  </r>
  <r>
    <x v="1631"/>
    <n v="28645.66"/>
  </r>
  <r>
    <x v="1632"/>
    <n v="29100.5"/>
  </r>
  <r>
    <x v="1633"/>
    <n v="28292.73"/>
  </r>
  <r>
    <x v="1634"/>
    <n v="28133.31"/>
  </r>
  <r>
    <x v="1635"/>
    <s v="."/>
  </r>
  <r>
    <x v="1636"/>
    <n v="27500.89"/>
  </r>
  <r>
    <x v="1637"/>
    <n v="27940.47"/>
  </r>
  <r>
    <x v="1638"/>
    <n v="27534.58"/>
  </r>
  <r>
    <x v="1639"/>
    <n v="27665.64"/>
  </r>
  <r>
    <x v="1640"/>
    <n v="27993.33"/>
  </r>
  <r>
    <x v="1641"/>
    <n v="27995.599999999999"/>
  </r>
  <r>
    <x v="1642"/>
    <n v="28032.38"/>
  </r>
  <r>
    <x v="1643"/>
    <n v="27901.98"/>
  </r>
  <r>
    <x v="1644"/>
    <n v="27657.42"/>
  </r>
  <r>
    <x v="1645"/>
    <n v="27147.7"/>
  </r>
  <r>
    <x v="1646"/>
    <n v="27288.18"/>
  </r>
  <r>
    <x v="1647"/>
    <n v="26763.13"/>
  </r>
  <r>
    <x v="1648"/>
    <n v="26815.439999999999"/>
  </r>
  <r>
    <x v="1649"/>
    <n v="27173.96"/>
  </r>
  <r>
    <x v="1650"/>
    <n v="27584.06"/>
  </r>
  <r>
    <x v="1651"/>
    <n v="27452.66"/>
  </r>
  <r>
    <x v="1652"/>
    <n v="27781.7"/>
  </r>
  <r>
    <x v="1653"/>
    <n v="27816.9"/>
  </r>
  <r>
    <x v="1654"/>
    <n v="27682.81"/>
  </r>
  <r>
    <x v="1655"/>
    <n v="28148.639999999999"/>
  </r>
  <r>
    <x v="1656"/>
    <n v="27772.76"/>
  </r>
  <r>
    <x v="1657"/>
    <n v="28303.46"/>
  </r>
  <r>
    <x v="1658"/>
    <n v="28425.51"/>
  </r>
  <r>
    <x v="1659"/>
    <n v="28586.9"/>
  </r>
  <r>
    <x v="1660"/>
    <n v="28837.52"/>
  </r>
  <r>
    <x v="1661"/>
    <n v="28679.81"/>
  </r>
  <r>
    <x v="1662"/>
    <n v="28514"/>
  </r>
  <r>
    <x v="1663"/>
    <n v="28494.2"/>
  </r>
  <r>
    <x v="1664"/>
    <n v="28606.31"/>
  </r>
  <r>
    <x v="1665"/>
    <n v="28195.42"/>
  </r>
  <r>
    <x v="1666"/>
    <n v="28308.79"/>
  </r>
  <r>
    <x v="1667"/>
    <n v="28210.82"/>
  </r>
  <r>
    <x v="1668"/>
    <n v="28363.66"/>
  </r>
  <r>
    <x v="1669"/>
    <n v="28335.57"/>
  </r>
  <r>
    <x v="1670"/>
    <n v="27685.38"/>
  </r>
  <r>
    <x v="1671"/>
    <n v="27463.19"/>
  </r>
  <r>
    <x v="1672"/>
    <n v="26519.95"/>
  </r>
  <r>
    <x v="1673"/>
    <n v="26659.11"/>
  </r>
  <r>
    <x v="1674"/>
    <n v="26501.599999999999"/>
  </r>
  <r>
    <x v="1675"/>
    <n v="26925.05"/>
  </r>
  <r>
    <x v="1676"/>
    <n v="27480.03"/>
  </r>
  <r>
    <x v="1677"/>
    <n v="27847.66"/>
  </r>
  <r>
    <x v="1678"/>
    <n v="28390.18"/>
  </r>
  <r>
    <x v="1679"/>
    <n v="28323.4"/>
  </r>
  <r>
    <x v="1680"/>
    <n v="29157.97"/>
  </r>
  <r>
    <x v="1681"/>
    <n v="29420.92"/>
  </r>
  <r>
    <x v="1682"/>
    <n v="29397.63"/>
  </r>
  <r>
    <x v="1683"/>
    <n v="29080.17"/>
  </r>
  <r>
    <x v="1684"/>
    <n v="29479.81"/>
  </r>
  <r>
    <x v="1685"/>
    <n v="29950.44"/>
  </r>
  <r>
    <x v="1686"/>
    <n v="29783.35"/>
  </r>
  <r>
    <x v="1687"/>
    <n v="29438.42"/>
  </r>
  <r>
    <x v="1688"/>
    <n v="29483.23"/>
  </r>
  <r>
    <x v="1689"/>
    <n v="29263.48"/>
  </r>
  <r>
    <x v="1690"/>
    <n v="29591.27"/>
  </r>
  <r>
    <x v="1691"/>
    <n v="30046.240000000002"/>
  </r>
  <r>
    <x v="1692"/>
    <n v="29872.47"/>
  </r>
  <r>
    <x v="1693"/>
    <s v="."/>
  </r>
  <r>
    <x v="1694"/>
    <n v="29910.37"/>
  </r>
  <r>
    <x v="1695"/>
    <n v="29638.639999999999"/>
  </r>
  <r>
    <x v="1696"/>
    <n v="29823.919999999998"/>
  </r>
  <r>
    <x v="1697"/>
    <n v="29883.79"/>
  </r>
  <r>
    <x v="1698"/>
    <n v="29969.52"/>
  </r>
  <r>
    <x v="1699"/>
    <n v="30218.26"/>
  </r>
  <r>
    <x v="1700"/>
    <n v="30069.79"/>
  </r>
  <r>
    <x v="1701"/>
    <n v="30173.88"/>
  </r>
  <r>
    <x v="1702"/>
    <n v="30068.81"/>
  </r>
  <r>
    <x v="1703"/>
    <n v="29999.26"/>
  </r>
  <r>
    <x v="1704"/>
    <n v="30046.37"/>
  </r>
  <r>
    <x v="1705"/>
    <n v="29861.55"/>
  </r>
  <r>
    <x v="1706"/>
    <n v="30199.31"/>
  </r>
  <r>
    <x v="1707"/>
    <n v="30154.54"/>
  </r>
  <r>
    <x v="1708"/>
    <n v="30303.37"/>
  </r>
  <r>
    <x v="1709"/>
    <n v="30179.05"/>
  </r>
  <r>
    <x v="1710"/>
    <n v="30216.45"/>
  </r>
  <r>
    <x v="1711"/>
    <n v="30015.51"/>
  </r>
  <r>
    <x v="1712"/>
    <n v="30129.83"/>
  </r>
  <r>
    <x v="1713"/>
    <n v="30199.87"/>
  </r>
  <r>
    <x v="1714"/>
    <s v="."/>
  </r>
  <r>
    <x v="1715"/>
    <n v="30403.97"/>
  </r>
  <r>
    <x v="1716"/>
    <n v="30335.67"/>
  </r>
  <r>
    <x v="1717"/>
    <n v="30409.56"/>
  </r>
  <r>
    <x v="1718"/>
    <n v="30606.48"/>
  </r>
  <r>
    <x v="1719"/>
    <s v="."/>
  </r>
  <r>
    <x v="1720"/>
    <n v="30223.89"/>
  </r>
  <r>
    <x v="1721"/>
    <n v="30391.599999999999"/>
  </r>
  <r>
    <x v="1722"/>
    <n v="30829.4"/>
  </r>
  <r>
    <x v="1723"/>
    <n v="31041.13"/>
  </r>
  <r>
    <x v="1724"/>
    <n v="31097.97"/>
  </r>
  <r>
    <x v="1725"/>
    <n v="31008.69"/>
  </r>
  <r>
    <x v="1726"/>
    <n v="31068.69"/>
  </r>
  <r>
    <x v="1727"/>
    <n v="31060.47"/>
  </r>
  <r>
    <x v="1728"/>
    <n v="30991.52"/>
  </r>
  <r>
    <x v="1729"/>
    <n v="30814.26"/>
  </r>
  <r>
    <x v="1730"/>
    <s v="."/>
  </r>
  <r>
    <x v="1731"/>
    <n v="30930.52"/>
  </r>
  <r>
    <x v="1732"/>
    <n v="31188.38"/>
  </r>
  <r>
    <x v="1733"/>
    <n v="31176.01"/>
  </r>
  <r>
    <x v="1734"/>
    <n v="30996.98"/>
  </r>
  <r>
    <x v="1735"/>
    <n v="30960"/>
  </r>
  <r>
    <x v="1736"/>
    <n v="30937.040000000001"/>
  </r>
  <r>
    <x v="1737"/>
    <n v="30303.17"/>
  </r>
  <r>
    <x v="1738"/>
    <n v="30603.360000000001"/>
  </r>
  <r>
    <x v="1739"/>
    <n v="29982.62"/>
  </r>
  <r>
    <x v="1740"/>
    <n v="30211.91"/>
  </r>
  <r>
    <x v="1741"/>
    <n v="30687.48"/>
  </r>
  <r>
    <x v="1742"/>
    <n v="30723.599999999999"/>
  </r>
  <r>
    <x v="1743"/>
    <n v="31055.86"/>
  </r>
  <r>
    <x v="1744"/>
    <n v="31148.240000000002"/>
  </r>
  <r>
    <x v="1745"/>
    <n v="31385.759999999998"/>
  </r>
  <r>
    <x v="1746"/>
    <n v="31375.83"/>
  </r>
  <r>
    <x v="1747"/>
    <n v="31437.8"/>
  </r>
  <r>
    <x v="1748"/>
    <n v="31430.7"/>
  </r>
  <r>
    <x v="1749"/>
    <n v="31458.400000000001"/>
  </r>
  <r>
    <x v="1750"/>
    <s v="."/>
  </r>
  <r>
    <x v="1751"/>
    <n v="31522.75"/>
  </r>
  <r>
    <x v="1752"/>
    <n v="31613.02"/>
  </r>
  <r>
    <x v="1753"/>
    <n v="31493.34"/>
  </r>
  <r>
    <x v="1754"/>
    <n v="31494.32"/>
  </r>
  <r>
    <x v="1755"/>
    <n v="31521.69"/>
  </r>
  <r>
    <x v="1756"/>
    <n v="31537.35"/>
  </r>
  <r>
    <x v="1757"/>
    <n v="31961.86"/>
  </r>
  <r>
    <x v="1758"/>
    <n v="31402.01"/>
  </r>
  <r>
    <x v="1759"/>
    <n v="30932.37"/>
  </r>
  <r>
    <x v="1760"/>
    <n v="31535.51"/>
  </r>
  <r>
    <x v="1761"/>
    <n v="31391.52"/>
  </r>
  <r>
    <x v="1762"/>
    <n v="31270.09"/>
  </r>
  <r>
    <x v="1763"/>
    <n v="30924.14"/>
  </r>
  <r>
    <x v="1764"/>
    <n v="31496.3"/>
  </r>
  <r>
    <x v="1765"/>
    <n v="31802.44"/>
  </r>
  <r>
    <x v="1766"/>
    <n v="31832.74"/>
  </r>
  <r>
    <x v="1767"/>
    <n v="32297.02"/>
  </r>
  <r>
    <x v="1768"/>
    <n v="32485.59"/>
  </r>
  <r>
    <x v="1769"/>
    <n v="32778.639999999999"/>
  </r>
  <r>
    <x v="1770"/>
    <n v="32953.46"/>
  </r>
  <r>
    <x v="1771"/>
    <n v="32825.949999999997"/>
  </r>
  <r>
    <x v="1772"/>
    <n v="33015.370000000003"/>
  </r>
  <r>
    <x v="1773"/>
    <n v="32862.300000000003"/>
  </r>
  <r>
    <x v="1774"/>
    <n v="32627.97"/>
  </r>
  <r>
    <x v="1775"/>
    <n v="32731.200000000001"/>
  </r>
  <r>
    <x v="1776"/>
    <n v="32423.15"/>
  </r>
  <r>
    <x v="1777"/>
    <n v="32420.06"/>
  </r>
  <r>
    <x v="1778"/>
    <n v="32619.48"/>
  </r>
  <r>
    <x v="1779"/>
    <n v="33072.879999999997"/>
  </r>
  <r>
    <x v="1780"/>
    <n v="33171.370000000003"/>
  </r>
  <r>
    <x v="1781"/>
    <n v="33066.959999999999"/>
  </r>
  <r>
    <x v="1782"/>
    <n v="32981.550000000003"/>
  </r>
  <r>
    <x v="1783"/>
    <n v="33153.21"/>
  </r>
  <r>
    <x v="1784"/>
    <s v="."/>
  </r>
  <r>
    <x v="1785"/>
    <n v="33527.19"/>
  </r>
  <r>
    <x v="1786"/>
    <n v="33430.239999999998"/>
  </r>
  <r>
    <x v="1787"/>
    <n v="33446.26"/>
  </r>
  <r>
    <x v="1788"/>
    <n v="33503.57"/>
  </r>
  <r>
    <x v="1789"/>
    <n v="33800.6"/>
  </r>
  <r>
    <x v="1790"/>
    <n v="33745.4"/>
  </r>
  <r>
    <x v="1791"/>
    <n v="33677.269999999997"/>
  </r>
  <r>
    <x v="1792"/>
    <n v="33730.89"/>
  </r>
  <r>
    <x v="1793"/>
    <n v="34035.99"/>
  </r>
  <r>
    <x v="1794"/>
    <n v="34200.67"/>
  </r>
  <r>
    <x v="1795"/>
    <n v="34077.629999999997"/>
  </r>
  <r>
    <x v="1796"/>
    <n v="33821.300000000003"/>
  </r>
  <r>
    <x v="1797"/>
    <n v="34137.31"/>
  </r>
  <r>
    <x v="1798"/>
    <n v="33815.9"/>
  </r>
  <r>
    <x v="1799"/>
    <n v="34043.49"/>
  </r>
  <r>
    <x v="1800"/>
    <n v="33981.57"/>
  </r>
  <r>
    <x v="1801"/>
    <n v="33984.93"/>
  </r>
  <r>
    <x v="1802"/>
    <n v="33820.379999999997"/>
  </r>
  <r>
    <x v="1803"/>
    <n v="34060.36"/>
  </r>
  <r>
    <x v="1804"/>
    <n v="33874.85"/>
  </r>
  <r>
    <x v="1805"/>
    <n v="34113.230000000003"/>
  </r>
  <r>
    <x v="1806"/>
    <n v="34133.03"/>
  </r>
  <r>
    <x v="1807"/>
    <n v="34230.339999999997"/>
  </r>
  <r>
    <x v="1808"/>
    <n v="34548.53"/>
  </r>
  <r>
    <x v="1809"/>
    <n v="34777.760000000002"/>
  </r>
  <r>
    <x v="1810"/>
    <n v="34742.82"/>
  </r>
  <r>
    <x v="1811"/>
    <n v="34269.160000000003"/>
  </r>
  <r>
    <x v="1812"/>
    <n v="33587.660000000003"/>
  </r>
  <r>
    <x v="1813"/>
    <n v="34021.449999999997"/>
  </r>
  <r>
    <x v="1814"/>
    <n v="34382.129999999997"/>
  </r>
  <r>
    <x v="1815"/>
    <n v="34327.79"/>
  </r>
  <r>
    <x v="1816"/>
    <n v="34060.660000000003"/>
  </r>
  <r>
    <x v="1817"/>
    <n v="33896.04"/>
  </r>
  <r>
    <x v="1818"/>
    <n v="34084.15"/>
  </r>
  <r>
    <x v="1819"/>
    <n v="34207.839999999997"/>
  </r>
  <r>
    <x v="1820"/>
    <n v="34393.980000000003"/>
  </r>
  <r>
    <x v="1821"/>
    <n v="34312.46"/>
  </r>
  <r>
    <x v="1822"/>
    <n v="34323.050000000003"/>
  </r>
  <r>
    <x v="1823"/>
    <n v="34464.639999999999"/>
  </r>
  <r>
    <x v="1824"/>
    <n v="34529.449999999997"/>
  </r>
  <r>
    <x v="1825"/>
    <s v="."/>
  </r>
  <r>
    <x v="1826"/>
    <n v="34575.31"/>
  </r>
  <r>
    <x v="1827"/>
    <n v="34600.379999999997"/>
  </r>
  <r>
    <x v="1828"/>
    <n v="34577.040000000001"/>
  </r>
  <r>
    <x v="1829"/>
    <n v="34756.39"/>
  </r>
  <r>
    <x v="1830"/>
    <n v="34630.239999999998"/>
  </r>
  <r>
    <x v="1831"/>
    <n v="34599.82"/>
  </r>
  <r>
    <x v="1832"/>
    <n v="34447.14"/>
  </r>
  <r>
    <x v="1833"/>
    <n v="34466.239999999998"/>
  </r>
  <r>
    <x v="1834"/>
    <n v="34479.599999999999"/>
  </r>
  <r>
    <x v="1835"/>
    <n v="34393.75"/>
  </r>
  <r>
    <x v="1836"/>
    <n v="34299.33"/>
  </r>
  <r>
    <x v="1837"/>
    <n v="34033.67"/>
  </r>
  <r>
    <x v="1838"/>
    <n v="33823.449999999997"/>
  </r>
  <r>
    <x v="1839"/>
    <n v="33290.080000000002"/>
  </r>
  <r>
    <x v="1840"/>
    <n v="33876.97"/>
  </r>
  <r>
    <x v="1841"/>
    <n v="33945.58"/>
  </r>
  <r>
    <x v="1842"/>
    <n v="33874.239999999998"/>
  </r>
  <r>
    <x v="1843"/>
    <n v="34196.82"/>
  </r>
  <r>
    <x v="1844"/>
    <n v="34433.839999999997"/>
  </r>
  <r>
    <x v="1845"/>
    <n v="34283.269999999997"/>
  </r>
  <r>
    <x v="1846"/>
    <n v="34292.29"/>
  </r>
  <r>
    <x v="1847"/>
    <n v="34502.51"/>
  </r>
  <r>
    <x v="1848"/>
    <n v="34633.53"/>
  </r>
  <r>
    <x v="1849"/>
    <n v="34786.35"/>
  </r>
  <r>
    <x v="1850"/>
    <s v="."/>
  </r>
  <r>
    <x v="1851"/>
    <n v="34577.370000000003"/>
  </r>
  <r>
    <x v="1852"/>
    <n v="34681.79"/>
  </r>
  <r>
    <x v="1853"/>
    <n v="34421.93"/>
  </r>
  <r>
    <x v="1854"/>
    <n v="34870.160000000003"/>
  </r>
  <r>
    <x v="1855"/>
    <n v="34996.18"/>
  </r>
  <r>
    <x v="1856"/>
    <n v="34888.79"/>
  </r>
  <r>
    <x v="1857"/>
    <n v="34933.230000000003"/>
  </r>
  <r>
    <x v="1858"/>
    <n v="34987.019999999997"/>
  </r>
  <r>
    <x v="1859"/>
    <n v="34687.85"/>
  </r>
  <r>
    <x v="1860"/>
    <n v="33962.04"/>
  </r>
  <r>
    <x v="1861"/>
    <n v="34511.99"/>
  </r>
  <r>
    <x v="1862"/>
    <n v="34798"/>
  </r>
  <r>
    <x v="1863"/>
    <n v="34823.35"/>
  </r>
  <r>
    <x v="1864"/>
    <n v="35061.550000000003"/>
  </r>
  <r>
    <x v="1865"/>
    <n v="35144.31"/>
  </r>
  <r>
    <x v="1866"/>
    <n v="35058.519999999997"/>
  </r>
  <r>
    <x v="1867"/>
    <n v="34930.93"/>
  </r>
  <r>
    <x v="1868"/>
    <n v="35084.53"/>
  </r>
  <r>
    <x v="1869"/>
    <n v="34935.47"/>
  </r>
  <r>
    <x v="1870"/>
    <n v="34838.160000000003"/>
  </r>
  <r>
    <x v="1871"/>
    <n v="35116.400000000001"/>
  </r>
  <r>
    <x v="1872"/>
    <n v="34792.67"/>
  </r>
  <r>
    <x v="1873"/>
    <n v="35064.25"/>
  </r>
  <r>
    <x v="1874"/>
    <n v="35208.51"/>
  </r>
  <r>
    <x v="1875"/>
    <n v="35101.85"/>
  </r>
  <r>
    <x v="1876"/>
    <n v="35264.67"/>
  </r>
  <r>
    <x v="1877"/>
    <n v="35484.97"/>
  </r>
  <r>
    <x v="1878"/>
    <n v="35499.85"/>
  </r>
  <r>
    <x v="1879"/>
    <n v="35515.379999999997"/>
  </r>
  <r>
    <x v="1880"/>
    <n v="35625.4"/>
  </r>
  <r>
    <x v="1881"/>
    <n v="35343.279999999999"/>
  </r>
  <r>
    <x v="1882"/>
    <n v="34960.69"/>
  </r>
  <r>
    <x v="1883"/>
    <n v="34894.120000000003"/>
  </r>
  <r>
    <x v="1884"/>
    <n v="35120.080000000002"/>
  </r>
  <r>
    <x v="1885"/>
    <n v="35335.71"/>
  </r>
  <r>
    <x v="1886"/>
    <n v="35366.26"/>
  </r>
  <r>
    <x v="1887"/>
    <n v="35405.5"/>
  </r>
  <r>
    <x v="1888"/>
    <n v="35213.120000000003"/>
  </r>
  <r>
    <x v="1889"/>
    <n v="35455.800000000003"/>
  </r>
  <r>
    <x v="1890"/>
    <n v="35399.839999999997"/>
  </r>
  <r>
    <x v="1891"/>
    <n v="35360.730000000003"/>
  </r>
  <r>
    <x v="1892"/>
    <n v="35312.53"/>
  </r>
  <r>
    <x v="1893"/>
    <n v="35443.82"/>
  </r>
  <r>
    <x v="1894"/>
    <n v="35369.089999999997"/>
  </r>
  <r>
    <x v="1895"/>
    <s v="."/>
  </r>
  <r>
    <x v="1896"/>
    <n v="35100"/>
  </r>
  <r>
    <x v="1897"/>
    <n v="35031.07"/>
  </r>
  <r>
    <x v="1898"/>
    <n v="34879.379999999997"/>
  </r>
  <r>
    <x v="1899"/>
    <n v="34607.72"/>
  </r>
  <r>
    <x v="1900"/>
    <n v="34869.629999999997"/>
  </r>
  <r>
    <x v="1901"/>
    <n v="34577.57"/>
  </r>
  <r>
    <x v="1902"/>
    <n v="34814.39"/>
  </r>
  <r>
    <x v="1903"/>
    <n v="34751.32"/>
  </r>
  <r>
    <x v="1904"/>
    <n v="34584.879999999997"/>
  </r>
  <r>
    <x v="1905"/>
    <n v="33970.47"/>
  </r>
  <r>
    <x v="1906"/>
    <n v="33919.839999999997"/>
  </r>
  <r>
    <x v="1907"/>
    <n v="34258.32"/>
  </r>
  <r>
    <x v="1908"/>
    <n v="34764.82"/>
  </r>
  <r>
    <x v="1909"/>
    <n v="34798"/>
  </r>
  <r>
    <x v="1910"/>
    <n v="34869.370000000003"/>
  </r>
  <r>
    <x v="1911"/>
    <n v="34299.99"/>
  </r>
  <r>
    <x v="1912"/>
    <n v="34390.720000000001"/>
  </r>
  <r>
    <x v="1913"/>
    <n v="33843.919999999998"/>
  </r>
  <r>
    <x v="1914"/>
    <n v="34326.46"/>
  </r>
  <r>
    <x v="1915"/>
    <n v="34002.92"/>
  </r>
  <r>
    <x v="1916"/>
    <n v="34314.67"/>
  </r>
  <r>
    <x v="1917"/>
    <n v="34416.99"/>
  </r>
  <r>
    <x v="1918"/>
    <n v="34754.94"/>
  </r>
  <r>
    <x v="1919"/>
    <n v="34746.25"/>
  </r>
  <r>
    <x v="1920"/>
    <n v="34496.06"/>
  </r>
  <r>
    <x v="1921"/>
    <n v="34378.339999999997"/>
  </r>
  <r>
    <x v="1922"/>
    <n v="34377.81"/>
  </r>
  <r>
    <x v="1923"/>
    <n v="34912.559999999998"/>
  </r>
  <r>
    <x v="1924"/>
    <n v="35294.76"/>
  </r>
  <r>
    <x v="1925"/>
    <n v="35258.61"/>
  </r>
  <r>
    <x v="1926"/>
    <n v="35457.31"/>
  </r>
  <r>
    <x v="1927"/>
    <n v="35609.339999999997"/>
  </r>
  <r>
    <x v="1928"/>
    <n v="35603.08"/>
  </r>
  <r>
    <x v="1929"/>
    <n v="35677.019999999997"/>
  </r>
  <r>
    <x v="1930"/>
    <n v="35741.15"/>
  </r>
  <r>
    <x v="1931"/>
    <n v="35756.879999999997"/>
  </r>
  <r>
    <x v="1932"/>
    <n v="35490.69"/>
  </r>
  <r>
    <x v="1933"/>
    <n v="35730.480000000003"/>
  </r>
  <r>
    <x v="1934"/>
    <n v="35819.56"/>
  </r>
  <r>
    <x v="1935"/>
    <n v="35913.839999999997"/>
  </r>
  <r>
    <x v="1936"/>
    <n v="36052.629999999997"/>
  </r>
  <r>
    <x v="1937"/>
    <n v="36157.58"/>
  </r>
  <r>
    <x v="1938"/>
    <n v="36124.230000000003"/>
  </r>
  <r>
    <x v="1939"/>
    <n v="36327.949999999997"/>
  </r>
  <r>
    <x v="1940"/>
    <n v="36432.22"/>
  </r>
  <r>
    <x v="1941"/>
    <n v="36319.980000000003"/>
  </r>
  <r>
    <x v="1942"/>
    <n v="36079.94"/>
  </r>
  <r>
    <x v="1943"/>
    <n v="35921.230000000003"/>
  </r>
  <r>
    <x v="1944"/>
    <n v="36100.31"/>
  </r>
  <r>
    <x v="1945"/>
    <n v="36087.449999999997"/>
  </r>
  <r>
    <x v="1946"/>
    <n v="36142.22"/>
  </r>
  <r>
    <x v="1947"/>
    <n v="35931.050000000003"/>
  </r>
  <r>
    <x v="1948"/>
    <n v="35870.949999999997"/>
  </r>
  <r>
    <x v="1949"/>
    <n v="35601.980000000003"/>
  </r>
  <r>
    <x v="1950"/>
    <n v="35619.25"/>
  </r>
  <r>
    <x v="1951"/>
    <n v="35813.800000000003"/>
  </r>
  <r>
    <x v="1952"/>
    <n v="35804.379999999997"/>
  </r>
  <r>
    <x v="1953"/>
    <s v="."/>
  </r>
  <r>
    <x v="1954"/>
    <n v="34899.339999999997"/>
  </r>
  <r>
    <x v="1955"/>
    <n v="35135.94"/>
  </r>
  <r>
    <x v="1956"/>
    <n v="34483.72"/>
  </r>
  <r>
    <x v="1957"/>
    <n v="34022.04"/>
  </r>
  <r>
    <x v="1958"/>
    <n v="34639.79"/>
  </r>
  <r>
    <x v="1959"/>
    <n v="34580.080000000002"/>
  </r>
  <r>
    <x v="1960"/>
    <n v="35227.03"/>
  </r>
  <r>
    <x v="1961"/>
    <n v="35719.43"/>
  </r>
  <r>
    <x v="1962"/>
    <n v="35754.75"/>
  </r>
  <r>
    <x v="1963"/>
    <n v="35754.69"/>
  </r>
  <r>
    <x v="1964"/>
    <n v="35970.99"/>
  </r>
  <r>
    <x v="1965"/>
    <n v="35650.949999999997"/>
  </r>
  <r>
    <x v="1966"/>
    <n v="35544.18"/>
  </r>
  <r>
    <x v="1967"/>
    <n v="35927.43"/>
  </r>
  <r>
    <x v="1968"/>
    <n v="35897.64"/>
  </r>
  <r>
    <x v="1969"/>
    <n v="35365.440000000002"/>
  </r>
  <r>
    <x v="1970"/>
    <n v="34932.160000000003"/>
  </r>
  <r>
    <x v="1971"/>
    <n v="35492.699999999997"/>
  </r>
  <r>
    <x v="1972"/>
    <n v="35753.89"/>
  </r>
  <r>
    <x v="1973"/>
    <n v="35950.559999999998"/>
  </r>
  <r>
    <x v="1974"/>
    <s v="."/>
  </r>
  <r>
    <x v="1975"/>
    <n v="36302.379999999997"/>
  </r>
  <r>
    <x v="1976"/>
    <n v="36398.21"/>
  </r>
  <r>
    <x v="1977"/>
    <n v="36488.629999999997"/>
  </r>
  <r>
    <x v="1978"/>
    <n v="36398.080000000002"/>
  </r>
  <r>
    <x v="1979"/>
    <n v="36338.300000000003"/>
  </r>
  <r>
    <x v="1980"/>
    <n v="36585.06"/>
  </r>
  <r>
    <x v="1981"/>
    <n v="36799.65"/>
  </r>
  <r>
    <x v="1982"/>
    <n v="36407.11"/>
  </r>
  <r>
    <x v="1983"/>
    <n v="36236.47"/>
  </r>
  <r>
    <x v="1984"/>
    <n v="36231.660000000003"/>
  </r>
  <r>
    <x v="1985"/>
    <n v="36068.870000000003"/>
  </r>
  <r>
    <x v="1986"/>
    <n v="36252.019999999997"/>
  </r>
  <r>
    <x v="1987"/>
    <n v="36290.32"/>
  </r>
  <r>
    <x v="1988"/>
    <n v="36113.620000000003"/>
  </r>
  <r>
    <x v="1989"/>
    <n v="35911.81"/>
  </r>
  <r>
    <x v="1990"/>
    <s v="."/>
  </r>
  <r>
    <x v="1991"/>
    <n v="35368.47"/>
  </r>
  <r>
    <x v="1992"/>
    <n v="35028.65"/>
  </r>
  <r>
    <x v="1993"/>
    <n v="34715.39"/>
  </r>
  <r>
    <x v="1994"/>
    <n v="34265.370000000003"/>
  </r>
  <r>
    <x v="1995"/>
    <n v="34364.5"/>
  </r>
  <r>
    <x v="1996"/>
    <n v="34297.730000000003"/>
  </r>
  <r>
    <x v="1997"/>
    <n v="34168.089999999997"/>
  </r>
  <r>
    <x v="1998"/>
    <n v="34160.78"/>
  </r>
  <r>
    <x v="1999"/>
    <n v="34725.47"/>
  </r>
  <r>
    <x v="2000"/>
    <n v="35131.86"/>
  </r>
  <r>
    <x v="2001"/>
    <n v="35405.24"/>
  </r>
  <r>
    <x v="2002"/>
    <n v="35629.33"/>
  </r>
  <r>
    <x v="2003"/>
    <n v="35111.160000000003"/>
  </r>
  <r>
    <x v="2004"/>
    <n v="35089.74"/>
  </r>
  <r>
    <x v="2005"/>
    <n v="35091.129999999997"/>
  </r>
  <r>
    <x v="2006"/>
    <n v="35462.78"/>
  </r>
  <r>
    <x v="2007"/>
    <n v="35768.06"/>
  </r>
  <r>
    <x v="2008"/>
    <n v="35241.589999999997"/>
  </r>
  <r>
    <x v="2009"/>
    <n v="34738.06"/>
  </r>
  <r>
    <x v="2010"/>
    <n v="34566.17"/>
  </r>
  <r>
    <x v="2011"/>
    <n v="34988.839999999997"/>
  </r>
  <r>
    <x v="2012"/>
    <n v="34934.269999999997"/>
  </r>
  <r>
    <x v="2013"/>
    <n v="34312.03"/>
  </r>
  <r>
    <x v="2014"/>
    <n v="34079.18"/>
  </r>
  <r>
    <x v="2015"/>
    <s v="."/>
  </r>
  <r>
    <x v="2016"/>
    <n v="33596.61"/>
  </r>
  <r>
    <x v="2017"/>
    <n v="33131.760000000002"/>
  </r>
  <r>
    <x v="2018"/>
    <n v="33223.83"/>
  </r>
  <r>
    <x v="2019"/>
    <n v="34058.75"/>
  </r>
  <r>
    <x v="2020"/>
    <n v="33892.6"/>
  </r>
  <r>
    <x v="2021"/>
    <n v="33294.949999999997"/>
  </r>
  <r>
    <x v="2022"/>
    <n v="33891.35"/>
  </r>
  <r>
    <x v="2023"/>
    <n v="33794.660000000003"/>
  </r>
  <r>
    <x v="2024"/>
    <n v="33614.800000000003"/>
  </r>
  <r>
    <x v="2025"/>
    <n v="32817.379999999997"/>
  </r>
  <r>
    <x v="2026"/>
    <n v="32632.639999999999"/>
  </r>
  <r>
    <x v="2027"/>
    <n v="33286.25"/>
  </r>
  <r>
    <x v="2028"/>
    <n v="33174.07"/>
  </r>
  <r>
    <x v="2029"/>
    <n v="32944.19"/>
  </r>
  <r>
    <x v="2030"/>
    <n v="32945.24"/>
  </r>
  <r>
    <x v="2031"/>
    <n v="33544.339999999997"/>
  </r>
  <r>
    <x v="2032"/>
    <n v="34063.1"/>
  </r>
  <r>
    <x v="2033"/>
    <n v="34480.76"/>
  </r>
  <r>
    <x v="2034"/>
    <n v="34754.93"/>
  </r>
  <r>
    <x v="2035"/>
    <n v="34552.99"/>
  </r>
  <r>
    <x v="2036"/>
    <n v="34807.46"/>
  </r>
  <r>
    <x v="2037"/>
    <n v="34358.5"/>
  </r>
  <r>
    <x v="2038"/>
    <n v="34707.94"/>
  </r>
  <r>
    <x v="2039"/>
    <n v="34861.24"/>
  </r>
  <r>
    <x v="2040"/>
    <n v="34955.89"/>
  </r>
  <r>
    <x v="2041"/>
    <n v="35294.19"/>
  </r>
  <r>
    <x v="2042"/>
    <n v="35228.81"/>
  </r>
  <r>
    <x v="2043"/>
    <n v="34678.35"/>
  </r>
  <r>
    <x v="2044"/>
    <n v="34818.269999999997"/>
  </r>
  <r>
    <x v="2045"/>
    <n v="34921.879999999997"/>
  </r>
  <r>
    <x v="2046"/>
    <n v="34641.18"/>
  </r>
  <r>
    <x v="2047"/>
    <n v="34496.51"/>
  </r>
  <r>
    <x v="2048"/>
    <n v="34583.57"/>
  </r>
  <r>
    <x v="2049"/>
    <n v="34721.120000000003"/>
  </r>
  <r>
    <x v="2050"/>
    <n v="34308.080000000002"/>
  </r>
  <r>
    <x v="2051"/>
    <n v="34220.36"/>
  </r>
  <r>
    <x v="2052"/>
    <n v="34564.589999999997"/>
  </r>
  <r>
    <x v="2053"/>
    <n v="34451.230000000003"/>
  </r>
  <r>
    <x v="2054"/>
    <s v="."/>
  </r>
  <r>
    <x v="2055"/>
    <n v="34411.69"/>
  </r>
  <r>
    <x v="2056"/>
    <n v="34911.199999999997"/>
  </r>
  <r>
    <x v="2057"/>
    <n v="35160.79"/>
  </r>
  <r>
    <x v="2058"/>
    <n v="34792.76"/>
  </r>
  <r>
    <x v="2059"/>
    <n v="33811.4"/>
  </r>
  <r>
    <x v="2060"/>
    <n v="34049.46"/>
  </r>
  <r>
    <x v="2061"/>
    <n v="33240.18"/>
  </r>
  <r>
    <x v="2062"/>
    <n v="33301.93"/>
  </r>
  <r>
    <x v="2063"/>
    <n v="33916.39"/>
  </r>
  <r>
    <x v="2064"/>
    <n v="32977.21"/>
  </r>
  <r>
    <x v="2065"/>
    <n v="33061.5"/>
  </r>
  <r>
    <x v="2066"/>
    <n v="33128.79"/>
  </r>
  <r>
    <x v="2067"/>
    <n v="34061.06"/>
  </r>
  <r>
    <x v="2068"/>
    <n v="32997.97"/>
  </r>
  <r>
    <x v="2069"/>
    <n v="32899.370000000003"/>
  </r>
  <r>
    <x v="2070"/>
    <n v="32245.7"/>
  </r>
  <r>
    <x v="2071"/>
    <n v="32160.74"/>
  </r>
  <r>
    <x v="2072"/>
    <n v="31834.11"/>
  </r>
  <r>
    <x v="2073"/>
    <n v="31730.3"/>
  </r>
  <r>
    <x v="2074"/>
    <n v="32196.66"/>
  </r>
  <r>
    <x v="2075"/>
    <n v="32223.42"/>
  </r>
  <r>
    <x v="2076"/>
    <n v="32654.59"/>
  </r>
  <r>
    <x v="2077"/>
    <n v="31490.07"/>
  </r>
  <r>
    <x v="2078"/>
    <n v="31253.13"/>
  </r>
  <r>
    <x v="2079"/>
    <n v="31261.9"/>
  </r>
  <r>
    <x v="2080"/>
    <n v="31880.240000000002"/>
  </r>
  <r>
    <x v="2081"/>
    <n v="31928.62"/>
  </r>
  <r>
    <x v="2082"/>
    <n v="32120.28"/>
  </r>
  <r>
    <x v="2083"/>
    <n v="32637.19"/>
  </r>
  <r>
    <x v="2084"/>
    <n v="33212.959999999999"/>
  </r>
  <r>
    <x v="2085"/>
    <s v="."/>
  </r>
  <r>
    <x v="2086"/>
    <n v="32990.120000000003"/>
  </r>
  <r>
    <x v="2087"/>
    <n v="32813.230000000003"/>
  </r>
  <r>
    <x v="2088"/>
    <n v="33248.28"/>
  </r>
  <r>
    <x v="2089"/>
    <n v="32899.699999999997"/>
  </r>
  <r>
    <x v="2090"/>
    <n v="32915.78"/>
  </r>
  <r>
    <x v="2091"/>
    <n v="33180.14"/>
  </r>
  <r>
    <x v="2092"/>
    <n v="32910.9"/>
  </r>
  <r>
    <x v="2093"/>
    <n v="32272.79"/>
  </r>
  <r>
    <x v="2094"/>
    <n v="31392.79"/>
  </r>
  <r>
    <x v="2095"/>
    <n v="30516.74"/>
  </r>
  <r>
    <x v="2096"/>
    <n v="30364.83"/>
  </r>
  <r>
    <x v="2097"/>
    <n v="30668.53"/>
  </r>
  <r>
    <x v="2098"/>
    <n v="29927.07"/>
  </r>
  <r>
    <x v="2099"/>
    <n v="29888.78"/>
  </r>
  <r>
    <x v="2100"/>
    <s v="."/>
  </r>
  <r>
    <x v="2101"/>
    <n v="30530.25"/>
  </r>
  <r>
    <x v="2102"/>
    <n v="30483.13"/>
  </r>
  <r>
    <x v="2103"/>
    <n v="30677.360000000001"/>
  </r>
  <r>
    <x v="2104"/>
    <n v="31500.68"/>
  </r>
  <r>
    <x v="2105"/>
    <n v="31438.26"/>
  </r>
  <r>
    <x v="2106"/>
    <n v="30946.99"/>
  </r>
  <r>
    <x v="2107"/>
    <n v="31029.31"/>
  </r>
  <r>
    <x v="2108"/>
    <n v="30775.43"/>
  </r>
  <r>
    <x v="2109"/>
    <n v="31097.26"/>
  </r>
  <r>
    <x v="2110"/>
    <s v="."/>
  </r>
  <r>
    <x v="2111"/>
    <n v="30967.82"/>
  </r>
  <r>
    <x v="2112"/>
    <n v="31037.68"/>
  </r>
  <r>
    <x v="2113"/>
    <n v="31384.55"/>
  </r>
  <r>
    <x v="2114"/>
    <n v="31338.15"/>
  </r>
  <r>
    <x v="2115"/>
    <n v="31173.84"/>
  </r>
  <r>
    <x v="2116"/>
    <n v="30981.33"/>
  </r>
  <r>
    <x v="2117"/>
    <n v="30772.79"/>
  </r>
  <r>
    <x v="2118"/>
    <n v="30630.17"/>
  </r>
  <r>
    <x v="2119"/>
    <n v="31288.26"/>
  </r>
  <r>
    <x v="2120"/>
    <n v="31072.61"/>
  </r>
  <r>
    <x v="2121"/>
    <n v="31827.05"/>
  </r>
  <r>
    <x v="2122"/>
    <n v="31874.84"/>
  </r>
  <r>
    <x v="2123"/>
    <n v="32036.9"/>
  </r>
  <r>
    <x v="2124"/>
    <n v="31899.29"/>
  </r>
  <r>
    <x v="2125"/>
    <n v="31990.04"/>
  </r>
  <r>
    <x v="2126"/>
    <n v="31761.54"/>
  </r>
  <r>
    <x v="2127"/>
    <n v="32197.59"/>
  </r>
  <r>
    <x v="2128"/>
    <n v="32529.63"/>
  </r>
  <r>
    <x v="2129"/>
    <n v="32845.129999999997"/>
  </r>
  <r>
    <x v="2130"/>
    <n v="32798.400000000001"/>
  </r>
  <r>
    <x v="2131"/>
    <n v="32396.17"/>
  </r>
  <r>
    <x v="2132"/>
    <n v="32812.5"/>
  </r>
  <r>
    <x v="2133"/>
    <n v="32726.82"/>
  </r>
  <r>
    <x v="2134"/>
    <n v="32803.47"/>
  </r>
  <r>
    <x v="2135"/>
    <n v="32832.54"/>
  </r>
  <r>
    <x v="2136"/>
    <n v="32774.410000000003"/>
  </r>
  <r>
    <x v="2137"/>
    <n v="33309.51"/>
  </r>
  <r>
    <x v="2138"/>
    <n v="33336.67"/>
  </r>
  <r>
    <x v="2139"/>
    <n v="33761.050000000003"/>
  </r>
  <r>
    <x v="2140"/>
    <n v="33912.44"/>
  </r>
  <r>
    <x v="2141"/>
    <n v="34152.01"/>
  </r>
  <r>
    <x v="2142"/>
    <n v="33980.32"/>
  </r>
  <r>
    <x v="2143"/>
    <n v="33999.040000000001"/>
  </r>
  <r>
    <x v="2144"/>
    <n v="33706.74"/>
  </r>
  <r>
    <x v="2145"/>
    <n v="33063.61"/>
  </r>
  <r>
    <x v="2146"/>
    <n v="32909.589999999997"/>
  </r>
  <r>
    <x v="2147"/>
    <n v="32969.230000000003"/>
  </r>
  <r>
    <x v="2148"/>
    <n v="33291.78"/>
  </r>
  <r>
    <x v="2149"/>
    <n v="32283.4"/>
  </r>
  <r>
    <x v="2150"/>
    <n v="32098.99"/>
  </r>
  <r>
    <x v="2151"/>
    <n v="31790.87"/>
  </r>
  <r>
    <x v="2152"/>
    <n v="31510.43"/>
  </r>
  <r>
    <x v="2153"/>
    <n v="31656.42"/>
  </r>
  <r>
    <x v="2154"/>
    <n v="31318.44"/>
  </r>
  <r>
    <x v="2155"/>
    <s v="."/>
  </r>
  <r>
    <x v="2156"/>
    <n v="31145.3"/>
  </r>
  <r>
    <x v="2157"/>
    <n v="31581.279999999999"/>
  </r>
  <r>
    <x v="2158"/>
    <n v="31774.52"/>
  </r>
  <r>
    <x v="2159"/>
    <n v="32151.71"/>
  </r>
  <r>
    <x v="2160"/>
    <n v="32381.34"/>
  </r>
  <r>
    <x v="2161"/>
    <n v="31104.97"/>
  </r>
  <r>
    <x v="2162"/>
    <n v="31135.09"/>
  </r>
  <r>
    <x v="2163"/>
    <n v="30961.82"/>
  </r>
  <r>
    <x v="2164"/>
    <n v="30822.42"/>
  </r>
  <r>
    <x v="2165"/>
    <n v="31019.68"/>
  </r>
  <r>
    <x v="2166"/>
    <n v="30706.23"/>
  </r>
  <r>
    <x v="2167"/>
    <n v="30183.78"/>
  </r>
  <r>
    <x v="2168"/>
    <n v="30076.68"/>
  </r>
  <r>
    <x v="2169"/>
    <n v="29590.41"/>
  </r>
  <r>
    <x v="2170"/>
    <n v="29260.81"/>
  </r>
  <r>
    <x v="2171"/>
    <n v="29134.99"/>
  </r>
  <r>
    <x v="2172"/>
    <n v="29683.74"/>
  </r>
  <r>
    <x v="2173"/>
    <n v="29225.61"/>
  </r>
  <r>
    <x v="2174"/>
    <n v="28725.51"/>
  </r>
  <r>
    <x v="2175"/>
    <n v="29490.89"/>
  </r>
  <r>
    <x v="2176"/>
    <n v="30316.32"/>
  </r>
  <r>
    <x v="2177"/>
    <n v="30273.87"/>
  </r>
  <r>
    <x v="2178"/>
    <n v="29926.94"/>
  </r>
  <r>
    <x v="2179"/>
    <n v="29296.79"/>
  </r>
  <r>
    <x v="2180"/>
    <n v="29202.880000000001"/>
  </r>
  <r>
    <x v="2181"/>
    <n v="29239.19"/>
  </r>
  <r>
    <x v="2182"/>
    <n v="29210.85"/>
  </r>
  <r>
    <x v="2183"/>
    <n v="30038.720000000001"/>
  </r>
  <r>
    <x v="2184"/>
    <n v="29634.83"/>
  </r>
  <r>
    <x v="2185"/>
    <n v="30185.82"/>
  </r>
  <r>
    <x v="2186"/>
    <n v="30523.8"/>
  </r>
  <r>
    <x v="2187"/>
    <n v="30423.81"/>
  </r>
  <r>
    <x v="2188"/>
    <n v="30333.59"/>
  </r>
  <r>
    <x v="2189"/>
    <n v="31082.560000000001"/>
  </r>
  <r>
    <x v="2190"/>
    <n v="31499.62"/>
  </r>
  <r>
    <x v="2191"/>
    <n v="31836.74"/>
  </r>
  <r>
    <x v="2192"/>
    <n v="31839.11"/>
  </r>
  <r>
    <x v="2193"/>
    <n v="32033.279999999999"/>
  </r>
  <r>
    <x v="2194"/>
    <n v="32861.800000000003"/>
  </r>
  <r>
    <x v="2195"/>
    <n v="32732.95"/>
  </r>
  <r>
    <x v="2196"/>
    <n v="32653.200000000001"/>
  </r>
  <r>
    <x v="2197"/>
    <n v="32147.759999999998"/>
  </r>
  <r>
    <x v="2198"/>
    <n v="32001.25"/>
  </r>
  <r>
    <x v="2199"/>
    <n v="32403.22"/>
  </r>
  <r>
    <x v="2200"/>
    <n v="32827"/>
  </r>
  <r>
    <x v="2201"/>
    <n v="33160.83"/>
  </r>
  <r>
    <x v="2202"/>
    <n v="32513.94"/>
  </r>
  <r>
    <x v="2203"/>
    <n v="33715.370000000003"/>
  </r>
  <r>
    <x v="2204"/>
    <n v="33747.86"/>
  </r>
  <r>
    <x v="2205"/>
    <n v="33536.699999999997"/>
  </r>
  <r>
    <x v="2206"/>
    <n v="33592.92"/>
  </r>
  <r>
    <x v="2207"/>
    <n v="33553.83"/>
  </r>
  <r>
    <x v="2208"/>
    <n v="33546.32"/>
  </r>
  <r>
    <x v="2209"/>
    <n v="33745.69"/>
  </r>
  <r>
    <x v="2210"/>
    <n v="33700.28"/>
  </r>
  <r>
    <x v="2211"/>
    <n v="34098.1"/>
  </r>
  <r>
    <x v="2212"/>
    <n v="34194.06"/>
  </r>
  <r>
    <x v="2213"/>
    <s v="."/>
  </r>
  <r>
    <x v="2214"/>
    <n v="34347.03"/>
  </r>
  <r>
    <x v="2215"/>
    <n v="33849.46"/>
  </r>
  <r>
    <x v="2216"/>
    <n v="33852.53"/>
  </r>
  <r>
    <x v="2217"/>
    <n v="34589.769999999997"/>
  </r>
  <r>
    <x v="2218"/>
    <n v="34395.01"/>
  </r>
  <r>
    <x v="2219"/>
    <n v="34429.879999999997"/>
  </r>
  <r>
    <x v="2220"/>
    <n v="33947.1"/>
  </r>
  <r>
    <x v="2221"/>
    <n v="33596.339999999997"/>
  </r>
  <r>
    <x v="2222"/>
    <n v="33597.919999999998"/>
  </r>
  <r>
    <x v="2223"/>
    <n v="33781.480000000003"/>
  </r>
  <r>
    <x v="2224"/>
    <n v="33476.46"/>
  </r>
  <r>
    <x v="2225"/>
    <n v="34005.040000000001"/>
  </r>
  <r>
    <x v="2226"/>
    <n v="34108.639999999999"/>
  </r>
  <r>
    <x v="2227"/>
    <n v="33966.35"/>
  </r>
  <r>
    <x v="2228"/>
    <n v="33202.22"/>
  </r>
  <r>
    <x v="2229"/>
    <n v="32920.46"/>
  </r>
  <r>
    <x v="2230"/>
    <n v="32757.54"/>
  </r>
  <r>
    <x v="2231"/>
    <n v="32849.74"/>
  </r>
  <r>
    <x v="2232"/>
    <n v="33376.480000000003"/>
  </r>
  <r>
    <x v="2233"/>
    <n v="33027.49"/>
  </r>
  <r>
    <x v="2234"/>
    <n v="33203.93"/>
  </r>
  <r>
    <x v="2235"/>
    <s v="."/>
  </r>
  <r>
    <x v="2236"/>
    <n v="33241.56"/>
  </r>
  <r>
    <x v="2237"/>
    <n v="32875.71"/>
  </r>
  <r>
    <x v="2238"/>
    <n v="33220.800000000003"/>
  </r>
  <r>
    <x v="2239"/>
    <n v="33147.25"/>
  </r>
  <r>
    <x v="2240"/>
    <s v="."/>
  </r>
  <r>
    <x v="2241"/>
    <n v="33136.370000000003"/>
  </r>
  <r>
    <x v="2242"/>
    <n v="33269.769999999997"/>
  </r>
  <r>
    <x v="2243"/>
    <n v="32930.080000000002"/>
  </r>
  <r>
    <x v="2244"/>
    <n v="33630.61"/>
  </r>
  <r>
    <x v="2245"/>
    <n v="33517.65"/>
  </r>
  <r>
    <x v="2246"/>
    <n v="33704.1"/>
  </r>
  <r>
    <x v="2247"/>
    <n v="33973.01"/>
  </r>
  <r>
    <x v="2248"/>
    <n v="34189.97"/>
  </r>
  <r>
    <x v="2249"/>
    <n v="34302.61"/>
  </r>
  <r>
    <x v="2250"/>
    <s v="."/>
  </r>
  <r>
    <x v="2251"/>
    <n v="33910.85"/>
  </r>
  <r>
    <x v="2252"/>
    <n v="33296.959999999999"/>
  </r>
  <r>
    <x v="2253"/>
    <n v="33044.559999999998"/>
  </r>
  <r>
    <x v="2254"/>
    <n v="33375.49"/>
  </r>
  <r>
    <x v="2255"/>
    <n v="33629.56"/>
  </r>
  <r>
    <x v="2256"/>
    <n v="33733.96"/>
  </r>
  <r>
    <x v="2257"/>
    <n v="33743.839999999997"/>
  </r>
  <r>
    <x v="2258"/>
    <n v="33949.410000000003"/>
  </r>
  <r>
    <x v="2259"/>
    <n v="33978.080000000002"/>
  </r>
  <r>
    <x v="2260"/>
    <n v="33717.089999999997"/>
  </r>
  <r>
    <x v="2261"/>
    <n v="34086.04"/>
  </r>
  <r>
    <x v="2262"/>
    <n v="34092.959999999999"/>
  </r>
  <r>
    <x v="2263"/>
    <n v="34053.94"/>
  </r>
  <r>
    <x v="2264"/>
    <n v="33926.01"/>
  </r>
  <r>
    <x v="2265"/>
    <n v="33891.019999999997"/>
  </r>
  <r>
    <x v="2266"/>
    <n v="34156.69"/>
  </r>
  <r>
    <x v="2267"/>
    <n v="33949.01"/>
  </r>
  <r>
    <x v="2268"/>
    <n v="33699.879999999997"/>
  </r>
  <r>
    <x v="2269"/>
    <n v="33869.269999999997"/>
  </r>
  <r>
    <x v="2270"/>
    <n v="34245.93"/>
  </r>
  <r>
    <x v="2271"/>
    <n v="34089.269999999997"/>
  </r>
  <r>
    <x v="2272"/>
    <n v="34128.050000000003"/>
  </r>
  <r>
    <x v="2273"/>
    <n v="33696.85"/>
  </r>
  <r>
    <x v="2274"/>
    <n v="33826.69"/>
  </r>
  <r>
    <x v="2275"/>
    <s v="."/>
  </r>
  <r>
    <x v="2276"/>
    <n v="33129.589999999997"/>
  </r>
  <r>
    <x v="2277"/>
    <n v="33045.089999999997"/>
  </r>
  <r>
    <x v="2278"/>
    <n v="33153.910000000003"/>
  </r>
  <r>
    <x v="2279"/>
    <n v="32816.92"/>
  </r>
  <r>
    <x v="2280"/>
    <n v="32889.089999999997"/>
  </r>
  <r>
    <x v="2281"/>
    <n v="32656.7"/>
  </r>
  <r>
    <x v="2282"/>
    <n v="32661.84"/>
  </r>
  <r>
    <x v="2283"/>
    <n v="33003.57"/>
  </r>
  <r>
    <x v="2284"/>
    <n v="33390.97"/>
  </r>
  <r>
    <x v="2285"/>
    <n v="33431.440000000002"/>
  </r>
  <r>
    <x v="2286"/>
    <n v="32856.46"/>
  </r>
  <r>
    <x v="2287"/>
    <n v="32798.400000000001"/>
  </r>
  <r>
    <x v="2288"/>
    <n v="32254.86"/>
  </r>
  <r>
    <x v="2289"/>
    <n v="31909.64"/>
  </r>
  <r>
    <x v="2290"/>
    <n v="31819.14"/>
  </r>
  <r>
    <x v="2291"/>
    <n v="32155.4"/>
  </r>
  <r>
    <x v="2292"/>
    <n v="31874.57"/>
  </r>
  <r>
    <x v="2293"/>
    <n v="32246.55"/>
  </r>
  <r>
    <x v="2294"/>
    <n v="31861.98"/>
  </r>
  <r>
    <x v="2295"/>
    <n v="32244.58"/>
  </r>
  <r>
    <x v="2296"/>
    <n v="32560.6"/>
  </r>
  <r>
    <x v="2297"/>
    <n v="32030.11"/>
  </r>
  <r>
    <x v="2298"/>
    <n v="32105.25"/>
  </r>
  <r>
    <x v="2299"/>
    <n v="32237.53"/>
  </r>
  <r>
    <x v="2300"/>
    <n v="32432.080000000002"/>
  </r>
  <r>
    <x v="2301"/>
    <n v="32394.25"/>
  </r>
  <r>
    <x v="2302"/>
    <n v="32717.599999999999"/>
  </r>
  <r>
    <x v="2303"/>
    <n v="32859.03"/>
  </r>
  <r>
    <x v="2304"/>
    <n v="33274.15"/>
  </r>
  <r>
    <x v="2305"/>
    <n v="33601.15"/>
  </r>
  <r>
    <x v="2306"/>
    <n v="33402.379999999997"/>
  </r>
  <r>
    <x v="2307"/>
    <n v="33482.720000000001"/>
  </r>
  <r>
    <x v="2308"/>
    <n v="33485.29"/>
  </r>
  <r>
    <x v="2309"/>
    <s v="."/>
  </r>
  <r>
    <x v="2310"/>
    <n v="33586.519999999997"/>
  </r>
  <r>
    <x v="2311"/>
    <n v="33684.79"/>
  </r>
  <r>
    <x v="2312"/>
    <n v="33646.5"/>
  </r>
  <r>
    <x v="2313"/>
    <n v="34029.69"/>
  </r>
  <r>
    <x v="2314"/>
    <n v="33886.47"/>
  </r>
  <r>
    <x v="2315"/>
    <n v="33987.18"/>
  </r>
  <r>
    <x v="2316"/>
    <n v="33976.629999999997"/>
  </r>
  <r>
    <x v="2317"/>
    <n v="33897.01"/>
  </r>
  <r>
    <x v="2318"/>
    <n v="33786.620000000003"/>
  </r>
  <r>
    <x v="2319"/>
    <n v="33808.959999999999"/>
  </r>
  <r>
    <x v="2320"/>
    <n v="33875.4"/>
  </r>
  <r>
    <x v="2321"/>
    <n v="33530.83"/>
  </r>
  <r>
    <x v="2322"/>
    <n v="33301.870000000003"/>
  </r>
  <r>
    <x v="2323"/>
    <n v="33826.160000000003"/>
  </r>
  <r>
    <x v="2324"/>
    <n v="34098.160000000003"/>
  </r>
  <r>
    <x v="2325"/>
    <n v="34051.699999999997"/>
  </r>
  <r>
    <x v="2326"/>
    <n v="33684.53"/>
  </r>
  <r>
    <x v="2327"/>
    <n v="33414.239999999998"/>
  </r>
  <r>
    <x v="2328"/>
    <n v="33127.74"/>
  </r>
  <r>
    <x v="2329"/>
    <n v="33674.379999999997"/>
  </r>
  <r>
    <x v="2330"/>
    <n v="33618.69"/>
  </r>
  <r>
    <x v="2331"/>
    <n v="33561.81"/>
  </r>
  <r>
    <x v="2332"/>
    <n v="33531.33"/>
  </r>
  <r>
    <x v="2333"/>
    <n v="33309.51"/>
  </r>
  <r>
    <x v="2334"/>
    <n v="33300.620000000003"/>
  </r>
  <r>
    <x v="2335"/>
    <n v="33348.6"/>
  </r>
  <r>
    <x v="2336"/>
    <n v="33012.14"/>
  </r>
  <r>
    <x v="2337"/>
    <n v="33420.769999999997"/>
  </r>
  <r>
    <x v="2338"/>
    <n v="33535.910000000003"/>
  </r>
  <r>
    <x v="2339"/>
    <n v="33426.629999999997"/>
  </r>
  <r>
    <x v="2340"/>
    <n v="33286.58"/>
  </r>
  <r>
    <x v="2341"/>
    <n v="33055.51"/>
  </r>
  <r>
    <x v="2342"/>
    <n v="32799.919999999998"/>
  </r>
  <r>
    <x v="2343"/>
    <n v="32764.65"/>
  </r>
  <r>
    <x v="2344"/>
    <n v="33093.339999999997"/>
  </r>
  <r>
    <x v="2345"/>
    <s v="."/>
  </r>
  <r>
    <x v="2346"/>
    <n v="33042.78"/>
  </r>
  <r>
    <x v="2347"/>
    <n v="32908.269999999997"/>
  </r>
  <r>
    <x v="2348"/>
    <n v="33061.57"/>
  </r>
  <r>
    <x v="2349"/>
    <n v="33762.76"/>
  </r>
  <r>
    <x v="2350"/>
    <n v="33562.86"/>
  </r>
  <r>
    <x v="2351"/>
    <n v="33573.279999999999"/>
  </r>
  <r>
    <x v="2352"/>
    <n v="33665.019999999997"/>
  </r>
  <r>
    <x v="2353"/>
    <n v="33833.61"/>
  </r>
  <r>
    <x v="2354"/>
    <n v="33876.78"/>
  </r>
  <r>
    <x v="2355"/>
    <n v="34066.33"/>
  </r>
  <r>
    <x v="2356"/>
    <n v="34212.120000000003"/>
  </r>
  <r>
    <x v="2357"/>
    <n v="33979.33"/>
  </r>
  <r>
    <x v="2358"/>
    <n v="34408.06"/>
  </r>
  <r>
    <x v="2359"/>
    <n v="34299.120000000003"/>
  </r>
  <r>
    <x v="2360"/>
    <s v="."/>
  </r>
  <r>
    <x v="2361"/>
    <n v="34053.870000000003"/>
  </r>
  <r>
    <x v="2362"/>
    <n v="33951.519999999997"/>
  </r>
  <r>
    <x v="2363"/>
    <n v="33946.71"/>
  </r>
  <r>
    <x v="2364"/>
    <n v="33727.43"/>
  </r>
  <r>
    <x v="2365"/>
    <n v="33714.71"/>
  </r>
  <r>
    <x v="2366"/>
    <n v="33926.74"/>
  </r>
  <r>
    <x v="2367"/>
    <n v="33852.660000000003"/>
  </r>
  <r>
    <x v="2368"/>
    <n v="34122.42"/>
  </r>
  <r>
    <x v="2369"/>
    <n v="34407.599999999999"/>
  </r>
  <r>
    <x v="2370"/>
    <n v="34418.47"/>
  </r>
  <r>
    <x v="2371"/>
    <s v="."/>
  </r>
  <r>
    <x v="2372"/>
    <n v="34288.639999999999"/>
  </r>
  <r>
    <x v="2373"/>
    <n v="33922.26"/>
  </r>
  <r>
    <x v="2374"/>
    <n v="33734.879999999997"/>
  </r>
  <r>
    <x v="2375"/>
    <n v="33944.400000000001"/>
  </r>
  <r>
    <x v="2376"/>
    <n v="34261.42"/>
  </r>
  <r>
    <x v="2377"/>
    <n v="34347.43"/>
  </r>
  <r>
    <x v="2378"/>
    <n v="34395.14"/>
  </r>
  <r>
    <x v="2379"/>
    <n v="34509.03"/>
  </r>
  <r>
    <x v="2380"/>
    <n v="34585.35"/>
  </r>
  <r>
    <x v="2381"/>
    <n v="34951.93"/>
  </r>
  <r>
    <x v="2382"/>
    <n v="35061.21"/>
  </r>
  <r>
    <x v="2383"/>
    <n v="35225.18"/>
  </r>
  <r>
    <x v="2384"/>
    <n v="35227.69"/>
  </r>
  <r>
    <x v="2385"/>
    <n v="35411.24"/>
  </r>
  <r>
    <x v="2386"/>
    <n v="35438.07"/>
  </r>
  <r>
    <x v="2387"/>
    <n v="35520.120000000003"/>
  </r>
  <r>
    <x v="2388"/>
    <n v="35282.720000000001"/>
  </r>
  <r>
    <x v="2389"/>
    <n v="35459.29"/>
  </r>
  <r>
    <x v="2390"/>
    <n v="35559.53"/>
  </r>
  <r>
    <x v="2391"/>
    <n v="35630.68"/>
  </r>
  <r>
    <x v="2392"/>
    <n v="35282.519999999997"/>
  </r>
  <r>
    <x v="2393"/>
    <n v="35215.89"/>
  </r>
  <r>
    <x v="2394"/>
    <n v="35065.620000000003"/>
  </r>
  <r>
    <x v="2395"/>
    <n v="35473.129999999997"/>
  </r>
  <r>
    <x v="2396"/>
    <n v="35314.49"/>
  </r>
  <r>
    <x v="2397"/>
    <n v="35123.360000000001"/>
  </r>
  <r>
    <x v="2398"/>
    <n v="35176.15"/>
  </r>
  <r>
    <x v="2399"/>
    <n v="35281.4"/>
  </r>
  <r>
    <x v="2400"/>
    <n v="35307.629999999997"/>
  </r>
  <r>
    <x v="2401"/>
    <n v="34946.39"/>
  </r>
  <r>
    <x v="2402"/>
    <n v="34765.74"/>
  </r>
  <r>
    <x v="2403"/>
    <n v="34474.83"/>
  </r>
  <r>
    <x v="2404"/>
    <n v="34500.660000000003"/>
  </r>
  <r>
    <x v="2405"/>
    <n v="34463.69"/>
  </r>
  <r>
    <x v="2406"/>
    <n v="34288.83"/>
  </r>
  <r>
    <x v="2407"/>
    <n v="34472.980000000003"/>
  </r>
  <r>
    <x v="2408"/>
    <n v="34099.42"/>
  </r>
  <r>
    <x v="2409"/>
    <n v="34346.9"/>
  </r>
  <r>
    <x v="2410"/>
    <n v="34559.980000000003"/>
  </r>
  <r>
    <x v="2411"/>
    <n v="34852.67"/>
  </r>
  <r>
    <x v="2412"/>
    <n v="34890.239999999998"/>
  </r>
  <r>
    <x v="2413"/>
    <n v="34721.910000000003"/>
  </r>
  <r>
    <x v="2414"/>
    <n v="34837.71"/>
  </r>
  <r>
    <x v="2415"/>
    <s v="."/>
  </r>
  <r>
    <x v="2416"/>
    <n v="34641.97"/>
  </r>
  <r>
    <x v="2417"/>
    <n v="34443.19"/>
  </r>
  <r>
    <x v="2418"/>
    <n v="34500.730000000003"/>
  </r>
  <r>
    <x v="2419"/>
    <n v="34576.589999999997"/>
  </r>
  <r>
    <x v="2420"/>
    <n v="34663.72"/>
  </r>
  <r>
    <x v="2421"/>
    <n v="34645.99"/>
  </r>
  <r>
    <x v="2422"/>
    <n v="34575.53"/>
  </r>
  <r>
    <x v="2423"/>
    <n v="34907.11"/>
  </r>
  <r>
    <x v="2424"/>
    <n v="34618.239999999998"/>
  </r>
  <r>
    <x v="2425"/>
    <n v="34624.300000000003"/>
  </r>
  <r>
    <x v="2426"/>
    <n v="34517.730000000003"/>
  </r>
  <r>
    <x v="2427"/>
    <n v="34440.879999999997"/>
  </r>
  <r>
    <x v="2428"/>
    <n v="34070.42"/>
  </r>
  <r>
    <x v="2429"/>
    <n v="33963.839999999997"/>
  </r>
  <r>
    <x v="2430"/>
    <n v="34006.879999999997"/>
  </r>
  <r>
    <x v="2431"/>
    <n v="33618.879999999997"/>
  </r>
  <r>
    <x v="2432"/>
    <n v="33550.269999999997"/>
  </r>
  <r>
    <x v="2433"/>
    <n v="33666.339999999997"/>
  </r>
  <r>
    <x v="2434"/>
    <n v="33507.5"/>
  </r>
  <r>
    <x v="2435"/>
    <n v="33433.35"/>
  </r>
  <r>
    <x v="2436"/>
    <n v="33002.379999999997"/>
  </r>
  <r>
    <x v="2437"/>
    <n v="33129.550000000003"/>
  </r>
  <r>
    <x v="2438"/>
    <n v="33119.57"/>
  </r>
  <r>
    <x v="2439"/>
    <n v="33407.58"/>
  </r>
  <r>
    <x v="2440"/>
    <n v="33604.65"/>
  </r>
  <r>
    <x v="2441"/>
    <n v="33739.300000000003"/>
  </r>
  <r>
    <x v="2442"/>
    <n v="33804.870000000003"/>
  </r>
  <r>
    <x v="2443"/>
    <n v="33631.14"/>
  </r>
  <r>
    <x v="2444"/>
    <n v="33670.29"/>
  </r>
  <r>
    <x v="2445"/>
    <n v="33984.54"/>
  </r>
  <r>
    <x v="2446"/>
    <n v="33997.65"/>
  </r>
  <r>
    <x v="2447"/>
    <n v="33665.08"/>
  </r>
  <r>
    <x v="2448"/>
    <n v="33414.17"/>
  </r>
  <r>
    <x v="2449"/>
    <n v="33127.279999999999"/>
  </r>
  <r>
    <x v="2450"/>
    <n v="32936.410000000003"/>
  </r>
  <r>
    <x v="2451"/>
    <n v="33141.379999999997"/>
  </r>
  <r>
    <x v="2452"/>
    <n v="33035.93"/>
  </r>
  <r>
    <x v="2453"/>
    <n v="32784.300000000003"/>
  </r>
  <r>
    <x v="2454"/>
    <n v="32417.59"/>
  </r>
  <r>
    <x v="2455"/>
    <n v="32928.959999999999"/>
  </r>
  <r>
    <x v="2456"/>
    <n v="33052.870000000003"/>
  </r>
  <r>
    <x v="2457"/>
    <n v="33274.58"/>
  </r>
  <r>
    <x v="2458"/>
    <n v="33839.08"/>
  </r>
  <r>
    <x v="2459"/>
    <n v="34061.32"/>
  </r>
  <r>
    <x v="2460"/>
    <n v="34095.86"/>
  </r>
  <r>
    <x v="2461"/>
    <n v="34152.6"/>
  </r>
  <r>
    <x v="2462"/>
    <n v="34112.269999999997"/>
  </r>
  <r>
    <x v="2463"/>
    <n v="33891.94"/>
  </r>
  <r>
    <x v="2464"/>
    <n v="34283.1"/>
  </r>
  <r>
    <x v="2465"/>
    <n v="34337.870000000003"/>
  </r>
  <r>
    <x v="2466"/>
    <n v="34827.699999999997"/>
  </r>
  <r>
    <x v="2467"/>
    <n v="34991.21"/>
  </r>
  <r>
    <x v="2468"/>
    <n v="34945.47"/>
  </r>
  <r>
    <x v="2469"/>
    <n v="34947.279999999999"/>
  </r>
  <r>
    <x v="2470"/>
    <n v="35151.040000000001"/>
  </r>
  <r>
    <x v="2471"/>
    <n v="35088.29"/>
  </r>
  <r>
    <x v="2472"/>
    <n v="35273.03"/>
  </r>
  <r>
    <x v="2473"/>
    <s v="."/>
  </r>
  <r>
    <x v="2474"/>
    <n v="35390.15"/>
  </r>
  <r>
    <x v="2475"/>
    <n v="35333.47"/>
  </r>
  <r>
    <x v="2476"/>
    <n v="35416.980000000003"/>
  </r>
  <r>
    <x v="2477"/>
    <n v="35430.42"/>
  </r>
  <r>
    <x v="2478"/>
    <n v="35950.89"/>
  </r>
  <r>
    <x v="2479"/>
    <n v="36245.5"/>
  </r>
  <r>
    <x v="2480"/>
    <n v="36204.44"/>
  </r>
  <r>
    <x v="2481"/>
    <n v="36124.559999999998"/>
  </r>
  <r>
    <x v="2482"/>
    <n v="36054.43"/>
  </r>
  <r>
    <x v="2483"/>
    <n v="36117.379999999997"/>
  </r>
  <r>
    <x v="2484"/>
    <n v="36247.870000000003"/>
  </r>
  <r>
    <x v="2485"/>
    <n v="36404.93"/>
  </r>
  <r>
    <x v="2486"/>
    <n v="36577.94"/>
  </r>
  <r>
    <x v="2487"/>
    <n v="37090.239999999998"/>
  </r>
  <r>
    <x v="2488"/>
    <n v="37248.35"/>
  </r>
  <r>
    <x v="2489"/>
    <n v="37305.160000000003"/>
  </r>
  <r>
    <x v="2490"/>
    <n v="37306.019999999997"/>
  </r>
  <r>
    <x v="2491"/>
    <n v="37557.919999999998"/>
  </r>
  <r>
    <x v="2492"/>
    <n v="37082"/>
  </r>
  <r>
    <x v="2493"/>
    <n v="37404.35"/>
  </r>
  <r>
    <x v="2494"/>
    <n v="37385.97"/>
  </r>
  <r>
    <x v="2495"/>
    <s v="."/>
  </r>
  <r>
    <x v="2496"/>
    <n v="37545.33"/>
  </r>
  <r>
    <x v="2497"/>
    <n v="37656.519999999997"/>
  </r>
  <r>
    <x v="2498"/>
    <n v="37710.1"/>
  </r>
  <r>
    <x v="2499"/>
    <n v="37689.54"/>
  </r>
  <r>
    <x v="2500"/>
    <s v="."/>
  </r>
  <r>
    <x v="2501"/>
    <n v="37715.040000000001"/>
  </r>
  <r>
    <x v="2502"/>
    <n v="37430.19"/>
  </r>
  <r>
    <x v="2503"/>
    <n v="37440.339999999997"/>
  </r>
  <r>
    <x v="2504"/>
    <n v="37466.11"/>
  </r>
  <r>
    <x v="2505"/>
    <n v="37683.01"/>
  </r>
  <r>
    <x v="2506"/>
    <n v="37525.160000000003"/>
  </r>
  <r>
    <x v="2507"/>
    <n v="37695.730000000003"/>
  </r>
  <r>
    <x v="2508"/>
    <n v="37711.019999999997"/>
  </r>
  <r>
    <x v="2509"/>
    <n v="37592.980000000003"/>
  </r>
  <r>
    <x v="2510"/>
    <s v="."/>
  </r>
  <r>
    <x v="2511"/>
    <n v="37361.120000000003"/>
  </r>
  <r>
    <x v="2512"/>
    <n v="37266.67"/>
  </r>
  <r>
    <x v="2513"/>
    <n v="37468.61"/>
  </r>
  <r>
    <x v="2514"/>
    <n v="37863.800000000003"/>
  </r>
  <r>
    <x v="2515"/>
    <n v="38001.81"/>
  </r>
  <r>
    <x v="2516"/>
    <n v="37905.449999999997"/>
  </r>
  <r>
    <x v="2517"/>
    <n v="37806.39"/>
  </r>
  <r>
    <x v="2518"/>
    <n v="38049.129999999997"/>
  </r>
  <r>
    <x v="2519"/>
    <n v="38109.43"/>
  </r>
  <r>
    <x v="2520"/>
    <n v="38333.449999999997"/>
  </r>
  <r>
    <x v="2521"/>
    <n v="38467.31"/>
  </r>
  <r>
    <x v="2522"/>
    <n v="38150.300000000003"/>
  </r>
  <r>
    <x v="2523"/>
    <n v="38519.839999999997"/>
  </r>
  <r>
    <x v="2524"/>
    <n v="38654.42"/>
  </r>
  <r>
    <x v="2525"/>
    <n v="38380.120000000003"/>
  </r>
  <r>
    <x v="2526"/>
    <n v="38521.360000000001"/>
  </r>
  <r>
    <x v="2527"/>
    <n v="38677.360000000001"/>
  </r>
  <r>
    <x v="2528"/>
    <n v="38726.33"/>
  </r>
  <r>
    <x v="2529"/>
    <n v="38671.69"/>
  </r>
  <r>
    <x v="2530"/>
    <n v="38797.379999999997"/>
  </r>
  <r>
    <x v="2531"/>
    <n v="38272.75"/>
  </r>
  <r>
    <x v="2532"/>
    <n v="38424.269999999997"/>
  </r>
  <r>
    <x v="2533"/>
    <n v="38773.120000000003"/>
  </r>
  <r>
    <x v="2534"/>
    <n v="38627.99"/>
  </r>
  <r>
    <x v="2535"/>
    <s v="."/>
  </r>
  <r>
    <x v="2536"/>
    <n v="38563.800000000003"/>
  </r>
  <r>
    <x v="2537"/>
    <n v="38612.239999999998"/>
  </r>
  <r>
    <x v="2538"/>
    <n v="39069.11"/>
  </r>
  <r>
    <x v="2539"/>
    <n v="39131.53"/>
  </r>
  <r>
    <x v="2540"/>
    <n v="39069.230000000003"/>
  </r>
  <r>
    <x v="2541"/>
    <n v="38972.410000000003"/>
  </r>
  <r>
    <x v="2542"/>
    <n v="38949.019999999997"/>
  </r>
  <r>
    <x v="2543"/>
    <n v="38996.39"/>
  </r>
  <r>
    <x v="2544"/>
    <n v="39087.379999999997"/>
  </r>
  <r>
    <x v="2545"/>
    <n v="38989.83"/>
  </r>
  <r>
    <x v="2546"/>
    <n v="38585.19"/>
  </r>
  <r>
    <x v="2547"/>
    <n v="38661.050000000003"/>
  </r>
  <r>
    <x v="2548"/>
    <n v="38791.35"/>
  </r>
  <r>
    <x v="2549"/>
    <n v="38722.69"/>
  </r>
  <r>
    <x v="2550"/>
    <n v="38769.660000000003"/>
  </r>
  <r>
    <x v="2551"/>
    <n v="39005.49"/>
  </r>
  <r>
    <x v="2552"/>
    <n v="39043.32"/>
  </r>
  <r>
    <x v="2553"/>
    <n v="38905.660000000003"/>
  </r>
  <r>
    <x v="2554"/>
    <n v="38714.769999999997"/>
  </r>
  <r>
    <x v="2555"/>
    <n v="38790.43"/>
  </r>
  <r>
    <x v="2556"/>
    <n v="39110.76"/>
  </r>
  <r>
    <x v="2557"/>
    <n v="39512.129999999997"/>
  </r>
  <r>
    <x v="2558"/>
    <n v="39781.370000000003"/>
  </r>
  <r>
    <x v="2559"/>
    <n v="39475.9"/>
  </r>
  <r>
    <x v="2560"/>
    <n v="39313.64"/>
  </r>
  <r>
    <x v="2561"/>
    <n v="39282.33"/>
  </r>
  <r>
    <x v="2562"/>
    <n v="39760.080000000002"/>
  </r>
  <r>
    <x v="2563"/>
    <n v="39807.370000000003"/>
  </r>
  <r>
    <x v="2564"/>
    <s v="."/>
  </r>
  <r>
    <x v="2565"/>
    <n v="39566.85"/>
  </r>
  <r>
    <x v="2566"/>
    <n v="39170.239999999998"/>
  </r>
  <r>
    <x v="2567"/>
    <n v="39127.14"/>
  </r>
  <r>
    <x v="2568"/>
    <n v="38596.980000000003"/>
  </r>
  <r>
    <x v="2569"/>
    <n v="38904.04"/>
  </r>
  <r>
    <x v="2570"/>
    <n v="38892.800000000003"/>
  </r>
  <r>
    <x v="2571"/>
    <n v="38883.67"/>
  </r>
  <r>
    <x v="2572"/>
    <n v="38461.51"/>
  </r>
  <r>
    <x v="2573"/>
    <n v="38459.08"/>
  </r>
  <r>
    <x v="2574"/>
    <n v="37983.24"/>
  </r>
  <r>
    <x v="2575"/>
    <n v="37735.11"/>
  </r>
  <r>
    <x v="2576"/>
    <n v="37798.97"/>
  </r>
  <r>
    <x v="2577"/>
    <n v="37753.31"/>
  </r>
  <r>
    <x v="2578"/>
    <n v="37775.379999999997"/>
  </r>
  <r>
    <x v="2579"/>
    <n v="37986.400000000001"/>
  </r>
  <r>
    <x v="2580"/>
    <n v="38239.980000000003"/>
  </r>
  <r>
    <x v="2581"/>
    <n v="38503.69"/>
  </r>
  <r>
    <x v="2582"/>
    <n v="38460.92"/>
  </r>
  <r>
    <x v="2583"/>
    <n v="38085.800000000003"/>
  </r>
  <r>
    <x v="2584"/>
    <n v="38239.660000000003"/>
  </r>
  <r>
    <x v="2585"/>
    <n v="38386.089999999997"/>
  </r>
  <r>
    <x v="2586"/>
    <n v="37815.919999999998"/>
  </r>
  <r>
    <x v="2587"/>
    <n v="37903.29"/>
  </r>
  <r>
    <x v="2588"/>
    <n v="38225.660000000003"/>
  </r>
  <r>
    <x v="2589"/>
    <n v="38675.68"/>
  </r>
  <r>
    <x v="2590"/>
    <n v="38852.269999999997"/>
  </r>
  <r>
    <x v="2591"/>
    <n v="38884.26"/>
  </r>
  <r>
    <x v="2592"/>
    <n v="39056.39"/>
  </r>
  <r>
    <x v="2593"/>
    <n v="39387.760000000002"/>
  </r>
  <r>
    <x v="2594"/>
    <n v="39512.839999999997"/>
  </r>
  <r>
    <x v="2595"/>
    <n v="39431.51"/>
  </r>
  <r>
    <x v="2596"/>
    <n v="39558.11"/>
  </r>
  <r>
    <x v="2597"/>
    <n v="39908"/>
  </r>
  <r>
    <x v="2598"/>
    <n v="39869.379999999997"/>
  </r>
  <r>
    <x v="2599"/>
    <n v="40003.589999999997"/>
  </r>
  <r>
    <x v="2600"/>
    <n v="39806.769999999997"/>
  </r>
  <r>
    <x v="2601"/>
    <n v="39872.99"/>
  </r>
  <r>
    <x v="2602"/>
    <n v="39671.040000000001"/>
  </r>
  <r>
    <x v="2603"/>
    <n v="39065.26"/>
  </r>
  <r>
    <x v="2604"/>
    <n v="39069.589999999997"/>
  </r>
  <r>
    <x v="2605"/>
    <s v="."/>
  </r>
  <r>
    <x v="2606"/>
    <n v="38852.86"/>
  </r>
  <r>
    <x v="2607"/>
    <n v="38441.54"/>
  </r>
  <r>
    <x v="2608"/>
    <n v="38111.480000000003"/>
  </r>
  <r>
    <x v="2609"/>
    <n v="38686.3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73B5C37-6D37-44FF-9725-4A85E2112F00}" name="PivotTable1"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H3:I15" firstHeaderRow="1" firstDataRow="1" firstDataCol="1"/>
  <pivotFields count="5">
    <pivotField axis="axisRow" numFmtId="14" showAll="0">
      <items count="261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t="default"/>
      </items>
    </pivotField>
    <pivotField dataField="1" showAll="0"/>
    <pivotField axis="axisRow" showAll="0">
      <items count="15">
        <item sd="0" x="0"/>
        <item sd="0" x="1"/>
        <item sd="0" x="2"/>
        <item sd="0" x="3"/>
        <item sd="0" x="4"/>
        <item sd="0" x="5"/>
        <item sd="0" x="6"/>
        <item sd="0" x="7"/>
        <item sd="0" x="8"/>
        <item sd="0" x="9"/>
        <item sd="0" x="10"/>
        <item sd="0" x="11"/>
        <item sd="0" x="12"/>
        <item sd="0" x="13"/>
        <item t="default"/>
      </items>
    </pivotField>
    <pivotField axis="axisRow" showAll="0">
      <items count="7">
        <item sd="0" x="0"/>
        <item sd="0" x="1"/>
        <item sd="0" x="2"/>
        <item sd="0" x="3"/>
        <item sd="0" x="4"/>
        <item sd="0" x="5"/>
        <item t="default"/>
      </items>
    </pivotField>
    <pivotField axis="axisRow" showAll="0">
      <items count="14">
        <item sd="0" x="0"/>
        <item sd="0" x="1"/>
        <item sd="0" x="2"/>
        <item sd="0" x="3"/>
        <item sd="0" x="4"/>
        <item sd="0" x="5"/>
        <item sd="0" x="6"/>
        <item sd="0" x="7"/>
        <item sd="0" x="8"/>
        <item sd="0" x="9"/>
        <item sd="0" x="10"/>
        <item sd="0" x="11"/>
        <item sd="0" x="12"/>
        <item t="default"/>
      </items>
    </pivotField>
  </pivotFields>
  <rowFields count="4">
    <field x="4"/>
    <field x="3"/>
    <field x="2"/>
    <field x="0"/>
  </rowFields>
  <rowItems count="12">
    <i>
      <x v="1"/>
    </i>
    <i>
      <x v="2"/>
    </i>
    <i>
      <x v="3"/>
    </i>
    <i>
      <x v="4"/>
    </i>
    <i>
      <x v="5"/>
    </i>
    <i>
      <x v="6"/>
    </i>
    <i>
      <x v="7"/>
    </i>
    <i>
      <x v="8"/>
    </i>
    <i>
      <x v="9"/>
    </i>
    <i>
      <x v="10"/>
    </i>
    <i>
      <x v="11"/>
    </i>
    <i t="grand">
      <x/>
    </i>
  </rowItems>
  <colItems count="1">
    <i/>
  </colItems>
  <dataFields count="1">
    <dataField name="Sum of DJIA" fld="1" baseField="4" baseItem="1" numFmtId="169"/>
  </dataFields>
  <chartFormats count="8">
    <chartFormat chart="4" format="20" series="1">
      <pivotArea type="data" outline="0" fieldPosition="0">
        <references count="1">
          <reference field="4294967294" count="1" selected="0">
            <x v="0"/>
          </reference>
        </references>
      </pivotArea>
    </chartFormat>
    <chartFormat chart="4" format="21">
      <pivotArea type="data" outline="0" fieldPosition="0">
        <references count="2">
          <reference field="4294967294" count="1" selected="0">
            <x v="0"/>
          </reference>
          <reference field="4" count="1" selected="0">
            <x v="1"/>
          </reference>
        </references>
      </pivotArea>
    </chartFormat>
    <chartFormat chart="4" format="22">
      <pivotArea type="data" outline="0" fieldPosition="0">
        <references count="2">
          <reference field="4294967294" count="1" selected="0">
            <x v="0"/>
          </reference>
          <reference field="4" count="1" selected="0">
            <x v="8"/>
          </reference>
        </references>
      </pivotArea>
    </chartFormat>
    <chartFormat chart="4" format="23">
      <pivotArea type="data" outline="0" fieldPosition="0">
        <references count="2">
          <reference field="4294967294" count="1" selected="0">
            <x v="0"/>
          </reference>
          <reference field="4" count="1" selected="0">
            <x v="9"/>
          </reference>
        </references>
      </pivotArea>
    </chartFormat>
    <chartFormat chart="4" format="24">
      <pivotArea type="data" outline="0" fieldPosition="0">
        <references count="2">
          <reference field="4294967294" count="1" selected="0">
            <x v="0"/>
          </reference>
          <reference field="4" count="1" selected="0">
            <x v="10"/>
          </reference>
        </references>
      </pivotArea>
    </chartFormat>
    <chartFormat chart="4" format="25">
      <pivotArea type="data" outline="0" fieldPosition="0">
        <references count="2">
          <reference field="4294967294" count="1" selected="0">
            <x v="0"/>
          </reference>
          <reference field="4" count="1" selected="0">
            <x v="11"/>
          </reference>
        </references>
      </pivotArea>
    </chartFormat>
    <chartFormat chart="4" format="26">
      <pivotArea type="data" outline="0" fieldPosition="0">
        <references count="2">
          <reference field="4294967294" count="1" selected="0">
            <x v="0"/>
          </reference>
          <reference field="4" count="1" selected="0">
            <x v="2"/>
          </reference>
        </references>
      </pivotArea>
    </chartFormat>
    <chartFormat chart="4" format="27">
      <pivotArea type="data" outline="0" fieldPosition="0">
        <references count="2">
          <reference field="4294967294" count="1" selected="0">
            <x v="0"/>
          </reference>
          <reference field="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hyperlink" Target="https://www.investopedia.com/terms/i/inflation.asp" TargetMode="External"/><Relationship Id="rId1" Type="http://schemas.openxmlformats.org/officeDocument/2006/relationships/hyperlink" Target="https://www.investopedia.com/terms/f/fair-labor-standards-act-flsa.as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9FF622-76D3-4B75-AFD0-59075C966D47}">
  <sheetPr>
    <tabColor theme="1"/>
  </sheetPr>
  <dimension ref="A1"/>
  <sheetViews>
    <sheetView workbookViewId="0">
      <selection activeCell="W15" sqref="W15"/>
    </sheetView>
  </sheetViews>
  <sheetFormatPr defaultRowHeight="15" x14ac:dyDescent="0.25"/>
  <cols>
    <col min="1" max="16384" width="9.140625" style="11"/>
  </cols>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831ACE-8BAB-43AA-ACA5-5BE8015D0EC6}">
  <dimension ref="A1:S2614"/>
  <sheetViews>
    <sheetView topLeftCell="F1" workbookViewId="0">
      <selection activeCell="I4" sqref="I4:I14"/>
    </sheetView>
  </sheetViews>
  <sheetFormatPr defaultRowHeight="15" x14ac:dyDescent="0.25"/>
  <cols>
    <col min="1" max="1" width="16.85546875" style="1" customWidth="1"/>
    <col min="2" max="7" width="9.140625" style="1"/>
    <col min="8" max="8" width="13.42578125" style="1" bestFit="1" customWidth="1"/>
    <col min="9" max="9" width="13.85546875" style="1" bestFit="1" customWidth="1"/>
    <col min="10" max="16" width="9.140625" style="1"/>
    <col min="17" max="17" width="11.85546875" style="1" customWidth="1"/>
    <col min="18" max="18" width="9.140625" style="1"/>
    <col min="19" max="19" width="12" style="1" customWidth="1"/>
    <col min="20" max="16384" width="9.140625" style="1"/>
  </cols>
  <sheetData>
    <row r="1" spans="1:10" x14ac:dyDescent="0.25">
      <c r="A1" s="1" t="s">
        <v>133</v>
      </c>
      <c r="B1" s="1" t="s">
        <v>170</v>
      </c>
    </row>
    <row r="2" spans="1:10" x14ac:dyDescent="0.25">
      <c r="A2" s="72">
        <v>41792</v>
      </c>
      <c r="B2" s="1">
        <v>16743.63</v>
      </c>
    </row>
    <row r="3" spans="1:10" x14ac:dyDescent="0.25">
      <c r="A3" s="72">
        <v>41793</v>
      </c>
      <c r="B3" s="1">
        <v>16722.34</v>
      </c>
      <c r="H3" s="78" t="s">
        <v>171</v>
      </c>
      <c r="I3" t="s">
        <v>184</v>
      </c>
      <c r="J3"/>
    </row>
    <row r="4" spans="1:10" x14ac:dyDescent="0.25">
      <c r="A4" s="72">
        <v>41794</v>
      </c>
      <c r="B4" s="1">
        <v>16737.53</v>
      </c>
      <c r="H4" s="1" t="s">
        <v>173</v>
      </c>
      <c r="I4" s="79">
        <v>2548866.439999999</v>
      </c>
      <c r="J4"/>
    </row>
    <row r="5" spans="1:10" x14ac:dyDescent="0.25">
      <c r="A5" s="72">
        <v>41795</v>
      </c>
      <c r="B5" s="1">
        <v>16836.11</v>
      </c>
      <c r="H5" s="1" t="s">
        <v>174</v>
      </c>
      <c r="I5" s="79">
        <v>4431931.3499999996</v>
      </c>
      <c r="J5"/>
    </row>
    <row r="6" spans="1:10" x14ac:dyDescent="0.25">
      <c r="A6" s="72">
        <v>41796</v>
      </c>
      <c r="B6" s="1">
        <v>16924.28</v>
      </c>
      <c r="H6" s="1" t="s">
        <v>175</v>
      </c>
      <c r="I6" s="79">
        <v>4517631.05</v>
      </c>
      <c r="J6"/>
    </row>
    <row r="7" spans="1:10" x14ac:dyDescent="0.25">
      <c r="A7" s="72">
        <v>41799</v>
      </c>
      <c r="B7" s="1">
        <v>16943.099999999999</v>
      </c>
      <c r="H7" s="1" t="s">
        <v>176</v>
      </c>
      <c r="I7" s="79">
        <v>5459301.1400000006</v>
      </c>
      <c r="J7"/>
    </row>
    <row r="8" spans="1:10" x14ac:dyDescent="0.25">
      <c r="A8" s="72">
        <v>41800</v>
      </c>
      <c r="B8" s="1">
        <v>16945.919999999998</v>
      </c>
      <c r="H8" s="1" t="s">
        <v>177</v>
      </c>
      <c r="I8" s="79">
        <v>6288541.4400000004</v>
      </c>
      <c r="J8"/>
    </row>
    <row r="9" spans="1:10" x14ac:dyDescent="0.25">
      <c r="A9" s="72">
        <v>41801</v>
      </c>
      <c r="B9" s="1">
        <v>16843.88</v>
      </c>
      <c r="H9" s="1" t="s">
        <v>178</v>
      </c>
      <c r="I9" s="79">
        <v>6647655.9299999978</v>
      </c>
      <c r="J9"/>
    </row>
    <row r="10" spans="1:10" x14ac:dyDescent="0.25">
      <c r="A10" s="72">
        <v>41802</v>
      </c>
      <c r="B10" s="1">
        <v>16734.189999999999</v>
      </c>
      <c r="H10" s="1" t="s">
        <v>179</v>
      </c>
      <c r="I10" s="79">
        <v>6803340.4199999953</v>
      </c>
      <c r="J10"/>
    </row>
    <row r="11" spans="1:10" x14ac:dyDescent="0.25">
      <c r="A11" s="72">
        <v>41803</v>
      </c>
      <c r="B11" s="1">
        <v>16775.740000000002</v>
      </c>
      <c r="H11" s="1" t="s">
        <v>180</v>
      </c>
      <c r="I11" s="79">
        <v>8581933.0200000033</v>
      </c>
      <c r="J11"/>
    </row>
    <row r="12" spans="1:10" x14ac:dyDescent="0.25">
      <c r="A12" s="72">
        <v>41806</v>
      </c>
      <c r="B12" s="1">
        <v>16781.009999999998</v>
      </c>
      <c r="H12" s="1" t="s">
        <v>181</v>
      </c>
      <c r="I12" s="79">
        <v>8257233.6400000015</v>
      </c>
      <c r="J12"/>
    </row>
    <row r="13" spans="1:10" x14ac:dyDescent="0.25">
      <c r="A13" s="72">
        <v>41807</v>
      </c>
      <c r="B13" s="1">
        <v>16808.490000000002</v>
      </c>
      <c r="H13" s="1" t="s">
        <v>182</v>
      </c>
      <c r="I13" s="79">
        <v>8530384.2300000004</v>
      </c>
      <c r="J13"/>
    </row>
    <row r="14" spans="1:10" x14ac:dyDescent="0.25">
      <c r="A14" s="72">
        <v>41808</v>
      </c>
      <c r="B14" s="1">
        <v>16906.62</v>
      </c>
      <c r="H14" s="1" t="s">
        <v>183</v>
      </c>
      <c r="I14" s="79">
        <v>4055237.1799999988</v>
      </c>
      <c r="J14"/>
    </row>
    <row r="15" spans="1:10" x14ac:dyDescent="0.25">
      <c r="A15" s="72">
        <v>41809</v>
      </c>
      <c r="B15" s="1">
        <v>16921.46</v>
      </c>
      <c r="H15" s="1" t="s">
        <v>172</v>
      </c>
      <c r="I15" s="79">
        <v>66122055.839999996</v>
      </c>
      <c r="J15"/>
    </row>
    <row r="16" spans="1:10" x14ac:dyDescent="0.25">
      <c r="A16" s="72">
        <v>41810</v>
      </c>
      <c r="B16" s="1">
        <v>16947.080000000002</v>
      </c>
      <c r="H16"/>
      <c r="I16"/>
      <c r="J16"/>
    </row>
    <row r="17" spans="1:19" x14ac:dyDescent="0.25">
      <c r="A17" s="72">
        <v>41813</v>
      </c>
      <c r="B17" s="1">
        <v>16937.259999999998</v>
      </c>
      <c r="H17"/>
      <c r="I17"/>
      <c r="J17"/>
    </row>
    <row r="18" spans="1:19" x14ac:dyDescent="0.25">
      <c r="A18" s="72">
        <v>41814</v>
      </c>
      <c r="B18" s="1">
        <v>16818.13</v>
      </c>
      <c r="H18"/>
      <c r="I18"/>
      <c r="J18"/>
    </row>
    <row r="19" spans="1:19" x14ac:dyDescent="0.25">
      <c r="A19" s="72">
        <v>41815</v>
      </c>
      <c r="B19" s="1">
        <v>16867.509999999998</v>
      </c>
      <c r="H19"/>
      <c r="I19"/>
      <c r="J19"/>
    </row>
    <row r="20" spans="1:19" x14ac:dyDescent="0.25">
      <c r="A20" s="72">
        <v>41816</v>
      </c>
      <c r="B20" s="1">
        <v>16846.13</v>
      </c>
      <c r="H20"/>
      <c r="I20"/>
      <c r="J20"/>
    </row>
    <row r="21" spans="1:19" x14ac:dyDescent="0.25">
      <c r="A21" s="72">
        <v>41817</v>
      </c>
      <c r="B21" s="1">
        <v>16851.84</v>
      </c>
      <c r="H21"/>
      <c r="I21"/>
    </row>
    <row r="22" spans="1:19" x14ac:dyDescent="0.25">
      <c r="A22" s="72">
        <v>41820</v>
      </c>
      <c r="B22" s="1">
        <v>16826.599999999999</v>
      </c>
      <c r="H22"/>
      <c r="I22"/>
    </row>
    <row r="23" spans="1:19" x14ac:dyDescent="0.25">
      <c r="A23" s="72">
        <v>41821</v>
      </c>
      <c r="B23" s="1">
        <v>16956.07</v>
      </c>
      <c r="H23"/>
      <c r="I23"/>
    </row>
    <row r="24" spans="1:19" x14ac:dyDescent="0.25">
      <c r="A24" s="72">
        <v>41822</v>
      </c>
      <c r="B24" s="1">
        <v>16976.240000000002</v>
      </c>
      <c r="H24"/>
      <c r="I24"/>
    </row>
    <row r="25" spans="1:19" x14ac:dyDescent="0.25">
      <c r="A25" s="72">
        <v>41823</v>
      </c>
      <c r="B25" s="1">
        <v>17068.259999999998</v>
      </c>
      <c r="H25"/>
      <c r="I25"/>
    </row>
    <row r="26" spans="1:19" x14ac:dyDescent="0.25">
      <c r="A26" s="72">
        <v>41824</v>
      </c>
      <c r="B26" s="1" t="s">
        <v>131</v>
      </c>
      <c r="H26"/>
      <c r="I26"/>
      <c r="Q26" s="80"/>
      <c r="S26" s="80"/>
    </row>
    <row r="27" spans="1:19" x14ac:dyDescent="0.25">
      <c r="A27" s="72">
        <v>41827</v>
      </c>
      <c r="B27" s="1">
        <v>17024.21</v>
      </c>
      <c r="H27"/>
      <c r="I27"/>
      <c r="Q27" s="80"/>
      <c r="S27" s="80"/>
    </row>
    <row r="28" spans="1:19" x14ac:dyDescent="0.25">
      <c r="A28" s="72">
        <v>41828</v>
      </c>
      <c r="B28" s="1">
        <v>16906.62</v>
      </c>
      <c r="H28"/>
      <c r="I28"/>
      <c r="Q28" s="80"/>
    </row>
    <row r="29" spans="1:19" x14ac:dyDescent="0.25">
      <c r="A29" s="72">
        <v>41829</v>
      </c>
      <c r="B29" s="1">
        <v>16985.61</v>
      </c>
      <c r="H29"/>
      <c r="I29"/>
    </row>
    <row r="30" spans="1:19" x14ac:dyDescent="0.25">
      <c r="A30" s="72">
        <v>41830</v>
      </c>
      <c r="B30" s="1">
        <v>16915.07</v>
      </c>
      <c r="H30"/>
      <c r="I30"/>
    </row>
    <row r="31" spans="1:19" x14ac:dyDescent="0.25">
      <c r="A31" s="72">
        <v>41831</v>
      </c>
      <c r="B31" s="1">
        <v>16943.810000000001</v>
      </c>
      <c r="H31"/>
      <c r="I31"/>
    </row>
    <row r="32" spans="1:19" x14ac:dyDescent="0.25">
      <c r="A32" s="72">
        <v>41834</v>
      </c>
      <c r="B32" s="1">
        <v>17055.419999999998</v>
      </c>
      <c r="H32"/>
      <c r="I32"/>
    </row>
    <row r="33" spans="1:9" x14ac:dyDescent="0.25">
      <c r="A33" s="72">
        <v>41835</v>
      </c>
      <c r="B33" s="1">
        <v>17060.68</v>
      </c>
      <c r="H33"/>
      <c r="I33"/>
    </row>
    <row r="34" spans="1:9" x14ac:dyDescent="0.25">
      <c r="A34" s="72">
        <v>41836</v>
      </c>
      <c r="B34" s="1">
        <v>17138.2</v>
      </c>
      <c r="H34"/>
      <c r="I34"/>
    </row>
    <row r="35" spans="1:9" x14ac:dyDescent="0.25">
      <c r="A35" s="72">
        <v>41837</v>
      </c>
      <c r="B35" s="1">
        <v>16976.810000000001</v>
      </c>
      <c r="H35"/>
      <c r="I35"/>
    </row>
    <row r="36" spans="1:9" x14ac:dyDescent="0.25">
      <c r="A36" s="72">
        <v>41838</v>
      </c>
      <c r="B36" s="1">
        <v>17100.18</v>
      </c>
      <c r="H36"/>
      <c r="I36"/>
    </row>
    <row r="37" spans="1:9" x14ac:dyDescent="0.25">
      <c r="A37" s="72">
        <v>41841</v>
      </c>
      <c r="B37" s="1">
        <v>17051.73</v>
      </c>
      <c r="H37"/>
      <c r="I37"/>
    </row>
    <row r="38" spans="1:9" x14ac:dyDescent="0.25">
      <c r="A38" s="72">
        <v>41842</v>
      </c>
      <c r="B38" s="1">
        <v>17113.54</v>
      </c>
      <c r="H38"/>
      <c r="I38"/>
    </row>
    <row r="39" spans="1:9" x14ac:dyDescent="0.25">
      <c r="A39" s="72">
        <v>41843</v>
      </c>
      <c r="B39" s="1">
        <v>17086.63</v>
      </c>
      <c r="H39"/>
      <c r="I39"/>
    </row>
    <row r="40" spans="1:9" x14ac:dyDescent="0.25">
      <c r="A40" s="72">
        <v>41844</v>
      </c>
      <c r="B40" s="1">
        <v>17083.8</v>
      </c>
      <c r="H40"/>
      <c r="I40"/>
    </row>
    <row r="41" spans="1:9" x14ac:dyDescent="0.25">
      <c r="A41" s="72">
        <v>41845</v>
      </c>
      <c r="B41" s="1">
        <v>16960.57</v>
      </c>
      <c r="H41"/>
      <c r="I41"/>
    </row>
    <row r="42" spans="1:9" x14ac:dyDescent="0.25">
      <c r="A42" s="72">
        <v>41848</v>
      </c>
      <c r="B42" s="1">
        <v>16982.59</v>
      </c>
      <c r="H42"/>
      <c r="I42"/>
    </row>
    <row r="43" spans="1:9" x14ac:dyDescent="0.25">
      <c r="A43" s="72">
        <v>41849</v>
      </c>
      <c r="B43" s="1">
        <v>16912.11</v>
      </c>
      <c r="H43"/>
      <c r="I43"/>
    </row>
    <row r="44" spans="1:9" x14ac:dyDescent="0.25">
      <c r="A44" s="72">
        <v>41850</v>
      </c>
      <c r="B44" s="1">
        <v>16880.36</v>
      </c>
      <c r="H44"/>
      <c r="I44"/>
    </row>
    <row r="45" spans="1:9" x14ac:dyDescent="0.25">
      <c r="A45" s="72">
        <v>41851</v>
      </c>
      <c r="B45" s="1">
        <v>16563.3</v>
      </c>
      <c r="H45"/>
    </row>
    <row r="46" spans="1:9" x14ac:dyDescent="0.25">
      <c r="A46" s="72">
        <v>41852</v>
      </c>
      <c r="B46" s="1">
        <v>16493.37</v>
      </c>
      <c r="H46"/>
    </row>
    <row r="47" spans="1:9" x14ac:dyDescent="0.25">
      <c r="A47" s="72">
        <v>41855</v>
      </c>
      <c r="B47" s="1">
        <v>16569.28</v>
      </c>
      <c r="H47"/>
    </row>
    <row r="48" spans="1:9" x14ac:dyDescent="0.25">
      <c r="A48" s="72">
        <v>41856</v>
      </c>
      <c r="B48" s="1">
        <v>16429.47</v>
      </c>
      <c r="H48"/>
    </row>
    <row r="49" spans="1:8" x14ac:dyDescent="0.25">
      <c r="A49" s="72">
        <v>41857</v>
      </c>
      <c r="B49" s="1">
        <v>16443.34</v>
      </c>
      <c r="H49"/>
    </row>
    <row r="50" spans="1:8" x14ac:dyDescent="0.25">
      <c r="A50" s="72">
        <v>41858</v>
      </c>
      <c r="B50" s="1">
        <v>16368.27</v>
      </c>
      <c r="H50"/>
    </row>
    <row r="51" spans="1:8" x14ac:dyDescent="0.25">
      <c r="A51" s="72">
        <v>41859</v>
      </c>
      <c r="B51" s="1">
        <v>16553.93</v>
      </c>
      <c r="H51"/>
    </row>
    <row r="52" spans="1:8" x14ac:dyDescent="0.25">
      <c r="A52" s="72">
        <v>41862</v>
      </c>
      <c r="B52" s="1">
        <v>16569.98</v>
      </c>
      <c r="H52"/>
    </row>
    <row r="53" spans="1:8" x14ac:dyDescent="0.25">
      <c r="A53" s="72">
        <v>41863</v>
      </c>
      <c r="B53" s="1">
        <v>16560.54</v>
      </c>
      <c r="H53"/>
    </row>
    <row r="54" spans="1:8" x14ac:dyDescent="0.25">
      <c r="A54" s="72">
        <v>41864</v>
      </c>
      <c r="B54" s="1">
        <v>16651.8</v>
      </c>
      <c r="H54"/>
    </row>
    <row r="55" spans="1:8" x14ac:dyDescent="0.25">
      <c r="A55" s="72">
        <v>41865</v>
      </c>
      <c r="B55" s="1">
        <v>16713.580000000002</v>
      </c>
      <c r="H55"/>
    </row>
    <row r="56" spans="1:8" x14ac:dyDescent="0.25">
      <c r="A56" s="72">
        <v>41866</v>
      </c>
      <c r="B56" s="1">
        <v>16662.91</v>
      </c>
      <c r="H56"/>
    </row>
    <row r="57" spans="1:8" x14ac:dyDescent="0.25">
      <c r="A57" s="72">
        <v>41869</v>
      </c>
      <c r="B57" s="1">
        <v>16838.740000000002</v>
      </c>
      <c r="H57"/>
    </row>
    <row r="58" spans="1:8" x14ac:dyDescent="0.25">
      <c r="A58" s="72">
        <v>41870</v>
      </c>
      <c r="B58" s="1">
        <v>16919.59</v>
      </c>
      <c r="H58"/>
    </row>
    <row r="59" spans="1:8" x14ac:dyDescent="0.25">
      <c r="A59" s="72">
        <v>41871</v>
      </c>
      <c r="B59" s="1">
        <v>16979.13</v>
      </c>
      <c r="H59"/>
    </row>
    <row r="60" spans="1:8" x14ac:dyDescent="0.25">
      <c r="A60" s="72">
        <v>41872</v>
      </c>
      <c r="B60" s="1">
        <v>17039.490000000002</v>
      </c>
      <c r="H60"/>
    </row>
    <row r="61" spans="1:8" x14ac:dyDescent="0.25">
      <c r="A61" s="72">
        <v>41873</v>
      </c>
      <c r="B61" s="1">
        <v>17001.22</v>
      </c>
      <c r="H61"/>
    </row>
    <row r="62" spans="1:8" x14ac:dyDescent="0.25">
      <c r="A62" s="72">
        <v>41876</v>
      </c>
      <c r="B62" s="1">
        <v>17076.87</v>
      </c>
      <c r="H62"/>
    </row>
    <row r="63" spans="1:8" x14ac:dyDescent="0.25">
      <c r="A63" s="72">
        <v>41877</v>
      </c>
      <c r="B63" s="1">
        <v>17106.7</v>
      </c>
      <c r="H63"/>
    </row>
    <row r="64" spans="1:8" x14ac:dyDescent="0.25">
      <c r="A64" s="72">
        <v>41878</v>
      </c>
      <c r="B64" s="1">
        <v>17122.009999999998</v>
      </c>
      <c r="H64"/>
    </row>
    <row r="65" spans="1:8" x14ac:dyDescent="0.25">
      <c r="A65" s="72">
        <v>41879</v>
      </c>
      <c r="B65" s="1">
        <v>17079.57</v>
      </c>
      <c r="H65"/>
    </row>
    <row r="66" spans="1:8" x14ac:dyDescent="0.25">
      <c r="A66" s="72">
        <v>41880</v>
      </c>
      <c r="B66" s="1">
        <v>17098.45</v>
      </c>
      <c r="H66"/>
    </row>
    <row r="67" spans="1:8" x14ac:dyDescent="0.25">
      <c r="A67" s="72">
        <v>41883</v>
      </c>
      <c r="B67" s="1" t="s">
        <v>131</v>
      </c>
      <c r="H67"/>
    </row>
    <row r="68" spans="1:8" x14ac:dyDescent="0.25">
      <c r="A68" s="72">
        <v>41884</v>
      </c>
      <c r="B68" s="1">
        <v>17067.560000000001</v>
      </c>
      <c r="H68"/>
    </row>
    <row r="69" spans="1:8" x14ac:dyDescent="0.25">
      <c r="A69" s="72">
        <v>41885</v>
      </c>
      <c r="B69" s="1">
        <v>17078.28</v>
      </c>
      <c r="H69"/>
    </row>
    <row r="70" spans="1:8" x14ac:dyDescent="0.25">
      <c r="A70" s="72">
        <v>41886</v>
      </c>
      <c r="B70" s="1">
        <v>17069.580000000002</v>
      </c>
      <c r="H70"/>
    </row>
    <row r="71" spans="1:8" x14ac:dyDescent="0.25">
      <c r="A71" s="72">
        <v>41887</v>
      </c>
      <c r="B71" s="1">
        <v>17137.36</v>
      </c>
      <c r="H71"/>
    </row>
    <row r="72" spans="1:8" x14ac:dyDescent="0.25">
      <c r="A72" s="72">
        <v>41890</v>
      </c>
      <c r="B72" s="1">
        <v>17111.419999999998</v>
      </c>
      <c r="H72"/>
    </row>
    <row r="73" spans="1:8" x14ac:dyDescent="0.25">
      <c r="A73" s="72">
        <v>41891</v>
      </c>
      <c r="B73" s="1">
        <v>17013.87</v>
      </c>
      <c r="H73"/>
    </row>
    <row r="74" spans="1:8" x14ac:dyDescent="0.25">
      <c r="A74" s="72">
        <v>41892</v>
      </c>
      <c r="B74" s="1">
        <v>17068.71</v>
      </c>
      <c r="H74"/>
    </row>
    <row r="75" spans="1:8" x14ac:dyDescent="0.25">
      <c r="A75" s="72">
        <v>41893</v>
      </c>
      <c r="B75" s="1">
        <v>17049</v>
      </c>
      <c r="H75"/>
    </row>
    <row r="76" spans="1:8" x14ac:dyDescent="0.25">
      <c r="A76" s="72">
        <v>41894</v>
      </c>
      <c r="B76" s="1">
        <v>16987.509999999998</v>
      </c>
      <c r="H76"/>
    </row>
    <row r="77" spans="1:8" x14ac:dyDescent="0.25">
      <c r="A77" s="72">
        <v>41897</v>
      </c>
      <c r="B77" s="1">
        <v>17031.14</v>
      </c>
      <c r="H77"/>
    </row>
    <row r="78" spans="1:8" x14ac:dyDescent="0.25">
      <c r="A78" s="72">
        <v>41898</v>
      </c>
      <c r="B78" s="1">
        <v>17131.97</v>
      </c>
      <c r="H78"/>
    </row>
    <row r="79" spans="1:8" x14ac:dyDescent="0.25">
      <c r="A79" s="72">
        <v>41899</v>
      </c>
      <c r="B79" s="1">
        <v>17156.849999999999</v>
      </c>
      <c r="H79"/>
    </row>
    <row r="80" spans="1:8" x14ac:dyDescent="0.25">
      <c r="A80" s="72">
        <v>41900</v>
      </c>
      <c r="B80" s="1">
        <v>17265.990000000002</v>
      </c>
      <c r="H80"/>
    </row>
    <row r="81" spans="1:8" x14ac:dyDescent="0.25">
      <c r="A81" s="72">
        <v>41901</v>
      </c>
      <c r="B81" s="1">
        <v>17279.740000000002</v>
      </c>
      <c r="H81"/>
    </row>
    <row r="82" spans="1:8" x14ac:dyDescent="0.25">
      <c r="A82" s="72">
        <v>41904</v>
      </c>
      <c r="B82" s="1">
        <v>17172.68</v>
      </c>
      <c r="H82"/>
    </row>
    <row r="83" spans="1:8" x14ac:dyDescent="0.25">
      <c r="A83" s="72">
        <v>41905</v>
      </c>
      <c r="B83" s="1">
        <v>17055.87</v>
      </c>
      <c r="H83"/>
    </row>
    <row r="84" spans="1:8" x14ac:dyDescent="0.25">
      <c r="A84" s="72">
        <v>41906</v>
      </c>
      <c r="B84" s="1">
        <v>17210.060000000001</v>
      </c>
      <c r="H84"/>
    </row>
    <row r="85" spans="1:8" x14ac:dyDescent="0.25">
      <c r="A85" s="72">
        <v>41907</v>
      </c>
      <c r="B85" s="1">
        <v>16945.8</v>
      </c>
      <c r="H85"/>
    </row>
    <row r="86" spans="1:8" x14ac:dyDescent="0.25">
      <c r="A86" s="72">
        <v>41908</v>
      </c>
      <c r="B86" s="1">
        <v>17113.150000000001</v>
      </c>
      <c r="H86"/>
    </row>
    <row r="87" spans="1:8" x14ac:dyDescent="0.25">
      <c r="A87" s="72">
        <v>41911</v>
      </c>
      <c r="B87" s="1">
        <v>17071.22</v>
      </c>
      <c r="H87"/>
    </row>
    <row r="88" spans="1:8" x14ac:dyDescent="0.25">
      <c r="A88" s="72">
        <v>41912</v>
      </c>
      <c r="B88" s="1">
        <v>17042.900000000001</v>
      </c>
      <c r="H88"/>
    </row>
    <row r="89" spans="1:8" x14ac:dyDescent="0.25">
      <c r="A89" s="72">
        <v>41913</v>
      </c>
      <c r="B89" s="1">
        <v>16804.71</v>
      </c>
      <c r="H89"/>
    </row>
    <row r="90" spans="1:8" x14ac:dyDescent="0.25">
      <c r="A90" s="72">
        <v>41914</v>
      </c>
      <c r="B90" s="1">
        <v>16801.05</v>
      </c>
      <c r="H90"/>
    </row>
    <row r="91" spans="1:8" x14ac:dyDescent="0.25">
      <c r="A91" s="72">
        <v>41915</v>
      </c>
      <c r="B91" s="1">
        <v>17009.689999999999</v>
      </c>
      <c r="H91"/>
    </row>
    <row r="92" spans="1:8" x14ac:dyDescent="0.25">
      <c r="A92" s="72">
        <v>41918</v>
      </c>
      <c r="B92" s="1">
        <v>16991.91</v>
      </c>
      <c r="H92"/>
    </row>
    <row r="93" spans="1:8" x14ac:dyDescent="0.25">
      <c r="A93" s="72">
        <v>41919</v>
      </c>
      <c r="B93" s="1">
        <v>16719.39</v>
      </c>
      <c r="H93"/>
    </row>
    <row r="94" spans="1:8" x14ac:dyDescent="0.25">
      <c r="A94" s="72">
        <v>41920</v>
      </c>
      <c r="B94" s="1">
        <v>16994.22</v>
      </c>
      <c r="H94"/>
    </row>
    <row r="95" spans="1:8" x14ac:dyDescent="0.25">
      <c r="A95" s="72">
        <v>41921</v>
      </c>
      <c r="B95" s="1">
        <v>16659.25</v>
      </c>
      <c r="H95"/>
    </row>
    <row r="96" spans="1:8" x14ac:dyDescent="0.25">
      <c r="A96" s="72">
        <v>41922</v>
      </c>
      <c r="B96" s="1">
        <v>16544.099999999999</v>
      </c>
      <c r="H96"/>
    </row>
    <row r="97" spans="1:8" x14ac:dyDescent="0.25">
      <c r="A97" s="72">
        <v>41925</v>
      </c>
      <c r="B97" s="1">
        <v>16321.07</v>
      </c>
      <c r="H97"/>
    </row>
    <row r="98" spans="1:8" x14ac:dyDescent="0.25">
      <c r="A98" s="72">
        <v>41926</v>
      </c>
      <c r="B98" s="1">
        <v>16315.19</v>
      </c>
      <c r="H98"/>
    </row>
    <row r="99" spans="1:8" x14ac:dyDescent="0.25">
      <c r="A99" s="72">
        <v>41927</v>
      </c>
      <c r="B99" s="1">
        <v>16141.74</v>
      </c>
      <c r="H99"/>
    </row>
    <row r="100" spans="1:8" x14ac:dyDescent="0.25">
      <c r="A100" s="72">
        <v>41928</v>
      </c>
      <c r="B100" s="1">
        <v>16117.24</v>
      </c>
      <c r="H100"/>
    </row>
    <row r="101" spans="1:8" x14ac:dyDescent="0.25">
      <c r="A101" s="72">
        <v>41929</v>
      </c>
      <c r="B101" s="1">
        <v>16380.41</v>
      </c>
      <c r="H101"/>
    </row>
    <row r="102" spans="1:8" x14ac:dyDescent="0.25">
      <c r="A102" s="72">
        <v>41932</v>
      </c>
      <c r="B102" s="1">
        <v>16399.669999999998</v>
      </c>
      <c r="H102"/>
    </row>
    <row r="103" spans="1:8" x14ac:dyDescent="0.25">
      <c r="A103" s="72">
        <v>41933</v>
      </c>
      <c r="B103" s="1">
        <v>16614.810000000001</v>
      </c>
      <c r="H103"/>
    </row>
    <row r="104" spans="1:8" x14ac:dyDescent="0.25">
      <c r="A104" s="72">
        <v>41934</v>
      </c>
      <c r="B104" s="1">
        <v>16461.32</v>
      </c>
      <c r="H104"/>
    </row>
    <row r="105" spans="1:8" x14ac:dyDescent="0.25">
      <c r="A105" s="72">
        <v>41935</v>
      </c>
      <c r="B105" s="1">
        <v>16677.900000000001</v>
      </c>
      <c r="H105"/>
    </row>
    <row r="106" spans="1:8" x14ac:dyDescent="0.25">
      <c r="A106" s="72">
        <v>41936</v>
      </c>
      <c r="B106" s="1">
        <v>16805.41</v>
      </c>
      <c r="H106"/>
    </row>
    <row r="107" spans="1:8" x14ac:dyDescent="0.25">
      <c r="A107" s="72">
        <v>41939</v>
      </c>
      <c r="B107" s="1">
        <v>16817.939999999999</v>
      </c>
      <c r="H107"/>
    </row>
    <row r="108" spans="1:8" x14ac:dyDescent="0.25">
      <c r="A108" s="72">
        <v>41940</v>
      </c>
      <c r="B108" s="1">
        <v>17005.75</v>
      </c>
      <c r="H108"/>
    </row>
    <row r="109" spans="1:8" x14ac:dyDescent="0.25">
      <c r="A109" s="72">
        <v>41941</v>
      </c>
      <c r="B109" s="1">
        <v>16974.310000000001</v>
      </c>
      <c r="H109"/>
    </row>
    <row r="110" spans="1:8" x14ac:dyDescent="0.25">
      <c r="A110" s="72">
        <v>41942</v>
      </c>
      <c r="B110" s="1">
        <v>17195.419999999998</v>
      </c>
      <c r="H110"/>
    </row>
    <row r="111" spans="1:8" x14ac:dyDescent="0.25">
      <c r="A111" s="72">
        <v>41943</v>
      </c>
      <c r="B111" s="1">
        <v>17390.52</v>
      </c>
      <c r="H111"/>
    </row>
    <row r="112" spans="1:8" x14ac:dyDescent="0.25">
      <c r="A112" s="72">
        <v>41946</v>
      </c>
      <c r="B112" s="1">
        <v>17366.240000000002</v>
      </c>
      <c r="H112"/>
    </row>
    <row r="113" spans="1:8" x14ac:dyDescent="0.25">
      <c r="A113" s="72">
        <v>41947</v>
      </c>
      <c r="B113" s="1">
        <v>17383.84</v>
      </c>
      <c r="H113"/>
    </row>
    <row r="114" spans="1:8" x14ac:dyDescent="0.25">
      <c r="A114" s="72">
        <v>41948</v>
      </c>
      <c r="B114" s="1">
        <v>17484.53</v>
      </c>
      <c r="H114"/>
    </row>
    <row r="115" spans="1:8" x14ac:dyDescent="0.25">
      <c r="A115" s="72">
        <v>41949</v>
      </c>
      <c r="B115" s="1">
        <v>17554.47</v>
      </c>
      <c r="H115"/>
    </row>
    <row r="116" spans="1:8" x14ac:dyDescent="0.25">
      <c r="A116" s="72">
        <v>41950</v>
      </c>
      <c r="B116" s="1">
        <v>17573.93</v>
      </c>
      <c r="H116"/>
    </row>
    <row r="117" spans="1:8" x14ac:dyDescent="0.25">
      <c r="A117" s="72">
        <v>41953</v>
      </c>
      <c r="B117" s="1">
        <v>17613.740000000002</v>
      </c>
      <c r="H117"/>
    </row>
    <row r="118" spans="1:8" x14ac:dyDescent="0.25">
      <c r="A118" s="72">
        <v>41954</v>
      </c>
      <c r="B118" s="1">
        <v>17614.900000000001</v>
      </c>
      <c r="H118"/>
    </row>
    <row r="119" spans="1:8" x14ac:dyDescent="0.25">
      <c r="A119" s="72">
        <v>41955</v>
      </c>
      <c r="B119" s="1">
        <v>17612.2</v>
      </c>
      <c r="H119"/>
    </row>
    <row r="120" spans="1:8" x14ac:dyDescent="0.25">
      <c r="A120" s="72">
        <v>41956</v>
      </c>
      <c r="B120" s="1">
        <v>17652.79</v>
      </c>
      <c r="H120"/>
    </row>
    <row r="121" spans="1:8" x14ac:dyDescent="0.25">
      <c r="A121" s="72">
        <v>41957</v>
      </c>
      <c r="B121" s="1">
        <v>17634.740000000002</v>
      </c>
      <c r="H121"/>
    </row>
    <row r="122" spans="1:8" x14ac:dyDescent="0.25">
      <c r="A122" s="72">
        <v>41960</v>
      </c>
      <c r="B122" s="1">
        <v>17647.75</v>
      </c>
      <c r="H122"/>
    </row>
    <row r="123" spans="1:8" x14ac:dyDescent="0.25">
      <c r="A123" s="72">
        <v>41961</v>
      </c>
      <c r="B123" s="1">
        <v>17687.82</v>
      </c>
      <c r="H123"/>
    </row>
    <row r="124" spans="1:8" x14ac:dyDescent="0.25">
      <c r="A124" s="72">
        <v>41962</v>
      </c>
      <c r="B124" s="1">
        <v>17685.73</v>
      </c>
      <c r="H124"/>
    </row>
    <row r="125" spans="1:8" x14ac:dyDescent="0.25">
      <c r="A125" s="72">
        <v>41963</v>
      </c>
      <c r="B125" s="1">
        <v>17719</v>
      </c>
      <c r="H125"/>
    </row>
    <row r="126" spans="1:8" x14ac:dyDescent="0.25">
      <c r="A126" s="72">
        <v>41964</v>
      </c>
      <c r="B126" s="1">
        <v>17810.060000000001</v>
      </c>
      <c r="H126"/>
    </row>
    <row r="127" spans="1:8" x14ac:dyDescent="0.25">
      <c r="A127" s="72">
        <v>41967</v>
      </c>
      <c r="B127" s="1">
        <v>17817.900000000001</v>
      </c>
      <c r="H127"/>
    </row>
    <row r="128" spans="1:8" x14ac:dyDescent="0.25">
      <c r="A128" s="72">
        <v>41968</v>
      </c>
      <c r="B128" s="1">
        <v>17814.939999999999</v>
      </c>
      <c r="H128"/>
    </row>
    <row r="129" spans="1:8" x14ac:dyDescent="0.25">
      <c r="A129" s="72">
        <v>41969</v>
      </c>
      <c r="B129" s="1">
        <v>17827.75</v>
      </c>
      <c r="H129"/>
    </row>
    <row r="130" spans="1:8" x14ac:dyDescent="0.25">
      <c r="A130" s="72">
        <v>41970</v>
      </c>
      <c r="B130" s="1" t="s">
        <v>131</v>
      </c>
      <c r="H130"/>
    </row>
    <row r="131" spans="1:8" x14ac:dyDescent="0.25">
      <c r="A131" s="72">
        <v>41971</v>
      </c>
      <c r="B131" s="1">
        <v>17828.240000000002</v>
      </c>
      <c r="H131"/>
    </row>
    <row r="132" spans="1:8" x14ac:dyDescent="0.25">
      <c r="A132" s="72">
        <v>41974</v>
      </c>
      <c r="B132" s="1">
        <v>17776.8</v>
      </c>
      <c r="H132"/>
    </row>
    <row r="133" spans="1:8" x14ac:dyDescent="0.25">
      <c r="A133" s="72">
        <v>41975</v>
      </c>
      <c r="B133" s="1">
        <v>17879.55</v>
      </c>
      <c r="H133"/>
    </row>
    <row r="134" spans="1:8" x14ac:dyDescent="0.25">
      <c r="A134" s="72">
        <v>41976</v>
      </c>
      <c r="B134" s="1">
        <v>17912.62</v>
      </c>
      <c r="H134"/>
    </row>
    <row r="135" spans="1:8" x14ac:dyDescent="0.25">
      <c r="A135" s="72">
        <v>41977</v>
      </c>
      <c r="B135" s="1">
        <v>17900.099999999999</v>
      </c>
      <c r="H135"/>
    </row>
    <row r="136" spans="1:8" x14ac:dyDescent="0.25">
      <c r="A136" s="72">
        <v>41978</v>
      </c>
      <c r="B136" s="1">
        <v>17958.79</v>
      </c>
      <c r="H136"/>
    </row>
    <row r="137" spans="1:8" x14ac:dyDescent="0.25">
      <c r="A137" s="72">
        <v>41981</v>
      </c>
      <c r="B137" s="1">
        <v>17852.48</v>
      </c>
      <c r="H137"/>
    </row>
    <row r="138" spans="1:8" x14ac:dyDescent="0.25">
      <c r="A138" s="72">
        <v>41982</v>
      </c>
      <c r="B138" s="1">
        <v>17801.2</v>
      </c>
      <c r="H138"/>
    </row>
    <row r="139" spans="1:8" x14ac:dyDescent="0.25">
      <c r="A139" s="72">
        <v>41983</v>
      </c>
      <c r="B139" s="1">
        <v>17533.150000000001</v>
      </c>
      <c r="H139"/>
    </row>
    <row r="140" spans="1:8" x14ac:dyDescent="0.25">
      <c r="A140" s="72">
        <v>41984</v>
      </c>
      <c r="B140" s="1">
        <v>17596.34</v>
      </c>
      <c r="H140"/>
    </row>
    <row r="141" spans="1:8" x14ac:dyDescent="0.25">
      <c r="A141" s="72">
        <v>41985</v>
      </c>
      <c r="B141" s="1">
        <v>17280.830000000002</v>
      </c>
      <c r="H141"/>
    </row>
    <row r="142" spans="1:8" x14ac:dyDescent="0.25">
      <c r="A142" s="72">
        <v>41988</v>
      </c>
      <c r="B142" s="1">
        <v>17180.84</v>
      </c>
      <c r="H142"/>
    </row>
    <row r="143" spans="1:8" x14ac:dyDescent="0.25">
      <c r="A143" s="72">
        <v>41989</v>
      </c>
      <c r="B143" s="1">
        <v>17068.87</v>
      </c>
      <c r="H143"/>
    </row>
    <row r="144" spans="1:8" x14ac:dyDescent="0.25">
      <c r="A144" s="72">
        <v>41990</v>
      </c>
      <c r="B144" s="1">
        <v>17356.87</v>
      </c>
      <c r="H144"/>
    </row>
    <row r="145" spans="1:8" x14ac:dyDescent="0.25">
      <c r="A145" s="72">
        <v>41991</v>
      </c>
      <c r="B145" s="1">
        <v>17778.150000000001</v>
      </c>
      <c r="H145"/>
    </row>
    <row r="146" spans="1:8" x14ac:dyDescent="0.25">
      <c r="A146" s="72">
        <v>41992</v>
      </c>
      <c r="B146" s="1">
        <v>17804.8</v>
      </c>
      <c r="H146"/>
    </row>
    <row r="147" spans="1:8" x14ac:dyDescent="0.25">
      <c r="A147" s="72">
        <v>41995</v>
      </c>
      <c r="B147" s="1">
        <v>17959.439999999999</v>
      </c>
      <c r="H147"/>
    </row>
    <row r="148" spans="1:8" x14ac:dyDescent="0.25">
      <c r="A148" s="72">
        <v>41996</v>
      </c>
      <c r="B148" s="1">
        <v>18024.169999999998</v>
      </c>
      <c r="H148"/>
    </row>
    <row r="149" spans="1:8" x14ac:dyDescent="0.25">
      <c r="A149" s="72">
        <v>41997</v>
      </c>
      <c r="B149" s="1">
        <v>18030.21</v>
      </c>
      <c r="H149"/>
    </row>
    <row r="150" spans="1:8" x14ac:dyDescent="0.25">
      <c r="A150" s="72">
        <v>41998</v>
      </c>
      <c r="B150" s="1" t="s">
        <v>131</v>
      </c>
      <c r="H150"/>
    </row>
    <row r="151" spans="1:8" x14ac:dyDescent="0.25">
      <c r="A151" s="72">
        <v>41999</v>
      </c>
      <c r="B151" s="1">
        <v>18053.71</v>
      </c>
      <c r="H151"/>
    </row>
    <row r="152" spans="1:8" x14ac:dyDescent="0.25">
      <c r="A152" s="72">
        <v>42002</v>
      </c>
      <c r="B152" s="1">
        <v>18038.23</v>
      </c>
      <c r="H152"/>
    </row>
    <row r="153" spans="1:8" x14ac:dyDescent="0.25">
      <c r="A153" s="72">
        <v>42003</v>
      </c>
      <c r="B153" s="1">
        <v>17983.07</v>
      </c>
      <c r="H153"/>
    </row>
    <row r="154" spans="1:8" x14ac:dyDescent="0.25">
      <c r="A154" s="72">
        <v>42004</v>
      </c>
      <c r="B154" s="1">
        <v>17823.07</v>
      </c>
      <c r="H154"/>
    </row>
    <row r="155" spans="1:8" x14ac:dyDescent="0.25">
      <c r="A155" s="72">
        <v>42005</v>
      </c>
      <c r="B155" s="1" t="s">
        <v>131</v>
      </c>
      <c r="H155"/>
    </row>
    <row r="156" spans="1:8" x14ac:dyDescent="0.25">
      <c r="A156" s="72">
        <v>42006</v>
      </c>
      <c r="B156" s="1">
        <v>17832.990000000002</v>
      </c>
      <c r="H156"/>
    </row>
    <row r="157" spans="1:8" x14ac:dyDescent="0.25">
      <c r="A157" s="72">
        <v>42009</v>
      </c>
      <c r="B157" s="1">
        <v>17501.650000000001</v>
      </c>
      <c r="H157"/>
    </row>
    <row r="158" spans="1:8" x14ac:dyDescent="0.25">
      <c r="A158" s="72">
        <v>42010</v>
      </c>
      <c r="B158" s="1">
        <v>17371.64</v>
      </c>
      <c r="H158"/>
    </row>
    <row r="159" spans="1:8" x14ac:dyDescent="0.25">
      <c r="A159" s="72">
        <v>42011</v>
      </c>
      <c r="B159" s="1">
        <v>17584.52</v>
      </c>
      <c r="H159"/>
    </row>
    <row r="160" spans="1:8" x14ac:dyDescent="0.25">
      <c r="A160" s="72">
        <v>42012</v>
      </c>
      <c r="B160" s="1">
        <v>17907.87</v>
      </c>
      <c r="H160"/>
    </row>
    <row r="161" spans="1:8" x14ac:dyDescent="0.25">
      <c r="A161" s="72">
        <v>42013</v>
      </c>
      <c r="B161" s="1">
        <v>17737.37</v>
      </c>
      <c r="H161"/>
    </row>
    <row r="162" spans="1:8" x14ac:dyDescent="0.25">
      <c r="A162" s="72">
        <v>42016</v>
      </c>
      <c r="B162" s="1">
        <v>17640.84</v>
      </c>
      <c r="H162"/>
    </row>
    <row r="163" spans="1:8" x14ac:dyDescent="0.25">
      <c r="A163" s="72">
        <v>42017</v>
      </c>
      <c r="B163" s="1">
        <v>17613.68</v>
      </c>
      <c r="H163"/>
    </row>
    <row r="164" spans="1:8" x14ac:dyDescent="0.25">
      <c r="A164" s="72">
        <v>42018</v>
      </c>
      <c r="B164" s="1">
        <v>17427.09</v>
      </c>
      <c r="H164"/>
    </row>
    <row r="165" spans="1:8" x14ac:dyDescent="0.25">
      <c r="A165" s="72">
        <v>42019</v>
      </c>
      <c r="B165" s="1">
        <v>17320.71</v>
      </c>
      <c r="H165"/>
    </row>
    <row r="166" spans="1:8" x14ac:dyDescent="0.25">
      <c r="A166" s="72">
        <v>42020</v>
      </c>
      <c r="B166" s="1">
        <v>17511.57</v>
      </c>
      <c r="H166"/>
    </row>
    <row r="167" spans="1:8" x14ac:dyDescent="0.25">
      <c r="A167" s="72">
        <v>42023</v>
      </c>
      <c r="B167" s="1" t="s">
        <v>131</v>
      </c>
      <c r="H167"/>
    </row>
    <row r="168" spans="1:8" x14ac:dyDescent="0.25">
      <c r="A168" s="72">
        <v>42024</v>
      </c>
      <c r="B168" s="1">
        <v>17515.23</v>
      </c>
      <c r="H168"/>
    </row>
    <row r="169" spans="1:8" x14ac:dyDescent="0.25">
      <c r="A169" s="72">
        <v>42025</v>
      </c>
      <c r="B169" s="1">
        <v>17554.28</v>
      </c>
      <c r="H169"/>
    </row>
    <row r="170" spans="1:8" x14ac:dyDescent="0.25">
      <c r="A170" s="72">
        <v>42026</v>
      </c>
      <c r="B170" s="1">
        <v>17813.98</v>
      </c>
      <c r="H170"/>
    </row>
    <row r="171" spans="1:8" x14ac:dyDescent="0.25">
      <c r="A171" s="72">
        <v>42027</v>
      </c>
      <c r="B171" s="1">
        <v>17672.599999999999</v>
      </c>
      <c r="H171"/>
    </row>
    <row r="172" spans="1:8" x14ac:dyDescent="0.25">
      <c r="A172" s="72">
        <v>42030</v>
      </c>
      <c r="B172" s="1">
        <v>17678.7</v>
      </c>
      <c r="H172"/>
    </row>
    <row r="173" spans="1:8" x14ac:dyDescent="0.25">
      <c r="A173" s="72">
        <v>42031</v>
      </c>
      <c r="B173" s="1">
        <v>17387.21</v>
      </c>
      <c r="H173"/>
    </row>
    <row r="174" spans="1:8" x14ac:dyDescent="0.25">
      <c r="A174" s="72">
        <v>42032</v>
      </c>
      <c r="B174" s="1">
        <v>17191.37</v>
      </c>
      <c r="H174"/>
    </row>
    <row r="175" spans="1:8" x14ac:dyDescent="0.25">
      <c r="A175" s="72">
        <v>42033</v>
      </c>
      <c r="B175" s="1">
        <v>17416.849999999999</v>
      </c>
      <c r="H175"/>
    </row>
    <row r="176" spans="1:8" x14ac:dyDescent="0.25">
      <c r="A176" s="72">
        <v>42034</v>
      </c>
      <c r="B176" s="1">
        <v>17164.95</v>
      </c>
      <c r="H176"/>
    </row>
    <row r="177" spans="1:8" x14ac:dyDescent="0.25">
      <c r="A177" s="72">
        <v>42037</v>
      </c>
      <c r="B177" s="1">
        <v>17361.04</v>
      </c>
      <c r="H177"/>
    </row>
    <row r="178" spans="1:8" x14ac:dyDescent="0.25">
      <c r="A178" s="72">
        <v>42038</v>
      </c>
      <c r="B178" s="1">
        <v>17666.400000000001</v>
      </c>
      <c r="H178"/>
    </row>
    <row r="179" spans="1:8" x14ac:dyDescent="0.25">
      <c r="A179" s="72">
        <v>42039</v>
      </c>
      <c r="B179" s="1">
        <v>17673.02</v>
      </c>
      <c r="H179"/>
    </row>
    <row r="180" spans="1:8" x14ac:dyDescent="0.25">
      <c r="A180" s="72">
        <v>42040</v>
      </c>
      <c r="B180" s="1">
        <v>17884.88</v>
      </c>
      <c r="H180"/>
    </row>
    <row r="181" spans="1:8" x14ac:dyDescent="0.25">
      <c r="A181" s="72">
        <v>42041</v>
      </c>
      <c r="B181" s="1">
        <v>17824.29</v>
      </c>
      <c r="H181"/>
    </row>
    <row r="182" spans="1:8" x14ac:dyDescent="0.25">
      <c r="A182" s="72">
        <v>42044</v>
      </c>
      <c r="B182" s="1">
        <v>17729.21</v>
      </c>
      <c r="H182"/>
    </row>
    <row r="183" spans="1:8" x14ac:dyDescent="0.25">
      <c r="A183" s="72">
        <v>42045</v>
      </c>
      <c r="B183" s="1">
        <v>17868.759999999998</v>
      </c>
      <c r="H183"/>
    </row>
    <row r="184" spans="1:8" x14ac:dyDescent="0.25">
      <c r="A184" s="72">
        <v>42046</v>
      </c>
      <c r="B184" s="1">
        <v>17862.14</v>
      </c>
      <c r="H184"/>
    </row>
    <row r="185" spans="1:8" x14ac:dyDescent="0.25">
      <c r="A185" s="72">
        <v>42047</v>
      </c>
      <c r="B185" s="1">
        <v>17972.38</v>
      </c>
      <c r="H185"/>
    </row>
    <row r="186" spans="1:8" x14ac:dyDescent="0.25">
      <c r="A186" s="72">
        <v>42048</v>
      </c>
      <c r="B186" s="1">
        <v>18019.349999999999</v>
      </c>
      <c r="H186"/>
    </row>
    <row r="187" spans="1:8" x14ac:dyDescent="0.25">
      <c r="A187" s="72">
        <v>42051</v>
      </c>
      <c r="B187" s="1" t="s">
        <v>131</v>
      </c>
      <c r="H187"/>
    </row>
    <row r="188" spans="1:8" x14ac:dyDescent="0.25">
      <c r="A188" s="72">
        <v>42052</v>
      </c>
      <c r="B188" s="1">
        <v>18047.580000000002</v>
      </c>
      <c r="H188"/>
    </row>
    <row r="189" spans="1:8" x14ac:dyDescent="0.25">
      <c r="A189" s="72">
        <v>42053</v>
      </c>
      <c r="B189" s="1">
        <v>18029.849999999999</v>
      </c>
      <c r="H189"/>
    </row>
    <row r="190" spans="1:8" x14ac:dyDescent="0.25">
      <c r="A190" s="72">
        <v>42054</v>
      </c>
      <c r="B190" s="1">
        <v>17985.77</v>
      </c>
      <c r="H190"/>
    </row>
    <row r="191" spans="1:8" x14ac:dyDescent="0.25">
      <c r="A191" s="72">
        <v>42055</v>
      </c>
      <c r="B191" s="1">
        <v>18140.439999999999</v>
      </c>
      <c r="H191"/>
    </row>
    <row r="192" spans="1:8" x14ac:dyDescent="0.25">
      <c r="A192" s="72">
        <v>42058</v>
      </c>
      <c r="B192" s="1">
        <v>18116.84</v>
      </c>
      <c r="H192"/>
    </row>
    <row r="193" spans="1:8" x14ac:dyDescent="0.25">
      <c r="A193" s="72">
        <v>42059</v>
      </c>
      <c r="B193" s="1">
        <v>18209.189999999999</v>
      </c>
      <c r="H193"/>
    </row>
    <row r="194" spans="1:8" x14ac:dyDescent="0.25">
      <c r="A194" s="72">
        <v>42060</v>
      </c>
      <c r="B194" s="1">
        <v>18224.57</v>
      </c>
      <c r="H194"/>
    </row>
    <row r="195" spans="1:8" x14ac:dyDescent="0.25">
      <c r="A195" s="72">
        <v>42061</v>
      </c>
      <c r="B195" s="1">
        <v>18214.419999999998</v>
      </c>
      <c r="H195"/>
    </row>
    <row r="196" spans="1:8" x14ac:dyDescent="0.25">
      <c r="A196" s="72">
        <v>42062</v>
      </c>
      <c r="B196" s="1">
        <v>18132.7</v>
      </c>
      <c r="H196"/>
    </row>
    <row r="197" spans="1:8" x14ac:dyDescent="0.25">
      <c r="A197" s="72">
        <v>42065</v>
      </c>
      <c r="B197" s="1">
        <v>18288.63</v>
      </c>
      <c r="H197"/>
    </row>
    <row r="198" spans="1:8" x14ac:dyDescent="0.25">
      <c r="A198" s="72">
        <v>42066</v>
      </c>
      <c r="B198" s="1">
        <v>18203.37</v>
      </c>
      <c r="H198"/>
    </row>
    <row r="199" spans="1:8" x14ac:dyDescent="0.25">
      <c r="A199" s="72">
        <v>42067</v>
      </c>
      <c r="B199" s="1">
        <v>18096.900000000001</v>
      </c>
      <c r="H199"/>
    </row>
    <row r="200" spans="1:8" x14ac:dyDescent="0.25">
      <c r="A200" s="72">
        <v>42068</v>
      </c>
      <c r="B200" s="1">
        <v>18135.72</v>
      </c>
      <c r="H200"/>
    </row>
    <row r="201" spans="1:8" x14ac:dyDescent="0.25">
      <c r="A201" s="72">
        <v>42069</v>
      </c>
      <c r="B201" s="1">
        <v>17856.78</v>
      </c>
      <c r="H201"/>
    </row>
    <row r="202" spans="1:8" x14ac:dyDescent="0.25">
      <c r="A202" s="72">
        <v>42072</v>
      </c>
      <c r="B202" s="1">
        <v>17995.72</v>
      </c>
      <c r="H202"/>
    </row>
    <row r="203" spans="1:8" x14ac:dyDescent="0.25">
      <c r="A203" s="72">
        <v>42073</v>
      </c>
      <c r="B203" s="1">
        <v>17662.939999999999</v>
      </c>
      <c r="H203"/>
    </row>
    <row r="204" spans="1:8" x14ac:dyDescent="0.25">
      <c r="A204" s="72">
        <v>42074</v>
      </c>
      <c r="B204" s="1">
        <v>17635.39</v>
      </c>
      <c r="H204"/>
    </row>
    <row r="205" spans="1:8" x14ac:dyDescent="0.25">
      <c r="A205" s="72">
        <v>42075</v>
      </c>
      <c r="B205" s="1">
        <v>17895.22</v>
      </c>
      <c r="H205"/>
    </row>
    <row r="206" spans="1:8" x14ac:dyDescent="0.25">
      <c r="A206" s="72">
        <v>42076</v>
      </c>
      <c r="B206" s="1">
        <v>17749.310000000001</v>
      </c>
      <c r="H206"/>
    </row>
    <row r="207" spans="1:8" x14ac:dyDescent="0.25">
      <c r="A207" s="72">
        <v>42079</v>
      </c>
      <c r="B207" s="1">
        <v>17977.419999999998</v>
      </c>
      <c r="H207"/>
    </row>
    <row r="208" spans="1:8" x14ac:dyDescent="0.25">
      <c r="A208" s="72">
        <v>42080</v>
      </c>
      <c r="B208" s="1">
        <v>17849.080000000002</v>
      </c>
      <c r="H208"/>
    </row>
    <row r="209" spans="1:8" x14ac:dyDescent="0.25">
      <c r="A209" s="72">
        <v>42081</v>
      </c>
      <c r="B209" s="1">
        <v>18076.189999999999</v>
      </c>
      <c r="H209"/>
    </row>
    <row r="210" spans="1:8" x14ac:dyDescent="0.25">
      <c r="A210" s="72">
        <v>42082</v>
      </c>
      <c r="B210" s="1">
        <v>17959.03</v>
      </c>
      <c r="H210"/>
    </row>
    <row r="211" spans="1:8" x14ac:dyDescent="0.25">
      <c r="A211" s="72">
        <v>42083</v>
      </c>
      <c r="B211" s="1">
        <v>18127.650000000001</v>
      </c>
      <c r="H211"/>
    </row>
    <row r="212" spans="1:8" x14ac:dyDescent="0.25">
      <c r="A212" s="72">
        <v>42086</v>
      </c>
      <c r="B212" s="1">
        <v>18116.04</v>
      </c>
      <c r="H212"/>
    </row>
    <row r="213" spans="1:8" x14ac:dyDescent="0.25">
      <c r="A213" s="72">
        <v>42087</v>
      </c>
      <c r="B213" s="1">
        <v>18011.14</v>
      </c>
      <c r="H213"/>
    </row>
    <row r="214" spans="1:8" x14ac:dyDescent="0.25">
      <c r="A214" s="72">
        <v>42088</v>
      </c>
      <c r="B214" s="1">
        <v>17718.54</v>
      </c>
      <c r="H214"/>
    </row>
    <row r="215" spans="1:8" x14ac:dyDescent="0.25">
      <c r="A215" s="72">
        <v>42089</v>
      </c>
      <c r="B215" s="1">
        <v>17678.23</v>
      </c>
      <c r="H215"/>
    </row>
    <row r="216" spans="1:8" x14ac:dyDescent="0.25">
      <c r="A216" s="72">
        <v>42090</v>
      </c>
      <c r="B216" s="1">
        <v>17712.66</v>
      </c>
      <c r="H216"/>
    </row>
    <row r="217" spans="1:8" x14ac:dyDescent="0.25">
      <c r="A217" s="72">
        <v>42093</v>
      </c>
      <c r="B217" s="1">
        <v>17976.310000000001</v>
      </c>
      <c r="H217"/>
    </row>
    <row r="218" spans="1:8" x14ac:dyDescent="0.25">
      <c r="A218" s="72">
        <v>42094</v>
      </c>
      <c r="B218" s="1">
        <v>17776.12</v>
      </c>
      <c r="H218"/>
    </row>
    <row r="219" spans="1:8" x14ac:dyDescent="0.25">
      <c r="A219" s="72">
        <v>42095</v>
      </c>
      <c r="B219" s="1">
        <v>17698.18</v>
      </c>
      <c r="H219"/>
    </row>
    <row r="220" spans="1:8" x14ac:dyDescent="0.25">
      <c r="A220" s="72">
        <v>42096</v>
      </c>
      <c r="B220" s="1">
        <v>17763.240000000002</v>
      </c>
      <c r="H220"/>
    </row>
    <row r="221" spans="1:8" x14ac:dyDescent="0.25">
      <c r="A221" s="72">
        <v>42097</v>
      </c>
      <c r="B221" s="1" t="s">
        <v>131</v>
      </c>
      <c r="H221"/>
    </row>
    <row r="222" spans="1:8" x14ac:dyDescent="0.25">
      <c r="A222" s="72">
        <v>42100</v>
      </c>
      <c r="B222" s="1">
        <v>17880.849999999999</v>
      </c>
      <c r="H222"/>
    </row>
    <row r="223" spans="1:8" x14ac:dyDescent="0.25">
      <c r="A223" s="72">
        <v>42101</v>
      </c>
      <c r="B223" s="1">
        <v>17875.419999999998</v>
      </c>
      <c r="H223"/>
    </row>
    <row r="224" spans="1:8" x14ac:dyDescent="0.25">
      <c r="A224" s="72">
        <v>42102</v>
      </c>
      <c r="B224" s="1">
        <v>17902.509999999998</v>
      </c>
      <c r="H224"/>
    </row>
    <row r="225" spans="1:8" x14ac:dyDescent="0.25">
      <c r="A225" s="72">
        <v>42103</v>
      </c>
      <c r="B225" s="1">
        <v>17958.73</v>
      </c>
      <c r="H225"/>
    </row>
    <row r="226" spans="1:8" x14ac:dyDescent="0.25">
      <c r="A226" s="72">
        <v>42104</v>
      </c>
      <c r="B226" s="1">
        <v>18057.650000000001</v>
      </c>
      <c r="H226"/>
    </row>
    <row r="227" spans="1:8" x14ac:dyDescent="0.25">
      <c r="A227" s="72">
        <v>42107</v>
      </c>
      <c r="B227" s="1">
        <v>17977.04</v>
      </c>
      <c r="H227"/>
    </row>
    <row r="228" spans="1:8" x14ac:dyDescent="0.25">
      <c r="A228" s="72">
        <v>42108</v>
      </c>
      <c r="B228" s="1">
        <v>18036.7</v>
      </c>
      <c r="H228"/>
    </row>
    <row r="229" spans="1:8" x14ac:dyDescent="0.25">
      <c r="A229" s="72">
        <v>42109</v>
      </c>
      <c r="B229" s="1">
        <v>18112.61</v>
      </c>
      <c r="H229"/>
    </row>
    <row r="230" spans="1:8" x14ac:dyDescent="0.25">
      <c r="A230" s="72">
        <v>42110</v>
      </c>
      <c r="B230" s="1">
        <v>18105.77</v>
      </c>
      <c r="H230"/>
    </row>
    <row r="231" spans="1:8" x14ac:dyDescent="0.25">
      <c r="A231" s="72">
        <v>42111</v>
      </c>
      <c r="B231" s="1">
        <v>17826.3</v>
      </c>
      <c r="H231"/>
    </row>
    <row r="232" spans="1:8" x14ac:dyDescent="0.25">
      <c r="A232" s="72">
        <v>42114</v>
      </c>
      <c r="B232" s="1">
        <v>18034.93</v>
      </c>
      <c r="H232"/>
    </row>
    <row r="233" spans="1:8" x14ac:dyDescent="0.25">
      <c r="A233" s="72">
        <v>42115</v>
      </c>
      <c r="B233" s="1">
        <v>17949.59</v>
      </c>
      <c r="H233"/>
    </row>
    <row r="234" spans="1:8" x14ac:dyDescent="0.25">
      <c r="A234" s="72">
        <v>42116</v>
      </c>
      <c r="B234" s="1">
        <v>18038.27</v>
      </c>
      <c r="H234"/>
    </row>
    <row r="235" spans="1:8" x14ac:dyDescent="0.25">
      <c r="A235" s="72">
        <v>42117</v>
      </c>
      <c r="B235" s="1">
        <v>18058.689999999999</v>
      </c>
      <c r="H235"/>
    </row>
    <row r="236" spans="1:8" x14ac:dyDescent="0.25">
      <c r="A236" s="72">
        <v>42118</v>
      </c>
      <c r="B236" s="1">
        <v>18080.14</v>
      </c>
      <c r="H236"/>
    </row>
    <row r="237" spans="1:8" x14ac:dyDescent="0.25">
      <c r="A237" s="72">
        <v>42121</v>
      </c>
      <c r="B237" s="1">
        <v>18037.97</v>
      </c>
      <c r="H237"/>
    </row>
    <row r="238" spans="1:8" x14ac:dyDescent="0.25">
      <c r="A238" s="72">
        <v>42122</v>
      </c>
      <c r="B238" s="1">
        <v>18110.14</v>
      </c>
      <c r="H238"/>
    </row>
    <row r="239" spans="1:8" x14ac:dyDescent="0.25">
      <c r="A239" s="72">
        <v>42123</v>
      </c>
      <c r="B239" s="1">
        <v>18035.53</v>
      </c>
      <c r="H239"/>
    </row>
    <row r="240" spans="1:8" x14ac:dyDescent="0.25">
      <c r="A240" s="72">
        <v>42124</v>
      </c>
      <c r="B240" s="1">
        <v>17840.52</v>
      </c>
      <c r="H240"/>
    </row>
    <row r="241" spans="1:8" x14ac:dyDescent="0.25">
      <c r="A241" s="72">
        <v>42125</v>
      </c>
      <c r="B241" s="1">
        <v>18024.060000000001</v>
      </c>
      <c r="H241"/>
    </row>
    <row r="242" spans="1:8" x14ac:dyDescent="0.25">
      <c r="A242" s="72">
        <v>42128</v>
      </c>
      <c r="B242" s="1">
        <v>18070.400000000001</v>
      </c>
      <c r="H242"/>
    </row>
    <row r="243" spans="1:8" x14ac:dyDescent="0.25">
      <c r="A243" s="72">
        <v>42129</v>
      </c>
      <c r="B243" s="1">
        <v>17928.2</v>
      </c>
      <c r="H243"/>
    </row>
    <row r="244" spans="1:8" x14ac:dyDescent="0.25">
      <c r="A244" s="72">
        <v>42130</v>
      </c>
      <c r="B244" s="1">
        <v>17841.98</v>
      </c>
      <c r="H244"/>
    </row>
    <row r="245" spans="1:8" x14ac:dyDescent="0.25">
      <c r="A245" s="72">
        <v>42131</v>
      </c>
      <c r="B245" s="1">
        <v>17924.060000000001</v>
      </c>
      <c r="H245"/>
    </row>
    <row r="246" spans="1:8" x14ac:dyDescent="0.25">
      <c r="A246" s="72">
        <v>42132</v>
      </c>
      <c r="B246" s="1">
        <v>18191.11</v>
      </c>
      <c r="H246"/>
    </row>
    <row r="247" spans="1:8" x14ac:dyDescent="0.25">
      <c r="A247" s="72">
        <v>42135</v>
      </c>
      <c r="B247" s="1">
        <v>18105.169999999998</v>
      </c>
      <c r="H247"/>
    </row>
    <row r="248" spans="1:8" x14ac:dyDescent="0.25">
      <c r="A248" s="72">
        <v>42136</v>
      </c>
      <c r="B248" s="1">
        <v>18068.23</v>
      </c>
      <c r="H248"/>
    </row>
    <row r="249" spans="1:8" x14ac:dyDescent="0.25">
      <c r="A249" s="72">
        <v>42137</v>
      </c>
      <c r="B249" s="1">
        <v>18060.490000000002</v>
      </c>
      <c r="H249"/>
    </row>
    <row r="250" spans="1:8" x14ac:dyDescent="0.25">
      <c r="A250" s="72">
        <v>42138</v>
      </c>
      <c r="B250" s="1">
        <v>18252.240000000002</v>
      </c>
      <c r="H250"/>
    </row>
    <row r="251" spans="1:8" x14ac:dyDescent="0.25">
      <c r="A251" s="72">
        <v>42139</v>
      </c>
      <c r="B251" s="1">
        <v>18272.560000000001</v>
      </c>
      <c r="H251"/>
    </row>
    <row r="252" spans="1:8" x14ac:dyDescent="0.25">
      <c r="A252" s="72">
        <v>42142</v>
      </c>
      <c r="B252" s="1">
        <v>18298.88</v>
      </c>
      <c r="H252"/>
    </row>
    <row r="253" spans="1:8" x14ac:dyDescent="0.25">
      <c r="A253" s="72">
        <v>42143</v>
      </c>
      <c r="B253" s="1">
        <v>18312.39</v>
      </c>
      <c r="H253"/>
    </row>
    <row r="254" spans="1:8" x14ac:dyDescent="0.25">
      <c r="A254" s="72">
        <v>42144</v>
      </c>
      <c r="B254" s="1">
        <v>18285.400000000001</v>
      </c>
      <c r="H254"/>
    </row>
    <row r="255" spans="1:8" x14ac:dyDescent="0.25">
      <c r="A255" s="72">
        <v>42145</v>
      </c>
      <c r="B255" s="1">
        <v>18285.740000000002</v>
      </c>
      <c r="H255"/>
    </row>
    <row r="256" spans="1:8" x14ac:dyDescent="0.25">
      <c r="A256" s="72">
        <v>42146</v>
      </c>
      <c r="B256" s="1">
        <v>18232.02</v>
      </c>
      <c r="H256"/>
    </row>
    <row r="257" spans="1:8" x14ac:dyDescent="0.25">
      <c r="A257" s="72">
        <v>42149</v>
      </c>
      <c r="B257" s="1" t="s">
        <v>131</v>
      </c>
      <c r="H257"/>
    </row>
    <row r="258" spans="1:8" x14ac:dyDescent="0.25">
      <c r="A258" s="72">
        <v>42150</v>
      </c>
      <c r="B258" s="1">
        <v>18041.54</v>
      </c>
      <c r="H258"/>
    </row>
    <row r="259" spans="1:8" x14ac:dyDescent="0.25">
      <c r="A259" s="72">
        <v>42151</v>
      </c>
      <c r="B259" s="1">
        <v>18162.990000000002</v>
      </c>
      <c r="H259"/>
    </row>
    <row r="260" spans="1:8" x14ac:dyDescent="0.25">
      <c r="A260" s="72">
        <v>42152</v>
      </c>
      <c r="B260" s="1">
        <v>18126.12</v>
      </c>
      <c r="H260"/>
    </row>
    <row r="261" spans="1:8" x14ac:dyDescent="0.25">
      <c r="A261" s="72">
        <v>42153</v>
      </c>
      <c r="B261" s="1">
        <v>18010.68</v>
      </c>
      <c r="H261"/>
    </row>
    <row r="262" spans="1:8" x14ac:dyDescent="0.25">
      <c r="A262" s="72">
        <v>42156</v>
      </c>
      <c r="B262" s="1">
        <v>18040.37</v>
      </c>
      <c r="H262"/>
    </row>
    <row r="263" spans="1:8" x14ac:dyDescent="0.25">
      <c r="A263" s="72">
        <v>42157</v>
      </c>
      <c r="B263" s="1">
        <v>18011.939999999999</v>
      </c>
      <c r="H263"/>
    </row>
    <row r="264" spans="1:8" x14ac:dyDescent="0.25">
      <c r="A264" s="72">
        <v>42158</v>
      </c>
      <c r="B264" s="1">
        <v>18076.27</v>
      </c>
      <c r="H264"/>
    </row>
    <row r="265" spans="1:8" x14ac:dyDescent="0.25">
      <c r="A265" s="72">
        <v>42159</v>
      </c>
      <c r="B265" s="1">
        <v>17905.580000000002</v>
      </c>
      <c r="H265"/>
    </row>
    <row r="266" spans="1:8" x14ac:dyDescent="0.25">
      <c r="A266" s="72">
        <v>42160</v>
      </c>
      <c r="B266" s="1">
        <v>17849.46</v>
      </c>
      <c r="H266"/>
    </row>
    <row r="267" spans="1:8" x14ac:dyDescent="0.25">
      <c r="A267" s="72">
        <v>42163</v>
      </c>
      <c r="B267" s="1">
        <v>17766.55</v>
      </c>
      <c r="H267"/>
    </row>
    <row r="268" spans="1:8" x14ac:dyDescent="0.25">
      <c r="A268" s="72">
        <v>42164</v>
      </c>
      <c r="B268" s="1">
        <v>17764.04</v>
      </c>
      <c r="H268"/>
    </row>
    <row r="269" spans="1:8" x14ac:dyDescent="0.25">
      <c r="A269" s="72">
        <v>42165</v>
      </c>
      <c r="B269" s="1">
        <v>18000.400000000001</v>
      </c>
      <c r="H269"/>
    </row>
    <row r="270" spans="1:8" x14ac:dyDescent="0.25">
      <c r="A270" s="72">
        <v>42166</v>
      </c>
      <c r="B270" s="1">
        <v>18039.37</v>
      </c>
      <c r="H270"/>
    </row>
    <row r="271" spans="1:8" x14ac:dyDescent="0.25">
      <c r="A271" s="72">
        <v>42167</v>
      </c>
      <c r="B271" s="1">
        <v>17898.84</v>
      </c>
      <c r="H271"/>
    </row>
    <row r="272" spans="1:8" x14ac:dyDescent="0.25">
      <c r="A272" s="72">
        <v>42170</v>
      </c>
      <c r="B272" s="1">
        <v>17791.169999999998</v>
      </c>
      <c r="H272"/>
    </row>
    <row r="273" spans="1:8" x14ac:dyDescent="0.25">
      <c r="A273" s="72">
        <v>42171</v>
      </c>
      <c r="B273" s="1">
        <v>17904.48</v>
      </c>
      <c r="H273"/>
    </row>
    <row r="274" spans="1:8" x14ac:dyDescent="0.25">
      <c r="A274" s="72">
        <v>42172</v>
      </c>
      <c r="B274" s="1">
        <v>17935.740000000002</v>
      </c>
      <c r="H274"/>
    </row>
    <row r="275" spans="1:8" x14ac:dyDescent="0.25">
      <c r="A275" s="72">
        <v>42173</v>
      </c>
      <c r="B275" s="1">
        <v>18115.84</v>
      </c>
      <c r="H275"/>
    </row>
    <row r="276" spans="1:8" x14ac:dyDescent="0.25">
      <c r="A276" s="72">
        <v>42174</v>
      </c>
      <c r="B276" s="1">
        <v>18015.95</v>
      </c>
      <c r="H276"/>
    </row>
    <row r="277" spans="1:8" x14ac:dyDescent="0.25">
      <c r="A277" s="72">
        <v>42177</v>
      </c>
      <c r="B277" s="1">
        <v>18119.78</v>
      </c>
      <c r="H277"/>
    </row>
    <row r="278" spans="1:8" x14ac:dyDescent="0.25">
      <c r="A278" s="72">
        <v>42178</v>
      </c>
      <c r="B278" s="1">
        <v>18144.07</v>
      </c>
      <c r="H278"/>
    </row>
    <row r="279" spans="1:8" x14ac:dyDescent="0.25">
      <c r="A279" s="72">
        <v>42179</v>
      </c>
      <c r="B279" s="1">
        <v>17966.07</v>
      </c>
      <c r="H279"/>
    </row>
    <row r="280" spans="1:8" x14ac:dyDescent="0.25">
      <c r="A280" s="72">
        <v>42180</v>
      </c>
      <c r="B280" s="1">
        <v>17890.36</v>
      </c>
      <c r="H280"/>
    </row>
    <row r="281" spans="1:8" x14ac:dyDescent="0.25">
      <c r="A281" s="72">
        <v>42181</v>
      </c>
      <c r="B281" s="1">
        <v>17946.68</v>
      </c>
      <c r="H281"/>
    </row>
    <row r="282" spans="1:8" x14ac:dyDescent="0.25">
      <c r="A282" s="72">
        <v>42184</v>
      </c>
      <c r="B282" s="1">
        <v>17596.349999999999</v>
      </c>
      <c r="H282"/>
    </row>
    <row r="283" spans="1:8" x14ac:dyDescent="0.25">
      <c r="A283" s="72">
        <v>42185</v>
      </c>
      <c r="B283" s="1">
        <v>17619.509999999998</v>
      </c>
      <c r="H283"/>
    </row>
    <row r="284" spans="1:8" x14ac:dyDescent="0.25">
      <c r="A284" s="72">
        <v>42186</v>
      </c>
      <c r="B284" s="1">
        <v>17757.91</v>
      </c>
      <c r="H284"/>
    </row>
    <row r="285" spans="1:8" x14ac:dyDescent="0.25">
      <c r="A285" s="72">
        <v>42187</v>
      </c>
      <c r="B285" s="1">
        <v>17730.11</v>
      </c>
      <c r="H285"/>
    </row>
    <row r="286" spans="1:8" x14ac:dyDescent="0.25">
      <c r="A286" s="72">
        <v>42188</v>
      </c>
      <c r="B286" s="1" t="s">
        <v>131</v>
      </c>
      <c r="H286"/>
    </row>
    <row r="287" spans="1:8" x14ac:dyDescent="0.25">
      <c r="A287" s="72">
        <v>42191</v>
      </c>
      <c r="B287" s="1">
        <v>17683.580000000002</v>
      </c>
      <c r="H287"/>
    </row>
    <row r="288" spans="1:8" x14ac:dyDescent="0.25">
      <c r="A288" s="72">
        <v>42192</v>
      </c>
      <c r="B288" s="1">
        <v>17776.91</v>
      </c>
      <c r="H288"/>
    </row>
    <row r="289" spans="1:8" x14ac:dyDescent="0.25">
      <c r="A289" s="72">
        <v>42193</v>
      </c>
      <c r="B289" s="1">
        <v>17515.419999999998</v>
      </c>
      <c r="H289"/>
    </row>
    <row r="290" spans="1:8" x14ac:dyDescent="0.25">
      <c r="A290" s="72">
        <v>42194</v>
      </c>
      <c r="B290" s="1">
        <v>17548.62</v>
      </c>
      <c r="H290"/>
    </row>
    <row r="291" spans="1:8" x14ac:dyDescent="0.25">
      <c r="A291" s="72">
        <v>42195</v>
      </c>
      <c r="B291" s="1">
        <v>17760.41</v>
      </c>
      <c r="H291"/>
    </row>
    <row r="292" spans="1:8" x14ac:dyDescent="0.25">
      <c r="A292" s="72">
        <v>42198</v>
      </c>
      <c r="B292" s="1">
        <v>17977.68</v>
      </c>
      <c r="H292"/>
    </row>
    <row r="293" spans="1:8" x14ac:dyDescent="0.25">
      <c r="A293" s="72">
        <v>42199</v>
      </c>
      <c r="B293" s="1">
        <v>18053.580000000002</v>
      </c>
      <c r="H293"/>
    </row>
    <row r="294" spans="1:8" x14ac:dyDescent="0.25">
      <c r="A294" s="72">
        <v>42200</v>
      </c>
      <c r="B294" s="1">
        <v>18050.169999999998</v>
      </c>
      <c r="H294"/>
    </row>
    <row r="295" spans="1:8" x14ac:dyDescent="0.25">
      <c r="A295" s="72">
        <v>42201</v>
      </c>
      <c r="B295" s="1">
        <v>18120.25</v>
      </c>
      <c r="H295"/>
    </row>
    <row r="296" spans="1:8" x14ac:dyDescent="0.25">
      <c r="A296" s="72">
        <v>42202</v>
      </c>
      <c r="B296" s="1">
        <v>18086.45</v>
      </c>
      <c r="H296"/>
    </row>
    <row r="297" spans="1:8" x14ac:dyDescent="0.25">
      <c r="A297" s="72">
        <v>42205</v>
      </c>
      <c r="B297" s="1">
        <v>18100.41</v>
      </c>
      <c r="H297"/>
    </row>
    <row r="298" spans="1:8" x14ac:dyDescent="0.25">
      <c r="A298" s="72">
        <v>42206</v>
      </c>
      <c r="B298" s="1">
        <v>17919.29</v>
      </c>
      <c r="H298"/>
    </row>
    <row r="299" spans="1:8" x14ac:dyDescent="0.25">
      <c r="A299" s="72">
        <v>42207</v>
      </c>
      <c r="B299" s="1">
        <v>17851.04</v>
      </c>
      <c r="H299"/>
    </row>
    <row r="300" spans="1:8" x14ac:dyDescent="0.25">
      <c r="A300" s="72">
        <v>42208</v>
      </c>
      <c r="B300" s="1">
        <v>17731.919999999998</v>
      </c>
      <c r="H300"/>
    </row>
    <row r="301" spans="1:8" x14ac:dyDescent="0.25">
      <c r="A301" s="72">
        <v>42209</v>
      </c>
      <c r="B301" s="1">
        <v>17568.53</v>
      </c>
      <c r="H301"/>
    </row>
    <row r="302" spans="1:8" x14ac:dyDescent="0.25">
      <c r="A302" s="72">
        <v>42212</v>
      </c>
      <c r="B302" s="1">
        <v>17440.59</v>
      </c>
      <c r="H302"/>
    </row>
    <row r="303" spans="1:8" x14ac:dyDescent="0.25">
      <c r="A303" s="72">
        <v>42213</v>
      </c>
      <c r="B303" s="1">
        <v>17630.27</v>
      </c>
      <c r="H303"/>
    </row>
    <row r="304" spans="1:8" x14ac:dyDescent="0.25">
      <c r="A304" s="72">
        <v>42214</v>
      </c>
      <c r="B304" s="1">
        <v>17751.39</v>
      </c>
      <c r="H304"/>
    </row>
    <row r="305" spans="1:8" x14ac:dyDescent="0.25">
      <c r="A305" s="72">
        <v>42215</v>
      </c>
      <c r="B305" s="1">
        <v>17745.98</v>
      </c>
      <c r="H305"/>
    </row>
    <row r="306" spans="1:8" x14ac:dyDescent="0.25">
      <c r="A306" s="72">
        <v>42216</v>
      </c>
      <c r="B306" s="1">
        <v>17689.86</v>
      </c>
      <c r="H306"/>
    </row>
    <row r="307" spans="1:8" x14ac:dyDescent="0.25">
      <c r="A307" s="72">
        <v>42219</v>
      </c>
      <c r="B307" s="1">
        <v>17598.2</v>
      </c>
      <c r="H307"/>
    </row>
    <row r="308" spans="1:8" x14ac:dyDescent="0.25">
      <c r="A308" s="72">
        <v>42220</v>
      </c>
      <c r="B308" s="1">
        <v>17550.689999999999</v>
      </c>
      <c r="H308"/>
    </row>
    <row r="309" spans="1:8" x14ac:dyDescent="0.25">
      <c r="A309" s="72">
        <v>42221</v>
      </c>
      <c r="B309" s="1">
        <v>17540.47</v>
      </c>
      <c r="H309"/>
    </row>
    <row r="310" spans="1:8" x14ac:dyDescent="0.25">
      <c r="A310" s="72">
        <v>42222</v>
      </c>
      <c r="B310" s="1">
        <v>17419.75</v>
      </c>
      <c r="H310"/>
    </row>
    <row r="311" spans="1:8" x14ac:dyDescent="0.25">
      <c r="A311" s="72">
        <v>42223</v>
      </c>
      <c r="B311" s="1">
        <v>17373.38</v>
      </c>
      <c r="H311"/>
    </row>
    <row r="312" spans="1:8" x14ac:dyDescent="0.25">
      <c r="A312" s="72">
        <v>42226</v>
      </c>
      <c r="B312" s="1">
        <v>17615.169999999998</v>
      </c>
      <c r="H312"/>
    </row>
    <row r="313" spans="1:8" x14ac:dyDescent="0.25">
      <c r="A313" s="72">
        <v>42227</v>
      </c>
      <c r="B313" s="1">
        <v>17402.84</v>
      </c>
      <c r="H313"/>
    </row>
    <row r="314" spans="1:8" x14ac:dyDescent="0.25">
      <c r="A314" s="72">
        <v>42228</v>
      </c>
      <c r="B314" s="1">
        <v>17402.509999999998</v>
      </c>
      <c r="H314"/>
    </row>
    <row r="315" spans="1:8" x14ac:dyDescent="0.25">
      <c r="A315" s="72">
        <v>42229</v>
      </c>
      <c r="B315" s="1">
        <v>17408.25</v>
      </c>
      <c r="H315"/>
    </row>
    <row r="316" spans="1:8" x14ac:dyDescent="0.25">
      <c r="A316" s="72">
        <v>42230</v>
      </c>
      <c r="B316" s="1">
        <v>17477.400000000001</v>
      </c>
      <c r="H316"/>
    </row>
    <row r="317" spans="1:8" x14ac:dyDescent="0.25">
      <c r="A317" s="72">
        <v>42233</v>
      </c>
      <c r="B317" s="1">
        <v>17545.18</v>
      </c>
      <c r="H317"/>
    </row>
    <row r="318" spans="1:8" x14ac:dyDescent="0.25">
      <c r="A318" s="72">
        <v>42234</v>
      </c>
      <c r="B318" s="1">
        <v>17511.34</v>
      </c>
      <c r="H318"/>
    </row>
    <row r="319" spans="1:8" x14ac:dyDescent="0.25">
      <c r="A319" s="72">
        <v>42235</v>
      </c>
      <c r="B319" s="1">
        <v>17348.73</v>
      </c>
      <c r="H319"/>
    </row>
    <row r="320" spans="1:8" x14ac:dyDescent="0.25">
      <c r="A320" s="72">
        <v>42236</v>
      </c>
      <c r="B320" s="1">
        <v>16990.689999999999</v>
      </c>
      <c r="H320"/>
    </row>
    <row r="321" spans="1:8" x14ac:dyDescent="0.25">
      <c r="A321" s="72">
        <v>42237</v>
      </c>
      <c r="B321" s="1">
        <v>16459.75</v>
      </c>
      <c r="H321"/>
    </row>
    <row r="322" spans="1:8" x14ac:dyDescent="0.25">
      <c r="A322" s="72">
        <v>42240</v>
      </c>
      <c r="B322" s="1">
        <v>15871.35</v>
      </c>
      <c r="H322"/>
    </row>
    <row r="323" spans="1:8" x14ac:dyDescent="0.25">
      <c r="A323" s="72">
        <v>42241</v>
      </c>
      <c r="B323" s="1">
        <v>15666.44</v>
      </c>
      <c r="H323"/>
    </row>
    <row r="324" spans="1:8" x14ac:dyDescent="0.25">
      <c r="A324" s="72">
        <v>42242</v>
      </c>
      <c r="B324" s="1">
        <v>16285.51</v>
      </c>
      <c r="H324"/>
    </row>
    <row r="325" spans="1:8" x14ac:dyDescent="0.25">
      <c r="A325" s="72">
        <v>42243</v>
      </c>
      <c r="B325" s="1">
        <v>16654.77</v>
      </c>
      <c r="H325"/>
    </row>
    <row r="326" spans="1:8" x14ac:dyDescent="0.25">
      <c r="A326" s="72">
        <v>42244</v>
      </c>
      <c r="B326" s="1">
        <v>16643.009999999998</v>
      </c>
      <c r="H326"/>
    </row>
    <row r="327" spans="1:8" x14ac:dyDescent="0.25">
      <c r="A327" s="72">
        <v>42247</v>
      </c>
      <c r="B327" s="1">
        <v>16528.03</v>
      </c>
      <c r="H327"/>
    </row>
    <row r="328" spans="1:8" x14ac:dyDescent="0.25">
      <c r="A328" s="72">
        <v>42248</v>
      </c>
      <c r="B328" s="1">
        <v>16058.35</v>
      </c>
      <c r="H328"/>
    </row>
    <row r="329" spans="1:8" x14ac:dyDescent="0.25">
      <c r="A329" s="72">
        <v>42249</v>
      </c>
      <c r="B329" s="1">
        <v>16351.38</v>
      </c>
      <c r="H329"/>
    </row>
    <row r="330" spans="1:8" x14ac:dyDescent="0.25">
      <c r="A330" s="72">
        <v>42250</v>
      </c>
      <c r="B330" s="1">
        <v>16374.76</v>
      </c>
      <c r="H330"/>
    </row>
    <row r="331" spans="1:8" x14ac:dyDescent="0.25">
      <c r="A331" s="72">
        <v>42251</v>
      </c>
      <c r="B331" s="1">
        <v>16102.38</v>
      </c>
      <c r="H331"/>
    </row>
    <row r="332" spans="1:8" x14ac:dyDescent="0.25">
      <c r="A332" s="72">
        <v>42254</v>
      </c>
      <c r="B332" s="1" t="s">
        <v>131</v>
      </c>
      <c r="H332"/>
    </row>
    <row r="333" spans="1:8" x14ac:dyDescent="0.25">
      <c r="A333" s="72">
        <v>42255</v>
      </c>
      <c r="B333" s="1">
        <v>16492.68</v>
      </c>
      <c r="H333"/>
    </row>
    <row r="334" spans="1:8" x14ac:dyDescent="0.25">
      <c r="A334" s="72">
        <v>42256</v>
      </c>
      <c r="B334" s="1">
        <v>16253.57</v>
      </c>
      <c r="H334"/>
    </row>
    <row r="335" spans="1:8" x14ac:dyDescent="0.25">
      <c r="A335" s="72">
        <v>42257</v>
      </c>
      <c r="B335" s="1">
        <v>16330.4</v>
      </c>
      <c r="H335"/>
    </row>
    <row r="336" spans="1:8" x14ac:dyDescent="0.25">
      <c r="A336" s="72">
        <v>42258</v>
      </c>
      <c r="B336" s="1">
        <v>16433.09</v>
      </c>
      <c r="H336"/>
    </row>
    <row r="337" spans="1:8" x14ac:dyDescent="0.25">
      <c r="A337" s="72">
        <v>42261</v>
      </c>
      <c r="B337" s="1">
        <v>16370.96</v>
      </c>
      <c r="H337"/>
    </row>
    <row r="338" spans="1:8" x14ac:dyDescent="0.25">
      <c r="A338" s="72">
        <v>42262</v>
      </c>
      <c r="B338" s="1">
        <v>16599.849999999999</v>
      </c>
      <c r="H338"/>
    </row>
    <row r="339" spans="1:8" x14ac:dyDescent="0.25">
      <c r="A339" s="72">
        <v>42263</v>
      </c>
      <c r="B339" s="1">
        <v>16739.95</v>
      </c>
      <c r="H339"/>
    </row>
    <row r="340" spans="1:8" x14ac:dyDescent="0.25">
      <c r="A340" s="72">
        <v>42264</v>
      </c>
      <c r="B340" s="1">
        <v>16674.740000000002</v>
      </c>
      <c r="H340"/>
    </row>
    <row r="341" spans="1:8" x14ac:dyDescent="0.25">
      <c r="A341" s="72">
        <v>42265</v>
      </c>
      <c r="B341" s="1">
        <v>16384.580000000002</v>
      </c>
      <c r="H341"/>
    </row>
    <row r="342" spans="1:8" x14ac:dyDescent="0.25">
      <c r="A342" s="72">
        <v>42268</v>
      </c>
      <c r="B342" s="1">
        <v>16510.189999999999</v>
      </c>
      <c r="H342"/>
    </row>
    <row r="343" spans="1:8" x14ac:dyDescent="0.25">
      <c r="A343" s="72">
        <v>42269</v>
      </c>
      <c r="B343" s="1">
        <v>16330.47</v>
      </c>
      <c r="H343"/>
    </row>
    <row r="344" spans="1:8" x14ac:dyDescent="0.25">
      <c r="A344" s="72">
        <v>42270</v>
      </c>
      <c r="B344" s="1">
        <v>16279.89</v>
      </c>
      <c r="H344"/>
    </row>
    <row r="345" spans="1:8" x14ac:dyDescent="0.25">
      <c r="A345" s="72">
        <v>42271</v>
      </c>
      <c r="B345" s="1">
        <v>16201.32</v>
      </c>
      <c r="H345"/>
    </row>
    <row r="346" spans="1:8" x14ac:dyDescent="0.25">
      <c r="A346" s="72">
        <v>42272</v>
      </c>
      <c r="B346" s="1">
        <v>16314.67</v>
      </c>
      <c r="H346"/>
    </row>
    <row r="347" spans="1:8" x14ac:dyDescent="0.25">
      <c r="A347" s="72">
        <v>42275</v>
      </c>
      <c r="B347" s="1">
        <v>16001.89</v>
      </c>
      <c r="H347"/>
    </row>
    <row r="348" spans="1:8" x14ac:dyDescent="0.25">
      <c r="A348" s="72">
        <v>42276</v>
      </c>
      <c r="B348" s="1">
        <v>16049.13</v>
      </c>
      <c r="H348"/>
    </row>
    <row r="349" spans="1:8" x14ac:dyDescent="0.25">
      <c r="A349" s="72">
        <v>42277</v>
      </c>
      <c r="B349" s="1">
        <v>16284.7</v>
      </c>
      <c r="H349"/>
    </row>
    <row r="350" spans="1:8" x14ac:dyDescent="0.25">
      <c r="A350" s="72">
        <v>42278</v>
      </c>
      <c r="B350" s="1">
        <v>16272.01</v>
      </c>
      <c r="H350"/>
    </row>
    <row r="351" spans="1:8" x14ac:dyDescent="0.25">
      <c r="A351" s="72">
        <v>42279</v>
      </c>
      <c r="B351" s="1">
        <v>16472.37</v>
      </c>
      <c r="H351"/>
    </row>
    <row r="352" spans="1:8" x14ac:dyDescent="0.25">
      <c r="A352" s="72">
        <v>42282</v>
      </c>
      <c r="B352" s="1">
        <v>16776.43</v>
      </c>
      <c r="H352"/>
    </row>
    <row r="353" spans="1:8" x14ac:dyDescent="0.25">
      <c r="A353" s="72">
        <v>42283</v>
      </c>
      <c r="B353" s="1">
        <v>16790.189999999999</v>
      </c>
      <c r="H353"/>
    </row>
    <row r="354" spans="1:8" x14ac:dyDescent="0.25">
      <c r="A354" s="72">
        <v>42284</v>
      </c>
      <c r="B354" s="1">
        <v>16912.29</v>
      </c>
      <c r="H354"/>
    </row>
    <row r="355" spans="1:8" x14ac:dyDescent="0.25">
      <c r="A355" s="72">
        <v>42285</v>
      </c>
      <c r="B355" s="1">
        <v>17050.75</v>
      </c>
      <c r="H355"/>
    </row>
    <row r="356" spans="1:8" x14ac:dyDescent="0.25">
      <c r="A356" s="72">
        <v>42286</v>
      </c>
      <c r="B356" s="1">
        <v>17084.490000000002</v>
      </c>
      <c r="H356"/>
    </row>
    <row r="357" spans="1:8" x14ac:dyDescent="0.25">
      <c r="A357" s="72">
        <v>42289</v>
      </c>
      <c r="B357" s="1">
        <v>17131.86</v>
      </c>
      <c r="H357"/>
    </row>
    <row r="358" spans="1:8" x14ac:dyDescent="0.25">
      <c r="A358" s="72">
        <v>42290</v>
      </c>
      <c r="B358" s="1">
        <v>17081.89</v>
      </c>
      <c r="H358"/>
    </row>
    <row r="359" spans="1:8" x14ac:dyDescent="0.25">
      <c r="A359" s="72">
        <v>42291</v>
      </c>
      <c r="B359" s="1">
        <v>16924.75</v>
      </c>
      <c r="H359"/>
    </row>
    <row r="360" spans="1:8" x14ac:dyDescent="0.25">
      <c r="A360" s="72">
        <v>42292</v>
      </c>
      <c r="B360" s="1">
        <v>17141.75</v>
      </c>
      <c r="H360"/>
    </row>
    <row r="361" spans="1:8" x14ac:dyDescent="0.25">
      <c r="A361" s="72">
        <v>42293</v>
      </c>
      <c r="B361" s="1">
        <v>17215.97</v>
      </c>
      <c r="H361"/>
    </row>
    <row r="362" spans="1:8" x14ac:dyDescent="0.25">
      <c r="A362" s="72">
        <v>42296</v>
      </c>
      <c r="B362" s="1">
        <v>17230.54</v>
      </c>
      <c r="H362"/>
    </row>
    <row r="363" spans="1:8" x14ac:dyDescent="0.25">
      <c r="A363" s="72">
        <v>42297</v>
      </c>
      <c r="B363" s="1">
        <v>17217.11</v>
      </c>
      <c r="H363"/>
    </row>
    <row r="364" spans="1:8" x14ac:dyDescent="0.25">
      <c r="A364" s="72">
        <v>42298</v>
      </c>
      <c r="B364" s="1">
        <v>17168.61</v>
      </c>
      <c r="H364"/>
    </row>
    <row r="365" spans="1:8" x14ac:dyDescent="0.25">
      <c r="A365" s="72">
        <v>42299</v>
      </c>
      <c r="B365" s="1">
        <v>17489.16</v>
      </c>
      <c r="H365"/>
    </row>
    <row r="366" spans="1:8" x14ac:dyDescent="0.25">
      <c r="A366" s="72">
        <v>42300</v>
      </c>
      <c r="B366" s="1">
        <v>17646.7</v>
      </c>
      <c r="H366"/>
    </row>
    <row r="367" spans="1:8" x14ac:dyDescent="0.25">
      <c r="A367" s="72">
        <v>42303</v>
      </c>
      <c r="B367" s="1">
        <v>17623.05</v>
      </c>
      <c r="H367"/>
    </row>
    <row r="368" spans="1:8" x14ac:dyDescent="0.25">
      <c r="A368" s="72">
        <v>42304</v>
      </c>
      <c r="B368" s="1">
        <v>17581.43</v>
      </c>
      <c r="H368"/>
    </row>
    <row r="369" spans="1:8" x14ac:dyDescent="0.25">
      <c r="A369" s="72">
        <v>42305</v>
      </c>
      <c r="B369" s="1">
        <v>17779.52</v>
      </c>
      <c r="H369"/>
    </row>
    <row r="370" spans="1:8" x14ac:dyDescent="0.25">
      <c r="A370" s="72">
        <v>42306</v>
      </c>
      <c r="B370" s="1">
        <v>17755.8</v>
      </c>
      <c r="H370"/>
    </row>
    <row r="371" spans="1:8" x14ac:dyDescent="0.25">
      <c r="A371" s="72">
        <v>42307</v>
      </c>
      <c r="B371" s="1">
        <v>17663.54</v>
      </c>
      <c r="H371"/>
    </row>
    <row r="372" spans="1:8" x14ac:dyDescent="0.25">
      <c r="A372" s="72">
        <v>42310</v>
      </c>
      <c r="B372" s="1">
        <v>17828.759999999998</v>
      </c>
      <c r="H372"/>
    </row>
    <row r="373" spans="1:8" x14ac:dyDescent="0.25">
      <c r="A373" s="72">
        <v>42311</v>
      </c>
      <c r="B373" s="1">
        <v>17918.150000000001</v>
      </c>
      <c r="H373"/>
    </row>
    <row r="374" spans="1:8" x14ac:dyDescent="0.25">
      <c r="A374" s="72">
        <v>42312</v>
      </c>
      <c r="B374" s="1">
        <v>17867.580000000002</v>
      </c>
      <c r="H374"/>
    </row>
    <row r="375" spans="1:8" x14ac:dyDescent="0.25">
      <c r="A375" s="72">
        <v>42313</v>
      </c>
      <c r="B375" s="1">
        <v>17863.43</v>
      </c>
      <c r="H375"/>
    </row>
    <row r="376" spans="1:8" x14ac:dyDescent="0.25">
      <c r="A376" s="72">
        <v>42314</v>
      </c>
      <c r="B376" s="1">
        <v>17910.330000000002</v>
      </c>
      <c r="H376"/>
    </row>
    <row r="377" spans="1:8" x14ac:dyDescent="0.25">
      <c r="A377" s="72">
        <v>42317</v>
      </c>
      <c r="B377" s="1">
        <v>17730.48</v>
      </c>
      <c r="H377"/>
    </row>
    <row r="378" spans="1:8" x14ac:dyDescent="0.25">
      <c r="A378" s="72">
        <v>42318</v>
      </c>
      <c r="B378" s="1">
        <v>17758.21</v>
      </c>
      <c r="H378"/>
    </row>
    <row r="379" spans="1:8" x14ac:dyDescent="0.25">
      <c r="A379" s="72">
        <v>42319</v>
      </c>
      <c r="B379" s="1">
        <v>17702.22</v>
      </c>
      <c r="H379"/>
    </row>
    <row r="380" spans="1:8" x14ac:dyDescent="0.25">
      <c r="A380" s="72">
        <v>42320</v>
      </c>
      <c r="B380" s="1">
        <v>17448.07</v>
      </c>
      <c r="H380"/>
    </row>
    <row r="381" spans="1:8" x14ac:dyDescent="0.25">
      <c r="A381" s="72">
        <v>42321</v>
      </c>
      <c r="B381" s="1">
        <v>17245.240000000002</v>
      </c>
      <c r="H381"/>
    </row>
    <row r="382" spans="1:8" x14ac:dyDescent="0.25">
      <c r="A382" s="72">
        <v>42324</v>
      </c>
      <c r="B382" s="1">
        <v>17483.009999999998</v>
      </c>
      <c r="H382"/>
    </row>
    <row r="383" spans="1:8" x14ac:dyDescent="0.25">
      <c r="A383" s="72">
        <v>42325</v>
      </c>
      <c r="B383" s="1">
        <v>17489.5</v>
      </c>
      <c r="H383"/>
    </row>
    <row r="384" spans="1:8" x14ac:dyDescent="0.25">
      <c r="A384" s="72">
        <v>42326</v>
      </c>
      <c r="B384" s="1">
        <v>17737.16</v>
      </c>
      <c r="H384"/>
    </row>
    <row r="385" spans="1:8" x14ac:dyDescent="0.25">
      <c r="A385" s="72">
        <v>42327</v>
      </c>
      <c r="B385" s="1">
        <v>17732.75</v>
      </c>
      <c r="H385"/>
    </row>
    <row r="386" spans="1:8" x14ac:dyDescent="0.25">
      <c r="A386" s="72">
        <v>42328</v>
      </c>
      <c r="B386" s="1">
        <v>17823.810000000001</v>
      </c>
      <c r="H386"/>
    </row>
    <row r="387" spans="1:8" x14ac:dyDescent="0.25">
      <c r="A387" s="72">
        <v>42331</v>
      </c>
      <c r="B387" s="1">
        <v>17792.68</v>
      </c>
      <c r="H387"/>
    </row>
    <row r="388" spans="1:8" x14ac:dyDescent="0.25">
      <c r="A388" s="72">
        <v>42332</v>
      </c>
      <c r="B388" s="1">
        <v>17812.189999999999</v>
      </c>
      <c r="H388"/>
    </row>
    <row r="389" spans="1:8" x14ac:dyDescent="0.25">
      <c r="A389" s="72">
        <v>42333</v>
      </c>
      <c r="B389" s="1">
        <v>17813.39</v>
      </c>
      <c r="H389"/>
    </row>
    <row r="390" spans="1:8" x14ac:dyDescent="0.25">
      <c r="A390" s="72">
        <v>42334</v>
      </c>
      <c r="B390" s="1" t="s">
        <v>131</v>
      </c>
      <c r="H390"/>
    </row>
    <row r="391" spans="1:8" x14ac:dyDescent="0.25">
      <c r="A391" s="72">
        <v>42335</v>
      </c>
      <c r="B391" s="1">
        <v>17798.490000000002</v>
      </c>
      <c r="H391"/>
    </row>
    <row r="392" spans="1:8" x14ac:dyDescent="0.25">
      <c r="A392" s="72">
        <v>42338</v>
      </c>
      <c r="B392" s="1">
        <v>17719.919999999998</v>
      </c>
      <c r="H392"/>
    </row>
    <row r="393" spans="1:8" x14ac:dyDescent="0.25">
      <c r="A393" s="72">
        <v>42339</v>
      </c>
      <c r="B393" s="1">
        <v>17888.349999999999</v>
      </c>
      <c r="H393"/>
    </row>
    <row r="394" spans="1:8" x14ac:dyDescent="0.25">
      <c r="A394" s="72">
        <v>42340</v>
      </c>
      <c r="B394" s="1">
        <v>17729.68</v>
      </c>
      <c r="H394"/>
    </row>
    <row r="395" spans="1:8" x14ac:dyDescent="0.25">
      <c r="A395" s="72">
        <v>42341</v>
      </c>
      <c r="B395" s="1">
        <v>17477.669999999998</v>
      </c>
      <c r="H395"/>
    </row>
    <row r="396" spans="1:8" x14ac:dyDescent="0.25">
      <c r="A396" s="72">
        <v>42342</v>
      </c>
      <c r="B396" s="1">
        <v>17847.63</v>
      </c>
      <c r="H396"/>
    </row>
    <row r="397" spans="1:8" x14ac:dyDescent="0.25">
      <c r="A397" s="72">
        <v>42345</v>
      </c>
      <c r="B397" s="1">
        <v>17730.509999999998</v>
      </c>
      <c r="H397"/>
    </row>
    <row r="398" spans="1:8" x14ac:dyDescent="0.25">
      <c r="A398" s="72">
        <v>42346</v>
      </c>
      <c r="B398" s="1">
        <v>17568</v>
      </c>
      <c r="H398"/>
    </row>
    <row r="399" spans="1:8" x14ac:dyDescent="0.25">
      <c r="A399" s="72">
        <v>42347</v>
      </c>
      <c r="B399" s="1">
        <v>17492.3</v>
      </c>
      <c r="H399"/>
    </row>
    <row r="400" spans="1:8" x14ac:dyDescent="0.25">
      <c r="A400" s="72">
        <v>42348</v>
      </c>
      <c r="B400" s="1">
        <v>17574.75</v>
      </c>
      <c r="H400"/>
    </row>
    <row r="401" spans="1:8" x14ac:dyDescent="0.25">
      <c r="A401" s="72">
        <v>42349</v>
      </c>
      <c r="B401" s="1">
        <v>17265.21</v>
      </c>
      <c r="H401"/>
    </row>
    <row r="402" spans="1:8" x14ac:dyDescent="0.25">
      <c r="A402" s="72">
        <v>42352</v>
      </c>
      <c r="B402" s="1">
        <v>17368.5</v>
      </c>
      <c r="H402"/>
    </row>
    <row r="403" spans="1:8" x14ac:dyDescent="0.25">
      <c r="A403" s="72">
        <v>42353</v>
      </c>
      <c r="B403" s="1">
        <v>17524.91</v>
      </c>
      <c r="H403"/>
    </row>
    <row r="404" spans="1:8" x14ac:dyDescent="0.25">
      <c r="A404" s="72">
        <v>42354</v>
      </c>
      <c r="B404" s="1">
        <v>17749.09</v>
      </c>
      <c r="H404"/>
    </row>
    <row r="405" spans="1:8" x14ac:dyDescent="0.25">
      <c r="A405" s="72">
        <v>42355</v>
      </c>
      <c r="B405" s="1">
        <v>17495.84</v>
      </c>
      <c r="H405"/>
    </row>
    <row r="406" spans="1:8" x14ac:dyDescent="0.25">
      <c r="A406" s="72">
        <v>42356</v>
      </c>
      <c r="B406" s="1">
        <v>17128.55</v>
      </c>
      <c r="H406"/>
    </row>
    <row r="407" spans="1:8" x14ac:dyDescent="0.25">
      <c r="A407" s="72">
        <v>42359</v>
      </c>
      <c r="B407" s="1">
        <v>17251.62</v>
      </c>
      <c r="H407"/>
    </row>
    <row r="408" spans="1:8" x14ac:dyDescent="0.25">
      <c r="A408" s="72">
        <v>42360</v>
      </c>
      <c r="B408" s="1">
        <v>17417.27</v>
      </c>
      <c r="H408"/>
    </row>
    <row r="409" spans="1:8" x14ac:dyDescent="0.25">
      <c r="A409" s="72">
        <v>42361</v>
      </c>
      <c r="B409" s="1">
        <v>17602.61</v>
      </c>
      <c r="H409"/>
    </row>
    <row r="410" spans="1:8" x14ac:dyDescent="0.25">
      <c r="A410" s="72">
        <v>42362</v>
      </c>
      <c r="B410" s="1">
        <v>17552.169999999998</v>
      </c>
      <c r="H410"/>
    </row>
    <row r="411" spans="1:8" x14ac:dyDescent="0.25">
      <c r="A411" s="72">
        <v>42363</v>
      </c>
      <c r="B411" s="1" t="s">
        <v>131</v>
      </c>
      <c r="H411"/>
    </row>
    <row r="412" spans="1:8" x14ac:dyDescent="0.25">
      <c r="A412" s="72">
        <v>42366</v>
      </c>
      <c r="B412" s="1">
        <v>17528.27</v>
      </c>
      <c r="H412"/>
    </row>
    <row r="413" spans="1:8" x14ac:dyDescent="0.25">
      <c r="A413" s="72">
        <v>42367</v>
      </c>
      <c r="B413" s="1">
        <v>17720.98</v>
      </c>
      <c r="H413"/>
    </row>
    <row r="414" spans="1:8" x14ac:dyDescent="0.25">
      <c r="A414" s="72">
        <v>42368</v>
      </c>
      <c r="B414" s="1">
        <v>17603.87</v>
      </c>
      <c r="H414"/>
    </row>
    <row r="415" spans="1:8" x14ac:dyDescent="0.25">
      <c r="A415" s="72">
        <v>42369</v>
      </c>
      <c r="B415" s="1">
        <v>17425.03</v>
      </c>
      <c r="H415"/>
    </row>
    <row r="416" spans="1:8" x14ac:dyDescent="0.25">
      <c r="A416" s="72">
        <v>42370</v>
      </c>
      <c r="B416" s="1" t="s">
        <v>131</v>
      </c>
      <c r="H416"/>
    </row>
    <row r="417" spans="1:8" x14ac:dyDescent="0.25">
      <c r="A417" s="72">
        <v>42373</v>
      </c>
      <c r="B417" s="1">
        <v>17148.939999999999</v>
      </c>
      <c r="H417"/>
    </row>
    <row r="418" spans="1:8" x14ac:dyDescent="0.25">
      <c r="A418" s="72">
        <v>42374</v>
      </c>
      <c r="B418" s="1">
        <v>17158.66</v>
      </c>
      <c r="H418"/>
    </row>
    <row r="419" spans="1:8" x14ac:dyDescent="0.25">
      <c r="A419" s="72">
        <v>42375</v>
      </c>
      <c r="B419" s="1">
        <v>16906.509999999998</v>
      </c>
      <c r="H419"/>
    </row>
    <row r="420" spans="1:8" x14ac:dyDescent="0.25">
      <c r="A420" s="72">
        <v>42376</v>
      </c>
      <c r="B420" s="1">
        <v>16514.099999999999</v>
      </c>
      <c r="H420"/>
    </row>
    <row r="421" spans="1:8" x14ac:dyDescent="0.25">
      <c r="A421" s="72">
        <v>42377</v>
      </c>
      <c r="B421" s="1">
        <v>16346.45</v>
      </c>
      <c r="H421"/>
    </row>
    <row r="422" spans="1:8" x14ac:dyDescent="0.25">
      <c r="A422" s="72">
        <v>42380</v>
      </c>
      <c r="B422" s="1">
        <v>16398.57</v>
      </c>
      <c r="H422"/>
    </row>
    <row r="423" spans="1:8" x14ac:dyDescent="0.25">
      <c r="A423" s="72">
        <v>42381</v>
      </c>
      <c r="B423" s="1">
        <v>16516.22</v>
      </c>
      <c r="H423"/>
    </row>
    <row r="424" spans="1:8" x14ac:dyDescent="0.25">
      <c r="A424" s="72">
        <v>42382</v>
      </c>
      <c r="B424" s="1">
        <v>16151.41</v>
      </c>
      <c r="H424"/>
    </row>
    <row r="425" spans="1:8" x14ac:dyDescent="0.25">
      <c r="A425" s="72">
        <v>42383</v>
      </c>
      <c r="B425" s="1">
        <v>16379.05</v>
      </c>
      <c r="H425"/>
    </row>
    <row r="426" spans="1:8" x14ac:dyDescent="0.25">
      <c r="A426" s="72">
        <v>42384</v>
      </c>
      <c r="B426" s="1">
        <v>15988.08</v>
      </c>
      <c r="H426"/>
    </row>
    <row r="427" spans="1:8" x14ac:dyDescent="0.25">
      <c r="A427" s="72">
        <v>42387</v>
      </c>
      <c r="B427" s="1" t="s">
        <v>131</v>
      </c>
      <c r="H427"/>
    </row>
    <row r="428" spans="1:8" x14ac:dyDescent="0.25">
      <c r="A428" s="72">
        <v>42388</v>
      </c>
      <c r="B428" s="1">
        <v>16016.02</v>
      </c>
      <c r="H428"/>
    </row>
    <row r="429" spans="1:8" x14ac:dyDescent="0.25">
      <c r="A429" s="72">
        <v>42389</v>
      </c>
      <c r="B429" s="1">
        <v>15766.74</v>
      </c>
      <c r="H429"/>
    </row>
    <row r="430" spans="1:8" x14ac:dyDescent="0.25">
      <c r="A430" s="72">
        <v>42390</v>
      </c>
      <c r="B430" s="1">
        <v>15882.68</v>
      </c>
      <c r="H430"/>
    </row>
    <row r="431" spans="1:8" x14ac:dyDescent="0.25">
      <c r="A431" s="72">
        <v>42391</v>
      </c>
      <c r="B431" s="1">
        <v>16093.51</v>
      </c>
      <c r="H431"/>
    </row>
    <row r="432" spans="1:8" x14ac:dyDescent="0.25">
      <c r="A432" s="72">
        <v>42394</v>
      </c>
      <c r="B432" s="1">
        <v>15885.22</v>
      </c>
      <c r="H432"/>
    </row>
    <row r="433" spans="1:8" x14ac:dyDescent="0.25">
      <c r="A433" s="72">
        <v>42395</v>
      </c>
      <c r="B433" s="1">
        <v>16167.23</v>
      </c>
      <c r="H433"/>
    </row>
    <row r="434" spans="1:8" x14ac:dyDescent="0.25">
      <c r="A434" s="72">
        <v>42396</v>
      </c>
      <c r="B434" s="1">
        <v>15944.46</v>
      </c>
      <c r="H434"/>
    </row>
    <row r="435" spans="1:8" x14ac:dyDescent="0.25">
      <c r="A435" s="72">
        <v>42397</v>
      </c>
      <c r="B435" s="1">
        <v>16069.64</v>
      </c>
      <c r="H435"/>
    </row>
    <row r="436" spans="1:8" x14ac:dyDescent="0.25">
      <c r="A436" s="72">
        <v>42398</v>
      </c>
      <c r="B436" s="1">
        <v>16466.3</v>
      </c>
      <c r="H436"/>
    </row>
    <row r="437" spans="1:8" x14ac:dyDescent="0.25">
      <c r="A437" s="72">
        <v>42401</v>
      </c>
      <c r="B437" s="1">
        <v>16449.18</v>
      </c>
      <c r="H437"/>
    </row>
    <row r="438" spans="1:8" x14ac:dyDescent="0.25">
      <c r="A438" s="72">
        <v>42402</v>
      </c>
      <c r="B438" s="1">
        <v>16153.54</v>
      </c>
      <c r="H438"/>
    </row>
    <row r="439" spans="1:8" x14ac:dyDescent="0.25">
      <c r="A439" s="72">
        <v>42403</v>
      </c>
      <c r="B439" s="1">
        <v>16336.66</v>
      </c>
      <c r="H439"/>
    </row>
    <row r="440" spans="1:8" x14ac:dyDescent="0.25">
      <c r="A440" s="72">
        <v>42404</v>
      </c>
      <c r="B440" s="1">
        <v>16416.580000000002</v>
      </c>
      <c r="H440"/>
    </row>
    <row r="441" spans="1:8" x14ac:dyDescent="0.25">
      <c r="A441" s="72">
        <v>42405</v>
      </c>
      <c r="B441" s="1">
        <v>16204.97</v>
      </c>
      <c r="H441"/>
    </row>
    <row r="442" spans="1:8" x14ac:dyDescent="0.25">
      <c r="A442" s="72">
        <v>42408</v>
      </c>
      <c r="B442" s="1">
        <v>16027.05</v>
      </c>
      <c r="H442"/>
    </row>
    <row r="443" spans="1:8" x14ac:dyDescent="0.25">
      <c r="A443" s="72">
        <v>42409</v>
      </c>
      <c r="B443" s="1">
        <v>16014.38</v>
      </c>
      <c r="H443"/>
    </row>
    <row r="444" spans="1:8" x14ac:dyDescent="0.25">
      <c r="A444" s="72">
        <v>42410</v>
      </c>
      <c r="B444" s="1">
        <v>15914.74</v>
      </c>
      <c r="H444"/>
    </row>
    <row r="445" spans="1:8" x14ac:dyDescent="0.25">
      <c r="A445" s="72">
        <v>42411</v>
      </c>
      <c r="B445" s="1">
        <v>15660.18</v>
      </c>
      <c r="H445"/>
    </row>
    <row r="446" spans="1:8" x14ac:dyDescent="0.25">
      <c r="A446" s="72">
        <v>42412</v>
      </c>
      <c r="B446" s="1">
        <v>15973.84</v>
      </c>
      <c r="H446"/>
    </row>
    <row r="447" spans="1:8" x14ac:dyDescent="0.25">
      <c r="A447" s="72">
        <v>42415</v>
      </c>
      <c r="B447" s="1" t="s">
        <v>131</v>
      </c>
      <c r="H447"/>
    </row>
    <row r="448" spans="1:8" x14ac:dyDescent="0.25">
      <c r="A448" s="72">
        <v>42416</v>
      </c>
      <c r="B448" s="1">
        <v>16196.41</v>
      </c>
      <c r="H448"/>
    </row>
    <row r="449" spans="1:8" x14ac:dyDescent="0.25">
      <c r="A449" s="72">
        <v>42417</v>
      </c>
      <c r="B449" s="1">
        <v>16453.830000000002</v>
      </c>
      <c r="H449"/>
    </row>
    <row r="450" spans="1:8" x14ac:dyDescent="0.25">
      <c r="A450" s="72">
        <v>42418</v>
      </c>
      <c r="B450" s="1">
        <v>16413.43</v>
      </c>
      <c r="H450"/>
    </row>
    <row r="451" spans="1:8" x14ac:dyDescent="0.25">
      <c r="A451" s="72">
        <v>42419</v>
      </c>
      <c r="B451" s="1">
        <v>16391.990000000002</v>
      </c>
      <c r="H451"/>
    </row>
    <row r="452" spans="1:8" x14ac:dyDescent="0.25">
      <c r="A452" s="72">
        <v>42422</v>
      </c>
      <c r="B452" s="1">
        <v>16620.66</v>
      </c>
      <c r="H452"/>
    </row>
    <row r="453" spans="1:8" x14ac:dyDescent="0.25">
      <c r="A453" s="72">
        <v>42423</v>
      </c>
      <c r="B453" s="1">
        <v>16431.78</v>
      </c>
      <c r="H453"/>
    </row>
    <row r="454" spans="1:8" x14ac:dyDescent="0.25">
      <c r="A454" s="72">
        <v>42424</v>
      </c>
      <c r="B454" s="1">
        <v>16484.990000000002</v>
      </c>
      <c r="H454"/>
    </row>
    <row r="455" spans="1:8" x14ac:dyDescent="0.25">
      <c r="A455" s="72">
        <v>42425</v>
      </c>
      <c r="B455" s="1">
        <v>16697.29</v>
      </c>
      <c r="H455"/>
    </row>
    <row r="456" spans="1:8" x14ac:dyDescent="0.25">
      <c r="A456" s="72">
        <v>42426</v>
      </c>
      <c r="B456" s="1">
        <v>16639.97</v>
      </c>
      <c r="H456"/>
    </row>
    <row r="457" spans="1:8" x14ac:dyDescent="0.25">
      <c r="A457" s="72">
        <v>42429</v>
      </c>
      <c r="B457" s="1">
        <v>16516.5</v>
      </c>
      <c r="H457"/>
    </row>
    <row r="458" spans="1:8" x14ac:dyDescent="0.25">
      <c r="A458" s="72">
        <v>42430</v>
      </c>
      <c r="B458" s="1">
        <v>16865.080000000002</v>
      </c>
      <c r="H458"/>
    </row>
    <row r="459" spans="1:8" x14ac:dyDescent="0.25">
      <c r="A459" s="72">
        <v>42431</v>
      </c>
      <c r="B459" s="1">
        <v>16899.32</v>
      </c>
      <c r="H459"/>
    </row>
    <row r="460" spans="1:8" x14ac:dyDescent="0.25">
      <c r="A460" s="72">
        <v>42432</v>
      </c>
      <c r="B460" s="1">
        <v>16943.900000000001</v>
      </c>
      <c r="H460"/>
    </row>
    <row r="461" spans="1:8" x14ac:dyDescent="0.25">
      <c r="A461" s="72">
        <v>42433</v>
      </c>
      <c r="B461" s="1">
        <v>17006.77</v>
      </c>
      <c r="H461"/>
    </row>
    <row r="462" spans="1:8" x14ac:dyDescent="0.25">
      <c r="A462" s="72">
        <v>42436</v>
      </c>
      <c r="B462" s="1">
        <v>17073.95</v>
      </c>
      <c r="H462"/>
    </row>
    <row r="463" spans="1:8" x14ac:dyDescent="0.25">
      <c r="A463" s="72">
        <v>42437</v>
      </c>
      <c r="B463" s="1">
        <v>16964.099999999999</v>
      </c>
      <c r="H463"/>
    </row>
    <row r="464" spans="1:8" x14ac:dyDescent="0.25">
      <c r="A464" s="72">
        <v>42438</v>
      </c>
      <c r="B464" s="1">
        <v>17000.36</v>
      </c>
      <c r="H464"/>
    </row>
    <row r="465" spans="1:8" x14ac:dyDescent="0.25">
      <c r="A465" s="72">
        <v>42439</v>
      </c>
      <c r="B465" s="1">
        <v>16995.13</v>
      </c>
      <c r="H465"/>
    </row>
    <row r="466" spans="1:8" x14ac:dyDescent="0.25">
      <c r="A466" s="72">
        <v>42440</v>
      </c>
      <c r="B466" s="1">
        <v>17213.310000000001</v>
      </c>
      <c r="H466"/>
    </row>
    <row r="467" spans="1:8" x14ac:dyDescent="0.25">
      <c r="A467" s="72">
        <v>42443</v>
      </c>
      <c r="B467" s="1">
        <v>17229.13</v>
      </c>
      <c r="H467"/>
    </row>
    <row r="468" spans="1:8" x14ac:dyDescent="0.25">
      <c r="A468" s="72">
        <v>42444</v>
      </c>
      <c r="B468" s="1">
        <v>17251.53</v>
      </c>
      <c r="H468"/>
    </row>
    <row r="469" spans="1:8" x14ac:dyDescent="0.25">
      <c r="A469" s="72">
        <v>42445</v>
      </c>
      <c r="B469" s="1">
        <v>17325.759999999998</v>
      </c>
      <c r="H469"/>
    </row>
    <row r="470" spans="1:8" x14ac:dyDescent="0.25">
      <c r="A470" s="72">
        <v>42446</v>
      </c>
      <c r="B470" s="1">
        <v>17481.490000000002</v>
      </c>
      <c r="H470"/>
    </row>
    <row r="471" spans="1:8" x14ac:dyDescent="0.25">
      <c r="A471" s="72">
        <v>42447</v>
      </c>
      <c r="B471" s="1">
        <v>17602.3</v>
      </c>
      <c r="H471"/>
    </row>
    <row r="472" spans="1:8" x14ac:dyDescent="0.25">
      <c r="A472" s="72">
        <v>42450</v>
      </c>
      <c r="B472" s="1">
        <v>17623.87</v>
      </c>
      <c r="H472"/>
    </row>
    <row r="473" spans="1:8" x14ac:dyDescent="0.25">
      <c r="A473" s="72">
        <v>42451</v>
      </c>
      <c r="B473" s="1">
        <v>17582.57</v>
      </c>
      <c r="H473"/>
    </row>
    <row r="474" spans="1:8" x14ac:dyDescent="0.25">
      <c r="A474" s="72">
        <v>42452</v>
      </c>
      <c r="B474" s="1">
        <v>17502.59</v>
      </c>
      <c r="H474"/>
    </row>
    <row r="475" spans="1:8" x14ac:dyDescent="0.25">
      <c r="A475" s="72">
        <v>42453</v>
      </c>
      <c r="B475" s="1">
        <v>17515.73</v>
      </c>
      <c r="H475"/>
    </row>
    <row r="476" spans="1:8" x14ac:dyDescent="0.25">
      <c r="A476" s="72">
        <v>42454</v>
      </c>
      <c r="B476" s="1" t="s">
        <v>131</v>
      </c>
      <c r="H476"/>
    </row>
    <row r="477" spans="1:8" x14ac:dyDescent="0.25">
      <c r="A477" s="72">
        <v>42457</v>
      </c>
      <c r="B477" s="1">
        <v>17535.39</v>
      </c>
      <c r="H477"/>
    </row>
    <row r="478" spans="1:8" x14ac:dyDescent="0.25">
      <c r="A478" s="72">
        <v>42458</v>
      </c>
      <c r="B478" s="1">
        <v>17633.11</v>
      </c>
      <c r="H478"/>
    </row>
    <row r="479" spans="1:8" x14ac:dyDescent="0.25">
      <c r="A479" s="72">
        <v>42459</v>
      </c>
      <c r="B479" s="1">
        <v>17716.66</v>
      </c>
      <c r="H479"/>
    </row>
    <row r="480" spans="1:8" x14ac:dyDescent="0.25">
      <c r="A480" s="72">
        <v>42460</v>
      </c>
      <c r="B480" s="1">
        <v>17685.09</v>
      </c>
      <c r="H480"/>
    </row>
    <row r="481" spans="1:8" x14ac:dyDescent="0.25">
      <c r="A481" s="72">
        <v>42461</v>
      </c>
      <c r="B481" s="1">
        <v>17792.75</v>
      </c>
      <c r="H481"/>
    </row>
    <row r="482" spans="1:8" x14ac:dyDescent="0.25">
      <c r="A482" s="72">
        <v>42464</v>
      </c>
      <c r="B482" s="1">
        <v>17737</v>
      </c>
      <c r="H482"/>
    </row>
    <row r="483" spans="1:8" x14ac:dyDescent="0.25">
      <c r="A483" s="72">
        <v>42465</v>
      </c>
      <c r="B483" s="1">
        <v>17603.32</v>
      </c>
      <c r="H483"/>
    </row>
    <row r="484" spans="1:8" x14ac:dyDescent="0.25">
      <c r="A484" s="72">
        <v>42466</v>
      </c>
      <c r="B484" s="1">
        <v>17716.05</v>
      </c>
      <c r="H484"/>
    </row>
    <row r="485" spans="1:8" x14ac:dyDescent="0.25">
      <c r="A485" s="72">
        <v>42467</v>
      </c>
      <c r="B485" s="1">
        <v>17541.96</v>
      </c>
      <c r="H485"/>
    </row>
    <row r="486" spans="1:8" x14ac:dyDescent="0.25">
      <c r="A486" s="72">
        <v>42468</v>
      </c>
      <c r="B486" s="1">
        <v>17576.96</v>
      </c>
      <c r="H486"/>
    </row>
    <row r="487" spans="1:8" x14ac:dyDescent="0.25">
      <c r="A487" s="72">
        <v>42471</v>
      </c>
      <c r="B487" s="1">
        <v>17556.41</v>
      </c>
      <c r="H487"/>
    </row>
    <row r="488" spans="1:8" x14ac:dyDescent="0.25">
      <c r="A488" s="72">
        <v>42472</v>
      </c>
      <c r="B488" s="1">
        <v>17721.25</v>
      </c>
      <c r="H488"/>
    </row>
    <row r="489" spans="1:8" x14ac:dyDescent="0.25">
      <c r="A489" s="72">
        <v>42473</v>
      </c>
      <c r="B489" s="1">
        <v>17908.28</v>
      </c>
      <c r="H489"/>
    </row>
    <row r="490" spans="1:8" x14ac:dyDescent="0.25">
      <c r="A490" s="72">
        <v>42474</v>
      </c>
      <c r="B490" s="1">
        <v>17926.43</v>
      </c>
      <c r="H490"/>
    </row>
    <row r="491" spans="1:8" x14ac:dyDescent="0.25">
      <c r="A491" s="72">
        <v>42475</v>
      </c>
      <c r="B491" s="1">
        <v>17897.46</v>
      </c>
      <c r="H491"/>
    </row>
    <row r="492" spans="1:8" x14ac:dyDescent="0.25">
      <c r="A492" s="72">
        <v>42478</v>
      </c>
      <c r="B492" s="1">
        <v>18004.16</v>
      </c>
      <c r="H492"/>
    </row>
    <row r="493" spans="1:8" x14ac:dyDescent="0.25">
      <c r="A493" s="72">
        <v>42479</v>
      </c>
      <c r="B493" s="1">
        <v>18053.599999999999</v>
      </c>
      <c r="H493"/>
    </row>
    <row r="494" spans="1:8" x14ac:dyDescent="0.25">
      <c r="A494" s="72">
        <v>42480</v>
      </c>
      <c r="B494" s="1">
        <v>18096.27</v>
      </c>
      <c r="H494"/>
    </row>
    <row r="495" spans="1:8" x14ac:dyDescent="0.25">
      <c r="A495" s="72">
        <v>42481</v>
      </c>
      <c r="B495" s="1">
        <v>17982.52</v>
      </c>
      <c r="H495"/>
    </row>
    <row r="496" spans="1:8" x14ac:dyDescent="0.25">
      <c r="A496" s="72">
        <v>42482</v>
      </c>
      <c r="B496" s="1">
        <v>18003.75</v>
      </c>
      <c r="H496"/>
    </row>
    <row r="497" spans="1:8" x14ac:dyDescent="0.25">
      <c r="A497" s="72">
        <v>42485</v>
      </c>
      <c r="B497" s="1">
        <v>17977.240000000002</v>
      </c>
      <c r="H497"/>
    </row>
    <row r="498" spans="1:8" x14ac:dyDescent="0.25">
      <c r="A498" s="72">
        <v>42486</v>
      </c>
      <c r="B498" s="1">
        <v>17990.32</v>
      </c>
      <c r="H498"/>
    </row>
    <row r="499" spans="1:8" x14ac:dyDescent="0.25">
      <c r="A499" s="72">
        <v>42487</v>
      </c>
      <c r="B499" s="1">
        <v>18041.55</v>
      </c>
      <c r="H499"/>
    </row>
    <row r="500" spans="1:8" x14ac:dyDescent="0.25">
      <c r="A500" s="72">
        <v>42488</v>
      </c>
      <c r="B500" s="1">
        <v>17830.759999999998</v>
      </c>
      <c r="H500"/>
    </row>
    <row r="501" spans="1:8" x14ac:dyDescent="0.25">
      <c r="A501" s="72">
        <v>42489</v>
      </c>
      <c r="B501" s="1">
        <v>17773.64</v>
      </c>
      <c r="H501"/>
    </row>
    <row r="502" spans="1:8" x14ac:dyDescent="0.25">
      <c r="A502" s="72">
        <v>42492</v>
      </c>
      <c r="B502" s="1">
        <v>17891.16</v>
      </c>
      <c r="H502"/>
    </row>
    <row r="503" spans="1:8" x14ac:dyDescent="0.25">
      <c r="A503" s="72">
        <v>42493</v>
      </c>
      <c r="B503" s="1">
        <v>17750.91</v>
      </c>
      <c r="H503"/>
    </row>
    <row r="504" spans="1:8" x14ac:dyDescent="0.25">
      <c r="A504" s="72">
        <v>42494</v>
      </c>
      <c r="B504" s="1">
        <v>17651.259999999998</v>
      </c>
      <c r="H504"/>
    </row>
    <row r="505" spans="1:8" x14ac:dyDescent="0.25">
      <c r="A505" s="72">
        <v>42495</v>
      </c>
      <c r="B505" s="1">
        <v>17660.71</v>
      </c>
      <c r="H505"/>
    </row>
    <row r="506" spans="1:8" x14ac:dyDescent="0.25">
      <c r="A506" s="72">
        <v>42496</v>
      </c>
      <c r="B506" s="1">
        <v>17740.63</v>
      </c>
      <c r="H506"/>
    </row>
    <row r="507" spans="1:8" x14ac:dyDescent="0.25">
      <c r="A507" s="72">
        <v>42499</v>
      </c>
      <c r="B507" s="1">
        <v>17705.91</v>
      </c>
      <c r="H507"/>
    </row>
    <row r="508" spans="1:8" x14ac:dyDescent="0.25">
      <c r="A508" s="72">
        <v>42500</v>
      </c>
      <c r="B508" s="1">
        <v>17928.349999999999</v>
      </c>
      <c r="H508"/>
    </row>
    <row r="509" spans="1:8" x14ac:dyDescent="0.25">
      <c r="A509" s="72">
        <v>42501</v>
      </c>
      <c r="B509" s="1">
        <v>17711.12</v>
      </c>
      <c r="H509"/>
    </row>
    <row r="510" spans="1:8" x14ac:dyDescent="0.25">
      <c r="A510" s="72">
        <v>42502</v>
      </c>
      <c r="B510" s="1">
        <v>17720.5</v>
      </c>
      <c r="H510"/>
    </row>
    <row r="511" spans="1:8" x14ac:dyDescent="0.25">
      <c r="A511" s="72">
        <v>42503</v>
      </c>
      <c r="B511" s="1">
        <v>17535.32</v>
      </c>
      <c r="H511"/>
    </row>
    <row r="512" spans="1:8" x14ac:dyDescent="0.25">
      <c r="A512" s="72">
        <v>42506</v>
      </c>
      <c r="B512" s="1">
        <v>17710.71</v>
      </c>
      <c r="H512"/>
    </row>
    <row r="513" spans="1:8" x14ac:dyDescent="0.25">
      <c r="A513" s="72">
        <v>42507</v>
      </c>
      <c r="B513" s="1">
        <v>17529.98</v>
      </c>
      <c r="H513"/>
    </row>
    <row r="514" spans="1:8" x14ac:dyDescent="0.25">
      <c r="A514" s="72">
        <v>42508</v>
      </c>
      <c r="B514" s="1">
        <v>17526.62</v>
      </c>
      <c r="H514"/>
    </row>
    <row r="515" spans="1:8" x14ac:dyDescent="0.25">
      <c r="A515" s="72">
        <v>42509</v>
      </c>
      <c r="B515" s="1">
        <v>17435.400000000001</v>
      </c>
      <c r="H515"/>
    </row>
    <row r="516" spans="1:8" x14ac:dyDescent="0.25">
      <c r="A516" s="72">
        <v>42510</v>
      </c>
      <c r="B516" s="1">
        <v>17500.939999999999</v>
      </c>
      <c r="H516"/>
    </row>
    <row r="517" spans="1:8" x14ac:dyDescent="0.25">
      <c r="A517" s="72">
        <v>42513</v>
      </c>
      <c r="B517" s="1">
        <v>17492.93</v>
      </c>
      <c r="H517"/>
    </row>
    <row r="518" spans="1:8" x14ac:dyDescent="0.25">
      <c r="A518" s="72">
        <v>42514</v>
      </c>
      <c r="B518" s="1">
        <v>17706.05</v>
      </c>
      <c r="H518"/>
    </row>
    <row r="519" spans="1:8" x14ac:dyDescent="0.25">
      <c r="A519" s="72">
        <v>42515</v>
      </c>
      <c r="B519" s="1">
        <v>17851.509999999998</v>
      </c>
      <c r="H519"/>
    </row>
    <row r="520" spans="1:8" x14ac:dyDescent="0.25">
      <c r="A520" s="72">
        <v>42516</v>
      </c>
      <c r="B520" s="1">
        <v>17828.29</v>
      </c>
      <c r="H520"/>
    </row>
    <row r="521" spans="1:8" x14ac:dyDescent="0.25">
      <c r="A521" s="72">
        <v>42517</v>
      </c>
      <c r="B521" s="1">
        <v>17873.22</v>
      </c>
      <c r="H521"/>
    </row>
    <row r="522" spans="1:8" x14ac:dyDescent="0.25">
      <c r="A522" s="72">
        <v>42520</v>
      </c>
      <c r="B522" s="1" t="s">
        <v>131</v>
      </c>
      <c r="H522"/>
    </row>
    <row r="523" spans="1:8" x14ac:dyDescent="0.25">
      <c r="A523" s="72">
        <v>42521</v>
      </c>
      <c r="B523" s="1">
        <v>17787.2</v>
      </c>
      <c r="H523"/>
    </row>
    <row r="524" spans="1:8" x14ac:dyDescent="0.25">
      <c r="A524" s="72">
        <v>42522</v>
      </c>
      <c r="B524" s="1">
        <v>17789.669999999998</v>
      </c>
      <c r="H524"/>
    </row>
    <row r="525" spans="1:8" x14ac:dyDescent="0.25">
      <c r="A525" s="72">
        <v>42523</v>
      </c>
      <c r="B525" s="1">
        <v>17838.560000000001</v>
      </c>
      <c r="H525"/>
    </row>
    <row r="526" spans="1:8" x14ac:dyDescent="0.25">
      <c r="A526" s="72">
        <v>42524</v>
      </c>
      <c r="B526" s="1">
        <v>17807.060000000001</v>
      </c>
      <c r="H526"/>
    </row>
    <row r="527" spans="1:8" x14ac:dyDescent="0.25">
      <c r="A527" s="72">
        <v>42527</v>
      </c>
      <c r="B527" s="1">
        <v>17920.330000000002</v>
      </c>
      <c r="H527"/>
    </row>
    <row r="528" spans="1:8" x14ac:dyDescent="0.25">
      <c r="A528" s="72">
        <v>42528</v>
      </c>
      <c r="B528" s="1">
        <v>17938.28</v>
      </c>
      <c r="H528"/>
    </row>
    <row r="529" spans="1:8" x14ac:dyDescent="0.25">
      <c r="A529" s="72">
        <v>42529</v>
      </c>
      <c r="B529" s="1">
        <v>18005.05</v>
      </c>
      <c r="H529"/>
    </row>
    <row r="530" spans="1:8" x14ac:dyDescent="0.25">
      <c r="A530" s="72">
        <v>42530</v>
      </c>
      <c r="B530" s="1">
        <v>17985.189999999999</v>
      </c>
      <c r="H530"/>
    </row>
    <row r="531" spans="1:8" x14ac:dyDescent="0.25">
      <c r="A531" s="72">
        <v>42531</v>
      </c>
      <c r="B531" s="1">
        <v>17865.34</v>
      </c>
      <c r="H531"/>
    </row>
    <row r="532" spans="1:8" x14ac:dyDescent="0.25">
      <c r="A532" s="72">
        <v>42534</v>
      </c>
      <c r="B532" s="1">
        <v>17732.48</v>
      </c>
      <c r="H532"/>
    </row>
    <row r="533" spans="1:8" x14ac:dyDescent="0.25">
      <c r="A533" s="72">
        <v>42535</v>
      </c>
      <c r="B533" s="1">
        <v>17674.82</v>
      </c>
      <c r="H533"/>
    </row>
    <row r="534" spans="1:8" x14ac:dyDescent="0.25">
      <c r="A534" s="72">
        <v>42536</v>
      </c>
      <c r="B534" s="1">
        <v>17640.169999999998</v>
      </c>
      <c r="H534"/>
    </row>
    <row r="535" spans="1:8" x14ac:dyDescent="0.25">
      <c r="A535" s="72">
        <v>42537</v>
      </c>
      <c r="B535" s="1">
        <v>17733.099999999999</v>
      </c>
      <c r="H535"/>
    </row>
    <row r="536" spans="1:8" x14ac:dyDescent="0.25">
      <c r="A536" s="72">
        <v>42538</v>
      </c>
      <c r="B536" s="1">
        <v>17675.16</v>
      </c>
      <c r="H536"/>
    </row>
    <row r="537" spans="1:8" x14ac:dyDescent="0.25">
      <c r="A537" s="72">
        <v>42541</v>
      </c>
      <c r="B537" s="1">
        <v>17804.87</v>
      </c>
      <c r="H537"/>
    </row>
    <row r="538" spans="1:8" x14ac:dyDescent="0.25">
      <c r="A538" s="72">
        <v>42542</v>
      </c>
      <c r="B538" s="1">
        <v>17829.73</v>
      </c>
      <c r="H538"/>
    </row>
    <row r="539" spans="1:8" x14ac:dyDescent="0.25">
      <c r="A539" s="72">
        <v>42543</v>
      </c>
      <c r="B539" s="1">
        <v>17780.830000000002</v>
      </c>
      <c r="H539"/>
    </row>
    <row r="540" spans="1:8" x14ac:dyDescent="0.25">
      <c r="A540" s="72">
        <v>42544</v>
      </c>
      <c r="B540" s="1">
        <v>18011.07</v>
      </c>
      <c r="H540"/>
    </row>
    <row r="541" spans="1:8" x14ac:dyDescent="0.25">
      <c r="A541" s="72">
        <v>42545</v>
      </c>
      <c r="B541" s="1">
        <v>17400.75</v>
      </c>
      <c r="H541"/>
    </row>
    <row r="542" spans="1:8" x14ac:dyDescent="0.25">
      <c r="A542" s="72">
        <v>42548</v>
      </c>
      <c r="B542" s="1">
        <v>17140.240000000002</v>
      </c>
      <c r="H542"/>
    </row>
    <row r="543" spans="1:8" x14ac:dyDescent="0.25">
      <c r="A543" s="72">
        <v>42549</v>
      </c>
      <c r="B543" s="1">
        <v>17409.72</v>
      </c>
      <c r="H543"/>
    </row>
    <row r="544" spans="1:8" x14ac:dyDescent="0.25">
      <c r="A544" s="72">
        <v>42550</v>
      </c>
      <c r="B544" s="1">
        <v>17694.68</v>
      </c>
      <c r="H544"/>
    </row>
    <row r="545" spans="1:8" x14ac:dyDescent="0.25">
      <c r="A545" s="72">
        <v>42551</v>
      </c>
      <c r="B545" s="1">
        <v>17929.990000000002</v>
      </c>
      <c r="H545"/>
    </row>
    <row r="546" spans="1:8" x14ac:dyDescent="0.25">
      <c r="A546" s="72">
        <v>42552</v>
      </c>
      <c r="B546" s="1">
        <v>17949.37</v>
      </c>
      <c r="H546"/>
    </row>
    <row r="547" spans="1:8" x14ac:dyDescent="0.25">
      <c r="A547" s="72">
        <v>42555</v>
      </c>
      <c r="B547" s="1" t="s">
        <v>131</v>
      </c>
      <c r="H547"/>
    </row>
    <row r="548" spans="1:8" x14ac:dyDescent="0.25">
      <c r="A548" s="72">
        <v>42556</v>
      </c>
      <c r="B548" s="1">
        <v>17840.62</v>
      </c>
      <c r="H548"/>
    </row>
    <row r="549" spans="1:8" x14ac:dyDescent="0.25">
      <c r="A549" s="72">
        <v>42557</v>
      </c>
      <c r="B549" s="1">
        <v>17918.62</v>
      </c>
      <c r="H549"/>
    </row>
    <row r="550" spans="1:8" x14ac:dyDescent="0.25">
      <c r="A550" s="72">
        <v>42558</v>
      </c>
      <c r="B550" s="1">
        <v>17895.88</v>
      </c>
      <c r="H550"/>
    </row>
    <row r="551" spans="1:8" x14ac:dyDescent="0.25">
      <c r="A551" s="72">
        <v>42559</v>
      </c>
      <c r="B551" s="1">
        <v>18146.740000000002</v>
      </c>
      <c r="H551"/>
    </row>
    <row r="552" spans="1:8" x14ac:dyDescent="0.25">
      <c r="A552" s="72">
        <v>42562</v>
      </c>
      <c r="B552" s="1">
        <v>18226.93</v>
      </c>
      <c r="H552"/>
    </row>
    <row r="553" spans="1:8" x14ac:dyDescent="0.25">
      <c r="A553" s="72">
        <v>42563</v>
      </c>
      <c r="B553" s="1">
        <v>18347.669999999998</v>
      </c>
      <c r="H553"/>
    </row>
    <row r="554" spans="1:8" x14ac:dyDescent="0.25">
      <c r="A554" s="72">
        <v>42564</v>
      </c>
      <c r="B554" s="1">
        <v>18372.12</v>
      </c>
      <c r="H554"/>
    </row>
    <row r="555" spans="1:8" x14ac:dyDescent="0.25">
      <c r="A555" s="72">
        <v>42565</v>
      </c>
      <c r="B555" s="1">
        <v>18506.41</v>
      </c>
      <c r="H555"/>
    </row>
    <row r="556" spans="1:8" x14ac:dyDescent="0.25">
      <c r="A556" s="72">
        <v>42566</v>
      </c>
      <c r="B556" s="1">
        <v>18516.55</v>
      </c>
      <c r="H556"/>
    </row>
    <row r="557" spans="1:8" x14ac:dyDescent="0.25">
      <c r="A557" s="72">
        <v>42569</v>
      </c>
      <c r="B557" s="1">
        <v>18533.05</v>
      </c>
      <c r="H557"/>
    </row>
    <row r="558" spans="1:8" x14ac:dyDescent="0.25">
      <c r="A558" s="72">
        <v>42570</v>
      </c>
      <c r="B558" s="1">
        <v>18559.009999999998</v>
      </c>
      <c r="H558"/>
    </row>
    <row r="559" spans="1:8" x14ac:dyDescent="0.25">
      <c r="A559" s="72">
        <v>42571</v>
      </c>
      <c r="B559" s="1">
        <v>18595.03</v>
      </c>
      <c r="H559"/>
    </row>
    <row r="560" spans="1:8" x14ac:dyDescent="0.25">
      <c r="A560" s="72">
        <v>42572</v>
      </c>
      <c r="B560" s="1">
        <v>18517.23</v>
      </c>
      <c r="H560"/>
    </row>
    <row r="561" spans="1:8" x14ac:dyDescent="0.25">
      <c r="A561" s="72">
        <v>42573</v>
      </c>
      <c r="B561" s="1">
        <v>18570.849999999999</v>
      </c>
      <c r="H561"/>
    </row>
    <row r="562" spans="1:8" x14ac:dyDescent="0.25">
      <c r="A562" s="72">
        <v>42576</v>
      </c>
      <c r="B562" s="1">
        <v>18493.060000000001</v>
      </c>
      <c r="H562"/>
    </row>
    <row r="563" spans="1:8" x14ac:dyDescent="0.25">
      <c r="A563" s="72">
        <v>42577</v>
      </c>
      <c r="B563" s="1">
        <v>18473.75</v>
      </c>
      <c r="H563"/>
    </row>
    <row r="564" spans="1:8" x14ac:dyDescent="0.25">
      <c r="A564" s="72">
        <v>42578</v>
      </c>
      <c r="B564" s="1">
        <v>18472.169999999998</v>
      </c>
      <c r="H564"/>
    </row>
    <row r="565" spans="1:8" x14ac:dyDescent="0.25">
      <c r="A565" s="72">
        <v>42579</v>
      </c>
      <c r="B565" s="1">
        <v>18456.349999999999</v>
      </c>
      <c r="H565"/>
    </row>
    <row r="566" spans="1:8" x14ac:dyDescent="0.25">
      <c r="A566" s="72">
        <v>42580</v>
      </c>
      <c r="B566" s="1">
        <v>18432.240000000002</v>
      </c>
      <c r="H566"/>
    </row>
    <row r="567" spans="1:8" x14ac:dyDescent="0.25">
      <c r="A567" s="72">
        <v>42583</v>
      </c>
      <c r="B567" s="1">
        <v>18404.509999999998</v>
      </c>
      <c r="H567"/>
    </row>
    <row r="568" spans="1:8" x14ac:dyDescent="0.25">
      <c r="A568" s="72">
        <v>42584</v>
      </c>
      <c r="B568" s="1">
        <v>18313.77</v>
      </c>
      <c r="H568"/>
    </row>
    <row r="569" spans="1:8" x14ac:dyDescent="0.25">
      <c r="A569" s="72">
        <v>42585</v>
      </c>
      <c r="B569" s="1">
        <v>18355</v>
      </c>
      <c r="H569"/>
    </row>
    <row r="570" spans="1:8" x14ac:dyDescent="0.25">
      <c r="A570" s="72">
        <v>42586</v>
      </c>
      <c r="B570" s="1">
        <v>18352.05</v>
      </c>
      <c r="H570"/>
    </row>
    <row r="571" spans="1:8" x14ac:dyDescent="0.25">
      <c r="A571" s="72">
        <v>42587</v>
      </c>
      <c r="B571" s="1">
        <v>18543.53</v>
      </c>
      <c r="H571"/>
    </row>
    <row r="572" spans="1:8" x14ac:dyDescent="0.25">
      <c r="A572" s="72">
        <v>42590</v>
      </c>
      <c r="B572" s="1">
        <v>18529.29</v>
      </c>
      <c r="H572"/>
    </row>
    <row r="573" spans="1:8" x14ac:dyDescent="0.25">
      <c r="A573" s="72">
        <v>42591</v>
      </c>
      <c r="B573" s="1">
        <v>18533.05</v>
      </c>
      <c r="H573"/>
    </row>
    <row r="574" spans="1:8" x14ac:dyDescent="0.25">
      <c r="A574" s="72">
        <v>42592</v>
      </c>
      <c r="B574" s="1">
        <v>18495.66</v>
      </c>
      <c r="H574"/>
    </row>
    <row r="575" spans="1:8" x14ac:dyDescent="0.25">
      <c r="A575" s="72">
        <v>42593</v>
      </c>
      <c r="B575" s="1">
        <v>18613.52</v>
      </c>
      <c r="H575"/>
    </row>
    <row r="576" spans="1:8" x14ac:dyDescent="0.25">
      <c r="A576" s="72">
        <v>42594</v>
      </c>
      <c r="B576" s="1">
        <v>18576.47</v>
      </c>
      <c r="H576"/>
    </row>
    <row r="577" spans="1:8" x14ac:dyDescent="0.25">
      <c r="A577" s="72">
        <v>42597</v>
      </c>
      <c r="B577" s="1">
        <v>18636.05</v>
      </c>
      <c r="H577"/>
    </row>
    <row r="578" spans="1:8" x14ac:dyDescent="0.25">
      <c r="A578" s="72">
        <v>42598</v>
      </c>
      <c r="B578" s="1">
        <v>18552.02</v>
      </c>
      <c r="H578"/>
    </row>
    <row r="579" spans="1:8" x14ac:dyDescent="0.25">
      <c r="A579" s="72">
        <v>42599</v>
      </c>
      <c r="B579" s="1">
        <v>18573.939999999999</v>
      </c>
      <c r="H579"/>
    </row>
    <row r="580" spans="1:8" x14ac:dyDescent="0.25">
      <c r="A580" s="72">
        <v>42600</v>
      </c>
      <c r="B580" s="1">
        <v>18597.7</v>
      </c>
      <c r="H580"/>
    </row>
    <row r="581" spans="1:8" x14ac:dyDescent="0.25">
      <c r="A581" s="72">
        <v>42601</v>
      </c>
      <c r="B581" s="1">
        <v>18552.57</v>
      </c>
      <c r="H581"/>
    </row>
    <row r="582" spans="1:8" x14ac:dyDescent="0.25">
      <c r="A582" s="72">
        <v>42604</v>
      </c>
      <c r="B582" s="1">
        <v>18529.419999999998</v>
      </c>
      <c r="H582"/>
    </row>
    <row r="583" spans="1:8" x14ac:dyDescent="0.25">
      <c r="A583" s="72">
        <v>42605</v>
      </c>
      <c r="B583" s="1">
        <v>18547.3</v>
      </c>
      <c r="H583"/>
    </row>
    <row r="584" spans="1:8" x14ac:dyDescent="0.25">
      <c r="A584" s="72">
        <v>42606</v>
      </c>
      <c r="B584" s="1">
        <v>18481.48</v>
      </c>
      <c r="H584"/>
    </row>
    <row r="585" spans="1:8" x14ac:dyDescent="0.25">
      <c r="A585" s="72">
        <v>42607</v>
      </c>
      <c r="B585" s="1">
        <v>18448.41</v>
      </c>
      <c r="H585"/>
    </row>
    <row r="586" spans="1:8" x14ac:dyDescent="0.25">
      <c r="A586" s="72">
        <v>42608</v>
      </c>
      <c r="B586" s="1">
        <v>18395.400000000001</v>
      </c>
      <c r="H586"/>
    </row>
    <row r="587" spans="1:8" x14ac:dyDescent="0.25">
      <c r="A587" s="72">
        <v>42611</v>
      </c>
      <c r="B587" s="1">
        <v>18502.990000000002</v>
      </c>
      <c r="H587"/>
    </row>
    <row r="588" spans="1:8" x14ac:dyDescent="0.25">
      <c r="A588" s="72">
        <v>42612</v>
      </c>
      <c r="B588" s="1">
        <v>18454.3</v>
      </c>
      <c r="H588"/>
    </row>
    <row r="589" spans="1:8" x14ac:dyDescent="0.25">
      <c r="A589" s="72">
        <v>42613</v>
      </c>
      <c r="B589" s="1">
        <v>18400.88</v>
      </c>
      <c r="H589"/>
    </row>
    <row r="590" spans="1:8" x14ac:dyDescent="0.25">
      <c r="A590" s="72">
        <v>42614</v>
      </c>
      <c r="B590" s="1">
        <v>18419.3</v>
      </c>
      <c r="H590"/>
    </row>
    <row r="591" spans="1:8" x14ac:dyDescent="0.25">
      <c r="A591" s="72">
        <v>42615</v>
      </c>
      <c r="B591" s="1">
        <v>18491.96</v>
      </c>
      <c r="H591"/>
    </row>
    <row r="592" spans="1:8" x14ac:dyDescent="0.25">
      <c r="A592" s="72">
        <v>42618</v>
      </c>
      <c r="B592" s="1" t="s">
        <v>131</v>
      </c>
      <c r="H592"/>
    </row>
    <row r="593" spans="1:8" x14ac:dyDescent="0.25">
      <c r="A593" s="72">
        <v>42619</v>
      </c>
      <c r="B593" s="1">
        <v>18538.12</v>
      </c>
      <c r="H593"/>
    </row>
    <row r="594" spans="1:8" x14ac:dyDescent="0.25">
      <c r="A594" s="72">
        <v>42620</v>
      </c>
      <c r="B594" s="1">
        <v>18526.14</v>
      </c>
      <c r="H594"/>
    </row>
    <row r="595" spans="1:8" x14ac:dyDescent="0.25">
      <c r="A595" s="72">
        <v>42621</v>
      </c>
      <c r="B595" s="1">
        <v>18479.91</v>
      </c>
      <c r="H595"/>
    </row>
    <row r="596" spans="1:8" x14ac:dyDescent="0.25">
      <c r="A596" s="72">
        <v>42622</v>
      </c>
      <c r="B596" s="1">
        <v>18085.45</v>
      </c>
      <c r="H596"/>
    </row>
    <row r="597" spans="1:8" x14ac:dyDescent="0.25">
      <c r="A597" s="72">
        <v>42625</v>
      </c>
      <c r="B597" s="1">
        <v>18325.07</v>
      </c>
      <c r="H597"/>
    </row>
    <row r="598" spans="1:8" x14ac:dyDescent="0.25">
      <c r="A598" s="72">
        <v>42626</v>
      </c>
      <c r="B598" s="1">
        <v>18066.75</v>
      </c>
      <c r="H598"/>
    </row>
    <row r="599" spans="1:8" x14ac:dyDescent="0.25">
      <c r="A599" s="72">
        <v>42627</v>
      </c>
      <c r="B599" s="1">
        <v>18034.77</v>
      </c>
      <c r="H599"/>
    </row>
    <row r="600" spans="1:8" x14ac:dyDescent="0.25">
      <c r="A600" s="72">
        <v>42628</v>
      </c>
      <c r="B600" s="1">
        <v>18212.48</v>
      </c>
      <c r="H600"/>
    </row>
    <row r="601" spans="1:8" x14ac:dyDescent="0.25">
      <c r="A601" s="72">
        <v>42629</v>
      </c>
      <c r="B601" s="1">
        <v>18123.8</v>
      </c>
      <c r="H601"/>
    </row>
    <row r="602" spans="1:8" x14ac:dyDescent="0.25">
      <c r="A602" s="72">
        <v>42632</v>
      </c>
      <c r="B602" s="1">
        <v>18120.169999999998</v>
      </c>
      <c r="H602"/>
    </row>
    <row r="603" spans="1:8" x14ac:dyDescent="0.25">
      <c r="A603" s="72">
        <v>42633</v>
      </c>
      <c r="B603" s="1">
        <v>18129.96</v>
      </c>
      <c r="H603"/>
    </row>
    <row r="604" spans="1:8" x14ac:dyDescent="0.25">
      <c r="A604" s="72">
        <v>42634</v>
      </c>
      <c r="B604" s="1">
        <v>18293.7</v>
      </c>
      <c r="H604"/>
    </row>
    <row r="605" spans="1:8" x14ac:dyDescent="0.25">
      <c r="A605" s="72">
        <v>42635</v>
      </c>
      <c r="B605" s="1">
        <v>18392.46</v>
      </c>
      <c r="H605"/>
    </row>
    <row r="606" spans="1:8" x14ac:dyDescent="0.25">
      <c r="A606" s="72">
        <v>42636</v>
      </c>
      <c r="B606" s="1">
        <v>18261.45</v>
      </c>
      <c r="H606"/>
    </row>
    <row r="607" spans="1:8" x14ac:dyDescent="0.25">
      <c r="A607" s="72">
        <v>42639</v>
      </c>
      <c r="B607" s="1">
        <v>18094.830000000002</v>
      </c>
      <c r="H607"/>
    </row>
    <row r="608" spans="1:8" x14ac:dyDescent="0.25">
      <c r="A608" s="72">
        <v>42640</v>
      </c>
      <c r="B608" s="1">
        <v>18228.3</v>
      </c>
      <c r="H608"/>
    </row>
    <row r="609" spans="1:8" x14ac:dyDescent="0.25">
      <c r="A609" s="72">
        <v>42641</v>
      </c>
      <c r="B609" s="1">
        <v>18339.240000000002</v>
      </c>
      <c r="H609"/>
    </row>
    <row r="610" spans="1:8" x14ac:dyDescent="0.25">
      <c r="A610" s="72">
        <v>42642</v>
      </c>
      <c r="B610" s="1">
        <v>18143.45</v>
      </c>
      <c r="H610"/>
    </row>
    <row r="611" spans="1:8" x14ac:dyDescent="0.25">
      <c r="A611" s="72">
        <v>42643</v>
      </c>
      <c r="B611" s="1">
        <v>18308.150000000001</v>
      </c>
      <c r="H611"/>
    </row>
    <row r="612" spans="1:8" x14ac:dyDescent="0.25">
      <c r="A612" s="72">
        <v>42646</v>
      </c>
      <c r="B612" s="1">
        <v>18253.849999999999</v>
      </c>
      <c r="H612"/>
    </row>
    <row r="613" spans="1:8" x14ac:dyDescent="0.25">
      <c r="A613" s="72">
        <v>42647</v>
      </c>
      <c r="B613" s="1">
        <v>18168.45</v>
      </c>
      <c r="H613"/>
    </row>
    <row r="614" spans="1:8" x14ac:dyDescent="0.25">
      <c r="A614" s="72">
        <v>42648</v>
      </c>
      <c r="B614" s="1">
        <v>18281.03</v>
      </c>
      <c r="H614"/>
    </row>
    <row r="615" spans="1:8" x14ac:dyDescent="0.25">
      <c r="A615" s="72">
        <v>42649</v>
      </c>
      <c r="B615" s="1">
        <v>18268.5</v>
      </c>
      <c r="H615"/>
    </row>
    <row r="616" spans="1:8" x14ac:dyDescent="0.25">
      <c r="A616" s="72">
        <v>42650</v>
      </c>
      <c r="B616" s="1">
        <v>18240.490000000002</v>
      </c>
      <c r="H616"/>
    </row>
    <row r="617" spans="1:8" x14ac:dyDescent="0.25">
      <c r="A617" s="72">
        <v>42653</v>
      </c>
      <c r="B617" s="1">
        <v>18329.04</v>
      </c>
      <c r="H617"/>
    </row>
    <row r="618" spans="1:8" x14ac:dyDescent="0.25">
      <c r="A618" s="72">
        <v>42654</v>
      </c>
      <c r="B618" s="1">
        <v>18128.66</v>
      </c>
      <c r="H618"/>
    </row>
    <row r="619" spans="1:8" x14ac:dyDescent="0.25">
      <c r="A619" s="72">
        <v>42655</v>
      </c>
      <c r="B619" s="1">
        <v>18144.2</v>
      </c>
      <c r="H619"/>
    </row>
    <row r="620" spans="1:8" x14ac:dyDescent="0.25">
      <c r="A620" s="72">
        <v>42656</v>
      </c>
      <c r="B620" s="1">
        <v>18098.939999999999</v>
      </c>
      <c r="H620"/>
    </row>
    <row r="621" spans="1:8" x14ac:dyDescent="0.25">
      <c r="A621" s="72">
        <v>42657</v>
      </c>
      <c r="B621" s="1">
        <v>18138.38</v>
      </c>
      <c r="H621"/>
    </row>
    <row r="622" spans="1:8" x14ac:dyDescent="0.25">
      <c r="A622" s="72">
        <v>42660</v>
      </c>
      <c r="B622" s="1">
        <v>18086.400000000001</v>
      </c>
      <c r="H622"/>
    </row>
    <row r="623" spans="1:8" x14ac:dyDescent="0.25">
      <c r="A623" s="72">
        <v>42661</v>
      </c>
      <c r="B623" s="1">
        <v>18161.939999999999</v>
      </c>
      <c r="H623"/>
    </row>
    <row r="624" spans="1:8" x14ac:dyDescent="0.25">
      <c r="A624" s="72">
        <v>42662</v>
      </c>
      <c r="B624" s="1">
        <v>18202.62</v>
      </c>
      <c r="H624"/>
    </row>
    <row r="625" spans="1:8" x14ac:dyDescent="0.25">
      <c r="A625" s="72">
        <v>42663</v>
      </c>
      <c r="B625" s="1">
        <v>18162.349999999999</v>
      </c>
      <c r="H625"/>
    </row>
    <row r="626" spans="1:8" x14ac:dyDescent="0.25">
      <c r="A626" s="72">
        <v>42664</v>
      </c>
      <c r="B626" s="1">
        <v>18145.71</v>
      </c>
      <c r="H626"/>
    </row>
    <row r="627" spans="1:8" x14ac:dyDescent="0.25">
      <c r="A627" s="72">
        <v>42667</v>
      </c>
      <c r="B627" s="1">
        <v>18223.03</v>
      </c>
      <c r="H627"/>
    </row>
    <row r="628" spans="1:8" x14ac:dyDescent="0.25">
      <c r="A628" s="72">
        <v>42668</v>
      </c>
      <c r="B628" s="1">
        <v>18169.27</v>
      </c>
      <c r="H628"/>
    </row>
    <row r="629" spans="1:8" x14ac:dyDescent="0.25">
      <c r="A629" s="72">
        <v>42669</v>
      </c>
      <c r="B629" s="1">
        <v>18199.330000000002</v>
      </c>
      <c r="H629"/>
    </row>
    <row r="630" spans="1:8" x14ac:dyDescent="0.25">
      <c r="A630" s="72">
        <v>42670</v>
      </c>
      <c r="B630" s="1">
        <v>18169.68</v>
      </c>
      <c r="H630"/>
    </row>
    <row r="631" spans="1:8" x14ac:dyDescent="0.25">
      <c r="A631" s="72">
        <v>42671</v>
      </c>
      <c r="B631" s="1">
        <v>18161.189999999999</v>
      </c>
      <c r="H631"/>
    </row>
    <row r="632" spans="1:8" x14ac:dyDescent="0.25">
      <c r="A632" s="72">
        <v>42674</v>
      </c>
      <c r="B632" s="1">
        <v>18142.419999999998</v>
      </c>
      <c r="H632"/>
    </row>
    <row r="633" spans="1:8" x14ac:dyDescent="0.25">
      <c r="A633" s="72">
        <v>42675</v>
      </c>
      <c r="B633" s="1">
        <v>18037.099999999999</v>
      </c>
      <c r="H633"/>
    </row>
    <row r="634" spans="1:8" x14ac:dyDescent="0.25">
      <c r="A634" s="72">
        <v>42676</v>
      </c>
      <c r="B634" s="1">
        <v>17959.64</v>
      </c>
      <c r="H634"/>
    </row>
    <row r="635" spans="1:8" x14ac:dyDescent="0.25">
      <c r="A635" s="72">
        <v>42677</v>
      </c>
      <c r="B635" s="1">
        <v>17930.669999999998</v>
      </c>
      <c r="H635"/>
    </row>
    <row r="636" spans="1:8" x14ac:dyDescent="0.25">
      <c r="A636" s="72">
        <v>42678</v>
      </c>
      <c r="B636" s="1">
        <v>17888.28</v>
      </c>
      <c r="H636"/>
    </row>
    <row r="637" spans="1:8" x14ac:dyDescent="0.25">
      <c r="A637" s="72">
        <v>42681</v>
      </c>
      <c r="B637" s="1">
        <v>18259.599999999999</v>
      </c>
      <c r="H637"/>
    </row>
    <row r="638" spans="1:8" x14ac:dyDescent="0.25">
      <c r="A638" s="72">
        <v>42682</v>
      </c>
      <c r="B638" s="1">
        <v>18332.740000000002</v>
      </c>
      <c r="H638"/>
    </row>
    <row r="639" spans="1:8" x14ac:dyDescent="0.25">
      <c r="A639" s="72">
        <v>42683</v>
      </c>
      <c r="B639" s="1">
        <v>18589.689999999999</v>
      </c>
      <c r="H639"/>
    </row>
    <row r="640" spans="1:8" x14ac:dyDescent="0.25">
      <c r="A640" s="72">
        <v>42684</v>
      </c>
      <c r="B640" s="1">
        <v>18807.88</v>
      </c>
      <c r="H640"/>
    </row>
    <row r="641" spans="1:8" x14ac:dyDescent="0.25">
      <c r="A641" s="72">
        <v>42685</v>
      </c>
      <c r="B641" s="1">
        <v>18847.66</v>
      </c>
      <c r="H641"/>
    </row>
    <row r="642" spans="1:8" x14ac:dyDescent="0.25">
      <c r="A642" s="72">
        <v>42688</v>
      </c>
      <c r="B642" s="1">
        <v>18868.689999999999</v>
      </c>
      <c r="H642"/>
    </row>
    <row r="643" spans="1:8" x14ac:dyDescent="0.25">
      <c r="A643" s="72">
        <v>42689</v>
      </c>
      <c r="B643" s="1">
        <v>18923.060000000001</v>
      </c>
      <c r="H643"/>
    </row>
    <row r="644" spans="1:8" x14ac:dyDescent="0.25">
      <c r="A644" s="72">
        <v>42690</v>
      </c>
      <c r="B644" s="1">
        <v>18868.14</v>
      </c>
      <c r="H644"/>
    </row>
    <row r="645" spans="1:8" x14ac:dyDescent="0.25">
      <c r="A645" s="72">
        <v>42691</v>
      </c>
      <c r="B645" s="1">
        <v>18903.82</v>
      </c>
      <c r="H645"/>
    </row>
    <row r="646" spans="1:8" x14ac:dyDescent="0.25">
      <c r="A646" s="72">
        <v>42692</v>
      </c>
      <c r="B646" s="1">
        <v>18867.93</v>
      </c>
      <c r="H646"/>
    </row>
    <row r="647" spans="1:8" x14ac:dyDescent="0.25">
      <c r="A647" s="72">
        <v>42695</v>
      </c>
      <c r="B647" s="1">
        <v>18956.689999999999</v>
      </c>
      <c r="H647"/>
    </row>
    <row r="648" spans="1:8" x14ac:dyDescent="0.25">
      <c r="A648" s="72">
        <v>42696</v>
      </c>
      <c r="B648" s="1">
        <v>19023.87</v>
      </c>
      <c r="H648"/>
    </row>
    <row r="649" spans="1:8" x14ac:dyDescent="0.25">
      <c r="A649" s="72">
        <v>42697</v>
      </c>
      <c r="B649" s="1">
        <v>19083.18</v>
      </c>
      <c r="H649"/>
    </row>
    <row r="650" spans="1:8" x14ac:dyDescent="0.25">
      <c r="A650" s="72">
        <v>42698</v>
      </c>
      <c r="B650" s="1" t="s">
        <v>131</v>
      </c>
      <c r="H650"/>
    </row>
    <row r="651" spans="1:8" x14ac:dyDescent="0.25">
      <c r="A651" s="72">
        <v>42699</v>
      </c>
      <c r="B651" s="1">
        <v>19152.14</v>
      </c>
      <c r="H651"/>
    </row>
    <row r="652" spans="1:8" x14ac:dyDescent="0.25">
      <c r="A652" s="72">
        <v>42702</v>
      </c>
      <c r="B652" s="1">
        <v>19097.900000000001</v>
      </c>
      <c r="H652"/>
    </row>
    <row r="653" spans="1:8" x14ac:dyDescent="0.25">
      <c r="A653" s="72">
        <v>42703</v>
      </c>
      <c r="B653" s="1">
        <v>19121.599999999999</v>
      </c>
      <c r="H653"/>
    </row>
    <row r="654" spans="1:8" x14ac:dyDescent="0.25">
      <c r="A654" s="72">
        <v>42704</v>
      </c>
      <c r="B654" s="1">
        <v>19123.580000000002</v>
      </c>
      <c r="H654"/>
    </row>
    <row r="655" spans="1:8" x14ac:dyDescent="0.25">
      <c r="A655" s="72">
        <v>42705</v>
      </c>
      <c r="B655" s="1">
        <v>19191.93</v>
      </c>
      <c r="H655"/>
    </row>
    <row r="656" spans="1:8" x14ac:dyDescent="0.25">
      <c r="A656" s="72">
        <v>42706</v>
      </c>
      <c r="B656" s="1">
        <v>19170.419999999998</v>
      </c>
      <c r="H656"/>
    </row>
    <row r="657" spans="1:8" x14ac:dyDescent="0.25">
      <c r="A657" s="72">
        <v>42709</v>
      </c>
      <c r="B657" s="1">
        <v>19216.240000000002</v>
      </c>
      <c r="H657"/>
    </row>
    <row r="658" spans="1:8" x14ac:dyDescent="0.25">
      <c r="A658" s="72">
        <v>42710</v>
      </c>
      <c r="B658" s="1">
        <v>19251.78</v>
      </c>
      <c r="H658"/>
    </row>
    <row r="659" spans="1:8" x14ac:dyDescent="0.25">
      <c r="A659" s="72">
        <v>42711</v>
      </c>
      <c r="B659" s="1">
        <v>19549.62</v>
      </c>
      <c r="H659"/>
    </row>
    <row r="660" spans="1:8" x14ac:dyDescent="0.25">
      <c r="A660" s="72">
        <v>42712</v>
      </c>
      <c r="B660" s="1">
        <v>19614.810000000001</v>
      </c>
      <c r="H660"/>
    </row>
    <row r="661" spans="1:8" x14ac:dyDescent="0.25">
      <c r="A661" s="72">
        <v>42713</v>
      </c>
      <c r="B661" s="1">
        <v>19756.849999999999</v>
      </c>
      <c r="H661"/>
    </row>
    <row r="662" spans="1:8" x14ac:dyDescent="0.25">
      <c r="A662" s="72">
        <v>42716</v>
      </c>
      <c r="B662" s="1">
        <v>19796.43</v>
      </c>
      <c r="H662"/>
    </row>
    <row r="663" spans="1:8" x14ac:dyDescent="0.25">
      <c r="A663" s="72">
        <v>42717</v>
      </c>
      <c r="B663" s="1">
        <v>19911.21</v>
      </c>
      <c r="H663"/>
    </row>
    <row r="664" spans="1:8" x14ac:dyDescent="0.25">
      <c r="A664" s="72">
        <v>42718</v>
      </c>
      <c r="B664" s="1">
        <v>19792.53</v>
      </c>
      <c r="H664"/>
    </row>
    <row r="665" spans="1:8" x14ac:dyDescent="0.25">
      <c r="A665" s="72">
        <v>42719</v>
      </c>
      <c r="B665" s="1">
        <v>19852.240000000002</v>
      </c>
      <c r="H665"/>
    </row>
    <row r="666" spans="1:8" x14ac:dyDescent="0.25">
      <c r="A666" s="72">
        <v>42720</v>
      </c>
      <c r="B666" s="1">
        <v>19843.41</v>
      </c>
      <c r="H666"/>
    </row>
    <row r="667" spans="1:8" x14ac:dyDescent="0.25">
      <c r="A667" s="72">
        <v>42723</v>
      </c>
      <c r="B667" s="1">
        <v>19883.060000000001</v>
      </c>
      <c r="H667"/>
    </row>
    <row r="668" spans="1:8" x14ac:dyDescent="0.25">
      <c r="A668" s="72">
        <v>42724</v>
      </c>
      <c r="B668" s="1">
        <v>19974.62</v>
      </c>
      <c r="H668"/>
    </row>
    <row r="669" spans="1:8" x14ac:dyDescent="0.25">
      <c r="A669" s="72">
        <v>42725</v>
      </c>
      <c r="B669" s="1">
        <v>19941.96</v>
      </c>
      <c r="H669"/>
    </row>
    <row r="670" spans="1:8" x14ac:dyDescent="0.25">
      <c r="A670" s="72">
        <v>42726</v>
      </c>
      <c r="B670" s="1">
        <v>19918.88</v>
      </c>
      <c r="H670"/>
    </row>
    <row r="671" spans="1:8" x14ac:dyDescent="0.25">
      <c r="A671" s="72">
        <v>42727</v>
      </c>
      <c r="B671" s="1">
        <v>19933.810000000001</v>
      </c>
      <c r="H671"/>
    </row>
    <row r="672" spans="1:8" x14ac:dyDescent="0.25">
      <c r="A672" s="72">
        <v>42730</v>
      </c>
      <c r="B672" s="1" t="s">
        <v>131</v>
      </c>
      <c r="H672"/>
    </row>
    <row r="673" spans="1:8" x14ac:dyDescent="0.25">
      <c r="A673" s="72">
        <v>42731</v>
      </c>
      <c r="B673" s="1">
        <v>19945.04</v>
      </c>
      <c r="H673"/>
    </row>
    <row r="674" spans="1:8" x14ac:dyDescent="0.25">
      <c r="A674" s="72">
        <v>42732</v>
      </c>
      <c r="B674" s="1">
        <v>19833.68</v>
      </c>
      <c r="H674"/>
    </row>
    <row r="675" spans="1:8" x14ac:dyDescent="0.25">
      <c r="A675" s="72">
        <v>42733</v>
      </c>
      <c r="B675" s="1">
        <v>19819.78</v>
      </c>
      <c r="H675"/>
    </row>
    <row r="676" spans="1:8" x14ac:dyDescent="0.25">
      <c r="A676" s="72">
        <v>42734</v>
      </c>
      <c r="B676" s="1">
        <v>19762.599999999999</v>
      </c>
      <c r="H676"/>
    </row>
    <row r="677" spans="1:8" x14ac:dyDescent="0.25">
      <c r="A677" s="72">
        <v>42737</v>
      </c>
      <c r="B677" s="1" t="s">
        <v>131</v>
      </c>
      <c r="H677"/>
    </row>
    <row r="678" spans="1:8" x14ac:dyDescent="0.25">
      <c r="A678" s="72">
        <v>42738</v>
      </c>
      <c r="B678" s="1">
        <v>19881.759999999998</v>
      </c>
      <c r="H678"/>
    </row>
    <row r="679" spans="1:8" x14ac:dyDescent="0.25">
      <c r="A679" s="72">
        <v>42739</v>
      </c>
      <c r="B679" s="1">
        <v>19942.16</v>
      </c>
      <c r="H679"/>
    </row>
    <row r="680" spans="1:8" x14ac:dyDescent="0.25">
      <c r="A680" s="72">
        <v>42740</v>
      </c>
      <c r="B680" s="1">
        <v>19899.29</v>
      </c>
      <c r="H680"/>
    </row>
    <row r="681" spans="1:8" x14ac:dyDescent="0.25">
      <c r="A681" s="72">
        <v>42741</v>
      </c>
      <c r="B681" s="1">
        <v>19963.8</v>
      </c>
      <c r="H681"/>
    </row>
    <row r="682" spans="1:8" x14ac:dyDescent="0.25">
      <c r="A682" s="72">
        <v>42744</v>
      </c>
      <c r="B682" s="1">
        <v>19887.38</v>
      </c>
      <c r="H682"/>
    </row>
    <row r="683" spans="1:8" x14ac:dyDescent="0.25">
      <c r="A683" s="72">
        <v>42745</v>
      </c>
      <c r="B683" s="1">
        <v>19855.53</v>
      </c>
      <c r="H683"/>
    </row>
    <row r="684" spans="1:8" x14ac:dyDescent="0.25">
      <c r="A684" s="72">
        <v>42746</v>
      </c>
      <c r="B684" s="1">
        <v>19954.28</v>
      </c>
      <c r="H684"/>
    </row>
    <row r="685" spans="1:8" x14ac:dyDescent="0.25">
      <c r="A685" s="72">
        <v>42747</v>
      </c>
      <c r="B685" s="1">
        <v>19891</v>
      </c>
      <c r="H685"/>
    </row>
    <row r="686" spans="1:8" x14ac:dyDescent="0.25">
      <c r="A686" s="72">
        <v>42748</v>
      </c>
      <c r="B686" s="1">
        <v>19885.73</v>
      </c>
      <c r="H686"/>
    </row>
    <row r="687" spans="1:8" x14ac:dyDescent="0.25">
      <c r="A687" s="72">
        <v>42751</v>
      </c>
      <c r="B687" s="1" t="s">
        <v>131</v>
      </c>
      <c r="H687"/>
    </row>
    <row r="688" spans="1:8" x14ac:dyDescent="0.25">
      <c r="A688" s="72">
        <v>42752</v>
      </c>
      <c r="B688" s="1">
        <v>19826.77</v>
      </c>
      <c r="H688"/>
    </row>
    <row r="689" spans="1:8" x14ac:dyDescent="0.25">
      <c r="A689" s="72">
        <v>42753</v>
      </c>
      <c r="B689" s="1">
        <v>19804.72</v>
      </c>
      <c r="H689"/>
    </row>
    <row r="690" spans="1:8" x14ac:dyDescent="0.25">
      <c r="A690" s="72">
        <v>42754</v>
      </c>
      <c r="B690" s="1">
        <v>19732.400000000001</v>
      </c>
      <c r="H690"/>
    </row>
    <row r="691" spans="1:8" x14ac:dyDescent="0.25">
      <c r="A691" s="72">
        <v>42755</v>
      </c>
      <c r="B691" s="1">
        <v>19827.25</v>
      </c>
      <c r="H691"/>
    </row>
    <row r="692" spans="1:8" x14ac:dyDescent="0.25">
      <c r="A692" s="72">
        <v>42758</v>
      </c>
      <c r="B692" s="1">
        <v>19799.849999999999</v>
      </c>
      <c r="H692"/>
    </row>
    <row r="693" spans="1:8" x14ac:dyDescent="0.25">
      <c r="A693" s="72">
        <v>42759</v>
      </c>
      <c r="B693" s="1">
        <v>19912.71</v>
      </c>
      <c r="H693"/>
    </row>
    <row r="694" spans="1:8" x14ac:dyDescent="0.25">
      <c r="A694" s="72">
        <v>42760</v>
      </c>
      <c r="B694" s="1">
        <v>20068.509999999998</v>
      </c>
      <c r="H694"/>
    </row>
    <row r="695" spans="1:8" x14ac:dyDescent="0.25">
      <c r="A695" s="72">
        <v>42761</v>
      </c>
      <c r="B695" s="1">
        <v>20100.91</v>
      </c>
      <c r="H695"/>
    </row>
    <row r="696" spans="1:8" x14ac:dyDescent="0.25">
      <c r="A696" s="72">
        <v>42762</v>
      </c>
      <c r="B696" s="1">
        <v>20093.78</v>
      </c>
      <c r="H696"/>
    </row>
    <row r="697" spans="1:8" x14ac:dyDescent="0.25">
      <c r="A697" s="72">
        <v>42765</v>
      </c>
      <c r="B697" s="1">
        <v>19971.13</v>
      </c>
      <c r="H697"/>
    </row>
    <row r="698" spans="1:8" x14ac:dyDescent="0.25">
      <c r="A698" s="72">
        <v>42766</v>
      </c>
      <c r="B698" s="1">
        <v>19864.09</v>
      </c>
      <c r="H698"/>
    </row>
    <row r="699" spans="1:8" x14ac:dyDescent="0.25">
      <c r="A699" s="72">
        <v>42767</v>
      </c>
      <c r="B699" s="1">
        <v>19890.939999999999</v>
      </c>
      <c r="H699"/>
    </row>
    <row r="700" spans="1:8" x14ac:dyDescent="0.25">
      <c r="A700" s="72">
        <v>42768</v>
      </c>
      <c r="B700" s="1">
        <v>19884.91</v>
      </c>
      <c r="H700"/>
    </row>
    <row r="701" spans="1:8" x14ac:dyDescent="0.25">
      <c r="A701" s="72">
        <v>42769</v>
      </c>
      <c r="B701" s="1">
        <v>20071.46</v>
      </c>
      <c r="H701"/>
    </row>
    <row r="702" spans="1:8" x14ac:dyDescent="0.25">
      <c r="A702" s="72">
        <v>42772</v>
      </c>
      <c r="B702" s="1">
        <v>20052.419999999998</v>
      </c>
      <c r="H702"/>
    </row>
    <row r="703" spans="1:8" x14ac:dyDescent="0.25">
      <c r="A703" s="72">
        <v>42773</v>
      </c>
      <c r="B703" s="1">
        <v>20090.29</v>
      </c>
      <c r="H703"/>
    </row>
    <row r="704" spans="1:8" x14ac:dyDescent="0.25">
      <c r="A704" s="72">
        <v>42774</v>
      </c>
      <c r="B704" s="1">
        <v>20054.34</v>
      </c>
      <c r="H704"/>
    </row>
    <row r="705" spans="1:8" x14ac:dyDescent="0.25">
      <c r="A705" s="72">
        <v>42775</v>
      </c>
      <c r="B705" s="1">
        <v>20172.400000000001</v>
      </c>
      <c r="H705"/>
    </row>
    <row r="706" spans="1:8" x14ac:dyDescent="0.25">
      <c r="A706" s="72">
        <v>42776</v>
      </c>
      <c r="B706" s="1">
        <v>20269.37</v>
      </c>
      <c r="H706"/>
    </row>
    <row r="707" spans="1:8" x14ac:dyDescent="0.25">
      <c r="A707" s="72">
        <v>42779</v>
      </c>
      <c r="B707" s="1">
        <v>20412.16</v>
      </c>
      <c r="H707"/>
    </row>
    <row r="708" spans="1:8" x14ac:dyDescent="0.25">
      <c r="A708" s="72">
        <v>42780</v>
      </c>
      <c r="B708" s="1">
        <v>20504.41</v>
      </c>
      <c r="H708"/>
    </row>
    <row r="709" spans="1:8" x14ac:dyDescent="0.25">
      <c r="A709" s="72">
        <v>42781</v>
      </c>
      <c r="B709" s="1">
        <v>20611.86</v>
      </c>
      <c r="H709"/>
    </row>
    <row r="710" spans="1:8" x14ac:dyDescent="0.25">
      <c r="A710" s="72">
        <v>42782</v>
      </c>
      <c r="B710" s="1">
        <v>20619.77</v>
      </c>
      <c r="H710"/>
    </row>
    <row r="711" spans="1:8" x14ac:dyDescent="0.25">
      <c r="A711" s="72">
        <v>42783</v>
      </c>
      <c r="B711" s="1">
        <v>20624.05</v>
      </c>
      <c r="H711"/>
    </row>
    <row r="712" spans="1:8" x14ac:dyDescent="0.25">
      <c r="A712" s="72">
        <v>42786</v>
      </c>
      <c r="B712" s="1" t="s">
        <v>131</v>
      </c>
      <c r="H712"/>
    </row>
    <row r="713" spans="1:8" x14ac:dyDescent="0.25">
      <c r="A713" s="72">
        <v>42787</v>
      </c>
      <c r="B713" s="1">
        <v>20743</v>
      </c>
      <c r="H713"/>
    </row>
    <row r="714" spans="1:8" x14ac:dyDescent="0.25">
      <c r="A714" s="72">
        <v>42788</v>
      </c>
      <c r="B714" s="1">
        <v>20775.599999999999</v>
      </c>
      <c r="H714"/>
    </row>
    <row r="715" spans="1:8" x14ac:dyDescent="0.25">
      <c r="A715" s="72">
        <v>42789</v>
      </c>
      <c r="B715" s="1">
        <v>20810.32</v>
      </c>
      <c r="H715"/>
    </row>
    <row r="716" spans="1:8" x14ac:dyDescent="0.25">
      <c r="A716" s="72">
        <v>42790</v>
      </c>
      <c r="B716" s="1">
        <v>20821.759999999998</v>
      </c>
      <c r="H716"/>
    </row>
    <row r="717" spans="1:8" x14ac:dyDescent="0.25">
      <c r="A717" s="72">
        <v>42793</v>
      </c>
      <c r="B717" s="1">
        <v>20837.439999999999</v>
      </c>
      <c r="H717"/>
    </row>
    <row r="718" spans="1:8" x14ac:dyDescent="0.25">
      <c r="A718" s="72">
        <v>42794</v>
      </c>
      <c r="B718" s="1">
        <v>20812.240000000002</v>
      </c>
      <c r="H718"/>
    </row>
    <row r="719" spans="1:8" x14ac:dyDescent="0.25">
      <c r="A719" s="72">
        <v>42795</v>
      </c>
      <c r="B719" s="1">
        <v>21115.55</v>
      </c>
      <c r="H719"/>
    </row>
    <row r="720" spans="1:8" x14ac:dyDescent="0.25">
      <c r="A720" s="72">
        <v>42796</v>
      </c>
      <c r="B720" s="1">
        <v>21002.97</v>
      </c>
      <c r="H720"/>
    </row>
    <row r="721" spans="1:8" x14ac:dyDescent="0.25">
      <c r="A721" s="72">
        <v>42797</v>
      </c>
      <c r="B721" s="1">
        <v>21005.71</v>
      </c>
      <c r="H721"/>
    </row>
    <row r="722" spans="1:8" x14ac:dyDescent="0.25">
      <c r="A722" s="72">
        <v>42800</v>
      </c>
      <c r="B722" s="1">
        <v>20954.34</v>
      </c>
      <c r="H722"/>
    </row>
    <row r="723" spans="1:8" x14ac:dyDescent="0.25">
      <c r="A723" s="72">
        <v>42801</v>
      </c>
      <c r="B723" s="1">
        <v>20924.759999999998</v>
      </c>
      <c r="H723"/>
    </row>
    <row r="724" spans="1:8" x14ac:dyDescent="0.25">
      <c r="A724" s="72">
        <v>42802</v>
      </c>
      <c r="B724" s="1">
        <v>20855.73</v>
      </c>
      <c r="H724"/>
    </row>
    <row r="725" spans="1:8" x14ac:dyDescent="0.25">
      <c r="A725" s="72">
        <v>42803</v>
      </c>
      <c r="B725" s="1">
        <v>20858.189999999999</v>
      </c>
      <c r="H725"/>
    </row>
    <row r="726" spans="1:8" x14ac:dyDescent="0.25">
      <c r="A726" s="72">
        <v>42804</v>
      </c>
      <c r="B726" s="1">
        <v>20902.98</v>
      </c>
      <c r="H726"/>
    </row>
    <row r="727" spans="1:8" x14ac:dyDescent="0.25">
      <c r="A727" s="72">
        <v>42807</v>
      </c>
      <c r="B727" s="1">
        <v>20881.48</v>
      </c>
      <c r="H727"/>
    </row>
    <row r="728" spans="1:8" x14ac:dyDescent="0.25">
      <c r="A728" s="72">
        <v>42808</v>
      </c>
      <c r="B728" s="1">
        <v>20837.37</v>
      </c>
      <c r="H728"/>
    </row>
    <row r="729" spans="1:8" x14ac:dyDescent="0.25">
      <c r="A729" s="72">
        <v>42809</v>
      </c>
      <c r="B729" s="1">
        <v>20950.099999999999</v>
      </c>
      <c r="H729"/>
    </row>
    <row r="730" spans="1:8" x14ac:dyDescent="0.25">
      <c r="A730" s="72">
        <v>42810</v>
      </c>
      <c r="B730" s="1">
        <v>20934.55</v>
      </c>
      <c r="H730"/>
    </row>
    <row r="731" spans="1:8" x14ac:dyDescent="0.25">
      <c r="A731" s="72">
        <v>42811</v>
      </c>
      <c r="B731" s="1">
        <v>20914.62</v>
      </c>
      <c r="H731"/>
    </row>
    <row r="732" spans="1:8" x14ac:dyDescent="0.25">
      <c r="A732" s="72">
        <v>42814</v>
      </c>
      <c r="B732" s="1">
        <v>20905.86</v>
      </c>
      <c r="H732"/>
    </row>
    <row r="733" spans="1:8" x14ac:dyDescent="0.25">
      <c r="A733" s="72">
        <v>42815</v>
      </c>
      <c r="B733" s="1">
        <v>20668.009999999998</v>
      </c>
      <c r="H733"/>
    </row>
    <row r="734" spans="1:8" x14ac:dyDescent="0.25">
      <c r="A734" s="72">
        <v>42816</v>
      </c>
      <c r="B734" s="1">
        <v>20661.3</v>
      </c>
      <c r="H734"/>
    </row>
    <row r="735" spans="1:8" x14ac:dyDescent="0.25">
      <c r="A735" s="72">
        <v>42817</v>
      </c>
      <c r="B735" s="1">
        <v>20656.580000000002</v>
      </c>
      <c r="H735"/>
    </row>
    <row r="736" spans="1:8" x14ac:dyDescent="0.25">
      <c r="A736" s="72">
        <v>42818</v>
      </c>
      <c r="B736" s="1">
        <v>20596.72</v>
      </c>
      <c r="H736"/>
    </row>
    <row r="737" spans="1:8" x14ac:dyDescent="0.25">
      <c r="A737" s="72">
        <v>42821</v>
      </c>
      <c r="B737" s="1">
        <v>20550.98</v>
      </c>
      <c r="H737"/>
    </row>
    <row r="738" spans="1:8" x14ac:dyDescent="0.25">
      <c r="A738" s="72">
        <v>42822</v>
      </c>
      <c r="B738" s="1">
        <v>20701.5</v>
      </c>
      <c r="H738"/>
    </row>
    <row r="739" spans="1:8" x14ac:dyDescent="0.25">
      <c r="A739" s="72">
        <v>42823</v>
      </c>
      <c r="B739" s="1">
        <v>20659.32</v>
      </c>
      <c r="H739"/>
    </row>
    <row r="740" spans="1:8" x14ac:dyDescent="0.25">
      <c r="A740" s="72">
        <v>42824</v>
      </c>
      <c r="B740" s="1">
        <v>20728.490000000002</v>
      </c>
      <c r="H740"/>
    </row>
    <row r="741" spans="1:8" x14ac:dyDescent="0.25">
      <c r="A741" s="72">
        <v>42825</v>
      </c>
      <c r="B741" s="1">
        <v>20663.22</v>
      </c>
      <c r="H741"/>
    </row>
    <row r="742" spans="1:8" x14ac:dyDescent="0.25">
      <c r="A742" s="72">
        <v>42828</v>
      </c>
      <c r="B742" s="1">
        <v>20650.21</v>
      </c>
      <c r="H742"/>
    </row>
    <row r="743" spans="1:8" x14ac:dyDescent="0.25">
      <c r="A743" s="72">
        <v>42829</v>
      </c>
      <c r="B743" s="1">
        <v>20689.240000000002</v>
      </c>
      <c r="H743"/>
    </row>
    <row r="744" spans="1:8" x14ac:dyDescent="0.25">
      <c r="A744" s="72">
        <v>42830</v>
      </c>
      <c r="B744" s="1">
        <v>20648.150000000001</v>
      </c>
      <c r="H744"/>
    </row>
    <row r="745" spans="1:8" x14ac:dyDescent="0.25">
      <c r="A745" s="72">
        <v>42831</v>
      </c>
      <c r="B745" s="1">
        <v>20662.95</v>
      </c>
      <c r="H745"/>
    </row>
    <row r="746" spans="1:8" x14ac:dyDescent="0.25">
      <c r="A746" s="72">
        <v>42832</v>
      </c>
      <c r="B746" s="1">
        <v>20656.099999999999</v>
      </c>
      <c r="H746"/>
    </row>
    <row r="747" spans="1:8" x14ac:dyDescent="0.25">
      <c r="A747" s="72">
        <v>42835</v>
      </c>
      <c r="B747" s="1">
        <v>20658.02</v>
      </c>
      <c r="H747"/>
    </row>
    <row r="748" spans="1:8" x14ac:dyDescent="0.25">
      <c r="A748" s="72">
        <v>42836</v>
      </c>
      <c r="B748" s="1">
        <v>20651.3</v>
      </c>
      <c r="H748"/>
    </row>
    <row r="749" spans="1:8" x14ac:dyDescent="0.25">
      <c r="A749" s="72">
        <v>42837</v>
      </c>
      <c r="B749" s="1">
        <v>20591.86</v>
      </c>
      <c r="H749"/>
    </row>
    <row r="750" spans="1:8" x14ac:dyDescent="0.25">
      <c r="A750" s="72">
        <v>42838</v>
      </c>
      <c r="B750" s="1">
        <v>20453.25</v>
      </c>
      <c r="H750"/>
    </row>
    <row r="751" spans="1:8" x14ac:dyDescent="0.25">
      <c r="A751" s="72">
        <v>42839</v>
      </c>
      <c r="B751" s="1" t="s">
        <v>131</v>
      </c>
      <c r="H751"/>
    </row>
    <row r="752" spans="1:8" x14ac:dyDescent="0.25">
      <c r="A752" s="72">
        <v>42842</v>
      </c>
      <c r="B752" s="1">
        <v>20636.919999999998</v>
      </c>
      <c r="H752"/>
    </row>
    <row r="753" spans="1:8" x14ac:dyDescent="0.25">
      <c r="A753" s="72">
        <v>42843</v>
      </c>
      <c r="B753" s="1">
        <v>20523.28</v>
      </c>
      <c r="H753"/>
    </row>
    <row r="754" spans="1:8" x14ac:dyDescent="0.25">
      <c r="A754" s="72">
        <v>42844</v>
      </c>
      <c r="B754" s="1">
        <v>20404.490000000002</v>
      </c>
      <c r="H754"/>
    </row>
    <row r="755" spans="1:8" x14ac:dyDescent="0.25">
      <c r="A755" s="72">
        <v>42845</v>
      </c>
      <c r="B755" s="1">
        <v>20578.71</v>
      </c>
      <c r="H755"/>
    </row>
    <row r="756" spans="1:8" x14ac:dyDescent="0.25">
      <c r="A756" s="72">
        <v>42846</v>
      </c>
      <c r="B756" s="1">
        <v>20547.759999999998</v>
      </c>
      <c r="H756"/>
    </row>
    <row r="757" spans="1:8" x14ac:dyDescent="0.25">
      <c r="A757" s="72">
        <v>42849</v>
      </c>
      <c r="B757" s="1">
        <v>20763.89</v>
      </c>
      <c r="H757"/>
    </row>
    <row r="758" spans="1:8" x14ac:dyDescent="0.25">
      <c r="A758" s="72">
        <v>42850</v>
      </c>
      <c r="B758" s="1">
        <v>20996.12</v>
      </c>
      <c r="H758"/>
    </row>
    <row r="759" spans="1:8" x14ac:dyDescent="0.25">
      <c r="A759" s="72">
        <v>42851</v>
      </c>
      <c r="B759" s="1">
        <v>20975.09</v>
      </c>
      <c r="H759"/>
    </row>
    <row r="760" spans="1:8" x14ac:dyDescent="0.25">
      <c r="A760" s="72">
        <v>42852</v>
      </c>
      <c r="B760" s="1">
        <v>20981.33</v>
      </c>
      <c r="H760"/>
    </row>
    <row r="761" spans="1:8" x14ac:dyDescent="0.25">
      <c r="A761" s="72">
        <v>42853</v>
      </c>
      <c r="B761" s="1">
        <v>20940.509999999998</v>
      </c>
      <c r="H761"/>
    </row>
    <row r="762" spans="1:8" x14ac:dyDescent="0.25">
      <c r="A762" s="72">
        <v>42856</v>
      </c>
      <c r="B762" s="1">
        <v>20913.46</v>
      </c>
      <c r="H762"/>
    </row>
    <row r="763" spans="1:8" x14ac:dyDescent="0.25">
      <c r="A763" s="72">
        <v>42857</v>
      </c>
      <c r="B763" s="1">
        <v>20949.89</v>
      </c>
      <c r="H763"/>
    </row>
    <row r="764" spans="1:8" x14ac:dyDescent="0.25">
      <c r="A764" s="72">
        <v>42858</v>
      </c>
      <c r="B764" s="1">
        <v>20957.900000000001</v>
      </c>
      <c r="H764"/>
    </row>
    <row r="765" spans="1:8" x14ac:dyDescent="0.25">
      <c r="A765" s="72">
        <v>42859</v>
      </c>
      <c r="B765" s="1">
        <v>20951.47</v>
      </c>
      <c r="H765"/>
    </row>
    <row r="766" spans="1:8" x14ac:dyDescent="0.25">
      <c r="A766" s="72">
        <v>42860</v>
      </c>
      <c r="B766" s="1">
        <v>21006.94</v>
      </c>
      <c r="H766"/>
    </row>
    <row r="767" spans="1:8" x14ac:dyDescent="0.25">
      <c r="A767" s="72">
        <v>42863</v>
      </c>
      <c r="B767" s="1">
        <v>21012.28</v>
      </c>
      <c r="H767"/>
    </row>
    <row r="768" spans="1:8" x14ac:dyDescent="0.25">
      <c r="A768" s="72">
        <v>42864</v>
      </c>
      <c r="B768" s="1">
        <v>20975.78</v>
      </c>
      <c r="H768"/>
    </row>
    <row r="769" spans="1:8" x14ac:dyDescent="0.25">
      <c r="A769" s="72">
        <v>42865</v>
      </c>
      <c r="B769" s="1">
        <v>20943.11</v>
      </c>
      <c r="H769"/>
    </row>
    <row r="770" spans="1:8" x14ac:dyDescent="0.25">
      <c r="A770" s="72">
        <v>42866</v>
      </c>
      <c r="B770" s="1">
        <v>20919.419999999998</v>
      </c>
      <c r="H770"/>
    </row>
    <row r="771" spans="1:8" x14ac:dyDescent="0.25">
      <c r="A771" s="72">
        <v>42867</v>
      </c>
      <c r="B771" s="1">
        <v>20896.61</v>
      </c>
      <c r="H771"/>
    </row>
    <row r="772" spans="1:8" x14ac:dyDescent="0.25">
      <c r="A772" s="72">
        <v>42870</v>
      </c>
      <c r="B772" s="1">
        <v>20981.94</v>
      </c>
      <c r="H772"/>
    </row>
    <row r="773" spans="1:8" x14ac:dyDescent="0.25">
      <c r="A773" s="72">
        <v>42871</v>
      </c>
      <c r="B773" s="1">
        <v>20979.75</v>
      </c>
      <c r="H773"/>
    </row>
    <row r="774" spans="1:8" x14ac:dyDescent="0.25">
      <c r="A774" s="72">
        <v>42872</v>
      </c>
      <c r="B774" s="1">
        <v>20606.93</v>
      </c>
      <c r="H774"/>
    </row>
    <row r="775" spans="1:8" x14ac:dyDescent="0.25">
      <c r="A775" s="72">
        <v>42873</v>
      </c>
      <c r="B775" s="1">
        <v>20663.02</v>
      </c>
      <c r="H775"/>
    </row>
    <row r="776" spans="1:8" x14ac:dyDescent="0.25">
      <c r="A776" s="72">
        <v>42874</v>
      </c>
      <c r="B776" s="1">
        <v>20804.84</v>
      </c>
      <c r="H776"/>
    </row>
    <row r="777" spans="1:8" x14ac:dyDescent="0.25">
      <c r="A777" s="72">
        <v>42877</v>
      </c>
      <c r="B777" s="1">
        <v>20894.830000000002</v>
      </c>
      <c r="H777"/>
    </row>
    <row r="778" spans="1:8" x14ac:dyDescent="0.25">
      <c r="A778" s="72">
        <v>42878</v>
      </c>
      <c r="B778" s="1">
        <v>20937.91</v>
      </c>
      <c r="H778"/>
    </row>
    <row r="779" spans="1:8" x14ac:dyDescent="0.25">
      <c r="A779" s="72">
        <v>42879</v>
      </c>
      <c r="B779" s="1">
        <v>21012.42</v>
      </c>
      <c r="H779"/>
    </row>
    <row r="780" spans="1:8" x14ac:dyDescent="0.25">
      <c r="A780" s="72">
        <v>42880</v>
      </c>
      <c r="B780" s="1">
        <v>21082.95</v>
      </c>
      <c r="H780"/>
    </row>
    <row r="781" spans="1:8" x14ac:dyDescent="0.25">
      <c r="A781" s="72">
        <v>42881</v>
      </c>
      <c r="B781" s="1">
        <v>21080.28</v>
      </c>
      <c r="H781"/>
    </row>
    <row r="782" spans="1:8" x14ac:dyDescent="0.25">
      <c r="A782" s="72">
        <v>42884</v>
      </c>
      <c r="B782" s="1" t="s">
        <v>131</v>
      </c>
      <c r="H782"/>
    </row>
    <row r="783" spans="1:8" x14ac:dyDescent="0.25">
      <c r="A783" s="72">
        <v>42885</v>
      </c>
      <c r="B783" s="1">
        <v>21029.47</v>
      </c>
      <c r="H783"/>
    </row>
    <row r="784" spans="1:8" x14ac:dyDescent="0.25">
      <c r="A784" s="72">
        <v>42886</v>
      </c>
      <c r="B784" s="1">
        <v>21008.65</v>
      </c>
      <c r="H784"/>
    </row>
    <row r="785" spans="1:8" x14ac:dyDescent="0.25">
      <c r="A785" s="72">
        <v>42887</v>
      </c>
      <c r="B785" s="1">
        <v>21144.18</v>
      </c>
      <c r="H785"/>
    </row>
    <row r="786" spans="1:8" x14ac:dyDescent="0.25">
      <c r="A786" s="72">
        <v>42888</v>
      </c>
      <c r="B786" s="1">
        <v>21206.29</v>
      </c>
      <c r="H786"/>
    </row>
    <row r="787" spans="1:8" x14ac:dyDescent="0.25">
      <c r="A787" s="72">
        <v>42891</v>
      </c>
      <c r="B787" s="1">
        <v>21184.04</v>
      </c>
      <c r="H787"/>
    </row>
    <row r="788" spans="1:8" x14ac:dyDescent="0.25">
      <c r="A788" s="72">
        <v>42892</v>
      </c>
      <c r="B788" s="1">
        <v>21136.23</v>
      </c>
      <c r="H788"/>
    </row>
    <row r="789" spans="1:8" x14ac:dyDescent="0.25">
      <c r="A789" s="72">
        <v>42893</v>
      </c>
      <c r="B789" s="1">
        <v>21173.69</v>
      </c>
      <c r="H789"/>
    </row>
    <row r="790" spans="1:8" x14ac:dyDescent="0.25">
      <c r="A790" s="72">
        <v>42894</v>
      </c>
      <c r="B790" s="1">
        <v>21182.53</v>
      </c>
      <c r="H790"/>
    </row>
    <row r="791" spans="1:8" x14ac:dyDescent="0.25">
      <c r="A791" s="72">
        <v>42895</v>
      </c>
      <c r="B791" s="1">
        <v>21271.97</v>
      </c>
      <c r="H791"/>
    </row>
    <row r="792" spans="1:8" x14ac:dyDescent="0.25">
      <c r="A792" s="72">
        <v>42898</v>
      </c>
      <c r="B792" s="1">
        <v>21235.67</v>
      </c>
      <c r="H792"/>
    </row>
    <row r="793" spans="1:8" x14ac:dyDescent="0.25">
      <c r="A793" s="72">
        <v>42899</v>
      </c>
      <c r="B793" s="1">
        <v>21328.47</v>
      </c>
      <c r="H793"/>
    </row>
    <row r="794" spans="1:8" x14ac:dyDescent="0.25">
      <c r="A794" s="72">
        <v>42900</v>
      </c>
      <c r="B794" s="1">
        <v>21374.560000000001</v>
      </c>
      <c r="H794"/>
    </row>
    <row r="795" spans="1:8" x14ac:dyDescent="0.25">
      <c r="A795" s="72">
        <v>42901</v>
      </c>
      <c r="B795" s="1">
        <v>21359.9</v>
      </c>
      <c r="H795"/>
    </row>
    <row r="796" spans="1:8" x14ac:dyDescent="0.25">
      <c r="A796" s="72">
        <v>42902</v>
      </c>
      <c r="B796" s="1">
        <v>21384.28</v>
      </c>
      <c r="H796"/>
    </row>
    <row r="797" spans="1:8" x14ac:dyDescent="0.25">
      <c r="A797" s="72">
        <v>42905</v>
      </c>
      <c r="B797" s="1">
        <v>21528.99</v>
      </c>
      <c r="H797"/>
    </row>
    <row r="798" spans="1:8" x14ac:dyDescent="0.25">
      <c r="A798" s="72">
        <v>42906</v>
      </c>
      <c r="B798" s="1">
        <v>21467.14</v>
      </c>
      <c r="H798"/>
    </row>
    <row r="799" spans="1:8" x14ac:dyDescent="0.25">
      <c r="A799" s="72">
        <v>42907</v>
      </c>
      <c r="B799" s="1">
        <v>21410.03</v>
      </c>
      <c r="H799"/>
    </row>
    <row r="800" spans="1:8" x14ac:dyDescent="0.25">
      <c r="A800" s="72">
        <v>42908</v>
      </c>
      <c r="B800" s="1">
        <v>21397.29</v>
      </c>
      <c r="H800"/>
    </row>
    <row r="801" spans="1:8" x14ac:dyDescent="0.25">
      <c r="A801" s="72">
        <v>42909</v>
      </c>
      <c r="B801" s="1">
        <v>21394.76</v>
      </c>
      <c r="H801"/>
    </row>
    <row r="802" spans="1:8" x14ac:dyDescent="0.25">
      <c r="A802" s="72">
        <v>42912</v>
      </c>
      <c r="B802" s="1">
        <v>21409.55</v>
      </c>
      <c r="H802"/>
    </row>
    <row r="803" spans="1:8" x14ac:dyDescent="0.25">
      <c r="A803" s="72">
        <v>42913</v>
      </c>
      <c r="B803" s="1">
        <v>21310.66</v>
      </c>
      <c r="H803"/>
    </row>
    <row r="804" spans="1:8" x14ac:dyDescent="0.25">
      <c r="A804" s="72">
        <v>42914</v>
      </c>
      <c r="B804" s="1">
        <v>21454.61</v>
      </c>
      <c r="H804"/>
    </row>
    <row r="805" spans="1:8" x14ac:dyDescent="0.25">
      <c r="A805" s="72">
        <v>42915</v>
      </c>
      <c r="B805" s="1">
        <v>21287.03</v>
      </c>
      <c r="H805"/>
    </row>
    <row r="806" spans="1:8" x14ac:dyDescent="0.25">
      <c r="A806" s="72">
        <v>42916</v>
      </c>
      <c r="B806" s="1">
        <v>21349.63</v>
      </c>
      <c r="H806"/>
    </row>
    <row r="807" spans="1:8" x14ac:dyDescent="0.25">
      <c r="A807" s="72">
        <v>42919</v>
      </c>
      <c r="B807" s="1">
        <v>21479.27</v>
      </c>
      <c r="H807"/>
    </row>
    <row r="808" spans="1:8" x14ac:dyDescent="0.25">
      <c r="A808" s="72">
        <v>42920</v>
      </c>
      <c r="B808" s="1" t="s">
        <v>131</v>
      </c>
      <c r="H808"/>
    </row>
    <row r="809" spans="1:8" x14ac:dyDescent="0.25">
      <c r="A809" s="72">
        <v>42921</v>
      </c>
      <c r="B809" s="1">
        <v>21478.17</v>
      </c>
      <c r="H809"/>
    </row>
    <row r="810" spans="1:8" x14ac:dyDescent="0.25">
      <c r="A810" s="72">
        <v>42922</v>
      </c>
      <c r="B810" s="1">
        <v>21320.04</v>
      </c>
      <c r="H810"/>
    </row>
    <row r="811" spans="1:8" x14ac:dyDescent="0.25">
      <c r="A811" s="72">
        <v>42923</v>
      </c>
      <c r="B811" s="1">
        <v>21414.34</v>
      </c>
      <c r="H811"/>
    </row>
    <row r="812" spans="1:8" x14ac:dyDescent="0.25">
      <c r="A812" s="72">
        <v>42926</v>
      </c>
      <c r="B812" s="1">
        <v>21408.52</v>
      </c>
      <c r="H812"/>
    </row>
    <row r="813" spans="1:8" x14ac:dyDescent="0.25">
      <c r="A813" s="72">
        <v>42927</v>
      </c>
      <c r="B813" s="1">
        <v>21409.07</v>
      </c>
      <c r="H813"/>
    </row>
    <row r="814" spans="1:8" x14ac:dyDescent="0.25">
      <c r="A814" s="72">
        <v>42928</v>
      </c>
      <c r="B814" s="1">
        <v>21532.14</v>
      </c>
      <c r="H814"/>
    </row>
    <row r="815" spans="1:8" x14ac:dyDescent="0.25">
      <c r="A815" s="72">
        <v>42929</v>
      </c>
      <c r="B815" s="1">
        <v>21553.09</v>
      </c>
      <c r="H815"/>
    </row>
    <row r="816" spans="1:8" x14ac:dyDescent="0.25">
      <c r="A816" s="72">
        <v>42930</v>
      </c>
      <c r="B816" s="1">
        <v>21637.74</v>
      </c>
      <c r="H816"/>
    </row>
    <row r="817" spans="1:8" x14ac:dyDescent="0.25">
      <c r="A817" s="72">
        <v>42933</v>
      </c>
      <c r="B817" s="1">
        <v>21629.72</v>
      </c>
      <c r="H817"/>
    </row>
    <row r="818" spans="1:8" x14ac:dyDescent="0.25">
      <c r="A818" s="72">
        <v>42934</v>
      </c>
      <c r="B818" s="1">
        <v>21574.73</v>
      </c>
      <c r="H818"/>
    </row>
    <row r="819" spans="1:8" x14ac:dyDescent="0.25">
      <c r="A819" s="72">
        <v>42935</v>
      </c>
      <c r="B819" s="1">
        <v>21640.75</v>
      </c>
      <c r="H819"/>
    </row>
    <row r="820" spans="1:8" x14ac:dyDescent="0.25">
      <c r="A820" s="72">
        <v>42936</v>
      </c>
      <c r="B820" s="1">
        <v>21611.78</v>
      </c>
      <c r="H820"/>
    </row>
    <row r="821" spans="1:8" x14ac:dyDescent="0.25">
      <c r="A821" s="72">
        <v>42937</v>
      </c>
      <c r="B821" s="1">
        <v>21580.07</v>
      </c>
      <c r="H821"/>
    </row>
    <row r="822" spans="1:8" x14ac:dyDescent="0.25">
      <c r="A822" s="72">
        <v>42940</v>
      </c>
      <c r="B822" s="1">
        <v>21513.17</v>
      </c>
      <c r="H822"/>
    </row>
    <row r="823" spans="1:8" x14ac:dyDescent="0.25">
      <c r="A823" s="72">
        <v>42941</v>
      </c>
      <c r="B823" s="1">
        <v>21613.43</v>
      </c>
      <c r="H823"/>
    </row>
    <row r="824" spans="1:8" x14ac:dyDescent="0.25">
      <c r="A824" s="72">
        <v>42942</v>
      </c>
      <c r="B824" s="1">
        <v>21711.01</v>
      </c>
      <c r="H824"/>
    </row>
    <row r="825" spans="1:8" x14ac:dyDescent="0.25">
      <c r="A825" s="72">
        <v>42943</v>
      </c>
      <c r="B825" s="1">
        <v>21796.55</v>
      </c>
      <c r="H825"/>
    </row>
    <row r="826" spans="1:8" x14ac:dyDescent="0.25">
      <c r="A826" s="72">
        <v>42944</v>
      </c>
      <c r="B826" s="1">
        <v>21830.31</v>
      </c>
      <c r="H826"/>
    </row>
    <row r="827" spans="1:8" x14ac:dyDescent="0.25">
      <c r="A827" s="72">
        <v>42947</v>
      </c>
      <c r="B827" s="1">
        <v>21891.119999999999</v>
      </c>
      <c r="H827"/>
    </row>
    <row r="828" spans="1:8" x14ac:dyDescent="0.25">
      <c r="A828" s="72">
        <v>42948</v>
      </c>
      <c r="B828" s="1">
        <v>21963.919999999998</v>
      </c>
      <c r="H828"/>
    </row>
    <row r="829" spans="1:8" x14ac:dyDescent="0.25">
      <c r="A829" s="72">
        <v>42949</v>
      </c>
      <c r="B829" s="1">
        <v>22016.240000000002</v>
      </c>
      <c r="H829"/>
    </row>
    <row r="830" spans="1:8" x14ac:dyDescent="0.25">
      <c r="A830" s="72">
        <v>42950</v>
      </c>
      <c r="B830" s="1">
        <v>22026.1</v>
      </c>
      <c r="H830"/>
    </row>
    <row r="831" spans="1:8" x14ac:dyDescent="0.25">
      <c r="A831" s="72">
        <v>42951</v>
      </c>
      <c r="B831" s="1">
        <v>22092.81</v>
      </c>
      <c r="H831"/>
    </row>
    <row r="832" spans="1:8" x14ac:dyDescent="0.25">
      <c r="A832" s="72">
        <v>42954</v>
      </c>
      <c r="B832" s="1">
        <v>22118.42</v>
      </c>
      <c r="H832"/>
    </row>
    <row r="833" spans="1:8" x14ac:dyDescent="0.25">
      <c r="A833" s="72">
        <v>42955</v>
      </c>
      <c r="B833" s="1">
        <v>22085.34</v>
      </c>
      <c r="H833"/>
    </row>
    <row r="834" spans="1:8" x14ac:dyDescent="0.25">
      <c r="A834" s="72">
        <v>42956</v>
      </c>
      <c r="B834" s="1">
        <v>22048.7</v>
      </c>
      <c r="H834"/>
    </row>
    <row r="835" spans="1:8" x14ac:dyDescent="0.25">
      <c r="A835" s="72">
        <v>42957</v>
      </c>
      <c r="B835" s="1">
        <v>21844.01</v>
      </c>
      <c r="H835"/>
    </row>
    <row r="836" spans="1:8" x14ac:dyDescent="0.25">
      <c r="A836" s="72">
        <v>42958</v>
      </c>
      <c r="B836" s="1">
        <v>21858.32</v>
      </c>
      <c r="H836"/>
    </row>
    <row r="837" spans="1:8" x14ac:dyDescent="0.25">
      <c r="A837" s="72">
        <v>42961</v>
      </c>
      <c r="B837" s="1">
        <v>21993.71</v>
      </c>
      <c r="H837"/>
    </row>
    <row r="838" spans="1:8" x14ac:dyDescent="0.25">
      <c r="A838" s="72">
        <v>42962</v>
      </c>
      <c r="B838" s="1">
        <v>21998.99</v>
      </c>
      <c r="H838"/>
    </row>
    <row r="839" spans="1:8" x14ac:dyDescent="0.25">
      <c r="A839" s="72">
        <v>42963</v>
      </c>
      <c r="B839" s="1">
        <v>22024.87</v>
      </c>
      <c r="H839"/>
    </row>
    <row r="840" spans="1:8" x14ac:dyDescent="0.25">
      <c r="A840" s="72">
        <v>42964</v>
      </c>
      <c r="B840" s="1">
        <v>21750.73</v>
      </c>
      <c r="H840"/>
    </row>
    <row r="841" spans="1:8" x14ac:dyDescent="0.25">
      <c r="A841" s="72">
        <v>42965</v>
      </c>
      <c r="B841" s="1">
        <v>21674.51</v>
      </c>
      <c r="H841"/>
    </row>
    <row r="842" spans="1:8" x14ac:dyDescent="0.25">
      <c r="A842" s="72">
        <v>42968</v>
      </c>
      <c r="B842" s="1">
        <v>21703.75</v>
      </c>
      <c r="H842"/>
    </row>
    <row r="843" spans="1:8" x14ac:dyDescent="0.25">
      <c r="A843" s="72">
        <v>42969</v>
      </c>
      <c r="B843" s="1">
        <v>21899.89</v>
      </c>
      <c r="H843"/>
    </row>
    <row r="844" spans="1:8" x14ac:dyDescent="0.25">
      <c r="A844" s="72">
        <v>42970</v>
      </c>
      <c r="B844" s="1">
        <v>21812.09</v>
      </c>
      <c r="H844"/>
    </row>
    <row r="845" spans="1:8" x14ac:dyDescent="0.25">
      <c r="A845" s="72">
        <v>42971</v>
      </c>
      <c r="B845" s="1">
        <v>21783.4</v>
      </c>
      <c r="H845"/>
    </row>
    <row r="846" spans="1:8" x14ac:dyDescent="0.25">
      <c r="A846" s="72">
        <v>42972</v>
      </c>
      <c r="B846" s="1">
        <v>21813.67</v>
      </c>
      <c r="H846"/>
    </row>
    <row r="847" spans="1:8" x14ac:dyDescent="0.25">
      <c r="A847" s="72">
        <v>42975</v>
      </c>
      <c r="B847" s="1">
        <v>21808.400000000001</v>
      </c>
      <c r="H847"/>
    </row>
    <row r="848" spans="1:8" x14ac:dyDescent="0.25">
      <c r="A848" s="72">
        <v>42976</v>
      </c>
      <c r="B848" s="1">
        <v>21865.37</v>
      </c>
      <c r="H848"/>
    </row>
    <row r="849" spans="1:8" x14ac:dyDescent="0.25">
      <c r="A849" s="72">
        <v>42977</v>
      </c>
      <c r="B849" s="1">
        <v>21892.43</v>
      </c>
      <c r="H849"/>
    </row>
    <row r="850" spans="1:8" x14ac:dyDescent="0.25">
      <c r="A850" s="72">
        <v>42978</v>
      </c>
      <c r="B850" s="1">
        <v>21948.1</v>
      </c>
      <c r="H850"/>
    </row>
    <row r="851" spans="1:8" x14ac:dyDescent="0.25">
      <c r="A851" s="72">
        <v>42979</v>
      </c>
      <c r="B851" s="1">
        <v>21987.56</v>
      </c>
      <c r="H851"/>
    </row>
    <row r="852" spans="1:8" x14ac:dyDescent="0.25">
      <c r="A852" s="72">
        <v>42982</v>
      </c>
      <c r="B852" s="1" t="s">
        <v>131</v>
      </c>
      <c r="H852"/>
    </row>
    <row r="853" spans="1:8" x14ac:dyDescent="0.25">
      <c r="A853" s="72">
        <v>42983</v>
      </c>
      <c r="B853" s="1">
        <v>21753.31</v>
      </c>
      <c r="H853"/>
    </row>
    <row r="854" spans="1:8" x14ac:dyDescent="0.25">
      <c r="A854" s="72">
        <v>42984</v>
      </c>
      <c r="B854" s="1">
        <v>21807.64</v>
      </c>
      <c r="H854"/>
    </row>
    <row r="855" spans="1:8" x14ac:dyDescent="0.25">
      <c r="A855" s="72">
        <v>42985</v>
      </c>
      <c r="B855" s="1">
        <v>21784.78</v>
      </c>
      <c r="H855"/>
    </row>
    <row r="856" spans="1:8" x14ac:dyDescent="0.25">
      <c r="A856" s="72">
        <v>42986</v>
      </c>
      <c r="B856" s="1">
        <v>21797.79</v>
      </c>
      <c r="H856"/>
    </row>
    <row r="857" spans="1:8" x14ac:dyDescent="0.25">
      <c r="A857" s="72">
        <v>42989</v>
      </c>
      <c r="B857" s="1">
        <v>22057.37</v>
      </c>
      <c r="H857"/>
    </row>
    <row r="858" spans="1:8" x14ac:dyDescent="0.25">
      <c r="A858" s="72">
        <v>42990</v>
      </c>
      <c r="B858" s="1">
        <v>22118.86</v>
      </c>
      <c r="H858"/>
    </row>
    <row r="859" spans="1:8" x14ac:dyDescent="0.25">
      <c r="A859" s="72">
        <v>42991</v>
      </c>
      <c r="B859" s="1">
        <v>22158.18</v>
      </c>
      <c r="H859"/>
    </row>
    <row r="860" spans="1:8" x14ac:dyDescent="0.25">
      <c r="A860" s="72">
        <v>42992</v>
      </c>
      <c r="B860" s="1">
        <v>22203.48</v>
      </c>
      <c r="H860"/>
    </row>
    <row r="861" spans="1:8" x14ac:dyDescent="0.25">
      <c r="A861" s="72">
        <v>42993</v>
      </c>
      <c r="B861" s="1">
        <v>22268.34</v>
      </c>
      <c r="H861"/>
    </row>
    <row r="862" spans="1:8" x14ac:dyDescent="0.25">
      <c r="A862" s="72">
        <v>42996</v>
      </c>
      <c r="B862" s="1">
        <v>22331.35</v>
      </c>
      <c r="H862"/>
    </row>
    <row r="863" spans="1:8" x14ac:dyDescent="0.25">
      <c r="A863" s="72">
        <v>42997</v>
      </c>
      <c r="B863" s="1">
        <v>22370.799999999999</v>
      </c>
      <c r="H863"/>
    </row>
    <row r="864" spans="1:8" x14ac:dyDescent="0.25">
      <c r="A864" s="72">
        <v>42998</v>
      </c>
      <c r="B864" s="1">
        <v>22412.59</v>
      </c>
      <c r="H864"/>
    </row>
    <row r="865" spans="1:8" x14ac:dyDescent="0.25">
      <c r="A865" s="72">
        <v>42999</v>
      </c>
      <c r="B865" s="1">
        <v>22359.23</v>
      </c>
      <c r="H865"/>
    </row>
    <row r="866" spans="1:8" x14ac:dyDescent="0.25">
      <c r="A866" s="72">
        <v>43000</v>
      </c>
      <c r="B866" s="1">
        <v>22349.59</v>
      </c>
      <c r="H866"/>
    </row>
    <row r="867" spans="1:8" x14ac:dyDescent="0.25">
      <c r="A867" s="72">
        <v>43003</v>
      </c>
      <c r="B867" s="1">
        <v>22296.09</v>
      </c>
      <c r="H867"/>
    </row>
    <row r="868" spans="1:8" x14ac:dyDescent="0.25">
      <c r="A868" s="72">
        <v>43004</v>
      </c>
      <c r="B868" s="1">
        <v>22284.32</v>
      </c>
      <c r="H868"/>
    </row>
    <row r="869" spans="1:8" x14ac:dyDescent="0.25">
      <c r="A869" s="72">
        <v>43005</v>
      </c>
      <c r="B869" s="1">
        <v>22340.71</v>
      </c>
      <c r="H869"/>
    </row>
    <row r="870" spans="1:8" x14ac:dyDescent="0.25">
      <c r="A870" s="72">
        <v>43006</v>
      </c>
      <c r="B870" s="1">
        <v>22381.200000000001</v>
      </c>
      <c r="H870"/>
    </row>
    <row r="871" spans="1:8" x14ac:dyDescent="0.25">
      <c r="A871" s="72">
        <v>43007</v>
      </c>
      <c r="B871" s="1">
        <v>22405.09</v>
      </c>
      <c r="H871"/>
    </row>
    <row r="872" spans="1:8" x14ac:dyDescent="0.25">
      <c r="A872" s="72">
        <v>43010</v>
      </c>
      <c r="B872" s="1">
        <v>22557.599999999999</v>
      </c>
      <c r="H872"/>
    </row>
    <row r="873" spans="1:8" x14ac:dyDescent="0.25">
      <c r="A873" s="72">
        <v>43011</v>
      </c>
      <c r="B873" s="1">
        <v>22641.67</v>
      </c>
      <c r="H873"/>
    </row>
    <row r="874" spans="1:8" x14ac:dyDescent="0.25">
      <c r="A874" s="72">
        <v>43012</v>
      </c>
      <c r="B874" s="1">
        <v>22661.64</v>
      </c>
      <c r="H874"/>
    </row>
    <row r="875" spans="1:8" x14ac:dyDescent="0.25">
      <c r="A875" s="72">
        <v>43013</v>
      </c>
      <c r="B875" s="1">
        <v>22775.39</v>
      </c>
      <c r="H875"/>
    </row>
    <row r="876" spans="1:8" x14ac:dyDescent="0.25">
      <c r="A876" s="72">
        <v>43014</v>
      </c>
      <c r="B876" s="1">
        <v>22773.67</v>
      </c>
      <c r="H876"/>
    </row>
    <row r="877" spans="1:8" x14ac:dyDescent="0.25">
      <c r="A877" s="72">
        <v>43017</v>
      </c>
      <c r="B877" s="1">
        <v>22761.07</v>
      </c>
      <c r="H877"/>
    </row>
    <row r="878" spans="1:8" x14ac:dyDescent="0.25">
      <c r="A878" s="72">
        <v>43018</v>
      </c>
      <c r="B878" s="1">
        <v>22830.68</v>
      </c>
      <c r="H878"/>
    </row>
    <row r="879" spans="1:8" x14ac:dyDescent="0.25">
      <c r="A879" s="72">
        <v>43019</v>
      </c>
      <c r="B879" s="1">
        <v>22872.89</v>
      </c>
      <c r="H879"/>
    </row>
    <row r="880" spans="1:8" x14ac:dyDescent="0.25">
      <c r="A880" s="72">
        <v>43020</v>
      </c>
      <c r="B880" s="1">
        <v>22841.01</v>
      </c>
      <c r="H880"/>
    </row>
    <row r="881" spans="1:8" x14ac:dyDescent="0.25">
      <c r="A881" s="72">
        <v>43021</v>
      </c>
      <c r="B881" s="1">
        <v>22871.72</v>
      </c>
      <c r="H881"/>
    </row>
    <row r="882" spans="1:8" x14ac:dyDescent="0.25">
      <c r="A882" s="72">
        <v>43024</v>
      </c>
      <c r="B882" s="1">
        <v>22956.959999999999</v>
      </c>
      <c r="H882"/>
    </row>
    <row r="883" spans="1:8" x14ac:dyDescent="0.25">
      <c r="A883" s="72">
        <v>43025</v>
      </c>
      <c r="B883" s="1">
        <v>22997.439999999999</v>
      </c>
      <c r="H883"/>
    </row>
    <row r="884" spans="1:8" x14ac:dyDescent="0.25">
      <c r="A884" s="72">
        <v>43026</v>
      </c>
      <c r="B884" s="1">
        <v>23157.599999999999</v>
      </c>
      <c r="H884"/>
    </row>
    <row r="885" spans="1:8" x14ac:dyDescent="0.25">
      <c r="A885" s="72">
        <v>43027</v>
      </c>
      <c r="B885" s="1">
        <v>23163.040000000001</v>
      </c>
      <c r="H885"/>
    </row>
    <row r="886" spans="1:8" x14ac:dyDescent="0.25">
      <c r="A886" s="72">
        <v>43028</v>
      </c>
      <c r="B886" s="1">
        <v>23328.63</v>
      </c>
      <c r="H886"/>
    </row>
    <row r="887" spans="1:8" x14ac:dyDescent="0.25">
      <c r="A887" s="72">
        <v>43031</v>
      </c>
      <c r="B887" s="1">
        <v>23273.96</v>
      </c>
      <c r="H887"/>
    </row>
    <row r="888" spans="1:8" x14ac:dyDescent="0.25">
      <c r="A888" s="72">
        <v>43032</v>
      </c>
      <c r="B888" s="1">
        <v>23441.759999999998</v>
      </c>
      <c r="H888"/>
    </row>
    <row r="889" spans="1:8" x14ac:dyDescent="0.25">
      <c r="A889" s="72">
        <v>43033</v>
      </c>
      <c r="B889" s="1">
        <v>23329.46</v>
      </c>
      <c r="H889"/>
    </row>
    <row r="890" spans="1:8" x14ac:dyDescent="0.25">
      <c r="A890" s="72">
        <v>43034</v>
      </c>
      <c r="B890" s="1">
        <v>23400.86</v>
      </c>
      <c r="H890"/>
    </row>
    <row r="891" spans="1:8" x14ac:dyDescent="0.25">
      <c r="A891" s="72">
        <v>43035</v>
      </c>
      <c r="B891" s="1">
        <v>23434.19</v>
      </c>
      <c r="H891"/>
    </row>
    <row r="892" spans="1:8" x14ac:dyDescent="0.25">
      <c r="A892" s="72">
        <v>43038</v>
      </c>
      <c r="B892" s="1">
        <v>23348.74</v>
      </c>
      <c r="H892"/>
    </row>
    <row r="893" spans="1:8" x14ac:dyDescent="0.25">
      <c r="A893" s="72">
        <v>43039</v>
      </c>
      <c r="B893" s="1">
        <v>23377.24</v>
      </c>
      <c r="H893"/>
    </row>
    <row r="894" spans="1:8" x14ac:dyDescent="0.25">
      <c r="A894" s="72">
        <v>43040</v>
      </c>
      <c r="B894" s="1">
        <v>23435.01</v>
      </c>
      <c r="H894"/>
    </row>
    <row r="895" spans="1:8" x14ac:dyDescent="0.25">
      <c r="A895" s="72">
        <v>43041</v>
      </c>
      <c r="B895" s="1">
        <v>23516.26</v>
      </c>
      <c r="H895"/>
    </row>
    <row r="896" spans="1:8" x14ac:dyDescent="0.25">
      <c r="A896" s="72">
        <v>43042</v>
      </c>
      <c r="B896" s="1">
        <v>23539.19</v>
      </c>
      <c r="H896"/>
    </row>
    <row r="897" spans="1:8" x14ac:dyDescent="0.25">
      <c r="A897" s="72">
        <v>43045</v>
      </c>
      <c r="B897" s="1">
        <v>23548.42</v>
      </c>
      <c r="H897"/>
    </row>
    <row r="898" spans="1:8" x14ac:dyDescent="0.25">
      <c r="A898" s="72">
        <v>43046</v>
      </c>
      <c r="B898" s="1">
        <v>23557.23</v>
      </c>
      <c r="H898"/>
    </row>
    <row r="899" spans="1:8" x14ac:dyDescent="0.25">
      <c r="A899" s="72">
        <v>43047</v>
      </c>
      <c r="B899" s="1">
        <v>23563.360000000001</v>
      </c>
      <c r="H899"/>
    </row>
    <row r="900" spans="1:8" x14ac:dyDescent="0.25">
      <c r="A900" s="72">
        <v>43048</v>
      </c>
      <c r="B900" s="1">
        <v>23461.94</v>
      </c>
      <c r="H900"/>
    </row>
    <row r="901" spans="1:8" x14ac:dyDescent="0.25">
      <c r="A901" s="72">
        <v>43049</v>
      </c>
      <c r="B901" s="1">
        <v>23422.21</v>
      </c>
      <c r="H901"/>
    </row>
    <row r="902" spans="1:8" x14ac:dyDescent="0.25">
      <c r="A902" s="72">
        <v>43052</v>
      </c>
      <c r="B902" s="1">
        <v>23439.7</v>
      </c>
      <c r="H902"/>
    </row>
    <row r="903" spans="1:8" x14ac:dyDescent="0.25">
      <c r="A903" s="72">
        <v>43053</v>
      </c>
      <c r="B903" s="1">
        <v>23409.47</v>
      </c>
      <c r="H903"/>
    </row>
    <row r="904" spans="1:8" x14ac:dyDescent="0.25">
      <c r="A904" s="72">
        <v>43054</v>
      </c>
      <c r="B904" s="1">
        <v>23271.279999999999</v>
      </c>
      <c r="H904"/>
    </row>
    <row r="905" spans="1:8" x14ac:dyDescent="0.25">
      <c r="A905" s="72">
        <v>43055</v>
      </c>
      <c r="B905" s="1">
        <v>23458.36</v>
      </c>
      <c r="H905"/>
    </row>
    <row r="906" spans="1:8" x14ac:dyDescent="0.25">
      <c r="A906" s="72">
        <v>43056</v>
      </c>
      <c r="B906" s="1">
        <v>23358.240000000002</v>
      </c>
      <c r="H906"/>
    </row>
    <row r="907" spans="1:8" x14ac:dyDescent="0.25">
      <c r="A907" s="72">
        <v>43059</v>
      </c>
      <c r="B907" s="1">
        <v>23430.33</v>
      </c>
      <c r="H907"/>
    </row>
    <row r="908" spans="1:8" x14ac:dyDescent="0.25">
      <c r="A908" s="72">
        <v>43060</v>
      </c>
      <c r="B908" s="1">
        <v>23590.83</v>
      </c>
      <c r="H908"/>
    </row>
    <row r="909" spans="1:8" x14ac:dyDescent="0.25">
      <c r="A909" s="72">
        <v>43061</v>
      </c>
      <c r="B909" s="1">
        <v>23526.18</v>
      </c>
      <c r="H909"/>
    </row>
    <row r="910" spans="1:8" x14ac:dyDescent="0.25">
      <c r="A910" s="72">
        <v>43062</v>
      </c>
      <c r="B910" s="1" t="s">
        <v>131</v>
      </c>
      <c r="H910"/>
    </row>
    <row r="911" spans="1:8" x14ac:dyDescent="0.25">
      <c r="A911" s="72">
        <v>43063</v>
      </c>
      <c r="B911" s="1">
        <v>23557.99</v>
      </c>
      <c r="H911"/>
    </row>
    <row r="912" spans="1:8" x14ac:dyDescent="0.25">
      <c r="A912" s="72">
        <v>43066</v>
      </c>
      <c r="B912" s="1">
        <v>23580.78</v>
      </c>
      <c r="H912"/>
    </row>
    <row r="913" spans="1:8" x14ac:dyDescent="0.25">
      <c r="A913" s="72">
        <v>43067</v>
      </c>
      <c r="B913" s="1">
        <v>23836.71</v>
      </c>
      <c r="H913"/>
    </row>
    <row r="914" spans="1:8" x14ac:dyDescent="0.25">
      <c r="A914" s="72">
        <v>43068</v>
      </c>
      <c r="B914" s="1">
        <v>23940.68</v>
      </c>
      <c r="H914"/>
    </row>
    <row r="915" spans="1:8" x14ac:dyDescent="0.25">
      <c r="A915" s="72">
        <v>43069</v>
      </c>
      <c r="B915" s="1">
        <v>24272.35</v>
      </c>
      <c r="H915"/>
    </row>
    <row r="916" spans="1:8" x14ac:dyDescent="0.25">
      <c r="A916" s="72">
        <v>43070</v>
      </c>
      <c r="B916" s="1">
        <v>24231.59</v>
      </c>
      <c r="H916"/>
    </row>
    <row r="917" spans="1:8" x14ac:dyDescent="0.25">
      <c r="A917" s="72">
        <v>43073</v>
      </c>
      <c r="B917" s="1">
        <v>24290.05</v>
      </c>
      <c r="H917"/>
    </row>
    <row r="918" spans="1:8" x14ac:dyDescent="0.25">
      <c r="A918" s="72">
        <v>43074</v>
      </c>
      <c r="B918" s="1">
        <v>24180.639999999999</v>
      </c>
      <c r="H918"/>
    </row>
    <row r="919" spans="1:8" x14ac:dyDescent="0.25">
      <c r="A919" s="72">
        <v>43075</v>
      </c>
      <c r="B919" s="1">
        <v>24140.91</v>
      </c>
      <c r="H919"/>
    </row>
    <row r="920" spans="1:8" x14ac:dyDescent="0.25">
      <c r="A920" s="72">
        <v>43076</v>
      </c>
      <c r="B920" s="1">
        <v>24211.48</v>
      </c>
      <c r="H920"/>
    </row>
    <row r="921" spans="1:8" x14ac:dyDescent="0.25">
      <c r="A921" s="72">
        <v>43077</v>
      </c>
      <c r="B921" s="1">
        <v>24329.16</v>
      </c>
      <c r="H921"/>
    </row>
    <row r="922" spans="1:8" x14ac:dyDescent="0.25">
      <c r="A922" s="72">
        <v>43080</v>
      </c>
      <c r="B922" s="1">
        <v>24386.03</v>
      </c>
      <c r="H922"/>
    </row>
    <row r="923" spans="1:8" x14ac:dyDescent="0.25">
      <c r="A923" s="72">
        <v>43081</v>
      </c>
      <c r="B923" s="1">
        <v>24504.799999999999</v>
      </c>
      <c r="H923"/>
    </row>
    <row r="924" spans="1:8" x14ac:dyDescent="0.25">
      <c r="A924" s="72">
        <v>43082</v>
      </c>
      <c r="B924" s="1">
        <v>24585.43</v>
      </c>
      <c r="H924"/>
    </row>
    <row r="925" spans="1:8" x14ac:dyDescent="0.25">
      <c r="A925" s="72">
        <v>43083</v>
      </c>
      <c r="B925" s="1">
        <v>24508.66</v>
      </c>
      <c r="H925"/>
    </row>
    <row r="926" spans="1:8" x14ac:dyDescent="0.25">
      <c r="A926" s="72">
        <v>43084</v>
      </c>
      <c r="B926" s="1">
        <v>24651.74</v>
      </c>
      <c r="H926"/>
    </row>
    <row r="927" spans="1:8" x14ac:dyDescent="0.25">
      <c r="A927" s="72">
        <v>43087</v>
      </c>
      <c r="B927" s="1">
        <v>24792.2</v>
      </c>
      <c r="H927"/>
    </row>
    <row r="928" spans="1:8" x14ac:dyDescent="0.25">
      <c r="A928" s="72">
        <v>43088</v>
      </c>
      <c r="B928" s="1">
        <v>24754.75</v>
      </c>
      <c r="H928"/>
    </row>
    <row r="929" spans="1:8" x14ac:dyDescent="0.25">
      <c r="A929" s="72">
        <v>43089</v>
      </c>
      <c r="B929" s="1">
        <v>24726.65</v>
      </c>
      <c r="H929"/>
    </row>
    <row r="930" spans="1:8" x14ac:dyDescent="0.25">
      <c r="A930" s="72">
        <v>43090</v>
      </c>
      <c r="B930" s="1">
        <v>24782.29</v>
      </c>
      <c r="H930"/>
    </row>
    <row r="931" spans="1:8" x14ac:dyDescent="0.25">
      <c r="A931" s="72">
        <v>43091</v>
      </c>
      <c r="B931" s="1">
        <v>24754.06</v>
      </c>
      <c r="H931"/>
    </row>
    <row r="932" spans="1:8" x14ac:dyDescent="0.25">
      <c r="A932" s="72">
        <v>43094</v>
      </c>
      <c r="B932" s="1" t="s">
        <v>131</v>
      </c>
      <c r="H932"/>
    </row>
    <row r="933" spans="1:8" x14ac:dyDescent="0.25">
      <c r="A933" s="72">
        <v>43095</v>
      </c>
      <c r="B933" s="1">
        <v>24746.21</v>
      </c>
      <c r="H933"/>
    </row>
    <row r="934" spans="1:8" x14ac:dyDescent="0.25">
      <c r="A934" s="72">
        <v>43096</v>
      </c>
      <c r="B934" s="1">
        <v>24774.3</v>
      </c>
      <c r="H934"/>
    </row>
    <row r="935" spans="1:8" x14ac:dyDescent="0.25">
      <c r="A935" s="72">
        <v>43097</v>
      </c>
      <c r="B935" s="1">
        <v>24837.51</v>
      </c>
      <c r="H935"/>
    </row>
    <row r="936" spans="1:8" x14ac:dyDescent="0.25">
      <c r="A936" s="72">
        <v>43098</v>
      </c>
      <c r="B936" s="1">
        <v>24719.22</v>
      </c>
      <c r="H936"/>
    </row>
    <row r="937" spans="1:8" x14ac:dyDescent="0.25">
      <c r="A937" s="72">
        <v>43101</v>
      </c>
      <c r="B937" s="1" t="s">
        <v>131</v>
      </c>
      <c r="H937"/>
    </row>
    <row r="938" spans="1:8" x14ac:dyDescent="0.25">
      <c r="A938" s="72">
        <v>43102</v>
      </c>
      <c r="B938" s="1">
        <v>24824.01</v>
      </c>
      <c r="H938"/>
    </row>
    <row r="939" spans="1:8" x14ac:dyDescent="0.25">
      <c r="A939" s="72">
        <v>43103</v>
      </c>
      <c r="B939" s="1">
        <v>24922.68</v>
      </c>
      <c r="H939"/>
    </row>
    <row r="940" spans="1:8" x14ac:dyDescent="0.25">
      <c r="A940" s="72">
        <v>43104</v>
      </c>
      <c r="B940" s="1">
        <v>25075.13</v>
      </c>
      <c r="H940"/>
    </row>
    <row r="941" spans="1:8" x14ac:dyDescent="0.25">
      <c r="A941" s="72">
        <v>43105</v>
      </c>
      <c r="B941" s="1">
        <v>25295.87</v>
      </c>
      <c r="H941"/>
    </row>
    <row r="942" spans="1:8" x14ac:dyDescent="0.25">
      <c r="A942" s="72">
        <v>43108</v>
      </c>
      <c r="B942" s="1">
        <v>25283</v>
      </c>
      <c r="H942"/>
    </row>
    <row r="943" spans="1:8" x14ac:dyDescent="0.25">
      <c r="A943" s="72">
        <v>43109</v>
      </c>
      <c r="B943" s="1">
        <v>25385.8</v>
      </c>
      <c r="H943"/>
    </row>
    <row r="944" spans="1:8" x14ac:dyDescent="0.25">
      <c r="A944" s="72">
        <v>43110</v>
      </c>
      <c r="B944" s="1">
        <v>25369.13</v>
      </c>
      <c r="H944"/>
    </row>
    <row r="945" spans="1:8" x14ac:dyDescent="0.25">
      <c r="A945" s="72">
        <v>43111</v>
      </c>
      <c r="B945" s="1">
        <v>25574.73</v>
      </c>
      <c r="H945"/>
    </row>
    <row r="946" spans="1:8" x14ac:dyDescent="0.25">
      <c r="A946" s="72">
        <v>43112</v>
      </c>
      <c r="B946" s="1">
        <v>25803.19</v>
      </c>
      <c r="H946"/>
    </row>
    <row r="947" spans="1:8" x14ac:dyDescent="0.25">
      <c r="A947" s="72">
        <v>43115</v>
      </c>
      <c r="B947" s="1" t="s">
        <v>131</v>
      </c>
      <c r="H947"/>
    </row>
    <row r="948" spans="1:8" x14ac:dyDescent="0.25">
      <c r="A948" s="72">
        <v>43116</v>
      </c>
      <c r="B948" s="1">
        <v>25792.86</v>
      </c>
      <c r="H948"/>
    </row>
    <row r="949" spans="1:8" x14ac:dyDescent="0.25">
      <c r="A949" s="72">
        <v>43117</v>
      </c>
      <c r="B949" s="1">
        <v>26115.65</v>
      </c>
      <c r="H949"/>
    </row>
    <row r="950" spans="1:8" x14ac:dyDescent="0.25">
      <c r="A950" s="72">
        <v>43118</v>
      </c>
      <c r="B950" s="1">
        <v>26017.81</v>
      </c>
      <c r="H950"/>
    </row>
    <row r="951" spans="1:8" x14ac:dyDescent="0.25">
      <c r="A951" s="72">
        <v>43119</v>
      </c>
      <c r="B951" s="1">
        <v>26071.72</v>
      </c>
      <c r="H951"/>
    </row>
    <row r="952" spans="1:8" x14ac:dyDescent="0.25">
      <c r="A952" s="72">
        <v>43122</v>
      </c>
      <c r="B952" s="1">
        <v>26214.6</v>
      </c>
      <c r="H952"/>
    </row>
    <row r="953" spans="1:8" x14ac:dyDescent="0.25">
      <c r="A953" s="72">
        <v>43123</v>
      </c>
      <c r="B953" s="1">
        <v>26210.81</v>
      </c>
      <c r="H953"/>
    </row>
    <row r="954" spans="1:8" x14ac:dyDescent="0.25">
      <c r="A954" s="72">
        <v>43124</v>
      </c>
      <c r="B954" s="1">
        <v>26252.12</v>
      </c>
      <c r="H954"/>
    </row>
    <row r="955" spans="1:8" x14ac:dyDescent="0.25">
      <c r="A955" s="72">
        <v>43125</v>
      </c>
      <c r="B955" s="1">
        <v>26392.79</v>
      </c>
      <c r="H955"/>
    </row>
    <row r="956" spans="1:8" x14ac:dyDescent="0.25">
      <c r="A956" s="72">
        <v>43126</v>
      </c>
      <c r="B956" s="1">
        <v>26616.71</v>
      </c>
      <c r="H956"/>
    </row>
    <row r="957" spans="1:8" x14ac:dyDescent="0.25">
      <c r="A957" s="72">
        <v>43129</v>
      </c>
      <c r="B957" s="1">
        <v>26439.48</v>
      </c>
      <c r="H957"/>
    </row>
    <row r="958" spans="1:8" x14ac:dyDescent="0.25">
      <c r="A958" s="72">
        <v>43130</v>
      </c>
      <c r="B958" s="1">
        <v>26076.89</v>
      </c>
      <c r="H958"/>
    </row>
    <row r="959" spans="1:8" x14ac:dyDescent="0.25">
      <c r="A959" s="72">
        <v>43131</v>
      </c>
      <c r="B959" s="1">
        <v>26149.39</v>
      </c>
      <c r="H959"/>
    </row>
    <row r="960" spans="1:8" x14ac:dyDescent="0.25">
      <c r="A960" s="72">
        <v>43132</v>
      </c>
      <c r="B960" s="1">
        <v>26186.71</v>
      </c>
      <c r="H960"/>
    </row>
    <row r="961" spans="1:8" x14ac:dyDescent="0.25">
      <c r="A961" s="72">
        <v>43133</v>
      </c>
      <c r="B961" s="1">
        <v>25520.959999999999</v>
      </c>
      <c r="H961"/>
    </row>
    <row r="962" spans="1:8" x14ac:dyDescent="0.25">
      <c r="A962" s="72">
        <v>43136</v>
      </c>
      <c r="B962" s="1">
        <v>24345.75</v>
      </c>
      <c r="H962"/>
    </row>
    <row r="963" spans="1:8" x14ac:dyDescent="0.25">
      <c r="A963" s="72">
        <v>43137</v>
      </c>
      <c r="B963" s="1">
        <v>24912.77</v>
      </c>
      <c r="H963"/>
    </row>
    <row r="964" spans="1:8" x14ac:dyDescent="0.25">
      <c r="A964" s="72">
        <v>43138</v>
      </c>
      <c r="B964" s="1">
        <v>24893.35</v>
      </c>
      <c r="H964"/>
    </row>
    <row r="965" spans="1:8" x14ac:dyDescent="0.25">
      <c r="A965" s="72">
        <v>43139</v>
      </c>
      <c r="B965" s="1">
        <v>23860.46</v>
      </c>
      <c r="H965"/>
    </row>
    <row r="966" spans="1:8" x14ac:dyDescent="0.25">
      <c r="A966" s="72">
        <v>43140</v>
      </c>
      <c r="B966" s="1">
        <v>24190.9</v>
      </c>
      <c r="H966"/>
    </row>
    <row r="967" spans="1:8" x14ac:dyDescent="0.25">
      <c r="A967" s="72">
        <v>43143</v>
      </c>
      <c r="B967" s="1">
        <v>24601.27</v>
      </c>
      <c r="H967"/>
    </row>
    <row r="968" spans="1:8" x14ac:dyDescent="0.25">
      <c r="A968" s="72">
        <v>43144</v>
      </c>
      <c r="B968" s="1">
        <v>24640.45</v>
      </c>
      <c r="H968"/>
    </row>
    <row r="969" spans="1:8" x14ac:dyDescent="0.25">
      <c r="A969" s="72">
        <v>43145</v>
      </c>
      <c r="B969" s="1">
        <v>24893.49</v>
      </c>
      <c r="H969"/>
    </row>
    <row r="970" spans="1:8" x14ac:dyDescent="0.25">
      <c r="A970" s="72">
        <v>43146</v>
      </c>
      <c r="B970" s="1">
        <v>25200.37</v>
      </c>
      <c r="H970"/>
    </row>
    <row r="971" spans="1:8" x14ac:dyDescent="0.25">
      <c r="A971" s="72">
        <v>43147</v>
      </c>
      <c r="B971" s="1">
        <v>25219.38</v>
      </c>
      <c r="H971"/>
    </row>
    <row r="972" spans="1:8" x14ac:dyDescent="0.25">
      <c r="A972" s="72">
        <v>43150</v>
      </c>
      <c r="B972" s="1" t="s">
        <v>131</v>
      </c>
      <c r="H972"/>
    </row>
    <row r="973" spans="1:8" x14ac:dyDescent="0.25">
      <c r="A973" s="72">
        <v>43151</v>
      </c>
      <c r="B973" s="1">
        <v>24964.75</v>
      </c>
      <c r="H973"/>
    </row>
    <row r="974" spans="1:8" x14ac:dyDescent="0.25">
      <c r="A974" s="72">
        <v>43152</v>
      </c>
      <c r="B974" s="1">
        <v>24797.78</v>
      </c>
      <c r="H974"/>
    </row>
    <row r="975" spans="1:8" x14ac:dyDescent="0.25">
      <c r="A975" s="72">
        <v>43153</v>
      </c>
      <c r="B975" s="1">
        <v>24962.48</v>
      </c>
      <c r="H975"/>
    </row>
    <row r="976" spans="1:8" x14ac:dyDescent="0.25">
      <c r="A976" s="72">
        <v>43154</v>
      </c>
      <c r="B976" s="1">
        <v>25309.99</v>
      </c>
      <c r="H976"/>
    </row>
    <row r="977" spans="1:8" x14ac:dyDescent="0.25">
      <c r="A977" s="72">
        <v>43157</v>
      </c>
      <c r="B977" s="1">
        <v>25709.27</v>
      </c>
      <c r="H977"/>
    </row>
    <row r="978" spans="1:8" x14ac:dyDescent="0.25">
      <c r="A978" s="72">
        <v>43158</v>
      </c>
      <c r="B978" s="1">
        <v>25410.03</v>
      </c>
      <c r="H978"/>
    </row>
    <row r="979" spans="1:8" x14ac:dyDescent="0.25">
      <c r="A979" s="72">
        <v>43159</v>
      </c>
      <c r="B979" s="1">
        <v>25029.200000000001</v>
      </c>
      <c r="H979"/>
    </row>
    <row r="980" spans="1:8" x14ac:dyDescent="0.25">
      <c r="A980" s="72">
        <v>43160</v>
      </c>
      <c r="B980" s="1">
        <v>24608.98</v>
      </c>
      <c r="H980"/>
    </row>
    <row r="981" spans="1:8" x14ac:dyDescent="0.25">
      <c r="A981" s="72">
        <v>43161</v>
      </c>
      <c r="B981" s="1">
        <v>24538.06</v>
      </c>
      <c r="H981"/>
    </row>
    <row r="982" spans="1:8" x14ac:dyDescent="0.25">
      <c r="A982" s="72">
        <v>43164</v>
      </c>
      <c r="B982" s="1">
        <v>24874.76</v>
      </c>
      <c r="H982"/>
    </row>
    <row r="983" spans="1:8" x14ac:dyDescent="0.25">
      <c r="A983" s="72">
        <v>43165</v>
      </c>
      <c r="B983" s="1">
        <v>24884.12</v>
      </c>
      <c r="H983"/>
    </row>
    <row r="984" spans="1:8" x14ac:dyDescent="0.25">
      <c r="A984" s="72">
        <v>43166</v>
      </c>
      <c r="B984" s="1">
        <v>24801.360000000001</v>
      </c>
      <c r="H984"/>
    </row>
    <row r="985" spans="1:8" x14ac:dyDescent="0.25">
      <c r="A985" s="72">
        <v>43167</v>
      </c>
      <c r="B985" s="1">
        <v>24895.21</v>
      </c>
      <c r="H985"/>
    </row>
    <row r="986" spans="1:8" x14ac:dyDescent="0.25">
      <c r="A986" s="72">
        <v>43168</v>
      </c>
      <c r="B986" s="1">
        <v>25335.74</v>
      </c>
      <c r="H986"/>
    </row>
    <row r="987" spans="1:8" x14ac:dyDescent="0.25">
      <c r="A987" s="72">
        <v>43171</v>
      </c>
      <c r="B987" s="1">
        <v>25178.61</v>
      </c>
      <c r="H987"/>
    </row>
    <row r="988" spans="1:8" x14ac:dyDescent="0.25">
      <c r="A988" s="72">
        <v>43172</v>
      </c>
      <c r="B988" s="1">
        <v>25007.03</v>
      </c>
      <c r="H988"/>
    </row>
    <row r="989" spans="1:8" x14ac:dyDescent="0.25">
      <c r="A989" s="72">
        <v>43173</v>
      </c>
      <c r="B989" s="1">
        <v>24758.12</v>
      </c>
      <c r="H989"/>
    </row>
    <row r="990" spans="1:8" x14ac:dyDescent="0.25">
      <c r="A990" s="72">
        <v>43174</v>
      </c>
      <c r="B990" s="1">
        <v>24873.66</v>
      </c>
      <c r="H990"/>
    </row>
    <row r="991" spans="1:8" x14ac:dyDescent="0.25">
      <c r="A991" s="72">
        <v>43175</v>
      </c>
      <c r="B991" s="1">
        <v>24946.51</v>
      </c>
      <c r="H991"/>
    </row>
    <row r="992" spans="1:8" x14ac:dyDescent="0.25">
      <c r="A992" s="72">
        <v>43178</v>
      </c>
      <c r="B992" s="1">
        <v>24610.91</v>
      </c>
      <c r="H992"/>
    </row>
    <row r="993" spans="1:8" x14ac:dyDescent="0.25">
      <c r="A993" s="72">
        <v>43179</v>
      </c>
      <c r="B993" s="1">
        <v>24727.27</v>
      </c>
      <c r="H993"/>
    </row>
    <row r="994" spans="1:8" x14ac:dyDescent="0.25">
      <c r="A994" s="72">
        <v>43180</v>
      </c>
      <c r="B994" s="1">
        <v>24682.31</v>
      </c>
      <c r="H994"/>
    </row>
    <row r="995" spans="1:8" x14ac:dyDescent="0.25">
      <c r="A995" s="72">
        <v>43181</v>
      </c>
      <c r="B995" s="1">
        <v>23957.89</v>
      </c>
      <c r="H995"/>
    </row>
    <row r="996" spans="1:8" x14ac:dyDescent="0.25">
      <c r="A996" s="72">
        <v>43182</v>
      </c>
      <c r="B996" s="1">
        <v>23533.200000000001</v>
      </c>
      <c r="H996"/>
    </row>
    <row r="997" spans="1:8" x14ac:dyDescent="0.25">
      <c r="A997" s="72">
        <v>43185</v>
      </c>
      <c r="B997" s="1">
        <v>24202.6</v>
      </c>
      <c r="H997"/>
    </row>
    <row r="998" spans="1:8" x14ac:dyDescent="0.25">
      <c r="A998" s="72">
        <v>43186</v>
      </c>
      <c r="B998" s="1">
        <v>23857.71</v>
      </c>
      <c r="H998"/>
    </row>
    <row r="999" spans="1:8" x14ac:dyDescent="0.25">
      <c r="A999" s="72">
        <v>43187</v>
      </c>
      <c r="B999" s="1">
        <v>23848.42</v>
      </c>
      <c r="H999"/>
    </row>
    <row r="1000" spans="1:8" x14ac:dyDescent="0.25">
      <c r="A1000" s="72">
        <v>43188</v>
      </c>
      <c r="B1000" s="1">
        <v>24103.11</v>
      </c>
      <c r="H1000"/>
    </row>
    <row r="1001" spans="1:8" x14ac:dyDescent="0.25">
      <c r="A1001" s="72">
        <v>43189</v>
      </c>
      <c r="B1001" s="1" t="s">
        <v>131</v>
      </c>
      <c r="H1001"/>
    </row>
    <row r="1002" spans="1:8" x14ac:dyDescent="0.25">
      <c r="A1002" s="72">
        <v>43192</v>
      </c>
      <c r="B1002" s="1">
        <v>23644.19</v>
      </c>
      <c r="H1002"/>
    </row>
    <row r="1003" spans="1:8" x14ac:dyDescent="0.25">
      <c r="A1003" s="72">
        <v>43193</v>
      </c>
      <c r="B1003" s="1">
        <v>24033.360000000001</v>
      </c>
      <c r="H1003"/>
    </row>
    <row r="1004" spans="1:8" x14ac:dyDescent="0.25">
      <c r="A1004" s="72">
        <v>43194</v>
      </c>
      <c r="B1004" s="1">
        <v>24264.3</v>
      </c>
      <c r="H1004"/>
    </row>
    <row r="1005" spans="1:8" x14ac:dyDescent="0.25">
      <c r="A1005" s="72">
        <v>43195</v>
      </c>
      <c r="B1005" s="1">
        <v>24505.22</v>
      </c>
      <c r="H1005"/>
    </row>
    <row r="1006" spans="1:8" x14ac:dyDescent="0.25">
      <c r="A1006" s="72">
        <v>43196</v>
      </c>
      <c r="B1006" s="1">
        <v>23932.76</v>
      </c>
      <c r="H1006"/>
    </row>
    <row r="1007" spans="1:8" x14ac:dyDescent="0.25">
      <c r="A1007" s="72">
        <v>43199</v>
      </c>
      <c r="B1007" s="1">
        <v>23979.1</v>
      </c>
      <c r="H1007"/>
    </row>
    <row r="1008" spans="1:8" x14ac:dyDescent="0.25">
      <c r="A1008" s="72">
        <v>43200</v>
      </c>
      <c r="B1008" s="1">
        <v>24408</v>
      </c>
      <c r="H1008"/>
    </row>
    <row r="1009" spans="1:8" x14ac:dyDescent="0.25">
      <c r="A1009" s="72">
        <v>43201</v>
      </c>
      <c r="B1009" s="1">
        <v>24189.45</v>
      </c>
      <c r="H1009"/>
    </row>
    <row r="1010" spans="1:8" x14ac:dyDescent="0.25">
      <c r="A1010" s="72">
        <v>43202</v>
      </c>
      <c r="B1010" s="1">
        <v>24483.05</v>
      </c>
      <c r="H1010"/>
    </row>
    <row r="1011" spans="1:8" x14ac:dyDescent="0.25">
      <c r="A1011" s="72">
        <v>43203</v>
      </c>
      <c r="B1011" s="1">
        <v>24360.14</v>
      </c>
      <c r="H1011"/>
    </row>
    <row r="1012" spans="1:8" x14ac:dyDescent="0.25">
      <c r="A1012" s="72">
        <v>43206</v>
      </c>
      <c r="B1012" s="1">
        <v>24573.040000000001</v>
      </c>
      <c r="H1012"/>
    </row>
    <row r="1013" spans="1:8" x14ac:dyDescent="0.25">
      <c r="A1013" s="72">
        <v>43207</v>
      </c>
      <c r="B1013" s="1">
        <v>24786.63</v>
      </c>
      <c r="H1013"/>
    </row>
    <row r="1014" spans="1:8" x14ac:dyDescent="0.25">
      <c r="A1014" s="72">
        <v>43208</v>
      </c>
      <c r="B1014" s="1">
        <v>24748.07</v>
      </c>
      <c r="H1014"/>
    </row>
    <row r="1015" spans="1:8" x14ac:dyDescent="0.25">
      <c r="A1015" s="72">
        <v>43209</v>
      </c>
      <c r="B1015" s="1">
        <v>24664.89</v>
      </c>
      <c r="H1015"/>
    </row>
    <row r="1016" spans="1:8" x14ac:dyDescent="0.25">
      <c r="A1016" s="72">
        <v>43210</v>
      </c>
      <c r="B1016" s="1">
        <v>24462.94</v>
      </c>
      <c r="H1016"/>
    </row>
    <row r="1017" spans="1:8" x14ac:dyDescent="0.25">
      <c r="A1017" s="72">
        <v>43213</v>
      </c>
      <c r="B1017" s="1">
        <v>24448.69</v>
      </c>
      <c r="H1017"/>
    </row>
    <row r="1018" spans="1:8" x14ac:dyDescent="0.25">
      <c r="A1018" s="72">
        <v>43214</v>
      </c>
      <c r="B1018" s="1">
        <v>24024.13</v>
      </c>
      <c r="H1018"/>
    </row>
    <row r="1019" spans="1:8" x14ac:dyDescent="0.25">
      <c r="A1019" s="72">
        <v>43215</v>
      </c>
      <c r="B1019" s="1">
        <v>24083.83</v>
      </c>
      <c r="H1019"/>
    </row>
    <row r="1020" spans="1:8" x14ac:dyDescent="0.25">
      <c r="A1020" s="72">
        <v>43216</v>
      </c>
      <c r="B1020" s="1">
        <v>24322.34</v>
      </c>
      <c r="H1020"/>
    </row>
    <row r="1021" spans="1:8" x14ac:dyDescent="0.25">
      <c r="A1021" s="72">
        <v>43217</v>
      </c>
      <c r="B1021" s="1">
        <v>24311.19</v>
      </c>
      <c r="H1021"/>
    </row>
    <row r="1022" spans="1:8" x14ac:dyDescent="0.25">
      <c r="A1022" s="72">
        <v>43220</v>
      </c>
      <c r="B1022" s="1">
        <v>24163.15</v>
      </c>
      <c r="H1022"/>
    </row>
    <row r="1023" spans="1:8" x14ac:dyDescent="0.25">
      <c r="A1023" s="72">
        <v>43221</v>
      </c>
      <c r="B1023" s="1">
        <v>24099.05</v>
      </c>
      <c r="H1023"/>
    </row>
    <row r="1024" spans="1:8" x14ac:dyDescent="0.25">
      <c r="A1024" s="72">
        <v>43222</v>
      </c>
      <c r="B1024" s="1">
        <v>23924.98</v>
      </c>
      <c r="H1024"/>
    </row>
    <row r="1025" spans="1:8" x14ac:dyDescent="0.25">
      <c r="A1025" s="72">
        <v>43223</v>
      </c>
      <c r="B1025" s="1">
        <v>23930.15</v>
      </c>
      <c r="H1025"/>
    </row>
    <row r="1026" spans="1:8" x14ac:dyDescent="0.25">
      <c r="A1026" s="72">
        <v>43224</v>
      </c>
      <c r="B1026" s="1">
        <v>24262.51</v>
      </c>
      <c r="H1026"/>
    </row>
    <row r="1027" spans="1:8" x14ac:dyDescent="0.25">
      <c r="A1027" s="72">
        <v>43227</v>
      </c>
      <c r="B1027" s="1">
        <v>24357.32</v>
      </c>
      <c r="H1027"/>
    </row>
    <row r="1028" spans="1:8" x14ac:dyDescent="0.25">
      <c r="A1028" s="72">
        <v>43228</v>
      </c>
      <c r="B1028" s="1">
        <v>24360.21</v>
      </c>
      <c r="H1028"/>
    </row>
    <row r="1029" spans="1:8" x14ac:dyDescent="0.25">
      <c r="A1029" s="72">
        <v>43229</v>
      </c>
      <c r="B1029" s="1">
        <v>24542.54</v>
      </c>
      <c r="H1029"/>
    </row>
    <row r="1030" spans="1:8" x14ac:dyDescent="0.25">
      <c r="A1030" s="72">
        <v>43230</v>
      </c>
      <c r="B1030" s="1">
        <v>24739.53</v>
      </c>
      <c r="H1030"/>
    </row>
    <row r="1031" spans="1:8" x14ac:dyDescent="0.25">
      <c r="A1031" s="72">
        <v>43231</v>
      </c>
      <c r="B1031" s="1">
        <v>24831.17</v>
      </c>
      <c r="H1031"/>
    </row>
    <row r="1032" spans="1:8" x14ac:dyDescent="0.25">
      <c r="A1032" s="72">
        <v>43234</v>
      </c>
      <c r="B1032" s="1">
        <v>24899.41</v>
      </c>
      <c r="H1032"/>
    </row>
    <row r="1033" spans="1:8" x14ac:dyDescent="0.25">
      <c r="A1033" s="72">
        <v>43235</v>
      </c>
      <c r="B1033" s="1">
        <v>24706.41</v>
      </c>
      <c r="H1033"/>
    </row>
    <row r="1034" spans="1:8" x14ac:dyDescent="0.25">
      <c r="A1034" s="72">
        <v>43236</v>
      </c>
      <c r="B1034" s="1">
        <v>24768.93</v>
      </c>
      <c r="H1034"/>
    </row>
    <row r="1035" spans="1:8" x14ac:dyDescent="0.25">
      <c r="A1035" s="72">
        <v>43237</v>
      </c>
      <c r="B1035" s="1">
        <v>24713.98</v>
      </c>
      <c r="H1035"/>
    </row>
    <row r="1036" spans="1:8" x14ac:dyDescent="0.25">
      <c r="A1036" s="72">
        <v>43238</v>
      </c>
      <c r="B1036" s="1">
        <v>24715.09</v>
      </c>
      <c r="H1036"/>
    </row>
    <row r="1037" spans="1:8" x14ac:dyDescent="0.25">
      <c r="A1037" s="72">
        <v>43241</v>
      </c>
      <c r="B1037" s="1">
        <v>25013.29</v>
      </c>
      <c r="H1037"/>
    </row>
    <row r="1038" spans="1:8" x14ac:dyDescent="0.25">
      <c r="A1038" s="72">
        <v>43242</v>
      </c>
      <c r="B1038" s="1">
        <v>24834.41</v>
      </c>
      <c r="H1038"/>
    </row>
    <row r="1039" spans="1:8" x14ac:dyDescent="0.25">
      <c r="A1039" s="72">
        <v>43243</v>
      </c>
      <c r="B1039" s="1">
        <v>24886.81</v>
      </c>
      <c r="H1039"/>
    </row>
    <row r="1040" spans="1:8" x14ac:dyDescent="0.25">
      <c r="A1040" s="72">
        <v>43244</v>
      </c>
      <c r="B1040" s="1">
        <v>24811.759999999998</v>
      </c>
      <c r="H1040"/>
    </row>
    <row r="1041" spans="1:8" x14ac:dyDescent="0.25">
      <c r="A1041" s="72">
        <v>43245</v>
      </c>
      <c r="B1041" s="1">
        <v>24753.09</v>
      </c>
      <c r="H1041"/>
    </row>
    <row r="1042" spans="1:8" x14ac:dyDescent="0.25">
      <c r="A1042" s="72">
        <v>43248</v>
      </c>
      <c r="B1042" s="1" t="s">
        <v>131</v>
      </c>
      <c r="H1042"/>
    </row>
    <row r="1043" spans="1:8" x14ac:dyDescent="0.25">
      <c r="A1043" s="72">
        <v>43249</v>
      </c>
      <c r="B1043" s="1">
        <v>24361.45</v>
      </c>
      <c r="H1043"/>
    </row>
    <row r="1044" spans="1:8" x14ac:dyDescent="0.25">
      <c r="A1044" s="72">
        <v>43250</v>
      </c>
      <c r="B1044" s="1">
        <v>24667.78</v>
      </c>
      <c r="H1044"/>
    </row>
    <row r="1045" spans="1:8" x14ac:dyDescent="0.25">
      <c r="A1045" s="72">
        <v>43251</v>
      </c>
      <c r="B1045" s="1">
        <v>24415.84</v>
      </c>
      <c r="H1045"/>
    </row>
    <row r="1046" spans="1:8" x14ac:dyDescent="0.25">
      <c r="A1046" s="72">
        <v>43252</v>
      </c>
      <c r="B1046" s="1">
        <v>24635.21</v>
      </c>
      <c r="H1046"/>
    </row>
    <row r="1047" spans="1:8" x14ac:dyDescent="0.25">
      <c r="A1047" s="72">
        <v>43255</v>
      </c>
      <c r="B1047" s="1">
        <v>24813.69</v>
      </c>
      <c r="H1047"/>
    </row>
    <row r="1048" spans="1:8" x14ac:dyDescent="0.25">
      <c r="A1048" s="72">
        <v>43256</v>
      </c>
      <c r="B1048" s="1">
        <v>24799.98</v>
      </c>
      <c r="H1048"/>
    </row>
    <row r="1049" spans="1:8" x14ac:dyDescent="0.25">
      <c r="A1049" s="72">
        <v>43257</v>
      </c>
      <c r="B1049" s="1">
        <v>25146.39</v>
      </c>
      <c r="H1049"/>
    </row>
    <row r="1050" spans="1:8" x14ac:dyDescent="0.25">
      <c r="A1050" s="72">
        <v>43258</v>
      </c>
      <c r="B1050" s="1">
        <v>25241.41</v>
      </c>
      <c r="H1050"/>
    </row>
    <row r="1051" spans="1:8" x14ac:dyDescent="0.25">
      <c r="A1051" s="72">
        <v>43259</v>
      </c>
      <c r="B1051" s="1">
        <v>25316.53</v>
      </c>
      <c r="H1051"/>
    </row>
    <row r="1052" spans="1:8" x14ac:dyDescent="0.25">
      <c r="A1052" s="72">
        <v>43262</v>
      </c>
      <c r="B1052" s="1">
        <v>25322.31</v>
      </c>
      <c r="H1052"/>
    </row>
    <row r="1053" spans="1:8" x14ac:dyDescent="0.25">
      <c r="A1053" s="72">
        <v>43263</v>
      </c>
      <c r="B1053" s="1">
        <v>25320.73</v>
      </c>
      <c r="H1053"/>
    </row>
    <row r="1054" spans="1:8" x14ac:dyDescent="0.25">
      <c r="A1054" s="72">
        <v>43264</v>
      </c>
      <c r="B1054" s="1">
        <v>25201.200000000001</v>
      </c>
      <c r="H1054"/>
    </row>
    <row r="1055" spans="1:8" x14ac:dyDescent="0.25">
      <c r="A1055" s="72">
        <v>43265</v>
      </c>
      <c r="B1055" s="1">
        <v>25175.31</v>
      </c>
      <c r="H1055"/>
    </row>
    <row r="1056" spans="1:8" x14ac:dyDescent="0.25">
      <c r="A1056" s="72">
        <v>43266</v>
      </c>
      <c r="B1056" s="1">
        <v>25090.48</v>
      </c>
      <c r="H1056"/>
    </row>
    <row r="1057" spans="1:8" x14ac:dyDescent="0.25">
      <c r="A1057" s="72">
        <v>43269</v>
      </c>
      <c r="B1057" s="1">
        <v>24987.47</v>
      </c>
      <c r="H1057"/>
    </row>
    <row r="1058" spans="1:8" x14ac:dyDescent="0.25">
      <c r="A1058" s="72">
        <v>43270</v>
      </c>
      <c r="B1058" s="1">
        <v>24700.21</v>
      </c>
      <c r="H1058"/>
    </row>
    <row r="1059" spans="1:8" x14ac:dyDescent="0.25">
      <c r="A1059" s="72">
        <v>43271</v>
      </c>
      <c r="B1059" s="1">
        <v>24657.8</v>
      </c>
      <c r="H1059"/>
    </row>
    <row r="1060" spans="1:8" x14ac:dyDescent="0.25">
      <c r="A1060" s="72">
        <v>43272</v>
      </c>
      <c r="B1060" s="1">
        <v>24461.7</v>
      </c>
      <c r="H1060"/>
    </row>
    <row r="1061" spans="1:8" x14ac:dyDescent="0.25">
      <c r="A1061" s="72">
        <v>43273</v>
      </c>
      <c r="B1061" s="1">
        <v>24580.89</v>
      </c>
      <c r="H1061"/>
    </row>
    <row r="1062" spans="1:8" x14ac:dyDescent="0.25">
      <c r="A1062" s="72">
        <v>43276</v>
      </c>
      <c r="B1062" s="1">
        <v>24252.799999999999</v>
      </c>
      <c r="H1062"/>
    </row>
    <row r="1063" spans="1:8" x14ac:dyDescent="0.25">
      <c r="A1063" s="72">
        <v>43277</v>
      </c>
      <c r="B1063" s="1">
        <v>24283.11</v>
      </c>
      <c r="H1063"/>
    </row>
    <row r="1064" spans="1:8" x14ac:dyDescent="0.25">
      <c r="A1064" s="72">
        <v>43278</v>
      </c>
      <c r="B1064" s="1">
        <v>24117.59</v>
      </c>
      <c r="H1064"/>
    </row>
    <row r="1065" spans="1:8" x14ac:dyDescent="0.25">
      <c r="A1065" s="72">
        <v>43279</v>
      </c>
      <c r="B1065" s="1">
        <v>24216.05</v>
      </c>
      <c r="H1065"/>
    </row>
    <row r="1066" spans="1:8" x14ac:dyDescent="0.25">
      <c r="A1066" s="72">
        <v>43280</v>
      </c>
      <c r="B1066" s="1">
        <v>24271.41</v>
      </c>
      <c r="H1066"/>
    </row>
    <row r="1067" spans="1:8" x14ac:dyDescent="0.25">
      <c r="A1067" s="72">
        <v>43283</v>
      </c>
      <c r="B1067" s="1">
        <v>24307.18</v>
      </c>
      <c r="H1067"/>
    </row>
    <row r="1068" spans="1:8" x14ac:dyDescent="0.25">
      <c r="A1068" s="72">
        <v>43284</v>
      </c>
      <c r="B1068" s="1">
        <v>24174.82</v>
      </c>
      <c r="H1068"/>
    </row>
    <row r="1069" spans="1:8" x14ac:dyDescent="0.25">
      <c r="A1069" s="72">
        <v>43285</v>
      </c>
      <c r="B1069" s="1" t="s">
        <v>131</v>
      </c>
      <c r="H1069"/>
    </row>
    <row r="1070" spans="1:8" x14ac:dyDescent="0.25">
      <c r="A1070" s="72">
        <v>43286</v>
      </c>
      <c r="B1070" s="1">
        <v>24356.74</v>
      </c>
      <c r="H1070"/>
    </row>
    <row r="1071" spans="1:8" x14ac:dyDescent="0.25">
      <c r="A1071" s="72">
        <v>43287</v>
      </c>
      <c r="B1071" s="1">
        <v>24456.48</v>
      </c>
      <c r="H1071"/>
    </row>
    <row r="1072" spans="1:8" x14ac:dyDescent="0.25">
      <c r="A1072" s="72">
        <v>43290</v>
      </c>
      <c r="B1072" s="1">
        <v>24776.59</v>
      </c>
      <c r="H1072"/>
    </row>
    <row r="1073" spans="1:8" x14ac:dyDescent="0.25">
      <c r="A1073" s="72">
        <v>43291</v>
      </c>
      <c r="B1073" s="1">
        <v>24919.66</v>
      </c>
      <c r="H1073"/>
    </row>
    <row r="1074" spans="1:8" x14ac:dyDescent="0.25">
      <c r="A1074" s="72">
        <v>43292</v>
      </c>
      <c r="B1074" s="1">
        <v>24700.45</v>
      </c>
      <c r="H1074"/>
    </row>
    <row r="1075" spans="1:8" x14ac:dyDescent="0.25">
      <c r="A1075" s="72">
        <v>43293</v>
      </c>
      <c r="B1075" s="1">
        <v>24924.89</v>
      </c>
      <c r="H1075"/>
    </row>
    <row r="1076" spans="1:8" x14ac:dyDescent="0.25">
      <c r="A1076" s="72">
        <v>43294</v>
      </c>
      <c r="B1076" s="1">
        <v>25019.41</v>
      </c>
      <c r="H1076"/>
    </row>
    <row r="1077" spans="1:8" x14ac:dyDescent="0.25">
      <c r="A1077" s="72">
        <v>43297</v>
      </c>
      <c r="B1077" s="1">
        <v>25064.36</v>
      </c>
      <c r="H1077"/>
    </row>
    <row r="1078" spans="1:8" x14ac:dyDescent="0.25">
      <c r="A1078" s="72">
        <v>43298</v>
      </c>
      <c r="B1078" s="1">
        <v>25119.89</v>
      </c>
      <c r="H1078"/>
    </row>
    <row r="1079" spans="1:8" x14ac:dyDescent="0.25">
      <c r="A1079" s="72">
        <v>43299</v>
      </c>
      <c r="B1079" s="1">
        <v>25199.29</v>
      </c>
      <c r="H1079"/>
    </row>
    <row r="1080" spans="1:8" x14ac:dyDescent="0.25">
      <c r="A1080" s="72">
        <v>43300</v>
      </c>
      <c r="B1080" s="1">
        <v>25064.5</v>
      </c>
      <c r="H1080"/>
    </row>
    <row r="1081" spans="1:8" x14ac:dyDescent="0.25">
      <c r="A1081" s="72">
        <v>43301</v>
      </c>
      <c r="B1081" s="1">
        <v>25058.12</v>
      </c>
      <c r="H1081"/>
    </row>
    <row r="1082" spans="1:8" x14ac:dyDescent="0.25">
      <c r="A1082" s="72">
        <v>43304</v>
      </c>
      <c r="B1082" s="1">
        <v>25044.29</v>
      </c>
      <c r="H1082"/>
    </row>
    <row r="1083" spans="1:8" x14ac:dyDescent="0.25">
      <c r="A1083" s="72">
        <v>43305</v>
      </c>
      <c r="B1083" s="1">
        <v>25241.94</v>
      </c>
      <c r="H1083"/>
    </row>
    <row r="1084" spans="1:8" x14ac:dyDescent="0.25">
      <c r="A1084" s="72">
        <v>43306</v>
      </c>
      <c r="B1084" s="1">
        <v>25414.1</v>
      </c>
      <c r="H1084"/>
    </row>
    <row r="1085" spans="1:8" x14ac:dyDescent="0.25">
      <c r="A1085" s="72">
        <v>43307</v>
      </c>
      <c r="B1085" s="1">
        <v>25527.07</v>
      </c>
      <c r="H1085"/>
    </row>
    <row r="1086" spans="1:8" x14ac:dyDescent="0.25">
      <c r="A1086" s="72">
        <v>43308</v>
      </c>
      <c r="B1086" s="1">
        <v>25451.06</v>
      </c>
      <c r="H1086"/>
    </row>
    <row r="1087" spans="1:8" x14ac:dyDescent="0.25">
      <c r="A1087" s="72">
        <v>43311</v>
      </c>
      <c r="B1087" s="1">
        <v>25306.83</v>
      </c>
      <c r="H1087"/>
    </row>
    <row r="1088" spans="1:8" x14ac:dyDescent="0.25">
      <c r="A1088" s="72">
        <v>43312</v>
      </c>
      <c r="B1088" s="1">
        <v>25415.19</v>
      </c>
      <c r="H1088"/>
    </row>
    <row r="1089" spans="1:8" x14ac:dyDescent="0.25">
      <c r="A1089" s="72">
        <v>43313</v>
      </c>
      <c r="B1089" s="1">
        <v>25333.82</v>
      </c>
      <c r="H1089"/>
    </row>
    <row r="1090" spans="1:8" x14ac:dyDescent="0.25">
      <c r="A1090" s="72">
        <v>43314</v>
      </c>
      <c r="B1090" s="1">
        <v>25326.16</v>
      </c>
      <c r="H1090"/>
    </row>
    <row r="1091" spans="1:8" x14ac:dyDescent="0.25">
      <c r="A1091" s="72">
        <v>43315</v>
      </c>
      <c r="B1091" s="1">
        <v>25462.58</v>
      </c>
      <c r="H1091"/>
    </row>
    <row r="1092" spans="1:8" x14ac:dyDescent="0.25">
      <c r="A1092" s="72">
        <v>43318</v>
      </c>
      <c r="B1092" s="1">
        <v>25502.18</v>
      </c>
      <c r="H1092"/>
    </row>
    <row r="1093" spans="1:8" x14ac:dyDescent="0.25">
      <c r="A1093" s="72">
        <v>43319</v>
      </c>
      <c r="B1093" s="1">
        <v>25628.91</v>
      </c>
      <c r="H1093"/>
    </row>
    <row r="1094" spans="1:8" x14ac:dyDescent="0.25">
      <c r="A1094" s="72">
        <v>43320</v>
      </c>
      <c r="B1094" s="1">
        <v>25583.75</v>
      </c>
      <c r="H1094"/>
    </row>
    <row r="1095" spans="1:8" x14ac:dyDescent="0.25">
      <c r="A1095" s="72">
        <v>43321</v>
      </c>
      <c r="B1095" s="1">
        <v>25509.23</v>
      </c>
      <c r="H1095"/>
    </row>
    <row r="1096" spans="1:8" x14ac:dyDescent="0.25">
      <c r="A1096" s="72">
        <v>43322</v>
      </c>
      <c r="B1096" s="1">
        <v>25313.14</v>
      </c>
      <c r="H1096"/>
    </row>
    <row r="1097" spans="1:8" x14ac:dyDescent="0.25">
      <c r="A1097" s="72">
        <v>43325</v>
      </c>
      <c r="B1097" s="1">
        <v>25187.7</v>
      </c>
      <c r="H1097"/>
    </row>
    <row r="1098" spans="1:8" x14ac:dyDescent="0.25">
      <c r="A1098" s="72">
        <v>43326</v>
      </c>
      <c r="B1098" s="1">
        <v>25299.919999999998</v>
      </c>
      <c r="H1098"/>
    </row>
    <row r="1099" spans="1:8" x14ac:dyDescent="0.25">
      <c r="A1099" s="72">
        <v>43327</v>
      </c>
      <c r="B1099" s="1">
        <v>25162.41</v>
      </c>
      <c r="H1099"/>
    </row>
    <row r="1100" spans="1:8" x14ac:dyDescent="0.25">
      <c r="A1100" s="72">
        <v>43328</v>
      </c>
      <c r="B1100" s="1">
        <v>25558.73</v>
      </c>
      <c r="H1100"/>
    </row>
    <row r="1101" spans="1:8" x14ac:dyDescent="0.25">
      <c r="A1101" s="72">
        <v>43329</v>
      </c>
      <c r="B1101" s="1">
        <v>25669.32</v>
      </c>
      <c r="H1101"/>
    </row>
    <row r="1102" spans="1:8" x14ac:dyDescent="0.25">
      <c r="A1102" s="72">
        <v>43332</v>
      </c>
      <c r="B1102" s="1">
        <v>25758.69</v>
      </c>
      <c r="H1102"/>
    </row>
    <row r="1103" spans="1:8" x14ac:dyDescent="0.25">
      <c r="A1103" s="72">
        <v>43333</v>
      </c>
      <c r="B1103" s="1">
        <v>25822.29</v>
      </c>
      <c r="H1103"/>
    </row>
    <row r="1104" spans="1:8" x14ac:dyDescent="0.25">
      <c r="A1104" s="72">
        <v>43334</v>
      </c>
      <c r="B1104" s="1">
        <v>25733.599999999999</v>
      </c>
      <c r="H1104"/>
    </row>
    <row r="1105" spans="1:8" x14ac:dyDescent="0.25">
      <c r="A1105" s="72">
        <v>43335</v>
      </c>
      <c r="B1105" s="1">
        <v>25656.98</v>
      </c>
      <c r="H1105"/>
    </row>
    <row r="1106" spans="1:8" x14ac:dyDescent="0.25">
      <c r="A1106" s="72">
        <v>43336</v>
      </c>
      <c r="B1106" s="1">
        <v>25790.35</v>
      </c>
      <c r="H1106"/>
    </row>
    <row r="1107" spans="1:8" x14ac:dyDescent="0.25">
      <c r="A1107" s="72">
        <v>43339</v>
      </c>
      <c r="B1107" s="1">
        <v>26049.64</v>
      </c>
      <c r="H1107"/>
    </row>
    <row r="1108" spans="1:8" x14ac:dyDescent="0.25">
      <c r="A1108" s="72">
        <v>43340</v>
      </c>
      <c r="B1108" s="1">
        <v>26064.02</v>
      </c>
      <c r="H1108"/>
    </row>
    <row r="1109" spans="1:8" x14ac:dyDescent="0.25">
      <c r="A1109" s="72">
        <v>43341</v>
      </c>
      <c r="B1109" s="1">
        <v>26124.57</v>
      </c>
      <c r="H1109"/>
    </row>
    <row r="1110" spans="1:8" x14ac:dyDescent="0.25">
      <c r="A1110" s="72">
        <v>43342</v>
      </c>
      <c r="B1110" s="1">
        <v>25986.92</v>
      </c>
      <c r="H1110"/>
    </row>
    <row r="1111" spans="1:8" x14ac:dyDescent="0.25">
      <c r="A1111" s="72">
        <v>43343</v>
      </c>
      <c r="B1111" s="1">
        <v>25964.82</v>
      </c>
      <c r="H1111"/>
    </row>
    <row r="1112" spans="1:8" x14ac:dyDescent="0.25">
      <c r="A1112" s="72">
        <v>43346</v>
      </c>
      <c r="B1112" s="1" t="s">
        <v>131</v>
      </c>
      <c r="H1112"/>
    </row>
    <row r="1113" spans="1:8" x14ac:dyDescent="0.25">
      <c r="A1113" s="72">
        <v>43347</v>
      </c>
      <c r="B1113" s="1">
        <v>25952.48</v>
      </c>
      <c r="H1113"/>
    </row>
    <row r="1114" spans="1:8" x14ac:dyDescent="0.25">
      <c r="A1114" s="72">
        <v>43348</v>
      </c>
      <c r="B1114" s="1">
        <v>25974.99</v>
      </c>
      <c r="H1114"/>
    </row>
    <row r="1115" spans="1:8" x14ac:dyDescent="0.25">
      <c r="A1115" s="72">
        <v>43349</v>
      </c>
      <c r="B1115" s="1">
        <v>25995.87</v>
      </c>
      <c r="H1115"/>
    </row>
    <row r="1116" spans="1:8" x14ac:dyDescent="0.25">
      <c r="A1116" s="72">
        <v>43350</v>
      </c>
      <c r="B1116" s="1">
        <v>25916.54</v>
      </c>
      <c r="H1116"/>
    </row>
    <row r="1117" spans="1:8" x14ac:dyDescent="0.25">
      <c r="A1117" s="72">
        <v>43353</v>
      </c>
      <c r="B1117" s="1">
        <v>25857.07</v>
      </c>
      <c r="H1117"/>
    </row>
    <row r="1118" spans="1:8" x14ac:dyDescent="0.25">
      <c r="A1118" s="72">
        <v>43354</v>
      </c>
      <c r="B1118" s="1">
        <v>25971.06</v>
      </c>
      <c r="H1118"/>
    </row>
    <row r="1119" spans="1:8" x14ac:dyDescent="0.25">
      <c r="A1119" s="72">
        <v>43355</v>
      </c>
      <c r="B1119" s="1">
        <v>25998.92</v>
      </c>
      <c r="H1119"/>
    </row>
    <row r="1120" spans="1:8" x14ac:dyDescent="0.25">
      <c r="A1120" s="72">
        <v>43356</v>
      </c>
      <c r="B1120" s="1">
        <v>26145.99</v>
      </c>
      <c r="H1120"/>
    </row>
    <row r="1121" spans="1:8" x14ac:dyDescent="0.25">
      <c r="A1121" s="72">
        <v>43357</v>
      </c>
      <c r="B1121" s="1">
        <v>26154.67</v>
      </c>
      <c r="H1121"/>
    </row>
    <row r="1122" spans="1:8" x14ac:dyDescent="0.25">
      <c r="A1122" s="72">
        <v>43360</v>
      </c>
      <c r="B1122" s="1">
        <v>26062.12</v>
      </c>
      <c r="H1122"/>
    </row>
    <row r="1123" spans="1:8" x14ac:dyDescent="0.25">
      <c r="A1123" s="72">
        <v>43361</v>
      </c>
      <c r="B1123" s="1">
        <v>26246.959999999999</v>
      </c>
      <c r="H1123"/>
    </row>
    <row r="1124" spans="1:8" x14ac:dyDescent="0.25">
      <c r="A1124" s="72">
        <v>43362</v>
      </c>
      <c r="B1124" s="1">
        <v>26405.759999999998</v>
      </c>
      <c r="H1124"/>
    </row>
    <row r="1125" spans="1:8" x14ac:dyDescent="0.25">
      <c r="A1125" s="72">
        <v>43363</v>
      </c>
      <c r="B1125" s="1">
        <v>26656.98</v>
      </c>
      <c r="H1125"/>
    </row>
    <row r="1126" spans="1:8" x14ac:dyDescent="0.25">
      <c r="A1126" s="72">
        <v>43364</v>
      </c>
      <c r="B1126" s="1">
        <v>26743.5</v>
      </c>
      <c r="H1126"/>
    </row>
    <row r="1127" spans="1:8" x14ac:dyDescent="0.25">
      <c r="A1127" s="72">
        <v>43367</v>
      </c>
      <c r="B1127" s="1">
        <v>26562.05</v>
      </c>
      <c r="H1127"/>
    </row>
    <row r="1128" spans="1:8" x14ac:dyDescent="0.25">
      <c r="A1128" s="72">
        <v>43368</v>
      </c>
      <c r="B1128" s="1">
        <v>26492.21</v>
      </c>
      <c r="H1128"/>
    </row>
    <row r="1129" spans="1:8" x14ac:dyDescent="0.25">
      <c r="A1129" s="72">
        <v>43369</v>
      </c>
      <c r="B1129" s="1">
        <v>26385.279999999999</v>
      </c>
      <c r="H1129"/>
    </row>
    <row r="1130" spans="1:8" x14ac:dyDescent="0.25">
      <c r="A1130" s="72">
        <v>43370</v>
      </c>
      <c r="B1130" s="1">
        <v>26439.93</v>
      </c>
      <c r="H1130"/>
    </row>
    <row r="1131" spans="1:8" x14ac:dyDescent="0.25">
      <c r="A1131" s="72">
        <v>43371</v>
      </c>
      <c r="B1131" s="1">
        <v>26458.31</v>
      </c>
      <c r="H1131"/>
    </row>
    <row r="1132" spans="1:8" x14ac:dyDescent="0.25">
      <c r="A1132" s="72">
        <v>43374</v>
      </c>
      <c r="B1132" s="1">
        <v>26651.21</v>
      </c>
      <c r="H1132"/>
    </row>
    <row r="1133" spans="1:8" x14ac:dyDescent="0.25">
      <c r="A1133" s="72">
        <v>43375</v>
      </c>
      <c r="B1133" s="1">
        <v>26773.94</v>
      </c>
      <c r="H1133"/>
    </row>
    <row r="1134" spans="1:8" x14ac:dyDescent="0.25">
      <c r="A1134" s="72">
        <v>43376</v>
      </c>
      <c r="B1134" s="1">
        <v>26828.39</v>
      </c>
      <c r="H1134"/>
    </row>
    <row r="1135" spans="1:8" x14ac:dyDescent="0.25">
      <c r="A1135" s="72">
        <v>43377</v>
      </c>
      <c r="B1135" s="1">
        <v>26627.48</v>
      </c>
      <c r="H1135"/>
    </row>
    <row r="1136" spans="1:8" x14ac:dyDescent="0.25">
      <c r="A1136" s="72">
        <v>43378</v>
      </c>
      <c r="B1136" s="1">
        <v>26447.05</v>
      </c>
      <c r="H1136"/>
    </row>
    <row r="1137" spans="1:8" x14ac:dyDescent="0.25">
      <c r="A1137" s="72">
        <v>43381</v>
      </c>
      <c r="B1137" s="1">
        <v>26486.78</v>
      </c>
      <c r="H1137"/>
    </row>
    <row r="1138" spans="1:8" x14ac:dyDescent="0.25">
      <c r="A1138" s="72">
        <v>43382</v>
      </c>
      <c r="B1138" s="1">
        <v>26430.57</v>
      </c>
      <c r="H1138"/>
    </row>
    <row r="1139" spans="1:8" x14ac:dyDescent="0.25">
      <c r="A1139" s="72">
        <v>43383</v>
      </c>
      <c r="B1139" s="1">
        <v>25598.74</v>
      </c>
      <c r="H1139"/>
    </row>
    <row r="1140" spans="1:8" x14ac:dyDescent="0.25">
      <c r="A1140" s="72">
        <v>43384</v>
      </c>
      <c r="B1140" s="1">
        <v>25052.83</v>
      </c>
      <c r="H1140"/>
    </row>
    <row r="1141" spans="1:8" x14ac:dyDescent="0.25">
      <c r="A1141" s="72">
        <v>43385</v>
      </c>
      <c r="B1141" s="1">
        <v>25339.99</v>
      </c>
      <c r="H1141"/>
    </row>
    <row r="1142" spans="1:8" x14ac:dyDescent="0.25">
      <c r="A1142" s="72">
        <v>43388</v>
      </c>
      <c r="B1142" s="1">
        <v>25250.55</v>
      </c>
      <c r="H1142"/>
    </row>
    <row r="1143" spans="1:8" x14ac:dyDescent="0.25">
      <c r="A1143" s="72">
        <v>43389</v>
      </c>
      <c r="B1143" s="1">
        <v>25798.42</v>
      </c>
      <c r="H1143"/>
    </row>
    <row r="1144" spans="1:8" x14ac:dyDescent="0.25">
      <c r="A1144" s="72">
        <v>43390</v>
      </c>
      <c r="B1144" s="1">
        <v>25706.68</v>
      </c>
      <c r="H1144"/>
    </row>
    <row r="1145" spans="1:8" x14ac:dyDescent="0.25">
      <c r="A1145" s="72">
        <v>43391</v>
      </c>
      <c r="B1145" s="1">
        <v>25379.45</v>
      </c>
      <c r="H1145"/>
    </row>
    <row r="1146" spans="1:8" x14ac:dyDescent="0.25">
      <c r="A1146" s="72">
        <v>43392</v>
      </c>
      <c r="B1146" s="1">
        <v>25444.34</v>
      </c>
      <c r="H1146"/>
    </row>
    <row r="1147" spans="1:8" x14ac:dyDescent="0.25">
      <c r="A1147" s="72">
        <v>43395</v>
      </c>
      <c r="B1147" s="1">
        <v>25317.41</v>
      </c>
      <c r="H1147"/>
    </row>
    <row r="1148" spans="1:8" x14ac:dyDescent="0.25">
      <c r="A1148" s="72">
        <v>43396</v>
      </c>
      <c r="B1148" s="1">
        <v>25191.43</v>
      </c>
      <c r="H1148"/>
    </row>
    <row r="1149" spans="1:8" x14ac:dyDescent="0.25">
      <c r="A1149" s="72">
        <v>43397</v>
      </c>
      <c r="B1149" s="1">
        <v>24583.42</v>
      </c>
      <c r="H1149"/>
    </row>
    <row r="1150" spans="1:8" x14ac:dyDescent="0.25">
      <c r="A1150" s="72">
        <v>43398</v>
      </c>
      <c r="B1150" s="1">
        <v>24984.55</v>
      </c>
      <c r="H1150"/>
    </row>
    <row r="1151" spans="1:8" x14ac:dyDescent="0.25">
      <c r="A1151" s="72">
        <v>43399</v>
      </c>
      <c r="B1151" s="1">
        <v>24688.31</v>
      </c>
      <c r="H1151"/>
    </row>
    <row r="1152" spans="1:8" x14ac:dyDescent="0.25">
      <c r="A1152" s="72">
        <v>43402</v>
      </c>
      <c r="B1152" s="1">
        <v>24442.92</v>
      </c>
      <c r="H1152"/>
    </row>
    <row r="1153" spans="1:8" x14ac:dyDescent="0.25">
      <c r="A1153" s="72">
        <v>43403</v>
      </c>
      <c r="B1153" s="1">
        <v>24874.639999999999</v>
      </c>
      <c r="H1153"/>
    </row>
    <row r="1154" spans="1:8" x14ac:dyDescent="0.25">
      <c r="A1154" s="72">
        <v>43404</v>
      </c>
      <c r="B1154" s="1">
        <v>25115.759999999998</v>
      </c>
      <c r="H1154"/>
    </row>
    <row r="1155" spans="1:8" x14ac:dyDescent="0.25">
      <c r="A1155" s="72">
        <v>43405</v>
      </c>
      <c r="B1155" s="1">
        <v>25380.74</v>
      </c>
      <c r="H1155"/>
    </row>
    <row r="1156" spans="1:8" x14ac:dyDescent="0.25">
      <c r="A1156" s="72">
        <v>43406</v>
      </c>
      <c r="B1156" s="1">
        <v>25270.83</v>
      </c>
      <c r="H1156"/>
    </row>
    <row r="1157" spans="1:8" x14ac:dyDescent="0.25">
      <c r="A1157" s="72">
        <v>43409</v>
      </c>
      <c r="B1157" s="1">
        <v>25461.7</v>
      </c>
      <c r="H1157"/>
    </row>
    <row r="1158" spans="1:8" x14ac:dyDescent="0.25">
      <c r="A1158" s="72">
        <v>43410</v>
      </c>
      <c r="B1158" s="1">
        <v>25635.01</v>
      </c>
      <c r="H1158"/>
    </row>
    <row r="1159" spans="1:8" x14ac:dyDescent="0.25">
      <c r="A1159" s="72">
        <v>43411</v>
      </c>
      <c r="B1159" s="1">
        <v>26180.3</v>
      </c>
      <c r="H1159"/>
    </row>
    <row r="1160" spans="1:8" x14ac:dyDescent="0.25">
      <c r="A1160" s="72">
        <v>43412</v>
      </c>
      <c r="B1160" s="1">
        <v>26191.22</v>
      </c>
      <c r="H1160"/>
    </row>
    <row r="1161" spans="1:8" x14ac:dyDescent="0.25">
      <c r="A1161" s="72">
        <v>43413</v>
      </c>
      <c r="B1161" s="1">
        <v>25989.3</v>
      </c>
      <c r="H1161"/>
    </row>
    <row r="1162" spans="1:8" x14ac:dyDescent="0.25">
      <c r="A1162" s="72">
        <v>43416</v>
      </c>
      <c r="B1162" s="1">
        <v>25387.18</v>
      </c>
      <c r="H1162"/>
    </row>
    <row r="1163" spans="1:8" x14ac:dyDescent="0.25">
      <c r="A1163" s="72">
        <v>43417</v>
      </c>
      <c r="B1163" s="1">
        <v>25286.49</v>
      </c>
      <c r="H1163"/>
    </row>
    <row r="1164" spans="1:8" x14ac:dyDescent="0.25">
      <c r="A1164" s="72">
        <v>43418</v>
      </c>
      <c r="B1164" s="1">
        <v>25080.5</v>
      </c>
      <c r="H1164"/>
    </row>
    <row r="1165" spans="1:8" x14ac:dyDescent="0.25">
      <c r="A1165" s="72">
        <v>43419</v>
      </c>
      <c r="B1165" s="1">
        <v>25289.27</v>
      </c>
      <c r="H1165"/>
    </row>
    <row r="1166" spans="1:8" x14ac:dyDescent="0.25">
      <c r="A1166" s="72">
        <v>43420</v>
      </c>
      <c r="B1166" s="1">
        <v>25413.22</v>
      </c>
      <c r="H1166"/>
    </row>
    <row r="1167" spans="1:8" x14ac:dyDescent="0.25">
      <c r="A1167" s="72">
        <v>43423</v>
      </c>
      <c r="B1167" s="1">
        <v>25017.439999999999</v>
      </c>
      <c r="H1167"/>
    </row>
    <row r="1168" spans="1:8" x14ac:dyDescent="0.25">
      <c r="A1168" s="72">
        <v>43424</v>
      </c>
      <c r="B1168" s="1">
        <v>24465.64</v>
      </c>
      <c r="H1168"/>
    </row>
    <row r="1169" spans="1:8" x14ac:dyDescent="0.25">
      <c r="A1169" s="72">
        <v>43425</v>
      </c>
      <c r="B1169" s="1">
        <v>24464.69</v>
      </c>
      <c r="H1169"/>
    </row>
    <row r="1170" spans="1:8" x14ac:dyDescent="0.25">
      <c r="A1170" s="72">
        <v>43426</v>
      </c>
      <c r="B1170" s="1" t="s">
        <v>131</v>
      </c>
      <c r="H1170"/>
    </row>
    <row r="1171" spans="1:8" x14ac:dyDescent="0.25">
      <c r="A1171" s="72">
        <v>43427</v>
      </c>
      <c r="B1171" s="1">
        <v>24285.95</v>
      </c>
      <c r="H1171"/>
    </row>
    <row r="1172" spans="1:8" x14ac:dyDescent="0.25">
      <c r="A1172" s="72">
        <v>43430</v>
      </c>
      <c r="B1172" s="1">
        <v>24640.240000000002</v>
      </c>
      <c r="H1172"/>
    </row>
    <row r="1173" spans="1:8" x14ac:dyDescent="0.25">
      <c r="A1173" s="72">
        <v>43431</v>
      </c>
      <c r="B1173" s="1">
        <v>24748.73</v>
      </c>
      <c r="H1173"/>
    </row>
    <row r="1174" spans="1:8" x14ac:dyDescent="0.25">
      <c r="A1174" s="72">
        <v>43432</v>
      </c>
      <c r="B1174" s="1">
        <v>25366.43</v>
      </c>
      <c r="H1174"/>
    </row>
    <row r="1175" spans="1:8" x14ac:dyDescent="0.25">
      <c r="A1175" s="72">
        <v>43433</v>
      </c>
      <c r="B1175" s="1">
        <v>25338.84</v>
      </c>
      <c r="H1175"/>
    </row>
    <row r="1176" spans="1:8" x14ac:dyDescent="0.25">
      <c r="A1176" s="72">
        <v>43434</v>
      </c>
      <c r="B1176" s="1">
        <v>25538.46</v>
      </c>
      <c r="H1176"/>
    </row>
    <row r="1177" spans="1:8" x14ac:dyDescent="0.25">
      <c r="A1177" s="72">
        <v>43437</v>
      </c>
      <c r="B1177" s="1">
        <v>25826.43</v>
      </c>
      <c r="H1177"/>
    </row>
    <row r="1178" spans="1:8" x14ac:dyDescent="0.25">
      <c r="A1178" s="72">
        <v>43438</v>
      </c>
      <c r="B1178" s="1">
        <v>25027.07</v>
      </c>
      <c r="H1178"/>
    </row>
    <row r="1179" spans="1:8" x14ac:dyDescent="0.25">
      <c r="A1179" s="72">
        <v>43439</v>
      </c>
      <c r="B1179" s="1" t="s">
        <v>131</v>
      </c>
      <c r="H1179"/>
    </row>
    <row r="1180" spans="1:8" x14ac:dyDescent="0.25">
      <c r="A1180" s="72">
        <v>43440</v>
      </c>
      <c r="B1180" s="1">
        <v>24947.67</v>
      </c>
      <c r="H1180"/>
    </row>
    <row r="1181" spans="1:8" x14ac:dyDescent="0.25">
      <c r="A1181" s="72">
        <v>43441</v>
      </c>
      <c r="B1181" s="1">
        <v>24388.95</v>
      </c>
      <c r="H1181"/>
    </row>
    <row r="1182" spans="1:8" x14ac:dyDescent="0.25">
      <c r="A1182" s="72">
        <v>43444</v>
      </c>
      <c r="B1182" s="1">
        <v>24423.26</v>
      </c>
      <c r="H1182"/>
    </row>
    <row r="1183" spans="1:8" x14ac:dyDescent="0.25">
      <c r="A1183" s="72">
        <v>43445</v>
      </c>
      <c r="B1183" s="1">
        <v>24370.240000000002</v>
      </c>
      <c r="H1183"/>
    </row>
    <row r="1184" spans="1:8" x14ac:dyDescent="0.25">
      <c r="A1184" s="72">
        <v>43446</v>
      </c>
      <c r="B1184" s="1">
        <v>24527.27</v>
      </c>
      <c r="H1184"/>
    </row>
    <row r="1185" spans="1:8" x14ac:dyDescent="0.25">
      <c r="A1185" s="72">
        <v>43447</v>
      </c>
      <c r="B1185" s="1">
        <v>24597.38</v>
      </c>
      <c r="H1185"/>
    </row>
    <row r="1186" spans="1:8" x14ac:dyDescent="0.25">
      <c r="A1186" s="72">
        <v>43448</v>
      </c>
      <c r="B1186" s="1">
        <v>24100.51</v>
      </c>
      <c r="H1186"/>
    </row>
    <row r="1187" spans="1:8" x14ac:dyDescent="0.25">
      <c r="A1187" s="72">
        <v>43451</v>
      </c>
      <c r="B1187" s="1">
        <v>23592.98</v>
      </c>
      <c r="H1187"/>
    </row>
    <row r="1188" spans="1:8" x14ac:dyDescent="0.25">
      <c r="A1188" s="72">
        <v>43452</v>
      </c>
      <c r="B1188" s="1">
        <v>23675.64</v>
      </c>
      <c r="H1188"/>
    </row>
    <row r="1189" spans="1:8" x14ac:dyDescent="0.25">
      <c r="A1189" s="72">
        <v>43453</v>
      </c>
      <c r="B1189" s="1">
        <v>23323.66</v>
      </c>
      <c r="H1189"/>
    </row>
    <row r="1190" spans="1:8" x14ac:dyDescent="0.25">
      <c r="A1190" s="72">
        <v>43454</v>
      </c>
      <c r="B1190" s="1">
        <v>22859.599999999999</v>
      </c>
      <c r="H1190"/>
    </row>
    <row r="1191" spans="1:8" x14ac:dyDescent="0.25">
      <c r="A1191" s="72">
        <v>43455</v>
      </c>
      <c r="B1191" s="1">
        <v>22445.37</v>
      </c>
      <c r="H1191"/>
    </row>
    <row r="1192" spans="1:8" x14ac:dyDescent="0.25">
      <c r="A1192" s="72">
        <v>43458</v>
      </c>
      <c r="B1192" s="1">
        <v>21792.2</v>
      </c>
      <c r="H1192"/>
    </row>
    <row r="1193" spans="1:8" x14ac:dyDescent="0.25">
      <c r="A1193" s="72">
        <v>43459</v>
      </c>
      <c r="B1193" s="1" t="s">
        <v>131</v>
      </c>
      <c r="H1193"/>
    </row>
    <row r="1194" spans="1:8" x14ac:dyDescent="0.25">
      <c r="A1194" s="72">
        <v>43460</v>
      </c>
      <c r="B1194" s="1">
        <v>22878.45</v>
      </c>
      <c r="H1194"/>
    </row>
    <row r="1195" spans="1:8" x14ac:dyDescent="0.25">
      <c r="A1195" s="72">
        <v>43461</v>
      </c>
      <c r="B1195" s="1">
        <v>23138.82</v>
      </c>
      <c r="H1195"/>
    </row>
    <row r="1196" spans="1:8" x14ac:dyDescent="0.25">
      <c r="A1196" s="72">
        <v>43462</v>
      </c>
      <c r="B1196" s="1">
        <v>23062.400000000001</v>
      </c>
      <c r="H1196"/>
    </row>
    <row r="1197" spans="1:8" x14ac:dyDescent="0.25">
      <c r="A1197" s="72">
        <v>43465</v>
      </c>
      <c r="B1197" s="1">
        <v>23327.46</v>
      </c>
      <c r="H1197"/>
    </row>
    <row r="1198" spans="1:8" x14ac:dyDescent="0.25">
      <c r="A1198" s="72">
        <v>43466</v>
      </c>
      <c r="B1198" s="1" t="s">
        <v>131</v>
      </c>
      <c r="H1198"/>
    </row>
    <row r="1199" spans="1:8" x14ac:dyDescent="0.25">
      <c r="A1199" s="72">
        <v>43467</v>
      </c>
      <c r="B1199" s="1">
        <v>23346.240000000002</v>
      </c>
      <c r="H1199"/>
    </row>
    <row r="1200" spans="1:8" x14ac:dyDescent="0.25">
      <c r="A1200" s="72">
        <v>43468</v>
      </c>
      <c r="B1200" s="1">
        <v>22686.22</v>
      </c>
      <c r="H1200"/>
    </row>
    <row r="1201" spans="1:8" x14ac:dyDescent="0.25">
      <c r="A1201" s="72">
        <v>43469</v>
      </c>
      <c r="B1201" s="1">
        <v>23433.16</v>
      </c>
      <c r="H1201"/>
    </row>
    <row r="1202" spans="1:8" x14ac:dyDescent="0.25">
      <c r="A1202" s="72">
        <v>43472</v>
      </c>
      <c r="B1202" s="1">
        <v>23531.35</v>
      </c>
      <c r="H1202"/>
    </row>
    <row r="1203" spans="1:8" x14ac:dyDescent="0.25">
      <c r="A1203" s="72">
        <v>43473</v>
      </c>
      <c r="B1203" s="1">
        <v>23787.45</v>
      </c>
      <c r="H1203"/>
    </row>
    <row r="1204" spans="1:8" x14ac:dyDescent="0.25">
      <c r="A1204" s="72">
        <v>43474</v>
      </c>
      <c r="B1204" s="1">
        <v>23879.119999999999</v>
      </c>
      <c r="H1204"/>
    </row>
    <row r="1205" spans="1:8" x14ac:dyDescent="0.25">
      <c r="A1205" s="72">
        <v>43475</v>
      </c>
      <c r="B1205" s="1">
        <v>24001.919999999998</v>
      </c>
      <c r="H1205"/>
    </row>
    <row r="1206" spans="1:8" x14ac:dyDescent="0.25">
      <c r="A1206" s="72">
        <v>43476</v>
      </c>
      <c r="B1206" s="1">
        <v>23995.95</v>
      </c>
      <c r="H1206"/>
    </row>
    <row r="1207" spans="1:8" x14ac:dyDescent="0.25">
      <c r="A1207" s="72">
        <v>43479</v>
      </c>
      <c r="B1207" s="1">
        <v>23909.84</v>
      </c>
      <c r="H1207"/>
    </row>
    <row r="1208" spans="1:8" x14ac:dyDescent="0.25">
      <c r="A1208" s="72">
        <v>43480</v>
      </c>
      <c r="B1208" s="1">
        <v>24065.59</v>
      </c>
      <c r="H1208"/>
    </row>
    <row r="1209" spans="1:8" x14ac:dyDescent="0.25">
      <c r="A1209" s="72">
        <v>43481</v>
      </c>
      <c r="B1209" s="1">
        <v>24207.16</v>
      </c>
      <c r="H1209"/>
    </row>
    <row r="1210" spans="1:8" x14ac:dyDescent="0.25">
      <c r="A1210" s="72">
        <v>43482</v>
      </c>
      <c r="B1210" s="1">
        <v>24370.1</v>
      </c>
      <c r="H1210"/>
    </row>
    <row r="1211" spans="1:8" x14ac:dyDescent="0.25">
      <c r="A1211" s="72">
        <v>43483</v>
      </c>
      <c r="B1211" s="1">
        <v>24706.35</v>
      </c>
      <c r="H1211"/>
    </row>
    <row r="1212" spans="1:8" x14ac:dyDescent="0.25">
      <c r="A1212" s="72">
        <v>43486</v>
      </c>
      <c r="B1212" s="1" t="s">
        <v>131</v>
      </c>
      <c r="H1212"/>
    </row>
    <row r="1213" spans="1:8" x14ac:dyDescent="0.25">
      <c r="A1213" s="72">
        <v>43487</v>
      </c>
      <c r="B1213" s="1">
        <v>24404.48</v>
      </c>
      <c r="H1213"/>
    </row>
    <row r="1214" spans="1:8" x14ac:dyDescent="0.25">
      <c r="A1214" s="72">
        <v>43488</v>
      </c>
      <c r="B1214" s="1">
        <v>24575.62</v>
      </c>
      <c r="H1214"/>
    </row>
    <row r="1215" spans="1:8" x14ac:dyDescent="0.25">
      <c r="A1215" s="72">
        <v>43489</v>
      </c>
      <c r="B1215" s="1">
        <v>24553.24</v>
      </c>
      <c r="H1215"/>
    </row>
    <row r="1216" spans="1:8" x14ac:dyDescent="0.25">
      <c r="A1216" s="72">
        <v>43490</v>
      </c>
      <c r="B1216" s="1">
        <v>24737.200000000001</v>
      </c>
      <c r="H1216"/>
    </row>
    <row r="1217" spans="1:8" x14ac:dyDescent="0.25">
      <c r="A1217" s="72">
        <v>43493</v>
      </c>
      <c r="B1217" s="1">
        <v>24528.22</v>
      </c>
      <c r="H1217"/>
    </row>
    <row r="1218" spans="1:8" x14ac:dyDescent="0.25">
      <c r="A1218" s="72">
        <v>43494</v>
      </c>
      <c r="B1218" s="1">
        <v>24579.96</v>
      </c>
      <c r="H1218"/>
    </row>
    <row r="1219" spans="1:8" x14ac:dyDescent="0.25">
      <c r="A1219" s="72">
        <v>43495</v>
      </c>
      <c r="B1219" s="1">
        <v>25014.86</v>
      </c>
      <c r="H1219"/>
    </row>
    <row r="1220" spans="1:8" x14ac:dyDescent="0.25">
      <c r="A1220" s="72">
        <v>43496</v>
      </c>
      <c r="B1220" s="1">
        <v>24999.67</v>
      </c>
      <c r="H1220"/>
    </row>
    <row r="1221" spans="1:8" x14ac:dyDescent="0.25">
      <c r="A1221" s="72">
        <v>43497</v>
      </c>
      <c r="B1221" s="1">
        <v>25063.89</v>
      </c>
      <c r="H1221"/>
    </row>
    <row r="1222" spans="1:8" x14ac:dyDescent="0.25">
      <c r="A1222" s="72">
        <v>43500</v>
      </c>
      <c r="B1222" s="1">
        <v>25239.37</v>
      </c>
      <c r="H1222"/>
    </row>
    <row r="1223" spans="1:8" x14ac:dyDescent="0.25">
      <c r="A1223" s="72">
        <v>43501</v>
      </c>
      <c r="B1223" s="1">
        <v>25411.52</v>
      </c>
      <c r="H1223"/>
    </row>
    <row r="1224" spans="1:8" x14ac:dyDescent="0.25">
      <c r="A1224" s="72">
        <v>43502</v>
      </c>
      <c r="B1224" s="1">
        <v>25390.3</v>
      </c>
      <c r="H1224"/>
    </row>
    <row r="1225" spans="1:8" x14ac:dyDescent="0.25">
      <c r="A1225" s="72">
        <v>43503</v>
      </c>
      <c r="B1225" s="1">
        <v>25169.53</v>
      </c>
      <c r="H1225"/>
    </row>
    <row r="1226" spans="1:8" x14ac:dyDescent="0.25">
      <c r="A1226" s="72">
        <v>43504</v>
      </c>
      <c r="B1226" s="1">
        <v>25106.33</v>
      </c>
      <c r="H1226"/>
    </row>
    <row r="1227" spans="1:8" x14ac:dyDescent="0.25">
      <c r="A1227" s="72">
        <v>43507</v>
      </c>
      <c r="B1227" s="1">
        <v>25053.11</v>
      </c>
      <c r="H1227"/>
    </row>
    <row r="1228" spans="1:8" x14ac:dyDescent="0.25">
      <c r="A1228" s="72">
        <v>43508</v>
      </c>
      <c r="B1228" s="1">
        <v>25425.759999999998</v>
      </c>
      <c r="H1228"/>
    </row>
    <row r="1229" spans="1:8" x14ac:dyDescent="0.25">
      <c r="A1229" s="72">
        <v>43509</v>
      </c>
      <c r="B1229" s="1">
        <v>25543.27</v>
      </c>
      <c r="H1229"/>
    </row>
    <row r="1230" spans="1:8" x14ac:dyDescent="0.25">
      <c r="A1230" s="72">
        <v>43510</v>
      </c>
      <c r="B1230" s="1">
        <v>25439.39</v>
      </c>
      <c r="H1230"/>
    </row>
    <row r="1231" spans="1:8" x14ac:dyDescent="0.25">
      <c r="A1231" s="72">
        <v>43511</v>
      </c>
      <c r="B1231" s="1">
        <v>25883.25</v>
      </c>
      <c r="H1231"/>
    </row>
    <row r="1232" spans="1:8" x14ac:dyDescent="0.25">
      <c r="A1232" s="72">
        <v>43514</v>
      </c>
      <c r="B1232" s="1" t="s">
        <v>131</v>
      </c>
      <c r="H1232"/>
    </row>
    <row r="1233" spans="1:8" x14ac:dyDescent="0.25">
      <c r="A1233" s="72">
        <v>43515</v>
      </c>
      <c r="B1233" s="1">
        <v>25891.32</v>
      </c>
      <c r="H1233"/>
    </row>
    <row r="1234" spans="1:8" x14ac:dyDescent="0.25">
      <c r="A1234" s="72">
        <v>43516</v>
      </c>
      <c r="B1234" s="1">
        <v>25954.44</v>
      </c>
      <c r="H1234"/>
    </row>
    <row r="1235" spans="1:8" x14ac:dyDescent="0.25">
      <c r="A1235" s="72">
        <v>43517</v>
      </c>
      <c r="B1235" s="1">
        <v>25850.63</v>
      </c>
      <c r="H1235"/>
    </row>
    <row r="1236" spans="1:8" x14ac:dyDescent="0.25">
      <c r="A1236" s="72">
        <v>43518</v>
      </c>
      <c r="B1236" s="1">
        <v>26031.81</v>
      </c>
      <c r="H1236"/>
    </row>
    <row r="1237" spans="1:8" x14ac:dyDescent="0.25">
      <c r="A1237" s="72">
        <v>43521</v>
      </c>
      <c r="B1237" s="1">
        <v>26091.95</v>
      </c>
      <c r="H1237"/>
    </row>
    <row r="1238" spans="1:8" x14ac:dyDescent="0.25">
      <c r="A1238" s="72">
        <v>43522</v>
      </c>
      <c r="B1238" s="1">
        <v>26057.98</v>
      </c>
      <c r="H1238"/>
    </row>
    <row r="1239" spans="1:8" x14ac:dyDescent="0.25">
      <c r="A1239" s="72">
        <v>43523</v>
      </c>
      <c r="B1239" s="1">
        <v>25985.16</v>
      </c>
      <c r="H1239"/>
    </row>
    <row r="1240" spans="1:8" x14ac:dyDescent="0.25">
      <c r="A1240" s="72">
        <v>43524</v>
      </c>
      <c r="B1240" s="1">
        <v>25916</v>
      </c>
      <c r="H1240"/>
    </row>
    <row r="1241" spans="1:8" x14ac:dyDescent="0.25">
      <c r="A1241" s="72">
        <v>43525</v>
      </c>
      <c r="B1241" s="1">
        <v>26026.32</v>
      </c>
      <c r="H1241"/>
    </row>
    <row r="1242" spans="1:8" x14ac:dyDescent="0.25">
      <c r="A1242" s="72">
        <v>43528</v>
      </c>
      <c r="B1242" s="1">
        <v>25819.65</v>
      </c>
      <c r="H1242"/>
    </row>
    <row r="1243" spans="1:8" x14ac:dyDescent="0.25">
      <c r="A1243" s="72">
        <v>43529</v>
      </c>
      <c r="B1243" s="1">
        <v>25806.63</v>
      </c>
      <c r="H1243"/>
    </row>
    <row r="1244" spans="1:8" x14ac:dyDescent="0.25">
      <c r="A1244" s="72">
        <v>43530</v>
      </c>
      <c r="B1244" s="1">
        <v>25673.46</v>
      </c>
      <c r="H1244"/>
    </row>
    <row r="1245" spans="1:8" x14ac:dyDescent="0.25">
      <c r="A1245" s="72">
        <v>43531</v>
      </c>
      <c r="B1245" s="1">
        <v>25473.23</v>
      </c>
      <c r="H1245"/>
    </row>
    <row r="1246" spans="1:8" x14ac:dyDescent="0.25">
      <c r="A1246" s="72">
        <v>43532</v>
      </c>
      <c r="B1246" s="1">
        <v>25450.240000000002</v>
      </c>
      <c r="H1246"/>
    </row>
    <row r="1247" spans="1:8" x14ac:dyDescent="0.25">
      <c r="A1247" s="72">
        <v>43535</v>
      </c>
      <c r="B1247" s="1">
        <v>25650.880000000001</v>
      </c>
      <c r="H1247"/>
    </row>
    <row r="1248" spans="1:8" x14ac:dyDescent="0.25">
      <c r="A1248" s="72">
        <v>43536</v>
      </c>
      <c r="B1248" s="1">
        <v>25554.66</v>
      </c>
      <c r="H1248"/>
    </row>
    <row r="1249" spans="1:8" x14ac:dyDescent="0.25">
      <c r="A1249" s="72">
        <v>43537</v>
      </c>
      <c r="B1249" s="1">
        <v>25702.89</v>
      </c>
      <c r="H1249"/>
    </row>
    <row r="1250" spans="1:8" x14ac:dyDescent="0.25">
      <c r="A1250" s="72">
        <v>43538</v>
      </c>
      <c r="B1250" s="1">
        <v>25709.94</v>
      </c>
      <c r="H1250"/>
    </row>
    <row r="1251" spans="1:8" x14ac:dyDescent="0.25">
      <c r="A1251" s="72">
        <v>43539</v>
      </c>
      <c r="B1251" s="1">
        <v>25848.87</v>
      </c>
      <c r="H1251"/>
    </row>
    <row r="1252" spans="1:8" x14ac:dyDescent="0.25">
      <c r="A1252" s="72">
        <v>43542</v>
      </c>
      <c r="B1252" s="1">
        <v>25914.1</v>
      </c>
      <c r="H1252"/>
    </row>
    <row r="1253" spans="1:8" x14ac:dyDescent="0.25">
      <c r="A1253" s="72">
        <v>43543</v>
      </c>
      <c r="B1253" s="1">
        <v>25887.38</v>
      </c>
      <c r="H1253"/>
    </row>
    <row r="1254" spans="1:8" x14ac:dyDescent="0.25">
      <c r="A1254" s="72">
        <v>43544</v>
      </c>
      <c r="B1254" s="1">
        <v>25745.67</v>
      </c>
      <c r="H1254"/>
    </row>
    <row r="1255" spans="1:8" x14ac:dyDescent="0.25">
      <c r="A1255" s="72">
        <v>43545</v>
      </c>
      <c r="B1255" s="1">
        <v>25962.51</v>
      </c>
      <c r="H1255"/>
    </row>
    <row r="1256" spans="1:8" x14ac:dyDescent="0.25">
      <c r="A1256" s="72">
        <v>43546</v>
      </c>
      <c r="B1256" s="1">
        <v>25502.32</v>
      </c>
      <c r="H1256"/>
    </row>
    <row r="1257" spans="1:8" x14ac:dyDescent="0.25">
      <c r="A1257" s="72">
        <v>43549</v>
      </c>
      <c r="B1257" s="1">
        <v>25516.83</v>
      </c>
      <c r="H1257"/>
    </row>
    <row r="1258" spans="1:8" x14ac:dyDescent="0.25">
      <c r="A1258" s="72">
        <v>43550</v>
      </c>
      <c r="B1258" s="1">
        <v>25657.73</v>
      </c>
      <c r="H1258"/>
    </row>
    <row r="1259" spans="1:8" x14ac:dyDescent="0.25">
      <c r="A1259" s="72">
        <v>43551</v>
      </c>
      <c r="B1259" s="1">
        <v>25625.59</v>
      </c>
      <c r="H1259"/>
    </row>
    <row r="1260" spans="1:8" x14ac:dyDescent="0.25">
      <c r="A1260" s="72">
        <v>43552</v>
      </c>
      <c r="B1260" s="1">
        <v>25717.46</v>
      </c>
      <c r="H1260"/>
    </row>
    <row r="1261" spans="1:8" x14ac:dyDescent="0.25">
      <c r="A1261" s="72">
        <v>43553</v>
      </c>
      <c r="B1261" s="1">
        <v>25928.68</v>
      </c>
      <c r="H1261"/>
    </row>
    <row r="1262" spans="1:8" x14ac:dyDescent="0.25">
      <c r="A1262" s="72">
        <v>43556</v>
      </c>
      <c r="B1262" s="1">
        <v>26258.42</v>
      </c>
      <c r="H1262"/>
    </row>
    <row r="1263" spans="1:8" x14ac:dyDescent="0.25">
      <c r="A1263" s="72">
        <v>43557</v>
      </c>
      <c r="B1263" s="1">
        <v>26179.13</v>
      </c>
      <c r="H1263"/>
    </row>
    <row r="1264" spans="1:8" x14ac:dyDescent="0.25">
      <c r="A1264" s="72">
        <v>43558</v>
      </c>
      <c r="B1264" s="1">
        <v>26218.13</v>
      </c>
      <c r="H1264"/>
    </row>
    <row r="1265" spans="1:8" x14ac:dyDescent="0.25">
      <c r="A1265" s="72">
        <v>43559</v>
      </c>
      <c r="B1265" s="1">
        <v>26384.63</v>
      </c>
      <c r="H1265"/>
    </row>
    <row r="1266" spans="1:8" x14ac:dyDescent="0.25">
      <c r="A1266" s="72">
        <v>43560</v>
      </c>
      <c r="B1266" s="1">
        <v>26424.99</v>
      </c>
      <c r="H1266"/>
    </row>
    <row r="1267" spans="1:8" x14ac:dyDescent="0.25">
      <c r="A1267" s="72">
        <v>43563</v>
      </c>
      <c r="B1267" s="1">
        <v>26341.02</v>
      </c>
      <c r="H1267"/>
    </row>
    <row r="1268" spans="1:8" x14ac:dyDescent="0.25">
      <c r="A1268" s="72">
        <v>43564</v>
      </c>
      <c r="B1268" s="1">
        <v>26150.58</v>
      </c>
      <c r="H1268"/>
    </row>
    <row r="1269" spans="1:8" x14ac:dyDescent="0.25">
      <c r="A1269" s="72">
        <v>43565</v>
      </c>
      <c r="B1269" s="1">
        <v>26157.16</v>
      </c>
      <c r="H1269"/>
    </row>
    <row r="1270" spans="1:8" x14ac:dyDescent="0.25">
      <c r="A1270" s="72">
        <v>43566</v>
      </c>
      <c r="B1270" s="1">
        <v>26143.05</v>
      </c>
      <c r="H1270"/>
    </row>
    <row r="1271" spans="1:8" x14ac:dyDescent="0.25">
      <c r="A1271" s="72">
        <v>43567</v>
      </c>
      <c r="B1271" s="1">
        <v>26412.3</v>
      </c>
      <c r="H1271"/>
    </row>
    <row r="1272" spans="1:8" x14ac:dyDescent="0.25">
      <c r="A1272" s="72">
        <v>43570</v>
      </c>
      <c r="B1272" s="1">
        <v>26384.77</v>
      </c>
      <c r="H1272"/>
    </row>
    <row r="1273" spans="1:8" x14ac:dyDescent="0.25">
      <c r="A1273" s="72">
        <v>43571</v>
      </c>
      <c r="B1273" s="1">
        <v>26452.66</v>
      </c>
      <c r="H1273"/>
    </row>
    <row r="1274" spans="1:8" x14ac:dyDescent="0.25">
      <c r="A1274" s="72">
        <v>43572</v>
      </c>
      <c r="B1274" s="1">
        <v>26449.54</v>
      </c>
      <c r="H1274"/>
    </row>
    <row r="1275" spans="1:8" x14ac:dyDescent="0.25">
      <c r="A1275" s="72">
        <v>43573</v>
      </c>
      <c r="B1275" s="1">
        <v>26559.54</v>
      </c>
      <c r="H1275"/>
    </row>
    <row r="1276" spans="1:8" x14ac:dyDescent="0.25">
      <c r="A1276" s="72">
        <v>43574</v>
      </c>
      <c r="B1276" s="1" t="s">
        <v>131</v>
      </c>
      <c r="H1276"/>
    </row>
    <row r="1277" spans="1:8" x14ac:dyDescent="0.25">
      <c r="A1277" s="72">
        <v>43577</v>
      </c>
      <c r="B1277" s="1">
        <v>26511.05</v>
      </c>
      <c r="H1277"/>
    </row>
    <row r="1278" spans="1:8" x14ac:dyDescent="0.25">
      <c r="A1278" s="72">
        <v>43578</v>
      </c>
      <c r="B1278" s="1">
        <v>26656.39</v>
      </c>
      <c r="H1278"/>
    </row>
    <row r="1279" spans="1:8" x14ac:dyDescent="0.25">
      <c r="A1279" s="72">
        <v>43579</v>
      </c>
      <c r="B1279" s="1">
        <v>26597.05</v>
      </c>
      <c r="H1279"/>
    </row>
    <row r="1280" spans="1:8" x14ac:dyDescent="0.25">
      <c r="A1280" s="72">
        <v>43580</v>
      </c>
      <c r="B1280" s="1">
        <v>26462.080000000002</v>
      </c>
      <c r="H1280"/>
    </row>
    <row r="1281" spans="1:8" x14ac:dyDescent="0.25">
      <c r="A1281" s="72">
        <v>43581</v>
      </c>
      <c r="B1281" s="1">
        <v>26543.33</v>
      </c>
      <c r="H1281"/>
    </row>
    <row r="1282" spans="1:8" x14ac:dyDescent="0.25">
      <c r="A1282" s="72">
        <v>43584</v>
      </c>
      <c r="B1282" s="1">
        <v>26554.39</v>
      </c>
      <c r="H1282"/>
    </row>
    <row r="1283" spans="1:8" x14ac:dyDescent="0.25">
      <c r="A1283" s="72">
        <v>43585</v>
      </c>
      <c r="B1283" s="1">
        <v>26592.91</v>
      </c>
      <c r="H1283"/>
    </row>
    <row r="1284" spans="1:8" x14ac:dyDescent="0.25">
      <c r="A1284" s="72">
        <v>43586</v>
      </c>
      <c r="B1284" s="1">
        <v>26430.14</v>
      </c>
      <c r="H1284"/>
    </row>
    <row r="1285" spans="1:8" x14ac:dyDescent="0.25">
      <c r="A1285" s="72">
        <v>43587</v>
      </c>
      <c r="B1285" s="1">
        <v>26307.79</v>
      </c>
      <c r="H1285"/>
    </row>
    <row r="1286" spans="1:8" x14ac:dyDescent="0.25">
      <c r="A1286" s="72">
        <v>43588</v>
      </c>
      <c r="B1286" s="1">
        <v>26504.95</v>
      </c>
      <c r="H1286"/>
    </row>
    <row r="1287" spans="1:8" x14ac:dyDescent="0.25">
      <c r="A1287" s="72">
        <v>43591</v>
      </c>
      <c r="B1287" s="1">
        <v>26438.48</v>
      </c>
      <c r="H1287"/>
    </row>
    <row r="1288" spans="1:8" x14ac:dyDescent="0.25">
      <c r="A1288" s="72">
        <v>43592</v>
      </c>
      <c r="B1288" s="1">
        <v>25965.09</v>
      </c>
      <c r="H1288"/>
    </row>
    <row r="1289" spans="1:8" x14ac:dyDescent="0.25">
      <c r="A1289" s="72">
        <v>43593</v>
      </c>
      <c r="B1289" s="1">
        <v>25967.33</v>
      </c>
      <c r="H1289"/>
    </row>
    <row r="1290" spans="1:8" x14ac:dyDescent="0.25">
      <c r="A1290" s="72">
        <v>43594</v>
      </c>
      <c r="B1290" s="1">
        <v>25828.36</v>
      </c>
      <c r="H1290"/>
    </row>
    <row r="1291" spans="1:8" x14ac:dyDescent="0.25">
      <c r="A1291" s="72">
        <v>43595</v>
      </c>
      <c r="B1291" s="1">
        <v>25942.37</v>
      </c>
      <c r="H1291"/>
    </row>
    <row r="1292" spans="1:8" x14ac:dyDescent="0.25">
      <c r="A1292" s="72">
        <v>43598</v>
      </c>
      <c r="B1292" s="1">
        <v>25324.99</v>
      </c>
      <c r="H1292"/>
    </row>
    <row r="1293" spans="1:8" x14ac:dyDescent="0.25">
      <c r="A1293" s="72">
        <v>43599</v>
      </c>
      <c r="B1293" s="1">
        <v>25532.05</v>
      </c>
      <c r="H1293"/>
    </row>
    <row r="1294" spans="1:8" x14ac:dyDescent="0.25">
      <c r="A1294" s="72">
        <v>43600</v>
      </c>
      <c r="B1294" s="1">
        <v>25648.02</v>
      </c>
      <c r="H1294"/>
    </row>
    <row r="1295" spans="1:8" x14ac:dyDescent="0.25">
      <c r="A1295" s="72">
        <v>43601</v>
      </c>
      <c r="B1295" s="1">
        <v>25862.68</v>
      </c>
      <c r="H1295"/>
    </row>
    <row r="1296" spans="1:8" x14ac:dyDescent="0.25">
      <c r="A1296" s="72">
        <v>43602</v>
      </c>
      <c r="B1296" s="1">
        <v>25764</v>
      </c>
      <c r="H1296"/>
    </row>
    <row r="1297" spans="1:8" x14ac:dyDescent="0.25">
      <c r="A1297" s="72">
        <v>43605</v>
      </c>
      <c r="B1297" s="1">
        <v>25679.9</v>
      </c>
      <c r="H1297"/>
    </row>
    <row r="1298" spans="1:8" x14ac:dyDescent="0.25">
      <c r="A1298" s="72">
        <v>43606</v>
      </c>
      <c r="B1298" s="1">
        <v>25877.33</v>
      </c>
      <c r="H1298"/>
    </row>
    <row r="1299" spans="1:8" x14ac:dyDescent="0.25">
      <c r="A1299" s="72">
        <v>43607</v>
      </c>
      <c r="B1299" s="1">
        <v>25776.61</v>
      </c>
      <c r="H1299"/>
    </row>
    <row r="1300" spans="1:8" x14ac:dyDescent="0.25">
      <c r="A1300" s="72">
        <v>43608</v>
      </c>
      <c r="B1300" s="1">
        <v>25490.47</v>
      </c>
      <c r="H1300"/>
    </row>
    <row r="1301" spans="1:8" x14ac:dyDescent="0.25">
      <c r="A1301" s="72">
        <v>43609</v>
      </c>
      <c r="B1301" s="1">
        <v>25585.69</v>
      </c>
      <c r="H1301"/>
    </row>
    <row r="1302" spans="1:8" x14ac:dyDescent="0.25">
      <c r="A1302" s="72">
        <v>43612</v>
      </c>
      <c r="B1302" s="1" t="s">
        <v>131</v>
      </c>
      <c r="H1302"/>
    </row>
    <row r="1303" spans="1:8" x14ac:dyDescent="0.25">
      <c r="A1303" s="72">
        <v>43613</v>
      </c>
      <c r="B1303" s="1">
        <v>25347.77</v>
      </c>
      <c r="H1303"/>
    </row>
    <row r="1304" spans="1:8" x14ac:dyDescent="0.25">
      <c r="A1304" s="72">
        <v>43614</v>
      </c>
      <c r="B1304" s="1">
        <v>25126.41</v>
      </c>
      <c r="H1304"/>
    </row>
    <row r="1305" spans="1:8" x14ac:dyDescent="0.25">
      <c r="A1305" s="72">
        <v>43615</v>
      </c>
      <c r="B1305" s="1">
        <v>25169.88</v>
      </c>
      <c r="H1305"/>
    </row>
    <row r="1306" spans="1:8" x14ac:dyDescent="0.25">
      <c r="A1306" s="72">
        <v>43616</v>
      </c>
      <c r="B1306" s="1">
        <v>24815.040000000001</v>
      </c>
      <c r="H1306"/>
    </row>
    <row r="1307" spans="1:8" x14ac:dyDescent="0.25">
      <c r="A1307" s="72">
        <v>43619</v>
      </c>
      <c r="B1307" s="1">
        <v>24819.78</v>
      </c>
      <c r="H1307"/>
    </row>
    <row r="1308" spans="1:8" x14ac:dyDescent="0.25">
      <c r="A1308" s="72">
        <v>43620</v>
      </c>
      <c r="B1308" s="1">
        <v>25332.18</v>
      </c>
      <c r="H1308"/>
    </row>
    <row r="1309" spans="1:8" x14ac:dyDescent="0.25">
      <c r="A1309" s="72">
        <v>43621</v>
      </c>
      <c r="B1309" s="1">
        <v>25539.57</v>
      </c>
      <c r="H1309"/>
    </row>
    <row r="1310" spans="1:8" x14ac:dyDescent="0.25">
      <c r="A1310" s="72">
        <v>43622</v>
      </c>
      <c r="B1310" s="1">
        <v>25720.66</v>
      </c>
      <c r="H1310"/>
    </row>
    <row r="1311" spans="1:8" x14ac:dyDescent="0.25">
      <c r="A1311" s="72">
        <v>43623</v>
      </c>
      <c r="B1311" s="1">
        <v>25983.94</v>
      </c>
      <c r="H1311"/>
    </row>
    <row r="1312" spans="1:8" x14ac:dyDescent="0.25">
      <c r="A1312" s="72">
        <v>43626</v>
      </c>
      <c r="B1312" s="1">
        <v>26062.68</v>
      </c>
      <c r="H1312"/>
    </row>
    <row r="1313" spans="1:8" x14ac:dyDescent="0.25">
      <c r="A1313" s="72">
        <v>43627</v>
      </c>
      <c r="B1313" s="1">
        <v>26048.51</v>
      </c>
      <c r="H1313"/>
    </row>
    <row r="1314" spans="1:8" x14ac:dyDescent="0.25">
      <c r="A1314" s="72">
        <v>43628</v>
      </c>
      <c r="B1314" s="1">
        <v>26004.83</v>
      </c>
      <c r="H1314"/>
    </row>
    <row r="1315" spans="1:8" x14ac:dyDescent="0.25">
      <c r="A1315" s="72">
        <v>43629</v>
      </c>
      <c r="B1315" s="1">
        <v>26106.77</v>
      </c>
      <c r="H1315"/>
    </row>
    <row r="1316" spans="1:8" x14ac:dyDescent="0.25">
      <c r="A1316" s="72">
        <v>43630</v>
      </c>
      <c r="B1316" s="1">
        <v>26089.61</v>
      </c>
      <c r="H1316"/>
    </row>
    <row r="1317" spans="1:8" x14ac:dyDescent="0.25">
      <c r="A1317" s="72">
        <v>43633</v>
      </c>
      <c r="B1317" s="1">
        <v>26112.53</v>
      </c>
      <c r="H1317"/>
    </row>
    <row r="1318" spans="1:8" x14ac:dyDescent="0.25">
      <c r="A1318" s="72">
        <v>43634</v>
      </c>
      <c r="B1318" s="1">
        <v>26465.54</v>
      </c>
      <c r="H1318"/>
    </row>
    <row r="1319" spans="1:8" x14ac:dyDescent="0.25">
      <c r="A1319" s="72">
        <v>43635</v>
      </c>
      <c r="B1319" s="1">
        <v>26504</v>
      </c>
      <c r="H1319"/>
    </row>
    <row r="1320" spans="1:8" x14ac:dyDescent="0.25">
      <c r="A1320" s="72">
        <v>43636</v>
      </c>
      <c r="B1320" s="1">
        <v>26753.17</v>
      </c>
      <c r="H1320"/>
    </row>
    <row r="1321" spans="1:8" x14ac:dyDescent="0.25">
      <c r="A1321" s="72">
        <v>43637</v>
      </c>
      <c r="B1321" s="1">
        <v>26719.13</v>
      </c>
      <c r="H1321"/>
    </row>
    <row r="1322" spans="1:8" x14ac:dyDescent="0.25">
      <c r="A1322" s="72">
        <v>43640</v>
      </c>
      <c r="B1322" s="1">
        <v>26727.54</v>
      </c>
      <c r="H1322"/>
    </row>
    <row r="1323" spans="1:8" x14ac:dyDescent="0.25">
      <c r="A1323" s="72">
        <v>43641</v>
      </c>
      <c r="B1323" s="1">
        <v>26548.22</v>
      </c>
      <c r="H1323"/>
    </row>
    <row r="1324" spans="1:8" x14ac:dyDescent="0.25">
      <c r="A1324" s="72">
        <v>43642</v>
      </c>
      <c r="B1324" s="1">
        <v>26536.82</v>
      </c>
      <c r="H1324"/>
    </row>
    <row r="1325" spans="1:8" x14ac:dyDescent="0.25">
      <c r="A1325" s="72">
        <v>43643</v>
      </c>
      <c r="B1325" s="1">
        <v>26526.58</v>
      </c>
      <c r="H1325"/>
    </row>
    <row r="1326" spans="1:8" x14ac:dyDescent="0.25">
      <c r="A1326" s="72">
        <v>43644</v>
      </c>
      <c r="B1326" s="1">
        <v>26599.96</v>
      </c>
      <c r="H1326"/>
    </row>
    <row r="1327" spans="1:8" x14ac:dyDescent="0.25">
      <c r="A1327" s="72">
        <v>43647</v>
      </c>
      <c r="B1327" s="1">
        <v>26717.43</v>
      </c>
      <c r="H1327"/>
    </row>
    <row r="1328" spans="1:8" x14ac:dyDescent="0.25">
      <c r="A1328" s="72">
        <v>43648</v>
      </c>
      <c r="B1328" s="1">
        <v>26786.68</v>
      </c>
      <c r="H1328"/>
    </row>
    <row r="1329" spans="1:8" x14ac:dyDescent="0.25">
      <c r="A1329" s="72">
        <v>43649</v>
      </c>
      <c r="B1329" s="1">
        <v>26966</v>
      </c>
      <c r="H1329"/>
    </row>
    <row r="1330" spans="1:8" x14ac:dyDescent="0.25">
      <c r="A1330" s="72">
        <v>43650</v>
      </c>
      <c r="B1330" s="1" t="s">
        <v>131</v>
      </c>
      <c r="H1330"/>
    </row>
    <row r="1331" spans="1:8" x14ac:dyDescent="0.25">
      <c r="A1331" s="72">
        <v>43651</v>
      </c>
      <c r="B1331" s="1">
        <v>26922.12</v>
      </c>
      <c r="H1331"/>
    </row>
    <row r="1332" spans="1:8" x14ac:dyDescent="0.25">
      <c r="A1332" s="72">
        <v>43654</v>
      </c>
      <c r="B1332" s="1">
        <v>26806.14</v>
      </c>
      <c r="H1332"/>
    </row>
    <row r="1333" spans="1:8" x14ac:dyDescent="0.25">
      <c r="A1333" s="72">
        <v>43655</v>
      </c>
      <c r="B1333" s="1">
        <v>26783.49</v>
      </c>
      <c r="H1333"/>
    </row>
    <row r="1334" spans="1:8" x14ac:dyDescent="0.25">
      <c r="A1334" s="72">
        <v>43656</v>
      </c>
      <c r="B1334" s="1">
        <v>26860.2</v>
      </c>
      <c r="H1334"/>
    </row>
    <row r="1335" spans="1:8" x14ac:dyDescent="0.25">
      <c r="A1335" s="72">
        <v>43657</v>
      </c>
      <c r="B1335" s="1">
        <v>27088.080000000002</v>
      </c>
      <c r="H1335"/>
    </row>
    <row r="1336" spans="1:8" x14ac:dyDescent="0.25">
      <c r="A1336" s="72">
        <v>43658</v>
      </c>
      <c r="B1336" s="1">
        <v>27332.03</v>
      </c>
      <c r="H1336"/>
    </row>
    <row r="1337" spans="1:8" x14ac:dyDescent="0.25">
      <c r="A1337" s="72">
        <v>43661</v>
      </c>
      <c r="B1337" s="1">
        <v>27359.16</v>
      </c>
      <c r="H1337"/>
    </row>
    <row r="1338" spans="1:8" x14ac:dyDescent="0.25">
      <c r="A1338" s="72">
        <v>43662</v>
      </c>
      <c r="B1338" s="1">
        <v>27335.63</v>
      </c>
      <c r="H1338"/>
    </row>
    <row r="1339" spans="1:8" x14ac:dyDescent="0.25">
      <c r="A1339" s="72">
        <v>43663</v>
      </c>
      <c r="B1339" s="1">
        <v>27219.85</v>
      </c>
      <c r="H1339"/>
    </row>
    <row r="1340" spans="1:8" x14ac:dyDescent="0.25">
      <c r="A1340" s="72">
        <v>43664</v>
      </c>
      <c r="B1340" s="1">
        <v>27222.97</v>
      </c>
      <c r="H1340"/>
    </row>
    <row r="1341" spans="1:8" x14ac:dyDescent="0.25">
      <c r="A1341" s="72">
        <v>43665</v>
      </c>
      <c r="B1341" s="1">
        <v>27154.2</v>
      </c>
      <c r="H1341"/>
    </row>
    <row r="1342" spans="1:8" x14ac:dyDescent="0.25">
      <c r="A1342" s="72">
        <v>43668</v>
      </c>
      <c r="B1342" s="1">
        <v>27171.9</v>
      </c>
      <c r="H1342"/>
    </row>
    <row r="1343" spans="1:8" x14ac:dyDescent="0.25">
      <c r="A1343" s="72">
        <v>43669</v>
      </c>
      <c r="B1343" s="1">
        <v>27349.19</v>
      </c>
      <c r="H1343"/>
    </row>
    <row r="1344" spans="1:8" x14ac:dyDescent="0.25">
      <c r="A1344" s="72">
        <v>43670</v>
      </c>
      <c r="B1344" s="1">
        <v>27269.97</v>
      </c>
      <c r="H1344"/>
    </row>
    <row r="1345" spans="1:8" x14ac:dyDescent="0.25">
      <c r="A1345" s="72">
        <v>43671</v>
      </c>
      <c r="B1345" s="1">
        <v>27140.98</v>
      </c>
      <c r="H1345"/>
    </row>
    <row r="1346" spans="1:8" x14ac:dyDescent="0.25">
      <c r="A1346" s="72">
        <v>43672</v>
      </c>
      <c r="B1346" s="1">
        <v>27192.45</v>
      </c>
      <c r="H1346"/>
    </row>
    <row r="1347" spans="1:8" x14ac:dyDescent="0.25">
      <c r="A1347" s="72">
        <v>43675</v>
      </c>
      <c r="B1347" s="1">
        <v>27221.35</v>
      </c>
      <c r="H1347"/>
    </row>
    <row r="1348" spans="1:8" x14ac:dyDescent="0.25">
      <c r="A1348" s="72">
        <v>43676</v>
      </c>
      <c r="B1348" s="1">
        <v>27198.02</v>
      </c>
      <c r="H1348"/>
    </row>
    <row r="1349" spans="1:8" x14ac:dyDescent="0.25">
      <c r="A1349" s="72">
        <v>43677</v>
      </c>
      <c r="B1349" s="1">
        <v>26864.27</v>
      </c>
      <c r="H1349"/>
    </row>
    <row r="1350" spans="1:8" x14ac:dyDescent="0.25">
      <c r="A1350" s="72">
        <v>43678</v>
      </c>
      <c r="B1350" s="1">
        <v>26583.42</v>
      </c>
      <c r="H1350"/>
    </row>
    <row r="1351" spans="1:8" x14ac:dyDescent="0.25">
      <c r="A1351" s="72">
        <v>43679</v>
      </c>
      <c r="B1351" s="1">
        <v>26485.01</v>
      </c>
      <c r="H1351"/>
    </row>
    <row r="1352" spans="1:8" x14ac:dyDescent="0.25">
      <c r="A1352" s="72">
        <v>43682</v>
      </c>
      <c r="B1352" s="1">
        <v>25717.74</v>
      </c>
      <c r="H1352"/>
    </row>
    <row r="1353" spans="1:8" x14ac:dyDescent="0.25">
      <c r="A1353" s="72">
        <v>43683</v>
      </c>
      <c r="B1353" s="1">
        <v>26029.52</v>
      </c>
      <c r="H1353"/>
    </row>
    <row r="1354" spans="1:8" x14ac:dyDescent="0.25">
      <c r="A1354" s="72">
        <v>43684</v>
      </c>
      <c r="B1354" s="1">
        <v>26007.07</v>
      </c>
      <c r="H1354"/>
    </row>
    <row r="1355" spans="1:8" x14ac:dyDescent="0.25">
      <c r="A1355" s="72">
        <v>43685</v>
      </c>
      <c r="B1355" s="1">
        <v>26378.19</v>
      </c>
      <c r="H1355"/>
    </row>
    <row r="1356" spans="1:8" x14ac:dyDescent="0.25">
      <c r="A1356" s="72">
        <v>43686</v>
      </c>
      <c r="B1356" s="1">
        <v>26287.439999999999</v>
      </c>
      <c r="H1356"/>
    </row>
    <row r="1357" spans="1:8" x14ac:dyDescent="0.25">
      <c r="A1357" s="72">
        <v>43689</v>
      </c>
      <c r="B1357" s="1">
        <v>25907.37</v>
      </c>
      <c r="H1357"/>
    </row>
    <row r="1358" spans="1:8" x14ac:dyDescent="0.25">
      <c r="A1358" s="72">
        <v>43690</v>
      </c>
      <c r="B1358" s="1">
        <v>26279.91</v>
      </c>
      <c r="H1358"/>
    </row>
    <row r="1359" spans="1:8" x14ac:dyDescent="0.25">
      <c r="A1359" s="72">
        <v>43691</v>
      </c>
      <c r="B1359" s="1">
        <v>25479.42</v>
      </c>
      <c r="H1359"/>
    </row>
    <row r="1360" spans="1:8" x14ac:dyDescent="0.25">
      <c r="A1360" s="72">
        <v>43692</v>
      </c>
      <c r="B1360" s="1">
        <v>25579.39</v>
      </c>
      <c r="H1360"/>
    </row>
    <row r="1361" spans="1:8" x14ac:dyDescent="0.25">
      <c r="A1361" s="72">
        <v>43693</v>
      </c>
      <c r="B1361" s="1">
        <v>25886.01</v>
      </c>
      <c r="H1361"/>
    </row>
    <row r="1362" spans="1:8" x14ac:dyDescent="0.25">
      <c r="A1362" s="72">
        <v>43696</v>
      </c>
      <c r="B1362" s="1">
        <v>26135.79</v>
      </c>
      <c r="H1362"/>
    </row>
    <row r="1363" spans="1:8" x14ac:dyDescent="0.25">
      <c r="A1363" s="72">
        <v>43697</v>
      </c>
      <c r="B1363" s="1">
        <v>25962.44</v>
      </c>
      <c r="H1363"/>
    </row>
    <row r="1364" spans="1:8" x14ac:dyDescent="0.25">
      <c r="A1364" s="72">
        <v>43698</v>
      </c>
      <c r="B1364" s="1">
        <v>26202.73</v>
      </c>
      <c r="H1364"/>
    </row>
    <row r="1365" spans="1:8" x14ac:dyDescent="0.25">
      <c r="A1365" s="72">
        <v>43699</v>
      </c>
      <c r="B1365" s="1">
        <v>26252.240000000002</v>
      </c>
      <c r="H1365"/>
    </row>
    <row r="1366" spans="1:8" x14ac:dyDescent="0.25">
      <c r="A1366" s="72">
        <v>43700</v>
      </c>
      <c r="B1366" s="1">
        <v>25628.9</v>
      </c>
      <c r="H1366"/>
    </row>
    <row r="1367" spans="1:8" x14ac:dyDescent="0.25">
      <c r="A1367" s="72">
        <v>43703</v>
      </c>
      <c r="B1367" s="1">
        <v>25898.83</v>
      </c>
      <c r="H1367"/>
    </row>
    <row r="1368" spans="1:8" x14ac:dyDescent="0.25">
      <c r="A1368" s="72">
        <v>43704</v>
      </c>
      <c r="B1368" s="1">
        <v>25777.9</v>
      </c>
      <c r="H1368"/>
    </row>
    <row r="1369" spans="1:8" x14ac:dyDescent="0.25">
      <c r="A1369" s="72">
        <v>43705</v>
      </c>
      <c r="B1369" s="1">
        <v>26036.1</v>
      </c>
      <c r="H1369"/>
    </row>
    <row r="1370" spans="1:8" x14ac:dyDescent="0.25">
      <c r="A1370" s="72">
        <v>43706</v>
      </c>
      <c r="B1370" s="1">
        <v>26362.25</v>
      </c>
      <c r="H1370"/>
    </row>
    <row r="1371" spans="1:8" x14ac:dyDescent="0.25">
      <c r="A1371" s="72">
        <v>43707</v>
      </c>
      <c r="B1371" s="1">
        <v>26403.279999999999</v>
      </c>
      <c r="H1371"/>
    </row>
    <row r="1372" spans="1:8" x14ac:dyDescent="0.25">
      <c r="A1372" s="72">
        <v>43710</v>
      </c>
      <c r="B1372" s="1" t="s">
        <v>131</v>
      </c>
      <c r="H1372"/>
    </row>
    <row r="1373" spans="1:8" x14ac:dyDescent="0.25">
      <c r="A1373" s="72">
        <v>43711</v>
      </c>
      <c r="B1373" s="1">
        <v>26118.02</v>
      </c>
      <c r="H1373"/>
    </row>
    <row r="1374" spans="1:8" x14ac:dyDescent="0.25">
      <c r="A1374" s="72">
        <v>43712</v>
      </c>
      <c r="B1374" s="1">
        <v>26355.47</v>
      </c>
      <c r="H1374"/>
    </row>
    <row r="1375" spans="1:8" x14ac:dyDescent="0.25">
      <c r="A1375" s="72">
        <v>43713</v>
      </c>
      <c r="B1375" s="1">
        <v>26728.15</v>
      </c>
      <c r="H1375"/>
    </row>
    <row r="1376" spans="1:8" x14ac:dyDescent="0.25">
      <c r="A1376" s="72">
        <v>43714</v>
      </c>
      <c r="B1376" s="1">
        <v>26797.46</v>
      </c>
      <c r="H1376"/>
    </row>
    <row r="1377" spans="1:8" x14ac:dyDescent="0.25">
      <c r="A1377" s="72">
        <v>43717</v>
      </c>
      <c r="B1377" s="1">
        <v>26835.51</v>
      </c>
      <c r="H1377"/>
    </row>
    <row r="1378" spans="1:8" x14ac:dyDescent="0.25">
      <c r="A1378" s="72">
        <v>43718</v>
      </c>
      <c r="B1378" s="1">
        <v>26909.43</v>
      </c>
      <c r="H1378"/>
    </row>
    <row r="1379" spans="1:8" x14ac:dyDescent="0.25">
      <c r="A1379" s="72">
        <v>43719</v>
      </c>
      <c r="B1379" s="1">
        <v>27137.040000000001</v>
      </c>
      <c r="H1379"/>
    </row>
    <row r="1380" spans="1:8" x14ac:dyDescent="0.25">
      <c r="A1380" s="72">
        <v>43720</v>
      </c>
      <c r="B1380" s="1">
        <v>27182.45</v>
      </c>
      <c r="H1380"/>
    </row>
    <row r="1381" spans="1:8" x14ac:dyDescent="0.25">
      <c r="A1381" s="72">
        <v>43721</v>
      </c>
      <c r="B1381" s="1">
        <v>27219.52</v>
      </c>
      <c r="H1381"/>
    </row>
    <row r="1382" spans="1:8" x14ac:dyDescent="0.25">
      <c r="A1382" s="72">
        <v>43724</v>
      </c>
      <c r="B1382" s="1">
        <v>27076.82</v>
      </c>
      <c r="H1382"/>
    </row>
    <row r="1383" spans="1:8" x14ac:dyDescent="0.25">
      <c r="A1383" s="72">
        <v>43725</v>
      </c>
      <c r="B1383" s="1">
        <v>27110.799999999999</v>
      </c>
      <c r="H1383"/>
    </row>
    <row r="1384" spans="1:8" x14ac:dyDescent="0.25">
      <c r="A1384" s="72">
        <v>43726</v>
      </c>
      <c r="B1384" s="1">
        <v>27147.08</v>
      </c>
      <c r="H1384"/>
    </row>
    <row r="1385" spans="1:8" x14ac:dyDescent="0.25">
      <c r="A1385" s="72">
        <v>43727</v>
      </c>
      <c r="B1385" s="1">
        <v>27094.79</v>
      </c>
      <c r="H1385"/>
    </row>
    <row r="1386" spans="1:8" x14ac:dyDescent="0.25">
      <c r="A1386" s="72">
        <v>43728</v>
      </c>
      <c r="B1386" s="1">
        <v>26935.07</v>
      </c>
      <c r="H1386"/>
    </row>
    <row r="1387" spans="1:8" x14ac:dyDescent="0.25">
      <c r="A1387" s="72">
        <v>43731</v>
      </c>
      <c r="B1387" s="1">
        <v>26949.99</v>
      </c>
      <c r="H1387"/>
    </row>
    <row r="1388" spans="1:8" x14ac:dyDescent="0.25">
      <c r="A1388" s="72">
        <v>43732</v>
      </c>
      <c r="B1388" s="1">
        <v>26807.77</v>
      </c>
      <c r="H1388"/>
    </row>
    <row r="1389" spans="1:8" x14ac:dyDescent="0.25">
      <c r="A1389" s="72">
        <v>43733</v>
      </c>
      <c r="B1389" s="1">
        <v>26970.71</v>
      </c>
      <c r="H1389"/>
    </row>
    <row r="1390" spans="1:8" x14ac:dyDescent="0.25">
      <c r="A1390" s="72">
        <v>43734</v>
      </c>
      <c r="B1390" s="1">
        <v>26891.119999999999</v>
      </c>
      <c r="H1390"/>
    </row>
    <row r="1391" spans="1:8" x14ac:dyDescent="0.25">
      <c r="A1391" s="72">
        <v>43735</v>
      </c>
      <c r="B1391" s="1">
        <v>26820.25</v>
      </c>
      <c r="H1391"/>
    </row>
    <row r="1392" spans="1:8" x14ac:dyDescent="0.25">
      <c r="A1392" s="72">
        <v>43738</v>
      </c>
      <c r="B1392" s="1">
        <v>26916.83</v>
      </c>
      <c r="H1392"/>
    </row>
    <row r="1393" spans="1:8" x14ac:dyDescent="0.25">
      <c r="A1393" s="72">
        <v>43739</v>
      </c>
      <c r="B1393" s="1">
        <v>26573.040000000001</v>
      </c>
      <c r="H1393"/>
    </row>
    <row r="1394" spans="1:8" x14ac:dyDescent="0.25">
      <c r="A1394" s="72">
        <v>43740</v>
      </c>
      <c r="B1394" s="1">
        <v>26078.62</v>
      </c>
      <c r="H1394"/>
    </row>
    <row r="1395" spans="1:8" x14ac:dyDescent="0.25">
      <c r="A1395" s="72">
        <v>43741</v>
      </c>
      <c r="B1395" s="1">
        <v>26201.040000000001</v>
      </c>
      <c r="H1395"/>
    </row>
    <row r="1396" spans="1:8" x14ac:dyDescent="0.25">
      <c r="A1396" s="72">
        <v>43742</v>
      </c>
      <c r="B1396" s="1">
        <v>26573.72</v>
      </c>
      <c r="H1396"/>
    </row>
    <row r="1397" spans="1:8" x14ac:dyDescent="0.25">
      <c r="A1397" s="72">
        <v>43745</v>
      </c>
      <c r="B1397" s="1">
        <v>26478.02</v>
      </c>
      <c r="H1397"/>
    </row>
    <row r="1398" spans="1:8" x14ac:dyDescent="0.25">
      <c r="A1398" s="72">
        <v>43746</v>
      </c>
      <c r="B1398" s="1">
        <v>26164.04</v>
      </c>
      <c r="H1398"/>
    </row>
    <row r="1399" spans="1:8" x14ac:dyDescent="0.25">
      <c r="A1399" s="72">
        <v>43747</v>
      </c>
      <c r="B1399" s="1">
        <v>26346.01</v>
      </c>
      <c r="H1399"/>
    </row>
    <row r="1400" spans="1:8" x14ac:dyDescent="0.25">
      <c r="A1400" s="72">
        <v>43748</v>
      </c>
      <c r="B1400" s="1">
        <v>26496.67</v>
      </c>
      <c r="H1400"/>
    </row>
    <row r="1401" spans="1:8" x14ac:dyDescent="0.25">
      <c r="A1401" s="72">
        <v>43749</v>
      </c>
      <c r="B1401" s="1">
        <v>26816.59</v>
      </c>
      <c r="H1401"/>
    </row>
    <row r="1402" spans="1:8" x14ac:dyDescent="0.25">
      <c r="A1402" s="72">
        <v>43752</v>
      </c>
      <c r="B1402" s="1">
        <v>26787.360000000001</v>
      </c>
      <c r="H1402"/>
    </row>
    <row r="1403" spans="1:8" x14ac:dyDescent="0.25">
      <c r="A1403" s="72">
        <v>43753</v>
      </c>
      <c r="B1403" s="1">
        <v>27024.799999999999</v>
      </c>
      <c r="H1403"/>
    </row>
    <row r="1404" spans="1:8" x14ac:dyDescent="0.25">
      <c r="A1404" s="72">
        <v>43754</v>
      </c>
      <c r="B1404" s="1">
        <v>27001.98</v>
      </c>
      <c r="H1404"/>
    </row>
    <row r="1405" spans="1:8" x14ac:dyDescent="0.25">
      <c r="A1405" s="72">
        <v>43755</v>
      </c>
      <c r="B1405" s="1">
        <v>27025.88</v>
      </c>
      <c r="H1405"/>
    </row>
    <row r="1406" spans="1:8" x14ac:dyDescent="0.25">
      <c r="A1406" s="72">
        <v>43756</v>
      </c>
      <c r="B1406" s="1">
        <v>26770.2</v>
      </c>
      <c r="H1406"/>
    </row>
    <row r="1407" spans="1:8" x14ac:dyDescent="0.25">
      <c r="A1407" s="72">
        <v>43759</v>
      </c>
      <c r="B1407" s="1">
        <v>26827.64</v>
      </c>
      <c r="H1407"/>
    </row>
    <row r="1408" spans="1:8" x14ac:dyDescent="0.25">
      <c r="A1408" s="72">
        <v>43760</v>
      </c>
      <c r="B1408" s="1">
        <v>26788.1</v>
      </c>
      <c r="H1408"/>
    </row>
    <row r="1409" spans="1:8" x14ac:dyDescent="0.25">
      <c r="A1409" s="72">
        <v>43761</v>
      </c>
      <c r="B1409" s="1">
        <v>26833.95</v>
      </c>
      <c r="H1409"/>
    </row>
    <row r="1410" spans="1:8" x14ac:dyDescent="0.25">
      <c r="A1410" s="72">
        <v>43762</v>
      </c>
      <c r="B1410" s="1">
        <v>26805.53</v>
      </c>
      <c r="H1410"/>
    </row>
    <row r="1411" spans="1:8" x14ac:dyDescent="0.25">
      <c r="A1411" s="72">
        <v>43763</v>
      </c>
      <c r="B1411" s="1">
        <v>26958.06</v>
      </c>
      <c r="H1411"/>
    </row>
    <row r="1412" spans="1:8" x14ac:dyDescent="0.25">
      <c r="A1412" s="72">
        <v>43766</v>
      </c>
      <c r="B1412" s="1">
        <v>27090.720000000001</v>
      </c>
      <c r="H1412"/>
    </row>
    <row r="1413" spans="1:8" x14ac:dyDescent="0.25">
      <c r="A1413" s="72">
        <v>43767</v>
      </c>
      <c r="B1413" s="1">
        <v>27071.42</v>
      </c>
      <c r="H1413"/>
    </row>
    <row r="1414" spans="1:8" x14ac:dyDescent="0.25">
      <c r="A1414" s="72">
        <v>43768</v>
      </c>
      <c r="B1414" s="1">
        <v>27186.69</v>
      </c>
      <c r="H1414"/>
    </row>
    <row r="1415" spans="1:8" x14ac:dyDescent="0.25">
      <c r="A1415" s="72">
        <v>43769</v>
      </c>
      <c r="B1415" s="1">
        <v>27046.23</v>
      </c>
      <c r="H1415"/>
    </row>
    <row r="1416" spans="1:8" x14ac:dyDescent="0.25">
      <c r="A1416" s="72">
        <v>43770</v>
      </c>
      <c r="B1416" s="1">
        <v>27347.360000000001</v>
      </c>
      <c r="H1416"/>
    </row>
    <row r="1417" spans="1:8" x14ac:dyDescent="0.25">
      <c r="A1417" s="72">
        <v>43773</v>
      </c>
      <c r="B1417" s="1">
        <v>27462.11</v>
      </c>
      <c r="H1417"/>
    </row>
    <row r="1418" spans="1:8" x14ac:dyDescent="0.25">
      <c r="A1418" s="72">
        <v>43774</v>
      </c>
      <c r="B1418" s="1">
        <v>27492.63</v>
      </c>
      <c r="H1418"/>
    </row>
    <row r="1419" spans="1:8" x14ac:dyDescent="0.25">
      <c r="A1419" s="72">
        <v>43775</v>
      </c>
      <c r="B1419" s="1">
        <v>27492.560000000001</v>
      </c>
      <c r="H1419"/>
    </row>
    <row r="1420" spans="1:8" x14ac:dyDescent="0.25">
      <c r="A1420" s="72">
        <v>43776</v>
      </c>
      <c r="B1420" s="1">
        <v>27674.799999999999</v>
      </c>
      <c r="H1420"/>
    </row>
    <row r="1421" spans="1:8" x14ac:dyDescent="0.25">
      <c r="A1421" s="72">
        <v>43777</v>
      </c>
      <c r="B1421" s="1">
        <v>27681.24</v>
      </c>
      <c r="H1421"/>
    </row>
    <row r="1422" spans="1:8" x14ac:dyDescent="0.25">
      <c r="A1422" s="72">
        <v>43780</v>
      </c>
      <c r="B1422" s="1">
        <v>27691.49</v>
      </c>
      <c r="H1422"/>
    </row>
    <row r="1423" spans="1:8" x14ac:dyDescent="0.25">
      <c r="A1423" s="72">
        <v>43781</v>
      </c>
      <c r="B1423" s="1">
        <v>27691.49</v>
      </c>
      <c r="H1423"/>
    </row>
    <row r="1424" spans="1:8" x14ac:dyDescent="0.25">
      <c r="A1424" s="72">
        <v>43782</v>
      </c>
      <c r="B1424" s="1">
        <v>27783.59</v>
      </c>
      <c r="H1424"/>
    </row>
    <row r="1425" spans="1:8" x14ac:dyDescent="0.25">
      <c r="A1425" s="72">
        <v>43783</v>
      </c>
      <c r="B1425" s="1">
        <v>27781.96</v>
      </c>
      <c r="H1425"/>
    </row>
    <row r="1426" spans="1:8" x14ac:dyDescent="0.25">
      <c r="A1426" s="72">
        <v>43784</v>
      </c>
      <c r="B1426" s="1">
        <v>28004.89</v>
      </c>
      <c r="H1426"/>
    </row>
    <row r="1427" spans="1:8" x14ac:dyDescent="0.25">
      <c r="A1427" s="72">
        <v>43787</v>
      </c>
      <c r="B1427" s="1">
        <v>28036.22</v>
      </c>
      <c r="H1427"/>
    </row>
    <row r="1428" spans="1:8" x14ac:dyDescent="0.25">
      <c r="A1428" s="72">
        <v>43788</v>
      </c>
      <c r="B1428" s="1">
        <v>27934.02</v>
      </c>
      <c r="H1428"/>
    </row>
    <row r="1429" spans="1:8" x14ac:dyDescent="0.25">
      <c r="A1429" s="72">
        <v>43789</v>
      </c>
      <c r="B1429" s="1">
        <v>27821.09</v>
      </c>
      <c r="H1429"/>
    </row>
    <row r="1430" spans="1:8" x14ac:dyDescent="0.25">
      <c r="A1430" s="72">
        <v>43790</v>
      </c>
      <c r="B1430" s="1">
        <v>27766.29</v>
      </c>
      <c r="H1430"/>
    </row>
    <row r="1431" spans="1:8" x14ac:dyDescent="0.25">
      <c r="A1431" s="72">
        <v>43791</v>
      </c>
      <c r="B1431" s="1">
        <v>27875.62</v>
      </c>
      <c r="H1431"/>
    </row>
    <row r="1432" spans="1:8" x14ac:dyDescent="0.25">
      <c r="A1432" s="72">
        <v>43794</v>
      </c>
      <c r="B1432" s="1">
        <v>28066.47</v>
      </c>
      <c r="H1432"/>
    </row>
    <row r="1433" spans="1:8" x14ac:dyDescent="0.25">
      <c r="A1433" s="72">
        <v>43795</v>
      </c>
      <c r="B1433" s="1">
        <v>28121.68</v>
      </c>
      <c r="H1433"/>
    </row>
    <row r="1434" spans="1:8" x14ac:dyDescent="0.25">
      <c r="A1434" s="72">
        <v>43796</v>
      </c>
      <c r="B1434" s="1">
        <v>28164</v>
      </c>
      <c r="H1434"/>
    </row>
    <row r="1435" spans="1:8" x14ac:dyDescent="0.25">
      <c r="A1435" s="72">
        <v>43797</v>
      </c>
      <c r="B1435" s="1" t="s">
        <v>131</v>
      </c>
      <c r="H1435"/>
    </row>
    <row r="1436" spans="1:8" x14ac:dyDescent="0.25">
      <c r="A1436" s="72">
        <v>43798</v>
      </c>
      <c r="B1436" s="1">
        <v>28051.41</v>
      </c>
      <c r="H1436"/>
    </row>
    <row r="1437" spans="1:8" x14ac:dyDescent="0.25">
      <c r="A1437" s="72">
        <v>43801</v>
      </c>
      <c r="B1437" s="1">
        <v>27783.040000000001</v>
      </c>
      <c r="H1437"/>
    </row>
    <row r="1438" spans="1:8" x14ac:dyDescent="0.25">
      <c r="A1438" s="72">
        <v>43802</v>
      </c>
      <c r="B1438" s="1">
        <v>27502.81</v>
      </c>
      <c r="H1438"/>
    </row>
    <row r="1439" spans="1:8" x14ac:dyDescent="0.25">
      <c r="A1439" s="72">
        <v>43803</v>
      </c>
      <c r="B1439" s="1">
        <v>27649.78</v>
      </c>
      <c r="H1439"/>
    </row>
    <row r="1440" spans="1:8" x14ac:dyDescent="0.25">
      <c r="A1440" s="72">
        <v>43804</v>
      </c>
      <c r="B1440" s="1">
        <v>27677.79</v>
      </c>
      <c r="H1440"/>
    </row>
    <row r="1441" spans="1:8" x14ac:dyDescent="0.25">
      <c r="A1441" s="72">
        <v>43805</v>
      </c>
      <c r="B1441" s="1">
        <v>28015.06</v>
      </c>
      <c r="H1441"/>
    </row>
    <row r="1442" spans="1:8" x14ac:dyDescent="0.25">
      <c r="A1442" s="72">
        <v>43808</v>
      </c>
      <c r="B1442" s="1">
        <v>27909.599999999999</v>
      </c>
      <c r="H1442"/>
    </row>
    <row r="1443" spans="1:8" x14ac:dyDescent="0.25">
      <c r="A1443" s="72">
        <v>43809</v>
      </c>
      <c r="B1443" s="1">
        <v>27881.72</v>
      </c>
      <c r="H1443"/>
    </row>
    <row r="1444" spans="1:8" x14ac:dyDescent="0.25">
      <c r="A1444" s="72">
        <v>43810</v>
      </c>
      <c r="B1444" s="1">
        <v>27911.3</v>
      </c>
      <c r="H1444"/>
    </row>
    <row r="1445" spans="1:8" x14ac:dyDescent="0.25">
      <c r="A1445" s="72">
        <v>43811</v>
      </c>
      <c r="B1445" s="1">
        <v>28132.05</v>
      </c>
      <c r="H1445"/>
    </row>
    <row r="1446" spans="1:8" x14ac:dyDescent="0.25">
      <c r="A1446" s="72">
        <v>43812</v>
      </c>
      <c r="B1446" s="1">
        <v>28135.38</v>
      </c>
      <c r="H1446"/>
    </row>
    <row r="1447" spans="1:8" x14ac:dyDescent="0.25">
      <c r="A1447" s="72">
        <v>43815</v>
      </c>
      <c r="B1447" s="1">
        <v>28235.89</v>
      </c>
      <c r="H1447"/>
    </row>
    <row r="1448" spans="1:8" x14ac:dyDescent="0.25">
      <c r="A1448" s="72">
        <v>43816</v>
      </c>
      <c r="B1448" s="1">
        <v>28267.16</v>
      </c>
      <c r="H1448"/>
    </row>
    <row r="1449" spans="1:8" x14ac:dyDescent="0.25">
      <c r="A1449" s="72">
        <v>43817</v>
      </c>
      <c r="B1449" s="1">
        <v>28239.279999999999</v>
      </c>
      <c r="H1449"/>
    </row>
    <row r="1450" spans="1:8" x14ac:dyDescent="0.25">
      <c r="A1450" s="72">
        <v>43818</v>
      </c>
      <c r="B1450" s="1">
        <v>28376.959999999999</v>
      </c>
      <c r="H1450"/>
    </row>
    <row r="1451" spans="1:8" x14ac:dyDescent="0.25">
      <c r="A1451" s="72">
        <v>43819</v>
      </c>
      <c r="B1451" s="1">
        <v>28455.09</v>
      </c>
      <c r="H1451"/>
    </row>
    <row r="1452" spans="1:8" x14ac:dyDescent="0.25">
      <c r="A1452" s="72">
        <v>43822</v>
      </c>
      <c r="B1452" s="1">
        <v>28551.53</v>
      </c>
      <c r="H1452"/>
    </row>
    <row r="1453" spans="1:8" x14ac:dyDescent="0.25">
      <c r="A1453" s="72">
        <v>43823</v>
      </c>
      <c r="B1453" s="1">
        <v>28515.45</v>
      </c>
      <c r="H1453"/>
    </row>
    <row r="1454" spans="1:8" x14ac:dyDescent="0.25">
      <c r="A1454" s="72">
        <v>43824</v>
      </c>
      <c r="B1454" s="1" t="s">
        <v>131</v>
      </c>
      <c r="H1454"/>
    </row>
    <row r="1455" spans="1:8" x14ac:dyDescent="0.25">
      <c r="A1455" s="72">
        <v>43825</v>
      </c>
      <c r="B1455" s="1">
        <v>28621.39</v>
      </c>
      <c r="H1455"/>
    </row>
    <row r="1456" spans="1:8" x14ac:dyDescent="0.25">
      <c r="A1456" s="72">
        <v>43826</v>
      </c>
      <c r="B1456" s="1">
        <v>28645.26</v>
      </c>
      <c r="H1456"/>
    </row>
    <row r="1457" spans="1:8" x14ac:dyDescent="0.25">
      <c r="A1457" s="72">
        <v>43829</v>
      </c>
      <c r="B1457" s="1">
        <v>28462.14</v>
      </c>
      <c r="H1457"/>
    </row>
    <row r="1458" spans="1:8" x14ac:dyDescent="0.25">
      <c r="A1458" s="72">
        <v>43830</v>
      </c>
      <c r="B1458" s="1">
        <v>28538.44</v>
      </c>
      <c r="H1458"/>
    </row>
    <row r="1459" spans="1:8" x14ac:dyDescent="0.25">
      <c r="A1459" s="72">
        <v>43831</v>
      </c>
      <c r="B1459" s="1" t="s">
        <v>131</v>
      </c>
      <c r="H1459"/>
    </row>
    <row r="1460" spans="1:8" x14ac:dyDescent="0.25">
      <c r="A1460" s="72">
        <v>43832</v>
      </c>
      <c r="B1460" s="1">
        <v>28868.799999999999</v>
      </c>
      <c r="H1460"/>
    </row>
    <row r="1461" spans="1:8" x14ac:dyDescent="0.25">
      <c r="A1461" s="72">
        <v>43833</v>
      </c>
      <c r="B1461" s="1">
        <v>28634.880000000001</v>
      </c>
      <c r="H1461"/>
    </row>
    <row r="1462" spans="1:8" x14ac:dyDescent="0.25">
      <c r="A1462" s="72">
        <v>43836</v>
      </c>
      <c r="B1462" s="1">
        <v>28703.38</v>
      </c>
      <c r="H1462"/>
    </row>
    <row r="1463" spans="1:8" x14ac:dyDescent="0.25">
      <c r="A1463" s="72">
        <v>43837</v>
      </c>
      <c r="B1463" s="1">
        <v>28583.68</v>
      </c>
      <c r="H1463"/>
    </row>
    <row r="1464" spans="1:8" x14ac:dyDescent="0.25">
      <c r="A1464" s="72">
        <v>43838</v>
      </c>
      <c r="B1464" s="1">
        <v>28745.09</v>
      </c>
      <c r="H1464"/>
    </row>
    <row r="1465" spans="1:8" x14ac:dyDescent="0.25">
      <c r="A1465" s="72">
        <v>43839</v>
      </c>
      <c r="B1465" s="1">
        <v>28956.9</v>
      </c>
      <c r="H1465"/>
    </row>
    <row r="1466" spans="1:8" x14ac:dyDescent="0.25">
      <c r="A1466" s="72">
        <v>43840</v>
      </c>
      <c r="B1466" s="1">
        <v>28823.77</v>
      </c>
      <c r="H1466"/>
    </row>
    <row r="1467" spans="1:8" x14ac:dyDescent="0.25">
      <c r="A1467" s="72">
        <v>43843</v>
      </c>
      <c r="B1467" s="1">
        <v>28907.05</v>
      </c>
      <c r="H1467"/>
    </row>
    <row r="1468" spans="1:8" x14ac:dyDescent="0.25">
      <c r="A1468" s="72">
        <v>43844</v>
      </c>
      <c r="B1468" s="1">
        <v>28939.67</v>
      </c>
      <c r="H1468"/>
    </row>
    <row r="1469" spans="1:8" x14ac:dyDescent="0.25">
      <c r="A1469" s="72">
        <v>43845</v>
      </c>
      <c r="B1469" s="1">
        <v>29030.22</v>
      </c>
      <c r="H1469"/>
    </row>
    <row r="1470" spans="1:8" x14ac:dyDescent="0.25">
      <c r="A1470" s="72">
        <v>43846</v>
      </c>
      <c r="B1470" s="1">
        <v>29297.64</v>
      </c>
      <c r="H1470"/>
    </row>
    <row r="1471" spans="1:8" x14ac:dyDescent="0.25">
      <c r="A1471" s="72">
        <v>43847</v>
      </c>
      <c r="B1471" s="1">
        <v>29348.1</v>
      </c>
      <c r="H1471"/>
    </row>
    <row r="1472" spans="1:8" x14ac:dyDescent="0.25">
      <c r="A1472" s="72">
        <v>43850</v>
      </c>
      <c r="B1472" s="1" t="s">
        <v>131</v>
      </c>
      <c r="H1472"/>
    </row>
    <row r="1473" spans="1:8" x14ac:dyDescent="0.25">
      <c r="A1473" s="72">
        <v>43851</v>
      </c>
      <c r="B1473" s="1">
        <v>29196.04</v>
      </c>
      <c r="H1473"/>
    </row>
    <row r="1474" spans="1:8" x14ac:dyDescent="0.25">
      <c r="A1474" s="72">
        <v>43852</v>
      </c>
      <c r="B1474" s="1">
        <v>29186.27</v>
      </c>
      <c r="H1474"/>
    </row>
    <row r="1475" spans="1:8" x14ac:dyDescent="0.25">
      <c r="A1475" s="72">
        <v>43853</v>
      </c>
      <c r="B1475" s="1">
        <v>29160.09</v>
      </c>
      <c r="H1475"/>
    </row>
    <row r="1476" spans="1:8" x14ac:dyDescent="0.25">
      <c r="A1476" s="72">
        <v>43854</v>
      </c>
      <c r="B1476" s="1">
        <v>28989.73</v>
      </c>
      <c r="H1476"/>
    </row>
    <row r="1477" spans="1:8" x14ac:dyDescent="0.25">
      <c r="A1477" s="72">
        <v>43857</v>
      </c>
      <c r="B1477" s="1">
        <v>28535.8</v>
      </c>
      <c r="H1477"/>
    </row>
    <row r="1478" spans="1:8" x14ac:dyDescent="0.25">
      <c r="A1478" s="72">
        <v>43858</v>
      </c>
      <c r="B1478" s="1">
        <v>28722.85</v>
      </c>
      <c r="H1478"/>
    </row>
    <row r="1479" spans="1:8" x14ac:dyDescent="0.25">
      <c r="A1479" s="72">
        <v>43859</v>
      </c>
      <c r="B1479" s="1">
        <v>28734.45</v>
      </c>
      <c r="H1479"/>
    </row>
    <row r="1480" spans="1:8" x14ac:dyDescent="0.25">
      <c r="A1480" s="72">
        <v>43860</v>
      </c>
      <c r="B1480" s="1">
        <v>28859.439999999999</v>
      </c>
      <c r="H1480"/>
    </row>
    <row r="1481" spans="1:8" x14ac:dyDescent="0.25">
      <c r="A1481" s="72">
        <v>43861</v>
      </c>
      <c r="B1481" s="1">
        <v>28256.03</v>
      </c>
      <c r="H1481"/>
    </row>
    <row r="1482" spans="1:8" x14ac:dyDescent="0.25">
      <c r="A1482" s="72">
        <v>43864</v>
      </c>
      <c r="B1482" s="1">
        <v>28399.81</v>
      </c>
      <c r="H1482"/>
    </row>
    <row r="1483" spans="1:8" x14ac:dyDescent="0.25">
      <c r="A1483" s="72">
        <v>43865</v>
      </c>
      <c r="B1483" s="1">
        <v>28807.63</v>
      </c>
      <c r="H1483"/>
    </row>
    <row r="1484" spans="1:8" x14ac:dyDescent="0.25">
      <c r="A1484" s="72">
        <v>43866</v>
      </c>
      <c r="B1484" s="1">
        <v>29290.85</v>
      </c>
      <c r="H1484"/>
    </row>
    <row r="1485" spans="1:8" x14ac:dyDescent="0.25">
      <c r="A1485" s="72">
        <v>43867</v>
      </c>
      <c r="B1485" s="1">
        <v>29379.77</v>
      </c>
      <c r="H1485"/>
    </row>
    <row r="1486" spans="1:8" x14ac:dyDescent="0.25">
      <c r="A1486" s="72">
        <v>43868</v>
      </c>
      <c r="B1486" s="1">
        <v>29102.51</v>
      </c>
      <c r="H1486"/>
    </row>
    <row r="1487" spans="1:8" x14ac:dyDescent="0.25">
      <c r="A1487" s="72">
        <v>43871</v>
      </c>
      <c r="B1487" s="1">
        <v>29276.82</v>
      </c>
      <c r="H1487"/>
    </row>
    <row r="1488" spans="1:8" x14ac:dyDescent="0.25">
      <c r="A1488" s="72">
        <v>43872</v>
      </c>
      <c r="B1488" s="1">
        <v>29276.34</v>
      </c>
      <c r="H1488"/>
    </row>
    <row r="1489" spans="1:8" x14ac:dyDescent="0.25">
      <c r="A1489" s="72">
        <v>43873</v>
      </c>
      <c r="B1489" s="1">
        <v>29551.42</v>
      </c>
      <c r="H1489"/>
    </row>
    <row r="1490" spans="1:8" x14ac:dyDescent="0.25">
      <c r="A1490" s="72">
        <v>43874</v>
      </c>
      <c r="B1490" s="1">
        <v>29423.31</v>
      </c>
      <c r="H1490"/>
    </row>
    <row r="1491" spans="1:8" x14ac:dyDescent="0.25">
      <c r="A1491" s="72">
        <v>43875</v>
      </c>
      <c r="B1491" s="1">
        <v>29398.080000000002</v>
      </c>
      <c r="H1491"/>
    </row>
    <row r="1492" spans="1:8" x14ac:dyDescent="0.25">
      <c r="A1492" s="72">
        <v>43878</v>
      </c>
      <c r="B1492" s="1" t="s">
        <v>131</v>
      </c>
      <c r="H1492"/>
    </row>
    <row r="1493" spans="1:8" x14ac:dyDescent="0.25">
      <c r="A1493" s="72">
        <v>43879</v>
      </c>
      <c r="B1493" s="1">
        <v>29232.19</v>
      </c>
      <c r="H1493"/>
    </row>
    <row r="1494" spans="1:8" x14ac:dyDescent="0.25">
      <c r="A1494" s="72">
        <v>43880</v>
      </c>
      <c r="B1494" s="1">
        <v>29348.03</v>
      </c>
      <c r="H1494"/>
    </row>
    <row r="1495" spans="1:8" x14ac:dyDescent="0.25">
      <c r="A1495" s="72">
        <v>43881</v>
      </c>
      <c r="B1495" s="1">
        <v>29219.98</v>
      </c>
      <c r="H1495"/>
    </row>
    <row r="1496" spans="1:8" x14ac:dyDescent="0.25">
      <c r="A1496" s="72">
        <v>43882</v>
      </c>
      <c r="B1496" s="1">
        <v>28992.41</v>
      </c>
      <c r="H1496"/>
    </row>
    <row r="1497" spans="1:8" x14ac:dyDescent="0.25">
      <c r="A1497" s="72">
        <v>43885</v>
      </c>
      <c r="B1497" s="1">
        <v>27960.799999999999</v>
      </c>
      <c r="H1497"/>
    </row>
    <row r="1498" spans="1:8" x14ac:dyDescent="0.25">
      <c r="A1498" s="72">
        <v>43886</v>
      </c>
      <c r="B1498" s="1">
        <v>27081.360000000001</v>
      </c>
      <c r="H1498"/>
    </row>
    <row r="1499" spans="1:8" x14ac:dyDescent="0.25">
      <c r="A1499" s="72">
        <v>43887</v>
      </c>
      <c r="B1499" s="1">
        <v>26957.59</v>
      </c>
      <c r="H1499"/>
    </row>
    <row r="1500" spans="1:8" x14ac:dyDescent="0.25">
      <c r="A1500" s="72">
        <v>43888</v>
      </c>
      <c r="B1500" s="1">
        <v>25766.639999999999</v>
      </c>
      <c r="H1500"/>
    </row>
    <row r="1501" spans="1:8" x14ac:dyDescent="0.25">
      <c r="A1501" s="72">
        <v>43889</v>
      </c>
      <c r="B1501" s="1">
        <v>25409.360000000001</v>
      </c>
      <c r="H1501"/>
    </row>
    <row r="1502" spans="1:8" x14ac:dyDescent="0.25">
      <c r="A1502" s="72">
        <v>43892</v>
      </c>
      <c r="B1502" s="1">
        <v>26703.32</v>
      </c>
      <c r="H1502"/>
    </row>
    <row r="1503" spans="1:8" x14ac:dyDescent="0.25">
      <c r="A1503" s="72">
        <v>43893</v>
      </c>
      <c r="B1503" s="1">
        <v>25917.41</v>
      </c>
      <c r="H1503"/>
    </row>
    <row r="1504" spans="1:8" x14ac:dyDescent="0.25">
      <c r="A1504" s="72">
        <v>43894</v>
      </c>
      <c r="B1504" s="1">
        <v>27090.86</v>
      </c>
      <c r="H1504"/>
    </row>
    <row r="1505" spans="1:8" x14ac:dyDescent="0.25">
      <c r="A1505" s="72">
        <v>43895</v>
      </c>
      <c r="B1505" s="1">
        <v>26121.279999999999</v>
      </c>
      <c r="H1505"/>
    </row>
    <row r="1506" spans="1:8" x14ac:dyDescent="0.25">
      <c r="A1506" s="72">
        <v>43896</v>
      </c>
      <c r="B1506" s="1">
        <v>25864.78</v>
      </c>
      <c r="H1506"/>
    </row>
    <row r="1507" spans="1:8" x14ac:dyDescent="0.25">
      <c r="A1507" s="72">
        <v>43899</v>
      </c>
      <c r="B1507" s="1">
        <v>23851.02</v>
      </c>
      <c r="H1507"/>
    </row>
    <row r="1508" spans="1:8" x14ac:dyDescent="0.25">
      <c r="A1508" s="72">
        <v>43900</v>
      </c>
      <c r="B1508" s="1">
        <v>25018.16</v>
      </c>
      <c r="H1508"/>
    </row>
    <row r="1509" spans="1:8" x14ac:dyDescent="0.25">
      <c r="A1509" s="72">
        <v>43901</v>
      </c>
      <c r="B1509" s="1">
        <v>23553.22</v>
      </c>
      <c r="H1509"/>
    </row>
    <row r="1510" spans="1:8" x14ac:dyDescent="0.25">
      <c r="A1510" s="72">
        <v>43902</v>
      </c>
      <c r="B1510" s="1">
        <v>21200.62</v>
      </c>
      <c r="H1510"/>
    </row>
    <row r="1511" spans="1:8" x14ac:dyDescent="0.25">
      <c r="A1511" s="72">
        <v>43903</v>
      </c>
      <c r="B1511" s="1">
        <v>23185.62</v>
      </c>
      <c r="H1511"/>
    </row>
    <row r="1512" spans="1:8" x14ac:dyDescent="0.25">
      <c r="A1512" s="72">
        <v>43906</v>
      </c>
      <c r="B1512" s="1">
        <v>20188.52</v>
      </c>
      <c r="H1512"/>
    </row>
    <row r="1513" spans="1:8" x14ac:dyDescent="0.25">
      <c r="A1513" s="72">
        <v>43907</v>
      </c>
      <c r="B1513" s="1">
        <v>21237.38</v>
      </c>
      <c r="H1513"/>
    </row>
    <row r="1514" spans="1:8" x14ac:dyDescent="0.25">
      <c r="A1514" s="72">
        <v>43908</v>
      </c>
      <c r="B1514" s="1">
        <v>19898.919999999998</v>
      </c>
      <c r="H1514"/>
    </row>
    <row r="1515" spans="1:8" x14ac:dyDescent="0.25">
      <c r="A1515" s="72">
        <v>43909</v>
      </c>
      <c r="B1515" s="1">
        <v>20087.189999999999</v>
      </c>
      <c r="H1515"/>
    </row>
    <row r="1516" spans="1:8" x14ac:dyDescent="0.25">
      <c r="A1516" s="72">
        <v>43910</v>
      </c>
      <c r="B1516" s="1">
        <v>19173.98</v>
      </c>
      <c r="H1516"/>
    </row>
    <row r="1517" spans="1:8" x14ac:dyDescent="0.25">
      <c r="A1517" s="72">
        <v>43913</v>
      </c>
      <c r="B1517" s="1">
        <v>18591.93</v>
      </c>
      <c r="H1517"/>
    </row>
    <row r="1518" spans="1:8" x14ac:dyDescent="0.25">
      <c r="A1518" s="72">
        <v>43914</v>
      </c>
      <c r="B1518" s="1">
        <v>20704.91</v>
      </c>
      <c r="H1518"/>
    </row>
    <row r="1519" spans="1:8" x14ac:dyDescent="0.25">
      <c r="A1519" s="72">
        <v>43915</v>
      </c>
      <c r="B1519" s="1">
        <v>21200.55</v>
      </c>
      <c r="H1519"/>
    </row>
    <row r="1520" spans="1:8" x14ac:dyDescent="0.25">
      <c r="A1520" s="72">
        <v>43916</v>
      </c>
      <c r="B1520" s="1">
        <v>22552.17</v>
      </c>
      <c r="H1520"/>
    </row>
    <row r="1521" spans="1:8" x14ac:dyDescent="0.25">
      <c r="A1521" s="72">
        <v>43917</v>
      </c>
      <c r="B1521" s="1">
        <v>21636.78</v>
      </c>
      <c r="H1521"/>
    </row>
    <row r="1522" spans="1:8" x14ac:dyDescent="0.25">
      <c r="A1522" s="72">
        <v>43920</v>
      </c>
      <c r="B1522" s="1">
        <v>22327.48</v>
      </c>
      <c r="H1522"/>
    </row>
    <row r="1523" spans="1:8" x14ac:dyDescent="0.25">
      <c r="A1523" s="72">
        <v>43921</v>
      </c>
      <c r="B1523" s="1">
        <v>21917.16</v>
      </c>
      <c r="H1523"/>
    </row>
    <row r="1524" spans="1:8" x14ac:dyDescent="0.25">
      <c r="A1524" s="72">
        <v>43922</v>
      </c>
      <c r="B1524" s="1">
        <v>20943.509999999998</v>
      </c>
      <c r="H1524"/>
    </row>
    <row r="1525" spans="1:8" x14ac:dyDescent="0.25">
      <c r="A1525" s="72">
        <v>43923</v>
      </c>
      <c r="B1525" s="1">
        <v>21413.439999999999</v>
      </c>
      <c r="H1525"/>
    </row>
    <row r="1526" spans="1:8" x14ac:dyDescent="0.25">
      <c r="A1526" s="72">
        <v>43924</v>
      </c>
      <c r="B1526" s="1">
        <v>21052.53</v>
      </c>
      <c r="H1526"/>
    </row>
    <row r="1527" spans="1:8" x14ac:dyDescent="0.25">
      <c r="A1527" s="72">
        <v>43927</v>
      </c>
      <c r="B1527" s="1">
        <v>22679.99</v>
      </c>
      <c r="H1527"/>
    </row>
    <row r="1528" spans="1:8" x14ac:dyDescent="0.25">
      <c r="A1528" s="72">
        <v>43928</v>
      </c>
      <c r="B1528" s="1">
        <v>22653.86</v>
      </c>
      <c r="H1528"/>
    </row>
    <row r="1529" spans="1:8" x14ac:dyDescent="0.25">
      <c r="A1529" s="72">
        <v>43929</v>
      </c>
      <c r="B1529" s="1">
        <v>23433.57</v>
      </c>
      <c r="H1529"/>
    </row>
    <row r="1530" spans="1:8" x14ac:dyDescent="0.25">
      <c r="A1530" s="72">
        <v>43930</v>
      </c>
      <c r="B1530" s="1">
        <v>23719.37</v>
      </c>
      <c r="H1530"/>
    </row>
    <row r="1531" spans="1:8" x14ac:dyDescent="0.25">
      <c r="A1531" s="72">
        <v>43931</v>
      </c>
      <c r="B1531" s="1" t="s">
        <v>131</v>
      </c>
      <c r="H1531"/>
    </row>
    <row r="1532" spans="1:8" x14ac:dyDescent="0.25">
      <c r="A1532" s="72">
        <v>43934</v>
      </c>
      <c r="B1532" s="1">
        <v>23390.77</v>
      </c>
      <c r="H1532"/>
    </row>
    <row r="1533" spans="1:8" x14ac:dyDescent="0.25">
      <c r="A1533" s="72">
        <v>43935</v>
      </c>
      <c r="B1533" s="1">
        <v>23949.759999999998</v>
      </c>
      <c r="H1533"/>
    </row>
    <row r="1534" spans="1:8" x14ac:dyDescent="0.25">
      <c r="A1534" s="72">
        <v>43936</v>
      </c>
      <c r="B1534" s="1">
        <v>23504.35</v>
      </c>
      <c r="H1534"/>
    </row>
    <row r="1535" spans="1:8" x14ac:dyDescent="0.25">
      <c r="A1535" s="72">
        <v>43937</v>
      </c>
      <c r="B1535" s="1">
        <v>23537.68</v>
      </c>
      <c r="H1535"/>
    </row>
    <row r="1536" spans="1:8" x14ac:dyDescent="0.25">
      <c r="A1536" s="72">
        <v>43938</v>
      </c>
      <c r="B1536" s="1">
        <v>24242.49</v>
      </c>
      <c r="H1536"/>
    </row>
    <row r="1537" spans="1:8" x14ac:dyDescent="0.25">
      <c r="A1537" s="72">
        <v>43941</v>
      </c>
      <c r="B1537" s="1">
        <v>23650.44</v>
      </c>
      <c r="H1537"/>
    </row>
    <row r="1538" spans="1:8" x14ac:dyDescent="0.25">
      <c r="A1538" s="72">
        <v>43942</v>
      </c>
      <c r="B1538" s="1">
        <v>23018.880000000001</v>
      </c>
      <c r="H1538"/>
    </row>
    <row r="1539" spans="1:8" x14ac:dyDescent="0.25">
      <c r="A1539" s="72">
        <v>43943</v>
      </c>
      <c r="B1539" s="1">
        <v>23475.82</v>
      </c>
      <c r="H1539"/>
    </row>
    <row r="1540" spans="1:8" x14ac:dyDescent="0.25">
      <c r="A1540" s="72">
        <v>43944</v>
      </c>
      <c r="B1540" s="1">
        <v>23515.26</v>
      </c>
      <c r="H1540"/>
    </row>
    <row r="1541" spans="1:8" x14ac:dyDescent="0.25">
      <c r="A1541" s="72">
        <v>43945</v>
      </c>
      <c r="B1541" s="1">
        <v>23775.27</v>
      </c>
      <c r="H1541"/>
    </row>
    <row r="1542" spans="1:8" x14ac:dyDescent="0.25">
      <c r="A1542" s="72">
        <v>43948</v>
      </c>
      <c r="B1542" s="1">
        <v>24133.78</v>
      </c>
      <c r="H1542"/>
    </row>
    <row r="1543" spans="1:8" x14ac:dyDescent="0.25">
      <c r="A1543" s="72">
        <v>43949</v>
      </c>
      <c r="B1543" s="1">
        <v>24101.55</v>
      </c>
      <c r="H1543"/>
    </row>
    <row r="1544" spans="1:8" x14ac:dyDescent="0.25">
      <c r="A1544" s="72">
        <v>43950</v>
      </c>
      <c r="B1544" s="1">
        <v>24633.86</v>
      </c>
      <c r="H1544"/>
    </row>
    <row r="1545" spans="1:8" x14ac:dyDescent="0.25">
      <c r="A1545" s="72">
        <v>43951</v>
      </c>
      <c r="B1545" s="1">
        <v>24345.72</v>
      </c>
      <c r="H1545"/>
    </row>
    <row r="1546" spans="1:8" x14ac:dyDescent="0.25">
      <c r="A1546" s="72">
        <v>43952</v>
      </c>
      <c r="B1546" s="1">
        <v>23723.69</v>
      </c>
      <c r="H1546"/>
    </row>
    <row r="1547" spans="1:8" x14ac:dyDescent="0.25">
      <c r="A1547" s="72">
        <v>43955</v>
      </c>
      <c r="B1547" s="1">
        <v>23749.759999999998</v>
      </c>
      <c r="H1547"/>
    </row>
    <row r="1548" spans="1:8" x14ac:dyDescent="0.25">
      <c r="A1548" s="72">
        <v>43956</v>
      </c>
      <c r="B1548" s="1">
        <v>23883.09</v>
      </c>
      <c r="H1548"/>
    </row>
    <row r="1549" spans="1:8" x14ac:dyDescent="0.25">
      <c r="A1549" s="72">
        <v>43957</v>
      </c>
      <c r="B1549" s="1">
        <v>23664.639999999999</v>
      </c>
      <c r="H1549"/>
    </row>
    <row r="1550" spans="1:8" x14ac:dyDescent="0.25">
      <c r="A1550" s="72">
        <v>43958</v>
      </c>
      <c r="B1550" s="1">
        <v>23875.89</v>
      </c>
      <c r="H1550"/>
    </row>
    <row r="1551" spans="1:8" x14ac:dyDescent="0.25">
      <c r="A1551" s="72">
        <v>43959</v>
      </c>
      <c r="B1551" s="1">
        <v>24331.32</v>
      </c>
      <c r="H1551"/>
    </row>
    <row r="1552" spans="1:8" x14ac:dyDescent="0.25">
      <c r="A1552" s="72">
        <v>43962</v>
      </c>
      <c r="B1552" s="1">
        <v>24221.99</v>
      </c>
      <c r="H1552"/>
    </row>
    <row r="1553" spans="1:8" x14ac:dyDescent="0.25">
      <c r="A1553" s="72">
        <v>43963</v>
      </c>
      <c r="B1553" s="1">
        <v>23764.78</v>
      </c>
      <c r="H1553"/>
    </row>
    <row r="1554" spans="1:8" x14ac:dyDescent="0.25">
      <c r="A1554" s="72">
        <v>43964</v>
      </c>
      <c r="B1554" s="1">
        <v>23247.97</v>
      </c>
      <c r="H1554"/>
    </row>
    <row r="1555" spans="1:8" x14ac:dyDescent="0.25">
      <c r="A1555" s="72">
        <v>43965</v>
      </c>
      <c r="B1555" s="1">
        <v>23625.34</v>
      </c>
      <c r="H1555"/>
    </row>
    <row r="1556" spans="1:8" x14ac:dyDescent="0.25">
      <c r="A1556" s="72">
        <v>43966</v>
      </c>
      <c r="B1556" s="1">
        <v>23685.42</v>
      </c>
      <c r="H1556"/>
    </row>
    <row r="1557" spans="1:8" x14ac:dyDescent="0.25">
      <c r="A1557" s="72">
        <v>43969</v>
      </c>
      <c r="B1557" s="1">
        <v>24597.37</v>
      </c>
      <c r="H1557"/>
    </row>
    <row r="1558" spans="1:8" x14ac:dyDescent="0.25">
      <c r="A1558" s="72">
        <v>43970</v>
      </c>
      <c r="B1558" s="1">
        <v>24206.86</v>
      </c>
      <c r="H1558"/>
    </row>
    <row r="1559" spans="1:8" x14ac:dyDescent="0.25">
      <c r="A1559" s="72">
        <v>43971</v>
      </c>
      <c r="B1559" s="1">
        <v>24575.9</v>
      </c>
      <c r="H1559"/>
    </row>
    <row r="1560" spans="1:8" x14ac:dyDescent="0.25">
      <c r="A1560" s="72">
        <v>43972</v>
      </c>
      <c r="B1560" s="1">
        <v>24474.12</v>
      </c>
      <c r="H1560"/>
    </row>
    <row r="1561" spans="1:8" x14ac:dyDescent="0.25">
      <c r="A1561" s="72">
        <v>43973</v>
      </c>
      <c r="B1561" s="1">
        <v>24465.16</v>
      </c>
      <c r="H1561"/>
    </row>
    <row r="1562" spans="1:8" x14ac:dyDescent="0.25">
      <c r="A1562" s="72">
        <v>43976</v>
      </c>
      <c r="B1562" s="1" t="s">
        <v>131</v>
      </c>
      <c r="H1562"/>
    </row>
    <row r="1563" spans="1:8" x14ac:dyDescent="0.25">
      <c r="A1563" s="72">
        <v>43977</v>
      </c>
      <c r="B1563" s="1">
        <v>24995.11</v>
      </c>
      <c r="H1563"/>
    </row>
    <row r="1564" spans="1:8" x14ac:dyDescent="0.25">
      <c r="A1564" s="72">
        <v>43978</v>
      </c>
      <c r="B1564" s="1">
        <v>25548.27</v>
      </c>
      <c r="H1564"/>
    </row>
    <row r="1565" spans="1:8" x14ac:dyDescent="0.25">
      <c r="A1565" s="72">
        <v>43979</v>
      </c>
      <c r="B1565" s="1">
        <v>25400.639999999999</v>
      </c>
      <c r="H1565"/>
    </row>
    <row r="1566" spans="1:8" x14ac:dyDescent="0.25">
      <c r="A1566" s="72">
        <v>43980</v>
      </c>
      <c r="B1566" s="1">
        <v>25383.11</v>
      </c>
      <c r="H1566"/>
    </row>
    <row r="1567" spans="1:8" x14ac:dyDescent="0.25">
      <c r="A1567" s="72">
        <v>43983</v>
      </c>
      <c r="B1567" s="1">
        <v>25475.02</v>
      </c>
      <c r="H1567"/>
    </row>
    <row r="1568" spans="1:8" x14ac:dyDescent="0.25">
      <c r="A1568" s="72">
        <v>43984</v>
      </c>
      <c r="B1568" s="1">
        <v>25742.65</v>
      </c>
      <c r="H1568"/>
    </row>
    <row r="1569" spans="1:8" x14ac:dyDescent="0.25">
      <c r="A1569" s="72">
        <v>43985</v>
      </c>
      <c r="B1569" s="1">
        <v>26269.89</v>
      </c>
      <c r="H1569"/>
    </row>
    <row r="1570" spans="1:8" x14ac:dyDescent="0.25">
      <c r="A1570" s="72">
        <v>43986</v>
      </c>
      <c r="B1570" s="1">
        <v>26281.82</v>
      </c>
      <c r="H1570"/>
    </row>
    <row r="1571" spans="1:8" x14ac:dyDescent="0.25">
      <c r="A1571" s="72">
        <v>43987</v>
      </c>
      <c r="B1571" s="1">
        <v>27110.98</v>
      </c>
      <c r="H1571"/>
    </row>
    <row r="1572" spans="1:8" x14ac:dyDescent="0.25">
      <c r="A1572" s="72">
        <v>43990</v>
      </c>
      <c r="B1572" s="1">
        <v>27572.44</v>
      </c>
      <c r="H1572"/>
    </row>
    <row r="1573" spans="1:8" x14ac:dyDescent="0.25">
      <c r="A1573" s="72">
        <v>43991</v>
      </c>
      <c r="B1573" s="1">
        <v>27272.3</v>
      </c>
      <c r="H1573"/>
    </row>
    <row r="1574" spans="1:8" x14ac:dyDescent="0.25">
      <c r="A1574" s="72">
        <v>43992</v>
      </c>
      <c r="B1574" s="1">
        <v>26989.99</v>
      </c>
      <c r="H1574"/>
    </row>
    <row r="1575" spans="1:8" x14ac:dyDescent="0.25">
      <c r="A1575" s="72">
        <v>43993</v>
      </c>
      <c r="B1575" s="1">
        <v>25128.17</v>
      </c>
      <c r="H1575"/>
    </row>
    <row r="1576" spans="1:8" x14ac:dyDescent="0.25">
      <c r="A1576" s="72">
        <v>43994</v>
      </c>
      <c r="B1576" s="1">
        <v>25605.54</v>
      </c>
      <c r="H1576"/>
    </row>
    <row r="1577" spans="1:8" x14ac:dyDescent="0.25">
      <c r="A1577" s="72">
        <v>43997</v>
      </c>
      <c r="B1577" s="1">
        <v>25763.16</v>
      </c>
      <c r="H1577"/>
    </row>
    <row r="1578" spans="1:8" x14ac:dyDescent="0.25">
      <c r="A1578" s="72">
        <v>43998</v>
      </c>
      <c r="B1578" s="1">
        <v>26289.98</v>
      </c>
      <c r="H1578"/>
    </row>
    <row r="1579" spans="1:8" x14ac:dyDescent="0.25">
      <c r="A1579" s="72">
        <v>43999</v>
      </c>
      <c r="B1579" s="1">
        <v>26119.61</v>
      </c>
      <c r="H1579"/>
    </row>
    <row r="1580" spans="1:8" x14ac:dyDescent="0.25">
      <c r="A1580" s="72">
        <v>44000</v>
      </c>
      <c r="B1580" s="1">
        <v>26080.1</v>
      </c>
      <c r="H1580"/>
    </row>
    <row r="1581" spans="1:8" x14ac:dyDescent="0.25">
      <c r="A1581" s="72">
        <v>44001</v>
      </c>
      <c r="B1581" s="1">
        <v>25871.46</v>
      </c>
      <c r="H1581"/>
    </row>
    <row r="1582" spans="1:8" x14ac:dyDescent="0.25">
      <c r="A1582" s="72">
        <v>44004</v>
      </c>
      <c r="B1582" s="1">
        <v>26024.959999999999</v>
      </c>
      <c r="H1582"/>
    </row>
    <row r="1583" spans="1:8" x14ac:dyDescent="0.25">
      <c r="A1583" s="72">
        <v>44005</v>
      </c>
      <c r="B1583" s="1">
        <v>26156.1</v>
      </c>
      <c r="H1583"/>
    </row>
    <row r="1584" spans="1:8" x14ac:dyDescent="0.25">
      <c r="A1584" s="72">
        <v>44006</v>
      </c>
      <c r="B1584" s="1">
        <v>25445.94</v>
      </c>
      <c r="H1584"/>
    </row>
    <row r="1585" spans="1:8" x14ac:dyDescent="0.25">
      <c r="A1585" s="72">
        <v>44007</v>
      </c>
      <c r="B1585" s="1">
        <v>25745.599999999999</v>
      </c>
      <c r="H1585"/>
    </row>
    <row r="1586" spans="1:8" x14ac:dyDescent="0.25">
      <c r="A1586" s="72">
        <v>44008</v>
      </c>
      <c r="B1586" s="1">
        <v>25015.55</v>
      </c>
      <c r="H1586"/>
    </row>
    <row r="1587" spans="1:8" x14ac:dyDescent="0.25">
      <c r="A1587" s="72">
        <v>44011</v>
      </c>
      <c r="B1587" s="1">
        <v>25595.8</v>
      </c>
      <c r="H1587"/>
    </row>
    <row r="1588" spans="1:8" x14ac:dyDescent="0.25">
      <c r="A1588" s="72">
        <v>44012</v>
      </c>
      <c r="B1588" s="1">
        <v>25812.880000000001</v>
      </c>
      <c r="H1588"/>
    </row>
    <row r="1589" spans="1:8" x14ac:dyDescent="0.25">
      <c r="A1589" s="72">
        <v>44013</v>
      </c>
      <c r="B1589" s="1">
        <v>25734.97</v>
      </c>
      <c r="H1589"/>
    </row>
    <row r="1590" spans="1:8" x14ac:dyDescent="0.25">
      <c r="A1590" s="72">
        <v>44014</v>
      </c>
      <c r="B1590" s="1">
        <v>25827.360000000001</v>
      </c>
      <c r="H1590"/>
    </row>
    <row r="1591" spans="1:8" x14ac:dyDescent="0.25">
      <c r="A1591" s="72">
        <v>44015</v>
      </c>
      <c r="B1591" s="1" t="s">
        <v>131</v>
      </c>
      <c r="H1591"/>
    </row>
    <row r="1592" spans="1:8" x14ac:dyDescent="0.25">
      <c r="A1592" s="72">
        <v>44018</v>
      </c>
      <c r="B1592" s="1">
        <v>26287.03</v>
      </c>
      <c r="H1592"/>
    </row>
    <row r="1593" spans="1:8" x14ac:dyDescent="0.25">
      <c r="A1593" s="72">
        <v>44019</v>
      </c>
      <c r="B1593" s="1">
        <v>25890.18</v>
      </c>
      <c r="H1593"/>
    </row>
    <row r="1594" spans="1:8" x14ac:dyDescent="0.25">
      <c r="A1594" s="72">
        <v>44020</v>
      </c>
      <c r="B1594" s="1">
        <v>26067.279999999999</v>
      </c>
      <c r="H1594"/>
    </row>
    <row r="1595" spans="1:8" x14ac:dyDescent="0.25">
      <c r="A1595" s="72">
        <v>44021</v>
      </c>
      <c r="B1595" s="1">
        <v>25706.09</v>
      </c>
      <c r="H1595"/>
    </row>
    <row r="1596" spans="1:8" x14ac:dyDescent="0.25">
      <c r="A1596" s="72">
        <v>44022</v>
      </c>
      <c r="B1596" s="1">
        <v>26075.3</v>
      </c>
      <c r="H1596"/>
    </row>
    <row r="1597" spans="1:8" x14ac:dyDescent="0.25">
      <c r="A1597" s="72">
        <v>44025</v>
      </c>
      <c r="B1597" s="1">
        <v>26085.8</v>
      </c>
      <c r="H1597"/>
    </row>
    <row r="1598" spans="1:8" x14ac:dyDescent="0.25">
      <c r="A1598" s="72">
        <v>44026</v>
      </c>
      <c r="B1598" s="1">
        <v>26642.59</v>
      </c>
      <c r="H1598"/>
    </row>
    <row r="1599" spans="1:8" x14ac:dyDescent="0.25">
      <c r="A1599" s="72">
        <v>44027</v>
      </c>
      <c r="B1599" s="1">
        <v>26870.1</v>
      </c>
      <c r="H1599"/>
    </row>
    <row r="1600" spans="1:8" x14ac:dyDescent="0.25">
      <c r="A1600" s="72">
        <v>44028</v>
      </c>
      <c r="B1600" s="1">
        <v>26734.71</v>
      </c>
      <c r="H1600"/>
    </row>
    <row r="1601" spans="1:8" x14ac:dyDescent="0.25">
      <c r="A1601" s="72">
        <v>44029</v>
      </c>
      <c r="B1601" s="1">
        <v>26671.95</v>
      </c>
      <c r="H1601"/>
    </row>
    <row r="1602" spans="1:8" x14ac:dyDescent="0.25">
      <c r="A1602" s="72">
        <v>44032</v>
      </c>
      <c r="B1602" s="1">
        <v>26680.87</v>
      </c>
      <c r="H1602"/>
    </row>
    <row r="1603" spans="1:8" x14ac:dyDescent="0.25">
      <c r="A1603" s="72">
        <v>44033</v>
      </c>
      <c r="B1603" s="1">
        <v>26840.400000000001</v>
      </c>
      <c r="H1603"/>
    </row>
    <row r="1604" spans="1:8" x14ac:dyDescent="0.25">
      <c r="A1604" s="72">
        <v>44034</v>
      </c>
      <c r="B1604" s="1">
        <v>27005.84</v>
      </c>
      <c r="H1604"/>
    </row>
    <row r="1605" spans="1:8" x14ac:dyDescent="0.25">
      <c r="A1605" s="72">
        <v>44035</v>
      </c>
      <c r="B1605" s="1">
        <v>26652.33</v>
      </c>
      <c r="H1605"/>
    </row>
    <row r="1606" spans="1:8" x14ac:dyDescent="0.25">
      <c r="A1606" s="72">
        <v>44036</v>
      </c>
      <c r="B1606" s="1">
        <v>26469.89</v>
      </c>
      <c r="H1606"/>
    </row>
    <row r="1607" spans="1:8" x14ac:dyDescent="0.25">
      <c r="A1607" s="72">
        <v>44039</v>
      </c>
      <c r="B1607" s="1">
        <v>26584.77</v>
      </c>
      <c r="H1607"/>
    </row>
    <row r="1608" spans="1:8" x14ac:dyDescent="0.25">
      <c r="A1608" s="72">
        <v>44040</v>
      </c>
      <c r="B1608" s="1">
        <v>26379.279999999999</v>
      </c>
      <c r="H1608"/>
    </row>
    <row r="1609" spans="1:8" x14ac:dyDescent="0.25">
      <c r="A1609" s="72">
        <v>44041</v>
      </c>
      <c r="B1609" s="1">
        <v>26539.57</v>
      </c>
      <c r="H1609"/>
    </row>
    <row r="1610" spans="1:8" x14ac:dyDescent="0.25">
      <c r="A1610" s="72">
        <v>44042</v>
      </c>
      <c r="B1610" s="1">
        <v>26313.65</v>
      </c>
      <c r="H1610"/>
    </row>
    <row r="1611" spans="1:8" x14ac:dyDescent="0.25">
      <c r="A1611" s="72">
        <v>44043</v>
      </c>
      <c r="B1611" s="1">
        <v>26428.32</v>
      </c>
      <c r="H1611"/>
    </row>
    <row r="1612" spans="1:8" x14ac:dyDescent="0.25">
      <c r="A1612" s="72">
        <v>44046</v>
      </c>
      <c r="B1612" s="1">
        <v>26664.400000000001</v>
      </c>
      <c r="H1612"/>
    </row>
    <row r="1613" spans="1:8" x14ac:dyDescent="0.25">
      <c r="A1613" s="72">
        <v>44047</v>
      </c>
      <c r="B1613" s="1">
        <v>26828.47</v>
      </c>
      <c r="H1613"/>
    </row>
    <row r="1614" spans="1:8" x14ac:dyDescent="0.25">
      <c r="A1614" s="72">
        <v>44048</v>
      </c>
      <c r="B1614" s="1">
        <v>27201.52</v>
      </c>
      <c r="H1614"/>
    </row>
    <row r="1615" spans="1:8" x14ac:dyDescent="0.25">
      <c r="A1615" s="72">
        <v>44049</v>
      </c>
      <c r="B1615" s="1">
        <v>27386.98</v>
      </c>
      <c r="H1615"/>
    </row>
    <row r="1616" spans="1:8" x14ac:dyDescent="0.25">
      <c r="A1616" s="72">
        <v>44050</v>
      </c>
      <c r="B1616" s="1">
        <v>27433.48</v>
      </c>
      <c r="H1616"/>
    </row>
    <row r="1617" spans="1:8" x14ac:dyDescent="0.25">
      <c r="A1617" s="72">
        <v>44053</v>
      </c>
      <c r="B1617" s="1">
        <v>27791.439999999999</v>
      </c>
      <c r="H1617"/>
    </row>
    <row r="1618" spans="1:8" x14ac:dyDescent="0.25">
      <c r="A1618" s="72">
        <v>44054</v>
      </c>
      <c r="B1618" s="1">
        <v>27686.91</v>
      </c>
      <c r="H1618"/>
    </row>
    <row r="1619" spans="1:8" x14ac:dyDescent="0.25">
      <c r="A1619" s="72">
        <v>44055</v>
      </c>
      <c r="B1619" s="1">
        <v>27976.84</v>
      </c>
      <c r="H1619"/>
    </row>
    <row r="1620" spans="1:8" x14ac:dyDescent="0.25">
      <c r="A1620" s="72">
        <v>44056</v>
      </c>
      <c r="B1620" s="1">
        <v>27896.720000000001</v>
      </c>
      <c r="H1620"/>
    </row>
    <row r="1621" spans="1:8" x14ac:dyDescent="0.25">
      <c r="A1621" s="72">
        <v>44057</v>
      </c>
      <c r="B1621" s="1">
        <v>27931.02</v>
      </c>
      <c r="H1621"/>
    </row>
    <row r="1622" spans="1:8" x14ac:dyDescent="0.25">
      <c r="A1622" s="72">
        <v>44060</v>
      </c>
      <c r="B1622" s="1">
        <v>27844.91</v>
      </c>
      <c r="H1622"/>
    </row>
    <row r="1623" spans="1:8" x14ac:dyDescent="0.25">
      <c r="A1623" s="72">
        <v>44061</v>
      </c>
      <c r="B1623" s="1">
        <v>27778.07</v>
      </c>
      <c r="H1623"/>
    </row>
    <row r="1624" spans="1:8" x14ac:dyDescent="0.25">
      <c r="A1624" s="72">
        <v>44062</v>
      </c>
      <c r="B1624" s="1">
        <v>27692.880000000001</v>
      </c>
      <c r="H1624"/>
    </row>
    <row r="1625" spans="1:8" x14ac:dyDescent="0.25">
      <c r="A1625" s="72">
        <v>44063</v>
      </c>
      <c r="B1625" s="1">
        <v>27739.73</v>
      </c>
      <c r="H1625"/>
    </row>
    <row r="1626" spans="1:8" x14ac:dyDescent="0.25">
      <c r="A1626" s="72">
        <v>44064</v>
      </c>
      <c r="B1626" s="1">
        <v>27930.33</v>
      </c>
      <c r="H1626"/>
    </row>
    <row r="1627" spans="1:8" x14ac:dyDescent="0.25">
      <c r="A1627" s="72">
        <v>44067</v>
      </c>
      <c r="B1627" s="1">
        <v>28308.46</v>
      </c>
      <c r="H1627"/>
    </row>
    <row r="1628" spans="1:8" x14ac:dyDescent="0.25">
      <c r="A1628" s="72">
        <v>44068</v>
      </c>
      <c r="B1628" s="1">
        <v>28248.44</v>
      </c>
      <c r="H1628"/>
    </row>
    <row r="1629" spans="1:8" x14ac:dyDescent="0.25">
      <c r="A1629" s="72">
        <v>44069</v>
      </c>
      <c r="B1629" s="1">
        <v>28331.919999999998</v>
      </c>
      <c r="H1629"/>
    </row>
    <row r="1630" spans="1:8" x14ac:dyDescent="0.25">
      <c r="A1630" s="72">
        <v>44070</v>
      </c>
      <c r="B1630" s="1">
        <v>28492.27</v>
      </c>
      <c r="H1630"/>
    </row>
    <row r="1631" spans="1:8" x14ac:dyDescent="0.25">
      <c r="A1631" s="72">
        <v>44071</v>
      </c>
      <c r="B1631" s="1">
        <v>28653.87</v>
      </c>
      <c r="H1631"/>
    </row>
    <row r="1632" spans="1:8" x14ac:dyDescent="0.25">
      <c r="A1632" s="72">
        <v>44074</v>
      </c>
      <c r="B1632" s="1">
        <v>28430.05</v>
      </c>
      <c r="H1632"/>
    </row>
    <row r="1633" spans="1:8" x14ac:dyDescent="0.25">
      <c r="A1633" s="72">
        <v>44075</v>
      </c>
      <c r="B1633" s="1">
        <v>28645.66</v>
      </c>
      <c r="H1633"/>
    </row>
    <row r="1634" spans="1:8" x14ac:dyDescent="0.25">
      <c r="A1634" s="72">
        <v>44076</v>
      </c>
      <c r="B1634" s="1">
        <v>29100.5</v>
      </c>
      <c r="H1634"/>
    </row>
    <row r="1635" spans="1:8" x14ac:dyDescent="0.25">
      <c r="A1635" s="72">
        <v>44077</v>
      </c>
      <c r="B1635" s="1">
        <v>28292.73</v>
      </c>
      <c r="H1635"/>
    </row>
    <row r="1636" spans="1:8" x14ac:dyDescent="0.25">
      <c r="A1636" s="72">
        <v>44078</v>
      </c>
      <c r="B1636" s="1">
        <v>28133.31</v>
      </c>
      <c r="H1636"/>
    </row>
    <row r="1637" spans="1:8" x14ac:dyDescent="0.25">
      <c r="A1637" s="72">
        <v>44081</v>
      </c>
      <c r="B1637" s="1" t="s">
        <v>131</v>
      </c>
      <c r="H1637"/>
    </row>
    <row r="1638" spans="1:8" x14ac:dyDescent="0.25">
      <c r="A1638" s="72">
        <v>44082</v>
      </c>
      <c r="B1638" s="1">
        <v>27500.89</v>
      </c>
      <c r="H1638"/>
    </row>
    <row r="1639" spans="1:8" x14ac:dyDescent="0.25">
      <c r="A1639" s="72">
        <v>44083</v>
      </c>
      <c r="B1639" s="1">
        <v>27940.47</v>
      </c>
      <c r="H1639"/>
    </row>
    <row r="1640" spans="1:8" x14ac:dyDescent="0.25">
      <c r="A1640" s="72">
        <v>44084</v>
      </c>
      <c r="B1640" s="1">
        <v>27534.58</v>
      </c>
      <c r="H1640"/>
    </row>
    <row r="1641" spans="1:8" x14ac:dyDescent="0.25">
      <c r="A1641" s="72">
        <v>44085</v>
      </c>
      <c r="B1641" s="1">
        <v>27665.64</v>
      </c>
      <c r="H1641"/>
    </row>
    <row r="1642" spans="1:8" x14ac:dyDescent="0.25">
      <c r="A1642" s="72">
        <v>44088</v>
      </c>
      <c r="B1642" s="1">
        <v>27993.33</v>
      </c>
      <c r="H1642"/>
    </row>
    <row r="1643" spans="1:8" x14ac:dyDescent="0.25">
      <c r="A1643" s="72">
        <v>44089</v>
      </c>
      <c r="B1643" s="1">
        <v>27995.599999999999</v>
      </c>
      <c r="H1643"/>
    </row>
    <row r="1644" spans="1:8" x14ac:dyDescent="0.25">
      <c r="A1644" s="72">
        <v>44090</v>
      </c>
      <c r="B1644" s="1">
        <v>28032.38</v>
      </c>
      <c r="H1644"/>
    </row>
    <row r="1645" spans="1:8" x14ac:dyDescent="0.25">
      <c r="A1645" s="72">
        <v>44091</v>
      </c>
      <c r="B1645" s="1">
        <v>27901.98</v>
      </c>
      <c r="H1645"/>
    </row>
    <row r="1646" spans="1:8" x14ac:dyDescent="0.25">
      <c r="A1646" s="72">
        <v>44092</v>
      </c>
      <c r="B1646" s="1">
        <v>27657.42</v>
      </c>
      <c r="H1646"/>
    </row>
    <row r="1647" spans="1:8" x14ac:dyDescent="0.25">
      <c r="A1647" s="72">
        <v>44095</v>
      </c>
      <c r="B1647" s="1">
        <v>27147.7</v>
      </c>
      <c r="H1647"/>
    </row>
    <row r="1648" spans="1:8" x14ac:dyDescent="0.25">
      <c r="A1648" s="72">
        <v>44096</v>
      </c>
      <c r="B1648" s="1">
        <v>27288.18</v>
      </c>
      <c r="H1648"/>
    </row>
    <row r="1649" spans="1:8" x14ac:dyDescent="0.25">
      <c r="A1649" s="72">
        <v>44097</v>
      </c>
      <c r="B1649" s="1">
        <v>26763.13</v>
      </c>
      <c r="H1649"/>
    </row>
    <row r="1650" spans="1:8" x14ac:dyDescent="0.25">
      <c r="A1650" s="72">
        <v>44098</v>
      </c>
      <c r="B1650" s="1">
        <v>26815.439999999999</v>
      </c>
      <c r="H1650"/>
    </row>
    <row r="1651" spans="1:8" x14ac:dyDescent="0.25">
      <c r="A1651" s="72">
        <v>44099</v>
      </c>
      <c r="B1651" s="1">
        <v>27173.96</v>
      </c>
      <c r="H1651"/>
    </row>
    <row r="1652" spans="1:8" x14ac:dyDescent="0.25">
      <c r="A1652" s="72">
        <v>44102</v>
      </c>
      <c r="B1652" s="1">
        <v>27584.06</v>
      </c>
      <c r="H1652"/>
    </row>
    <row r="1653" spans="1:8" x14ac:dyDescent="0.25">
      <c r="A1653" s="72">
        <v>44103</v>
      </c>
      <c r="B1653" s="1">
        <v>27452.66</v>
      </c>
      <c r="H1653"/>
    </row>
    <row r="1654" spans="1:8" x14ac:dyDescent="0.25">
      <c r="A1654" s="72">
        <v>44104</v>
      </c>
      <c r="B1654" s="1">
        <v>27781.7</v>
      </c>
      <c r="H1654"/>
    </row>
    <row r="1655" spans="1:8" x14ac:dyDescent="0.25">
      <c r="A1655" s="72">
        <v>44105</v>
      </c>
      <c r="B1655" s="1">
        <v>27816.9</v>
      </c>
      <c r="H1655"/>
    </row>
    <row r="1656" spans="1:8" x14ac:dyDescent="0.25">
      <c r="A1656" s="72">
        <v>44106</v>
      </c>
      <c r="B1656" s="1">
        <v>27682.81</v>
      </c>
      <c r="H1656"/>
    </row>
    <row r="1657" spans="1:8" x14ac:dyDescent="0.25">
      <c r="A1657" s="72">
        <v>44109</v>
      </c>
      <c r="B1657" s="1">
        <v>28148.639999999999</v>
      </c>
      <c r="H1657"/>
    </row>
    <row r="1658" spans="1:8" x14ac:dyDescent="0.25">
      <c r="A1658" s="72">
        <v>44110</v>
      </c>
      <c r="B1658" s="1">
        <v>27772.76</v>
      </c>
      <c r="H1658"/>
    </row>
    <row r="1659" spans="1:8" x14ac:dyDescent="0.25">
      <c r="A1659" s="72">
        <v>44111</v>
      </c>
      <c r="B1659" s="1">
        <v>28303.46</v>
      </c>
      <c r="H1659"/>
    </row>
    <row r="1660" spans="1:8" x14ac:dyDescent="0.25">
      <c r="A1660" s="72">
        <v>44112</v>
      </c>
      <c r="B1660" s="1">
        <v>28425.51</v>
      </c>
      <c r="H1660"/>
    </row>
    <row r="1661" spans="1:8" x14ac:dyDescent="0.25">
      <c r="A1661" s="72">
        <v>44113</v>
      </c>
      <c r="B1661" s="1">
        <v>28586.9</v>
      </c>
      <c r="H1661"/>
    </row>
    <row r="1662" spans="1:8" x14ac:dyDescent="0.25">
      <c r="A1662" s="72">
        <v>44116</v>
      </c>
      <c r="B1662" s="1">
        <v>28837.52</v>
      </c>
      <c r="H1662"/>
    </row>
    <row r="1663" spans="1:8" x14ac:dyDescent="0.25">
      <c r="A1663" s="72">
        <v>44117</v>
      </c>
      <c r="B1663" s="1">
        <v>28679.81</v>
      </c>
      <c r="H1663"/>
    </row>
    <row r="1664" spans="1:8" x14ac:dyDescent="0.25">
      <c r="A1664" s="72">
        <v>44118</v>
      </c>
      <c r="B1664" s="1">
        <v>28514</v>
      </c>
      <c r="H1664"/>
    </row>
    <row r="1665" spans="1:8" x14ac:dyDescent="0.25">
      <c r="A1665" s="72">
        <v>44119</v>
      </c>
      <c r="B1665" s="1">
        <v>28494.2</v>
      </c>
      <c r="H1665"/>
    </row>
    <row r="1666" spans="1:8" x14ac:dyDescent="0.25">
      <c r="A1666" s="72">
        <v>44120</v>
      </c>
      <c r="B1666" s="1">
        <v>28606.31</v>
      </c>
      <c r="H1666"/>
    </row>
    <row r="1667" spans="1:8" x14ac:dyDescent="0.25">
      <c r="A1667" s="72">
        <v>44123</v>
      </c>
      <c r="B1667" s="1">
        <v>28195.42</v>
      </c>
      <c r="H1667"/>
    </row>
    <row r="1668" spans="1:8" x14ac:dyDescent="0.25">
      <c r="A1668" s="72">
        <v>44124</v>
      </c>
      <c r="B1668" s="1">
        <v>28308.79</v>
      </c>
      <c r="H1668"/>
    </row>
    <row r="1669" spans="1:8" x14ac:dyDescent="0.25">
      <c r="A1669" s="72">
        <v>44125</v>
      </c>
      <c r="B1669" s="1">
        <v>28210.82</v>
      </c>
      <c r="H1669"/>
    </row>
    <row r="1670" spans="1:8" x14ac:dyDescent="0.25">
      <c r="A1670" s="72">
        <v>44126</v>
      </c>
      <c r="B1670" s="1">
        <v>28363.66</v>
      </c>
      <c r="H1670"/>
    </row>
    <row r="1671" spans="1:8" x14ac:dyDescent="0.25">
      <c r="A1671" s="72">
        <v>44127</v>
      </c>
      <c r="B1671" s="1">
        <v>28335.57</v>
      </c>
      <c r="H1671"/>
    </row>
    <row r="1672" spans="1:8" x14ac:dyDescent="0.25">
      <c r="A1672" s="72">
        <v>44130</v>
      </c>
      <c r="B1672" s="1">
        <v>27685.38</v>
      </c>
      <c r="H1672"/>
    </row>
    <row r="1673" spans="1:8" x14ac:dyDescent="0.25">
      <c r="A1673" s="72">
        <v>44131</v>
      </c>
      <c r="B1673" s="1">
        <v>27463.19</v>
      </c>
      <c r="H1673"/>
    </row>
    <row r="1674" spans="1:8" x14ac:dyDescent="0.25">
      <c r="A1674" s="72">
        <v>44132</v>
      </c>
      <c r="B1674" s="1">
        <v>26519.95</v>
      </c>
      <c r="H1674"/>
    </row>
    <row r="1675" spans="1:8" x14ac:dyDescent="0.25">
      <c r="A1675" s="72">
        <v>44133</v>
      </c>
      <c r="B1675" s="1">
        <v>26659.11</v>
      </c>
      <c r="H1675"/>
    </row>
    <row r="1676" spans="1:8" x14ac:dyDescent="0.25">
      <c r="A1676" s="72">
        <v>44134</v>
      </c>
      <c r="B1676" s="1">
        <v>26501.599999999999</v>
      </c>
      <c r="H1676"/>
    </row>
    <row r="1677" spans="1:8" x14ac:dyDescent="0.25">
      <c r="A1677" s="72">
        <v>44137</v>
      </c>
      <c r="B1677" s="1">
        <v>26925.05</v>
      </c>
      <c r="H1677"/>
    </row>
    <row r="1678" spans="1:8" x14ac:dyDescent="0.25">
      <c r="A1678" s="72">
        <v>44138</v>
      </c>
      <c r="B1678" s="1">
        <v>27480.03</v>
      </c>
      <c r="H1678"/>
    </row>
    <row r="1679" spans="1:8" x14ac:dyDescent="0.25">
      <c r="A1679" s="72">
        <v>44139</v>
      </c>
      <c r="B1679" s="1">
        <v>27847.66</v>
      </c>
      <c r="H1679"/>
    </row>
    <row r="1680" spans="1:8" x14ac:dyDescent="0.25">
      <c r="A1680" s="72">
        <v>44140</v>
      </c>
      <c r="B1680" s="1">
        <v>28390.18</v>
      </c>
      <c r="H1680"/>
    </row>
    <row r="1681" spans="1:8" x14ac:dyDescent="0.25">
      <c r="A1681" s="72">
        <v>44141</v>
      </c>
      <c r="B1681" s="1">
        <v>28323.4</v>
      </c>
      <c r="H1681"/>
    </row>
    <row r="1682" spans="1:8" x14ac:dyDescent="0.25">
      <c r="A1682" s="72">
        <v>44144</v>
      </c>
      <c r="B1682" s="1">
        <v>29157.97</v>
      </c>
      <c r="H1682"/>
    </row>
    <row r="1683" spans="1:8" x14ac:dyDescent="0.25">
      <c r="A1683" s="72">
        <v>44145</v>
      </c>
      <c r="B1683" s="1">
        <v>29420.92</v>
      </c>
      <c r="H1683"/>
    </row>
    <row r="1684" spans="1:8" x14ac:dyDescent="0.25">
      <c r="A1684" s="72">
        <v>44146</v>
      </c>
      <c r="B1684" s="1">
        <v>29397.63</v>
      </c>
      <c r="H1684"/>
    </row>
    <row r="1685" spans="1:8" x14ac:dyDescent="0.25">
      <c r="A1685" s="72">
        <v>44147</v>
      </c>
      <c r="B1685" s="1">
        <v>29080.17</v>
      </c>
      <c r="H1685"/>
    </row>
    <row r="1686" spans="1:8" x14ac:dyDescent="0.25">
      <c r="A1686" s="72">
        <v>44148</v>
      </c>
      <c r="B1686" s="1">
        <v>29479.81</v>
      </c>
      <c r="H1686"/>
    </row>
    <row r="1687" spans="1:8" x14ac:dyDescent="0.25">
      <c r="A1687" s="72">
        <v>44151</v>
      </c>
      <c r="B1687" s="1">
        <v>29950.44</v>
      </c>
      <c r="H1687"/>
    </row>
    <row r="1688" spans="1:8" x14ac:dyDescent="0.25">
      <c r="A1688" s="72">
        <v>44152</v>
      </c>
      <c r="B1688" s="1">
        <v>29783.35</v>
      </c>
      <c r="H1688"/>
    </row>
    <row r="1689" spans="1:8" x14ac:dyDescent="0.25">
      <c r="A1689" s="72">
        <v>44153</v>
      </c>
      <c r="B1689" s="1">
        <v>29438.42</v>
      </c>
      <c r="H1689"/>
    </row>
    <row r="1690" spans="1:8" x14ac:dyDescent="0.25">
      <c r="A1690" s="72">
        <v>44154</v>
      </c>
      <c r="B1690" s="1">
        <v>29483.23</v>
      </c>
      <c r="H1690"/>
    </row>
    <row r="1691" spans="1:8" x14ac:dyDescent="0.25">
      <c r="A1691" s="72">
        <v>44155</v>
      </c>
      <c r="B1691" s="1">
        <v>29263.48</v>
      </c>
      <c r="H1691"/>
    </row>
    <row r="1692" spans="1:8" x14ac:dyDescent="0.25">
      <c r="A1692" s="72">
        <v>44158</v>
      </c>
      <c r="B1692" s="1">
        <v>29591.27</v>
      </c>
      <c r="H1692"/>
    </row>
    <row r="1693" spans="1:8" x14ac:dyDescent="0.25">
      <c r="A1693" s="72">
        <v>44159</v>
      </c>
      <c r="B1693" s="1">
        <v>30046.240000000002</v>
      </c>
      <c r="H1693"/>
    </row>
    <row r="1694" spans="1:8" x14ac:dyDescent="0.25">
      <c r="A1694" s="72">
        <v>44160</v>
      </c>
      <c r="B1694" s="1">
        <v>29872.47</v>
      </c>
      <c r="H1694"/>
    </row>
    <row r="1695" spans="1:8" x14ac:dyDescent="0.25">
      <c r="A1695" s="72">
        <v>44161</v>
      </c>
      <c r="B1695" s="1" t="s">
        <v>131</v>
      </c>
      <c r="H1695"/>
    </row>
    <row r="1696" spans="1:8" x14ac:dyDescent="0.25">
      <c r="A1696" s="72">
        <v>44162</v>
      </c>
      <c r="B1696" s="1">
        <v>29910.37</v>
      </c>
      <c r="H1696"/>
    </row>
    <row r="1697" spans="1:8" x14ac:dyDescent="0.25">
      <c r="A1697" s="72">
        <v>44165</v>
      </c>
      <c r="B1697" s="1">
        <v>29638.639999999999</v>
      </c>
      <c r="H1697"/>
    </row>
    <row r="1698" spans="1:8" x14ac:dyDescent="0.25">
      <c r="A1698" s="72">
        <v>44166</v>
      </c>
      <c r="B1698" s="1">
        <v>29823.919999999998</v>
      </c>
      <c r="H1698"/>
    </row>
    <row r="1699" spans="1:8" x14ac:dyDescent="0.25">
      <c r="A1699" s="72">
        <v>44167</v>
      </c>
      <c r="B1699" s="1">
        <v>29883.79</v>
      </c>
      <c r="H1699"/>
    </row>
    <row r="1700" spans="1:8" x14ac:dyDescent="0.25">
      <c r="A1700" s="72">
        <v>44168</v>
      </c>
      <c r="B1700" s="1">
        <v>29969.52</v>
      </c>
      <c r="H1700"/>
    </row>
    <row r="1701" spans="1:8" x14ac:dyDescent="0.25">
      <c r="A1701" s="72">
        <v>44169</v>
      </c>
      <c r="B1701" s="1">
        <v>30218.26</v>
      </c>
      <c r="H1701"/>
    </row>
    <row r="1702" spans="1:8" x14ac:dyDescent="0.25">
      <c r="A1702" s="72">
        <v>44172</v>
      </c>
      <c r="B1702" s="1">
        <v>30069.79</v>
      </c>
      <c r="H1702"/>
    </row>
    <row r="1703" spans="1:8" x14ac:dyDescent="0.25">
      <c r="A1703" s="72">
        <v>44173</v>
      </c>
      <c r="B1703" s="1">
        <v>30173.88</v>
      </c>
      <c r="H1703"/>
    </row>
    <row r="1704" spans="1:8" x14ac:dyDescent="0.25">
      <c r="A1704" s="72">
        <v>44174</v>
      </c>
      <c r="B1704" s="1">
        <v>30068.81</v>
      </c>
      <c r="H1704"/>
    </row>
    <row r="1705" spans="1:8" x14ac:dyDescent="0.25">
      <c r="A1705" s="72">
        <v>44175</v>
      </c>
      <c r="B1705" s="1">
        <v>29999.26</v>
      </c>
      <c r="H1705"/>
    </row>
    <row r="1706" spans="1:8" x14ac:dyDescent="0.25">
      <c r="A1706" s="72">
        <v>44176</v>
      </c>
      <c r="B1706" s="1">
        <v>30046.37</v>
      </c>
      <c r="H1706"/>
    </row>
    <row r="1707" spans="1:8" x14ac:dyDescent="0.25">
      <c r="A1707" s="72">
        <v>44179</v>
      </c>
      <c r="B1707" s="1">
        <v>29861.55</v>
      </c>
      <c r="H1707"/>
    </row>
    <row r="1708" spans="1:8" x14ac:dyDescent="0.25">
      <c r="A1708" s="72">
        <v>44180</v>
      </c>
      <c r="B1708" s="1">
        <v>30199.31</v>
      </c>
      <c r="H1708"/>
    </row>
    <row r="1709" spans="1:8" x14ac:dyDescent="0.25">
      <c r="A1709" s="72">
        <v>44181</v>
      </c>
      <c r="B1709" s="1">
        <v>30154.54</v>
      </c>
      <c r="H1709"/>
    </row>
    <row r="1710" spans="1:8" x14ac:dyDescent="0.25">
      <c r="A1710" s="72">
        <v>44182</v>
      </c>
      <c r="B1710" s="1">
        <v>30303.37</v>
      </c>
      <c r="H1710"/>
    </row>
    <row r="1711" spans="1:8" x14ac:dyDescent="0.25">
      <c r="A1711" s="72">
        <v>44183</v>
      </c>
      <c r="B1711" s="1">
        <v>30179.05</v>
      </c>
      <c r="H1711"/>
    </row>
    <row r="1712" spans="1:8" x14ac:dyDescent="0.25">
      <c r="A1712" s="72">
        <v>44186</v>
      </c>
      <c r="B1712" s="1">
        <v>30216.45</v>
      </c>
      <c r="H1712"/>
    </row>
    <row r="1713" spans="1:8" x14ac:dyDescent="0.25">
      <c r="A1713" s="72">
        <v>44187</v>
      </c>
      <c r="B1713" s="1">
        <v>30015.51</v>
      </c>
      <c r="H1713"/>
    </row>
    <row r="1714" spans="1:8" x14ac:dyDescent="0.25">
      <c r="A1714" s="72">
        <v>44188</v>
      </c>
      <c r="B1714" s="1">
        <v>30129.83</v>
      </c>
      <c r="H1714"/>
    </row>
    <row r="1715" spans="1:8" x14ac:dyDescent="0.25">
      <c r="A1715" s="72">
        <v>44189</v>
      </c>
      <c r="B1715" s="1">
        <v>30199.87</v>
      </c>
      <c r="H1715"/>
    </row>
    <row r="1716" spans="1:8" x14ac:dyDescent="0.25">
      <c r="A1716" s="72">
        <v>44190</v>
      </c>
      <c r="B1716" s="1" t="s">
        <v>131</v>
      </c>
      <c r="H1716"/>
    </row>
    <row r="1717" spans="1:8" x14ac:dyDescent="0.25">
      <c r="A1717" s="72">
        <v>44193</v>
      </c>
      <c r="B1717" s="1">
        <v>30403.97</v>
      </c>
      <c r="H1717"/>
    </row>
    <row r="1718" spans="1:8" x14ac:dyDescent="0.25">
      <c r="A1718" s="72">
        <v>44194</v>
      </c>
      <c r="B1718" s="1">
        <v>30335.67</v>
      </c>
      <c r="H1718"/>
    </row>
    <row r="1719" spans="1:8" x14ac:dyDescent="0.25">
      <c r="A1719" s="72">
        <v>44195</v>
      </c>
      <c r="B1719" s="1">
        <v>30409.56</v>
      </c>
      <c r="H1719"/>
    </row>
    <row r="1720" spans="1:8" x14ac:dyDescent="0.25">
      <c r="A1720" s="72">
        <v>44196</v>
      </c>
      <c r="B1720" s="1">
        <v>30606.48</v>
      </c>
      <c r="H1720"/>
    </row>
    <row r="1721" spans="1:8" x14ac:dyDescent="0.25">
      <c r="A1721" s="72">
        <v>44197</v>
      </c>
      <c r="B1721" s="1" t="s">
        <v>131</v>
      </c>
      <c r="H1721"/>
    </row>
    <row r="1722" spans="1:8" x14ac:dyDescent="0.25">
      <c r="A1722" s="72">
        <v>44200</v>
      </c>
      <c r="B1722" s="1">
        <v>30223.89</v>
      </c>
      <c r="H1722"/>
    </row>
    <row r="1723" spans="1:8" x14ac:dyDescent="0.25">
      <c r="A1723" s="72">
        <v>44201</v>
      </c>
      <c r="B1723" s="1">
        <v>30391.599999999999</v>
      </c>
      <c r="H1723"/>
    </row>
    <row r="1724" spans="1:8" x14ac:dyDescent="0.25">
      <c r="A1724" s="72">
        <v>44202</v>
      </c>
      <c r="B1724" s="1">
        <v>30829.4</v>
      </c>
      <c r="H1724"/>
    </row>
    <row r="1725" spans="1:8" x14ac:dyDescent="0.25">
      <c r="A1725" s="72">
        <v>44203</v>
      </c>
      <c r="B1725" s="1">
        <v>31041.13</v>
      </c>
      <c r="H1725"/>
    </row>
    <row r="1726" spans="1:8" x14ac:dyDescent="0.25">
      <c r="A1726" s="72">
        <v>44204</v>
      </c>
      <c r="B1726" s="1">
        <v>31097.97</v>
      </c>
      <c r="H1726"/>
    </row>
    <row r="1727" spans="1:8" x14ac:dyDescent="0.25">
      <c r="A1727" s="72">
        <v>44207</v>
      </c>
      <c r="B1727" s="1">
        <v>31008.69</v>
      </c>
      <c r="H1727"/>
    </row>
    <row r="1728" spans="1:8" x14ac:dyDescent="0.25">
      <c r="A1728" s="72">
        <v>44208</v>
      </c>
      <c r="B1728" s="1">
        <v>31068.69</v>
      </c>
      <c r="H1728"/>
    </row>
    <row r="1729" spans="1:8" x14ac:dyDescent="0.25">
      <c r="A1729" s="72">
        <v>44209</v>
      </c>
      <c r="B1729" s="1">
        <v>31060.47</v>
      </c>
      <c r="H1729"/>
    </row>
    <row r="1730" spans="1:8" x14ac:dyDescent="0.25">
      <c r="A1730" s="72">
        <v>44210</v>
      </c>
      <c r="B1730" s="1">
        <v>30991.52</v>
      </c>
      <c r="H1730"/>
    </row>
    <row r="1731" spans="1:8" x14ac:dyDescent="0.25">
      <c r="A1731" s="72">
        <v>44211</v>
      </c>
      <c r="B1731" s="1">
        <v>30814.26</v>
      </c>
      <c r="H1731"/>
    </row>
    <row r="1732" spans="1:8" x14ac:dyDescent="0.25">
      <c r="A1732" s="72">
        <v>44214</v>
      </c>
      <c r="B1732" s="1" t="s">
        <v>131</v>
      </c>
      <c r="H1732"/>
    </row>
    <row r="1733" spans="1:8" x14ac:dyDescent="0.25">
      <c r="A1733" s="72">
        <v>44215</v>
      </c>
      <c r="B1733" s="1">
        <v>30930.52</v>
      </c>
      <c r="H1733"/>
    </row>
    <row r="1734" spans="1:8" x14ac:dyDescent="0.25">
      <c r="A1734" s="72">
        <v>44216</v>
      </c>
      <c r="B1734" s="1">
        <v>31188.38</v>
      </c>
      <c r="H1734"/>
    </row>
    <row r="1735" spans="1:8" x14ac:dyDescent="0.25">
      <c r="A1735" s="72">
        <v>44217</v>
      </c>
      <c r="B1735" s="1">
        <v>31176.01</v>
      </c>
      <c r="H1735"/>
    </row>
    <row r="1736" spans="1:8" x14ac:dyDescent="0.25">
      <c r="A1736" s="72">
        <v>44218</v>
      </c>
      <c r="B1736" s="1">
        <v>30996.98</v>
      </c>
      <c r="H1736"/>
    </row>
    <row r="1737" spans="1:8" x14ac:dyDescent="0.25">
      <c r="A1737" s="72">
        <v>44221</v>
      </c>
      <c r="B1737" s="1">
        <v>30960</v>
      </c>
      <c r="H1737"/>
    </row>
    <row r="1738" spans="1:8" x14ac:dyDescent="0.25">
      <c r="A1738" s="72">
        <v>44222</v>
      </c>
      <c r="B1738" s="1">
        <v>30937.040000000001</v>
      </c>
      <c r="H1738"/>
    </row>
    <row r="1739" spans="1:8" x14ac:dyDescent="0.25">
      <c r="A1739" s="72">
        <v>44223</v>
      </c>
      <c r="B1739" s="1">
        <v>30303.17</v>
      </c>
      <c r="H1739"/>
    </row>
    <row r="1740" spans="1:8" x14ac:dyDescent="0.25">
      <c r="A1740" s="72">
        <v>44224</v>
      </c>
      <c r="B1740" s="1">
        <v>30603.360000000001</v>
      </c>
      <c r="H1740"/>
    </row>
    <row r="1741" spans="1:8" x14ac:dyDescent="0.25">
      <c r="A1741" s="72">
        <v>44225</v>
      </c>
      <c r="B1741" s="1">
        <v>29982.62</v>
      </c>
      <c r="H1741"/>
    </row>
    <row r="1742" spans="1:8" x14ac:dyDescent="0.25">
      <c r="A1742" s="72">
        <v>44228</v>
      </c>
      <c r="B1742" s="1">
        <v>30211.91</v>
      </c>
      <c r="H1742"/>
    </row>
    <row r="1743" spans="1:8" x14ac:dyDescent="0.25">
      <c r="A1743" s="72">
        <v>44229</v>
      </c>
      <c r="B1743" s="1">
        <v>30687.48</v>
      </c>
      <c r="H1743"/>
    </row>
    <row r="1744" spans="1:8" x14ac:dyDescent="0.25">
      <c r="A1744" s="72">
        <v>44230</v>
      </c>
      <c r="B1744" s="1">
        <v>30723.599999999999</v>
      </c>
      <c r="H1744"/>
    </row>
    <row r="1745" spans="1:8" x14ac:dyDescent="0.25">
      <c r="A1745" s="72">
        <v>44231</v>
      </c>
      <c r="B1745" s="1">
        <v>31055.86</v>
      </c>
      <c r="H1745"/>
    </row>
    <row r="1746" spans="1:8" x14ac:dyDescent="0.25">
      <c r="A1746" s="72">
        <v>44232</v>
      </c>
      <c r="B1746" s="1">
        <v>31148.240000000002</v>
      </c>
      <c r="H1746"/>
    </row>
    <row r="1747" spans="1:8" x14ac:dyDescent="0.25">
      <c r="A1747" s="72">
        <v>44235</v>
      </c>
      <c r="B1747" s="1">
        <v>31385.759999999998</v>
      </c>
      <c r="H1747"/>
    </row>
    <row r="1748" spans="1:8" x14ac:dyDescent="0.25">
      <c r="A1748" s="72">
        <v>44236</v>
      </c>
      <c r="B1748" s="1">
        <v>31375.83</v>
      </c>
      <c r="H1748"/>
    </row>
    <row r="1749" spans="1:8" x14ac:dyDescent="0.25">
      <c r="A1749" s="72">
        <v>44237</v>
      </c>
      <c r="B1749" s="1">
        <v>31437.8</v>
      </c>
      <c r="H1749"/>
    </row>
    <row r="1750" spans="1:8" x14ac:dyDescent="0.25">
      <c r="A1750" s="72">
        <v>44238</v>
      </c>
      <c r="B1750" s="1">
        <v>31430.7</v>
      </c>
      <c r="H1750"/>
    </row>
    <row r="1751" spans="1:8" x14ac:dyDescent="0.25">
      <c r="A1751" s="72">
        <v>44239</v>
      </c>
      <c r="B1751" s="1">
        <v>31458.400000000001</v>
      </c>
      <c r="H1751"/>
    </row>
    <row r="1752" spans="1:8" x14ac:dyDescent="0.25">
      <c r="A1752" s="72">
        <v>44242</v>
      </c>
      <c r="B1752" s="1" t="s">
        <v>131</v>
      </c>
      <c r="H1752"/>
    </row>
    <row r="1753" spans="1:8" x14ac:dyDescent="0.25">
      <c r="A1753" s="72">
        <v>44243</v>
      </c>
      <c r="B1753" s="1">
        <v>31522.75</v>
      </c>
      <c r="H1753"/>
    </row>
    <row r="1754" spans="1:8" x14ac:dyDescent="0.25">
      <c r="A1754" s="72">
        <v>44244</v>
      </c>
      <c r="B1754" s="1">
        <v>31613.02</v>
      </c>
      <c r="H1754"/>
    </row>
    <row r="1755" spans="1:8" x14ac:dyDescent="0.25">
      <c r="A1755" s="72">
        <v>44245</v>
      </c>
      <c r="B1755" s="1">
        <v>31493.34</v>
      </c>
      <c r="H1755"/>
    </row>
    <row r="1756" spans="1:8" x14ac:dyDescent="0.25">
      <c r="A1756" s="72">
        <v>44246</v>
      </c>
      <c r="B1756" s="1">
        <v>31494.32</v>
      </c>
      <c r="H1756"/>
    </row>
    <row r="1757" spans="1:8" x14ac:dyDescent="0.25">
      <c r="A1757" s="72">
        <v>44249</v>
      </c>
      <c r="B1757" s="1">
        <v>31521.69</v>
      </c>
      <c r="H1757"/>
    </row>
    <row r="1758" spans="1:8" x14ac:dyDescent="0.25">
      <c r="A1758" s="72">
        <v>44250</v>
      </c>
      <c r="B1758" s="1">
        <v>31537.35</v>
      </c>
      <c r="H1758"/>
    </row>
    <row r="1759" spans="1:8" x14ac:dyDescent="0.25">
      <c r="A1759" s="72">
        <v>44251</v>
      </c>
      <c r="B1759" s="1">
        <v>31961.86</v>
      </c>
      <c r="H1759"/>
    </row>
    <row r="1760" spans="1:8" x14ac:dyDescent="0.25">
      <c r="A1760" s="72">
        <v>44252</v>
      </c>
      <c r="B1760" s="1">
        <v>31402.01</v>
      </c>
      <c r="H1760"/>
    </row>
    <row r="1761" spans="1:8" x14ac:dyDescent="0.25">
      <c r="A1761" s="72">
        <v>44253</v>
      </c>
      <c r="B1761" s="1">
        <v>30932.37</v>
      </c>
      <c r="H1761"/>
    </row>
    <row r="1762" spans="1:8" x14ac:dyDescent="0.25">
      <c r="A1762" s="72">
        <v>44256</v>
      </c>
      <c r="B1762" s="1">
        <v>31535.51</v>
      </c>
      <c r="H1762"/>
    </row>
    <row r="1763" spans="1:8" x14ac:dyDescent="0.25">
      <c r="A1763" s="72">
        <v>44257</v>
      </c>
      <c r="B1763" s="1">
        <v>31391.52</v>
      </c>
      <c r="H1763"/>
    </row>
    <row r="1764" spans="1:8" x14ac:dyDescent="0.25">
      <c r="A1764" s="72">
        <v>44258</v>
      </c>
      <c r="B1764" s="1">
        <v>31270.09</v>
      </c>
      <c r="H1764"/>
    </row>
    <row r="1765" spans="1:8" x14ac:dyDescent="0.25">
      <c r="A1765" s="72">
        <v>44259</v>
      </c>
      <c r="B1765" s="1">
        <v>30924.14</v>
      </c>
      <c r="H1765"/>
    </row>
    <row r="1766" spans="1:8" x14ac:dyDescent="0.25">
      <c r="A1766" s="72">
        <v>44260</v>
      </c>
      <c r="B1766" s="1">
        <v>31496.3</v>
      </c>
      <c r="H1766"/>
    </row>
    <row r="1767" spans="1:8" x14ac:dyDescent="0.25">
      <c r="A1767" s="72">
        <v>44263</v>
      </c>
      <c r="B1767" s="1">
        <v>31802.44</v>
      </c>
      <c r="H1767"/>
    </row>
    <row r="1768" spans="1:8" x14ac:dyDescent="0.25">
      <c r="A1768" s="72">
        <v>44264</v>
      </c>
      <c r="B1768" s="1">
        <v>31832.74</v>
      </c>
      <c r="H1768"/>
    </row>
    <row r="1769" spans="1:8" x14ac:dyDescent="0.25">
      <c r="A1769" s="72">
        <v>44265</v>
      </c>
      <c r="B1769" s="1">
        <v>32297.02</v>
      </c>
      <c r="H1769"/>
    </row>
    <row r="1770" spans="1:8" x14ac:dyDescent="0.25">
      <c r="A1770" s="72">
        <v>44266</v>
      </c>
      <c r="B1770" s="1">
        <v>32485.59</v>
      </c>
      <c r="H1770"/>
    </row>
    <row r="1771" spans="1:8" x14ac:dyDescent="0.25">
      <c r="A1771" s="72">
        <v>44267</v>
      </c>
      <c r="B1771" s="1">
        <v>32778.639999999999</v>
      </c>
      <c r="H1771"/>
    </row>
    <row r="1772" spans="1:8" x14ac:dyDescent="0.25">
      <c r="A1772" s="72">
        <v>44270</v>
      </c>
      <c r="B1772" s="1">
        <v>32953.46</v>
      </c>
      <c r="H1772"/>
    </row>
    <row r="1773" spans="1:8" x14ac:dyDescent="0.25">
      <c r="A1773" s="72">
        <v>44271</v>
      </c>
      <c r="B1773" s="1">
        <v>32825.949999999997</v>
      </c>
      <c r="H1773"/>
    </row>
    <row r="1774" spans="1:8" x14ac:dyDescent="0.25">
      <c r="A1774" s="72">
        <v>44272</v>
      </c>
      <c r="B1774" s="1">
        <v>33015.370000000003</v>
      </c>
      <c r="H1774"/>
    </row>
    <row r="1775" spans="1:8" x14ac:dyDescent="0.25">
      <c r="A1775" s="72">
        <v>44273</v>
      </c>
      <c r="B1775" s="1">
        <v>32862.300000000003</v>
      </c>
      <c r="H1775"/>
    </row>
    <row r="1776" spans="1:8" x14ac:dyDescent="0.25">
      <c r="A1776" s="72">
        <v>44274</v>
      </c>
      <c r="B1776" s="1">
        <v>32627.97</v>
      </c>
      <c r="H1776"/>
    </row>
    <row r="1777" spans="1:8" x14ac:dyDescent="0.25">
      <c r="A1777" s="72">
        <v>44277</v>
      </c>
      <c r="B1777" s="1">
        <v>32731.200000000001</v>
      </c>
      <c r="H1777"/>
    </row>
    <row r="1778" spans="1:8" x14ac:dyDescent="0.25">
      <c r="A1778" s="72">
        <v>44278</v>
      </c>
      <c r="B1778" s="1">
        <v>32423.15</v>
      </c>
      <c r="H1778"/>
    </row>
    <row r="1779" spans="1:8" x14ac:dyDescent="0.25">
      <c r="A1779" s="72">
        <v>44279</v>
      </c>
      <c r="B1779" s="1">
        <v>32420.06</v>
      </c>
      <c r="H1779"/>
    </row>
    <row r="1780" spans="1:8" x14ac:dyDescent="0.25">
      <c r="A1780" s="72">
        <v>44280</v>
      </c>
      <c r="B1780" s="1">
        <v>32619.48</v>
      </c>
      <c r="H1780"/>
    </row>
    <row r="1781" spans="1:8" x14ac:dyDescent="0.25">
      <c r="A1781" s="72">
        <v>44281</v>
      </c>
      <c r="B1781" s="1">
        <v>33072.879999999997</v>
      </c>
      <c r="H1781"/>
    </row>
    <row r="1782" spans="1:8" x14ac:dyDescent="0.25">
      <c r="A1782" s="72">
        <v>44284</v>
      </c>
      <c r="B1782" s="1">
        <v>33171.370000000003</v>
      </c>
      <c r="H1782"/>
    </row>
    <row r="1783" spans="1:8" x14ac:dyDescent="0.25">
      <c r="A1783" s="72">
        <v>44285</v>
      </c>
      <c r="B1783" s="1">
        <v>33066.959999999999</v>
      </c>
      <c r="H1783"/>
    </row>
    <row r="1784" spans="1:8" x14ac:dyDescent="0.25">
      <c r="A1784" s="72">
        <v>44286</v>
      </c>
      <c r="B1784" s="1">
        <v>32981.550000000003</v>
      </c>
      <c r="H1784"/>
    </row>
    <row r="1785" spans="1:8" x14ac:dyDescent="0.25">
      <c r="A1785" s="72">
        <v>44287</v>
      </c>
      <c r="B1785" s="1">
        <v>33153.21</v>
      </c>
      <c r="H1785"/>
    </row>
    <row r="1786" spans="1:8" x14ac:dyDescent="0.25">
      <c r="A1786" s="72">
        <v>44288</v>
      </c>
      <c r="B1786" s="1" t="s">
        <v>131</v>
      </c>
      <c r="H1786"/>
    </row>
    <row r="1787" spans="1:8" x14ac:dyDescent="0.25">
      <c r="A1787" s="72">
        <v>44291</v>
      </c>
      <c r="B1787" s="1">
        <v>33527.19</v>
      </c>
      <c r="H1787"/>
    </row>
    <row r="1788" spans="1:8" x14ac:dyDescent="0.25">
      <c r="A1788" s="72">
        <v>44292</v>
      </c>
      <c r="B1788" s="1">
        <v>33430.239999999998</v>
      </c>
      <c r="H1788"/>
    </row>
    <row r="1789" spans="1:8" x14ac:dyDescent="0.25">
      <c r="A1789" s="72">
        <v>44293</v>
      </c>
      <c r="B1789" s="1">
        <v>33446.26</v>
      </c>
      <c r="H1789"/>
    </row>
    <row r="1790" spans="1:8" x14ac:dyDescent="0.25">
      <c r="A1790" s="72">
        <v>44294</v>
      </c>
      <c r="B1790" s="1">
        <v>33503.57</v>
      </c>
      <c r="H1790"/>
    </row>
    <row r="1791" spans="1:8" x14ac:dyDescent="0.25">
      <c r="A1791" s="72">
        <v>44295</v>
      </c>
      <c r="B1791" s="1">
        <v>33800.6</v>
      </c>
      <c r="H1791"/>
    </row>
    <row r="1792" spans="1:8" x14ac:dyDescent="0.25">
      <c r="A1792" s="72">
        <v>44298</v>
      </c>
      <c r="B1792" s="1">
        <v>33745.4</v>
      </c>
      <c r="H1792"/>
    </row>
    <row r="1793" spans="1:8" x14ac:dyDescent="0.25">
      <c r="A1793" s="72">
        <v>44299</v>
      </c>
      <c r="B1793" s="1">
        <v>33677.269999999997</v>
      </c>
      <c r="H1793"/>
    </row>
    <row r="1794" spans="1:8" x14ac:dyDescent="0.25">
      <c r="A1794" s="72">
        <v>44300</v>
      </c>
      <c r="B1794" s="1">
        <v>33730.89</v>
      </c>
      <c r="H1794"/>
    </row>
    <row r="1795" spans="1:8" x14ac:dyDescent="0.25">
      <c r="A1795" s="72">
        <v>44301</v>
      </c>
      <c r="B1795" s="1">
        <v>34035.99</v>
      </c>
      <c r="H1795"/>
    </row>
    <row r="1796" spans="1:8" x14ac:dyDescent="0.25">
      <c r="A1796" s="72">
        <v>44302</v>
      </c>
      <c r="B1796" s="1">
        <v>34200.67</v>
      </c>
      <c r="H1796"/>
    </row>
    <row r="1797" spans="1:8" x14ac:dyDescent="0.25">
      <c r="A1797" s="72">
        <v>44305</v>
      </c>
      <c r="B1797" s="1">
        <v>34077.629999999997</v>
      </c>
      <c r="H1797"/>
    </row>
    <row r="1798" spans="1:8" x14ac:dyDescent="0.25">
      <c r="A1798" s="72">
        <v>44306</v>
      </c>
      <c r="B1798" s="1">
        <v>33821.300000000003</v>
      </c>
      <c r="H1798"/>
    </row>
    <row r="1799" spans="1:8" x14ac:dyDescent="0.25">
      <c r="A1799" s="72">
        <v>44307</v>
      </c>
      <c r="B1799" s="1">
        <v>34137.31</v>
      </c>
      <c r="H1799"/>
    </row>
    <row r="1800" spans="1:8" x14ac:dyDescent="0.25">
      <c r="A1800" s="72">
        <v>44308</v>
      </c>
      <c r="B1800" s="1">
        <v>33815.9</v>
      </c>
      <c r="H1800"/>
    </row>
    <row r="1801" spans="1:8" x14ac:dyDescent="0.25">
      <c r="A1801" s="72">
        <v>44309</v>
      </c>
      <c r="B1801" s="1">
        <v>34043.49</v>
      </c>
      <c r="H1801"/>
    </row>
    <row r="1802" spans="1:8" x14ac:dyDescent="0.25">
      <c r="A1802" s="72">
        <v>44312</v>
      </c>
      <c r="B1802" s="1">
        <v>33981.57</v>
      </c>
      <c r="H1802"/>
    </row>
    <row r="1803" spans="1:8" x14ac:dyDescent="0.25">
      <c r="A1803" s="72">
        <v>44313</v>
      </c>
      <c r="B1803" s="1">
        <v>33984.93</v>
      </c>
      <c r="H1803"/>
    </row>
    <row r="1804" spans="1:8" x14ac:dyDescent="0.25">
      <c r="A1804" s="72">
        <v>44314</v>
      </c>
      <c r="B1804" s="1">
        <v>33820.379999999997</v>
      </c>
      <c r="H1804"/>
    </row>
    <row r="1805" spans="1:8" x14ac:dyDescent="0.25">
      <c r="A1805" s="72">
        <v>44315</v>
      </c>
      <c r="B1805" s="1">
        <v>34060.36</v>
      </c>
      <c r="H1805"/>
    </row>
    <row r="1806" spans="1:8" x14ac:dyDescent="0.25">
      <c r="A1806" s="72">
        <v>44316</v>
      </c>
      <c r="B1806" s="1">
        <v>33874.85</v>
      </c>
      <c r="H1806"/>
    </row>
    <row r="1807" spans="1:8" x14ac:dyDescent="0.25">
      <c r="A1807" s="72">
        <v>44319</v>
      </c>
      <c r="B1807" s="1">
        <v>34113.230000000003</v>
      </c>
      <c r="H1807"/>
    </row>
    <row r="1808" spans="1:8" x14ac:dyDescent="0.25">
      <c r="A1808" s="72">
        <v>44320</v>
      </c>
      <c r="B1808" s="1">
        <v>34133.03</v>
      </c>
      <c r="H1808"/>
    </row>
    <row r="1809" spans="1:8" x14ac:dyDescent="0.25">
      <c r="A1809" s="72">
        <v>44321</v>
      </c>
      <c r="B1809" s="1">
        <v>34230.339999999997</v>
      </c>
      <c r="H1809"/>
    </row>
    <row r="1810" spans="1:8" x14ac:dyDescent="0.25">
      <c r="A1810" s="72">
        <v>44322</v>
      </c>
      <c r="B1810" s="1">
        <v>34548.53</v>
      </c>
      <c r="H1810"/>
    </row>
    <row r="1811" spans="1:8" x14ac:dyDescent="0.25">
      <c r="A1811" s="72">
        <v>44323</v>
      </c>
      <c r="B1811" s="1">
        <v>34777.760000000002</v>
      </c>
      <c r="H1811"/>
    </row>
    <row r="1812" spans="1:8" x14ac:dyDescent="0.25">
      <c r="A1812" s="72">
        <v>44326</v>
      </c>
      <c r="B1812" s="1">
        <v>34742.82</v>
      </c>
      <c r="H1812"/>
    </row>
    <row r="1813" spans="1:8" x14ac:dyDescent="0.25">
      <c r="A1813" s="72">
        <v>44327</v>
      </c>
      <c r="B1813" s="1">
        <v>34269.160000000003</v>
      </c>
      <c r="H1813"/>
    </row>
    <row r="1814" spans="1:8" x14ac:dyDescent="0.25">
      <c r="A1814" s="72">
        <v>44328</v>
      </c>
      <c r="B1814" s="1">
        <v>33587.660000000003</v>
      </c>
      <c r="H1814"/>
    </row>
    <row r="1815" spans="1:8" x14ac:dyDescent="0.25">
      <c r="A1815" s="72">
        <v>44329</v>
      </c>
      <c r="B1815" s="1">
        <v>34021.449999999997</v>
      </c>
      <c r="H1815"/>
    </row>
    <row r="1816" spans="1:8" x14ac:dyDescent="0.25">
      <c r="A1816" s="72">
        <v>44330</v>
      </c>
      <c r="B1816" s="1">
        <v>34382.129999999997</v>
      </c>
      <c r="H1816"/>
    </row>
    <row r="1817" spans="1:8" x14ac:dyDescent="0.25">
      <c r="A1817" s="72">
        <v>44333</v>
      </c>
      <c r="B1817" s="1">
        <v>34327.79</v>
      </c>
      <c r="H1817"/>
    </row>
    <row r="1818" spans="1:8" x14ac:dyDescent="0.25">
      <c r="A1818" s="72">
        <v>44334</v>
      </c>
      <c r="B1818" s="1">
        <v>34060.660000000003</v>
      </c>
      <c r="H1818"/>
    </row>
    <row r="1819" spans="1:8" x14ac:dyDescent="0.25">
      <c r="A1819" s="72">
        <v>44335</v>
      </c>
      <c r="B1819" s="1">
        <v>33896.04</v>
      </c>
      <c r="H1819"/>
    </row>
    <row r="1820" spans="1:8" x14ac:dyDescent="0.25">
      <c r="A1820" s="72">
        <v>44336</v>
      </c>
      <c r="B1820" s="1">
        <v>34084.15</v>
      </c>
      <c r="H1820"/>
    </row>
    <row r="1821" spans="1:8" x14ac:dyDescent="0.25">
      <c r="A1821" s="72">
        <v>44337</v>
      </c>
      <c r="B1821" s="1">
        <v>34207.839999999997</v>
      </c>
      <c r="H1821"/>
    </row>
    <row r="1822" spans="1:8" x14ac:dyDescent="0.25">
      <c r="A1822" s="72">
        <v>44340</v>
      </c>
      <c r="B1822" s="1">
        <v>34393.980000000003</v>
      </c>
      <c r="H1822"/>
    </row>
    <row r="1823" spans="1:8" x14ac:dyDescent="0.25">
      <c r="A1823" s="72">
        <v>44341</v>
      </c>
      <c r="B1823" s="1">
        <v>34312.46</v>
      </c>
      <c r="H1823"/>
    </row>
    <row r="1824" spans="1:8" x14ac:dyDescent="0.25">
      <c r="A1824" s="72">
        <v>44342</v>
      </c>
      <c r="B1824" s="1">
        <v>34323.050000000003</v>
      </c>
      <c r="H1824"/>
    </row>
    <row r="1825" spans="1:8" x14ac:dyDescent="0.25">
      <c r="A1825" s="72">
        <v>44343</v>
      </c>
      <c r="B1825" s="1">
        <v>34464.639999999999</v>
      </c>
      <c r="H1825"/>
    </row>
    <row r="1826" spans="1:8" x14ac:dyDescent="0.25">
      <c r="A1826" s="72">
        <v>44344</v>
      </c>
      <c r="B1826" s="1">
        <v>34529.449999999997</v>
      </c>
      <c r="H1826"/>
    </row>
    <row r="1827" spans="1:8" x14ac:dyDescent="0.25">
      <c r="A1827" s="72">
        <v>44347</v>
      </c>
      <c r="B1827" s="1" t="s">
        <v>131</v>
      </c>
      <c r="H1827"/>
    </row>
    <row r="1828" spans="1:8" x14ac:dyDescent="0.25">
      <c r="A1828" s="72">
        <v>44348</v>
      </c>
      <c r="B1828" s="1">
        <v>34575.31</v>
      </c>
      <c r="H1828"/>
    </row>
    <row r="1829" spans="1:8" x14ac:dyDescent="0.25">
      <c r="A1829" s="72">
        <v>44349</v>
      </c>
      <c r="B1829" s="1">
        <v>34600.379999999997</v>
      </c>
      <c r="H1829"/>
    </row>
    <row r="1830" spans="1:8" x14ac:dyDescent="0.25">
      <c r="A1830" s="72">
        <v>44350</v>
      </c>
      <c r="B1830" s="1">
        <v>34577.040000000001</v>
      </c>
      <c r="H1830"/>
    </row>
    <row r="1831" spans="1:8" x14ac:dyDescent="0.25">
      <c r="A1831" s="72">
        <v>44351</v>
      </c>
      <c r="B1831" s="1">
        <v>34756.39</v>
      </c>
      <c r="H1831"/>
    </row>
    <row r="1832" spans="1:8" x14ac:dyDescent="0.25">
      <c r="A1832" s="72">
        <v>44354</v>
      </c>
      <c r="B1832" s="1">
        <v>34630.239999999998</v>
      </c>
      <c r="H1832"/>
    </row>
    <row r="1833" spans="1:8" x14ac:dyDescent="0.25">
      <c r="A1833" s="72">
        <v>44355</v>
      </c>
      <c r="B1833" s="1">
        <v>34599.82</v>
      </c>
      <c r="H1833"/>
    </row>
    <row r="1834" spans="1:8" x14ac:dyDescent="0.25">
      <c r="A1834" s="72">
        <v>44356</v>
      </c>
      <c r="B1834" s="1">
        <v>34447.14</v>
      </c>
      <c r="H1834"/>
    </row>
    <row r="1835" spans="1:8" x14ac:dyDescent="0.25">
      <c r="A1835" s="72">
        <v>44357</v>
      </c>
      <c r="B1835" s="1">
        <v>34466.239999999998</v>
      </c>
      <c r="H1835"/>
    </row>
    <row r="1836" spans="1:8" x14ac:dyDescent="0.25">
      <c r="A1836" s="72">
        <v>44358</v>
      </c>
      <c r="B1836" s="1">
        <v>34479.599999999999</v>
      </c>
      <c r="H1836"/>
    </row>
    <row r="1837" spans="1:8" x14ac:dyDescent="0.25">
      <c r="A1837" s="72">
        <v>44361</v>
      </c>
      <c r="B1837" s="1">
        <v>34393.75</v>
      </c>
      <c r="H1837"/>
    </row>
    <row r="1838" spans="1:8" x14ac:dyDescent="0.25">
      <c r="A1838" s="72">
        <v>44362</v>
      </c>
      <c r="B1838" s="1">
        <v>34299.33</v>
      </c>
      <c r="H1838"/>
    </row>
    <row r="1839" spans="1:8" x14ac:dyDescent="0.25">
      <c r="A1839" s="72">
        <v>44363</v>
      </c>
      <c r="B1839" s="1">
        <v>34033.67</v>
      </c>
      <c r="H1839"/>
    </row>
    <row r="1840" spans="1:8" x14ac:dyDescent="0.25">
      <c r="A1840" s="72">
        <v>44364</v>
      </c>
      <c r="B1840" s="1">
        <v>33823.449999999997</v>
      </c>
      <c r="H1840"/>
    </row>
    <row r="1841" spans="1:8" x14ac:dyDescent="0.25">
      <c r="A1841" s="72">
        <v>44365</v>
      </c>
      <c r="B1841" s="1">
        <v>33290.080000000002</v>
      </c>
      <c r="H1841"/>
    </row>
    <row r="1842" spans="1:8" x14ac:dyDescent="0.25">
      <c r="A1842" s="72">
        <v>44368</v>
      </c>
      <c r="B1842" s="1">
        <v>33876.97</v>
      </c>
      <c r="H1842"/>
    </row>
    <row r="1843" spans="1:8" x14ac:dyDescent="0.25">
      <c r="A1843" s="72">
        <v>44369</v>
      </c>
      <c r="B1843" s="1">
        <v>33945.58</v>
      </c>
      <c r="H1843"/>
    </row>
    <row r="1844" spans="1:8" x14ac:dyDescent="0.25">
      <c r="A1844" s="72">
        <v>44370</v>
      </c>
      <c r="B1844" s="1">
        <v>33874.239999999998</v>
      </c>
      <c r="H1844"/>
    </row>
    <row r="1845" spans="1:8" x14ac:dyDescent="0.25">
      <c r="A1845" s="72">
        <v>44371</v>
      </c>
      <c r="B1845" s="1">
        <v>34196.82</v>
      </c>
      <c r="H1845"/>
    </row>
    <row r="1846" spans="1:8" x14ac:dyDescent="0.25">
      <c r="A1846" s="72">
        <v>44372</v>
      </c>
      <c r="B1846" s="1">
        <v>34433.839999999997</v>
      </c>
      <c r="H1846"/>
    </row>
    <row r="1847" spans="1:8" x14ac:dyDescent="0.25">
      <c r="A1847" s="72">
        <v>44375</v>
      </c>
      <c r="B1847" s="1">
        <v>34283.269999999997</v>
      </c>
      <c r="H1847"/>
    </row>
    <row r="1848" spans="1:8" x14ac:dyDescent="0.25">
      <c r="A1848" s="72">
        <v>44376</v>
      </c>
      <c r="B1848" s="1">
        <v>34292.29</v>
      </c>
      <c r="H1848"/>
    </row>
    <row r="1849" spans="1:8" x14ac:dyDescent="0.25">
      <c r="A1849" s="72">
        <v>44377</v>
      </c>
      <c r="B1849" s="1">
        <v>34502.51</v>
      </c>
      <c r="H1849"/>
    </row>
    <row r="1850" spans="1:8" x14ac:dyDescent="0.25">
      <c r="A1850" s="72">
        <v>44378</v>
      </c>
      <c r="B1850" s="1">
        <v>34633.53</v>
      </c>
      <c r="H1850"/>
    </row>
    <row r="1851" spans="1:8" x14ac:dyDescent="0.25">
      <c r="A1851" s="72">
        <v>44379</v>
      </c>
      <c r="B1851" s="1">
        <v>34786.35</v>
      </c>
      <c r="H1851"/>
    </row>
    <row r="1852" spans="1:8" x14ac:dyDescent="0.25">
      <c r="A1852" s="72">
        <v>44382</v>
      </c>
      <c r="B1852" s="1" t="s">
        <v>131</v>
      </c>
      <c r="H1852"/>
    </row>
    <row r="1853" spans="1:8" x14ac:dyDescent="0.25">
      <c r="A1853" s="72">
        <v>44383</v>
      </c>
      <c r="B1853" s="1">
        <v>34577.370000000003</v>
      </c>
      <c r="H1853"/>
    </row>
    <row r="1854" spans="1:8" x14ac:dyDescent="0.25">
      <c r="A1854" s="72">
        <v>44384</v>
      </c>
      <c r="B1854" s="1">
        <v>34681.79</v>
      </c>
      <c r="H1854"/>
    </row>
    <row r="1855" spans="1:8" x14ac:dyDescent="0.25">
      <c r="A1855" s="72">
        <v>44385</v>
      </c>
      <c r="B1855" s="1">
        <v>34421.93</v>
      </c>
      <c r="H1855"/>
    </row>
    <row r="1856" spans="1:8" x14ac:dyDescent="0.25">
      <c r="A1856" s="72">
        <v>44386</v>
      </c>
      <c r="B1856" s="1">
        <v>34870.160000000003</v>
      </c>
      <c r="H1856"/>
    </row>
    <row r="1857" spans="1:8" x14ac:dyDescent="0.25">
      <c r="A1857" s="72">
        <v>44389</v>
      </c>
      <c r="B1857" s="1">
        <v>34996.18</v>
      </c>
      <c r="H1857"/>
    </row>
    <row r="1858" spans="1:8" x14ac:dyDescent="0.25">
      <c r="A1858" s="72">
        <v>44390</v>
      </c>
      <c r="B1858" s="1">
        <v>34888.79</v>
      </c>
      <c r="H1858"/>
    </row>
    <row r="1859" spans="1:8" x14ac:dyDescent="0.25">
      <c r="A1859" s="72">
        <v>44391</v>
      </c>
      <c r="B1859" s="1">
        <v>34933.230000000003</v>
      </c>
      <c r="H1859"/>
    </row>
    <row r="1860" spans="1:8" x14ac:dyDescent="0.25">
      <c r="A1860" s="72">
        <v>44392</v>
      </c>
      <c r="B1860" s="1">
        <v>34987.019999999997</v>
      </c>
      <c r="H1860"/>
    </row>
    <row r="1861" spans="1:8" x14ac:dyDescent="0.25">
      <c r="A1861" s="72">
        <v>44393</v>
      </c>
      <c r="B1861" s="1">
        <v>34687.85</v>
      </c>
      <c r="H1861"/>
    </row>
    <row r="1862" spans="1:8" x14ac:dyDescent="0.25">
      <c r="A1862" s="72">
        <v>44396</v>
      </c>
      <c r="B1862" s="1">
        <v>33962.04</v>
      </c>
      <c r="H1862"/>
    </row>
    <row r="1863" spans="1:8" x14ac:dyDescent="0.25">
      <c r="A1863" s="72">
        <v>44397</v>
      </c>
      <c r="B1863" s="1">
        <v>34511.99</v>
      </c>
      <c r="H1863"/>
    </row>
    <row r="1864" spans="1:8" x14ac:dyDescent="0.25">
      <c r="A1864" s="72">
        <v>44398</v>
      </c>
      <c r="B1864" s="1">
        <v>34798</v>
      </c>
      <c r="H1864"/>
    </row>
    <row r="1865" spans="1:8" x14ac:dyDescent="0.25">
      <c r="A1865" s="72">
        <v>44399</v>
      </c>
      <c r="B1865" s="1">
        <v>34823.35</v>
      </c>
      <c r="H1865"/>
    </row>
    <row r="1866" spans="1:8" x14ac:dyDescent="0.25">
      <c r="A1866" s="72">
        <v>44400</v>
      </c>
      <c r="B1866" s="1">
        <v>35061.550000000003</v>
      </c>
      <c r="H1866"/>
    </row>
    <row r="1867" spans="1:8" x14ac:dyDescent="0.25">
      <c r="A1867" s="72">
        <v>44403</v>
      </c>
      <c r="B1867" s="1">
        <v>35144.31</v>
      </c>
      <c r="H1867"/>
    </row>
    <row r="1868" spans="1:8" x14ac:dyDescent="0.25">
      <c r="A1868" s="72">
        <v>44404</v>
      </c>
      <c r="B1868" s="1">
        <v>35058.519999999997</v>
      </c>
      <c r="H1868"/>
    </row>
    <row r="1869" spans="1:8" x14ac:dyDescent="0.25">
      <c r="A1869" s="72">
        <v>44405</v>
      </c>
      <c r="B1869" s="1">
        <v>34930.93</v>
      </c>
      <c r="H1869"/>
    </row>
    <row r="1870" spans="1:8" x14ac:dyDescent="0.25">
      <c r="A1870" s="72">
        <v>44406</v>
      </c>
      <c r="B1870" s="1">
        <v>35084.53</v>
      </c>
      <c r="H1870"/>
    </row>
    <row r="1871" spans="1:8" x14ac:dyDescent="0.25">
      <c r="A1871" s="72">
        <v>44407</v>
      </c>
      <c r="B1871" s="1">
        <v>34935.47</v>
      </c>
      <c r="H1871"/>
    </row>
    <row r="1872" spans="1:8" x14ac:dyDescent="0.25">
      <c r="A1872" s="72">
        <v>44410</v>
      </c>
      <c r="B1872" s="1">
        <v>34838.160000000003</v>
      </c>
      <c r="H1872"/>
    </row>
    <row r="1873" spans="1:8" x14ac:dyDescent="0.25">
      <c r="A1873" s="72">
        <v>44411</v>
      </c>
      <c r="B1873" s="1">
        <v>35116.400000000001</v>
      </c>
      <c r="H1873"/>
    </row>
    <row r="1874" spans="1:8" x14ac:dyDescent="0.25">
      <c r="A1874" s="72">
        <v>44412</v>
      </c>
      <c r="B1874" s="1">
        <v>34792.67</v>
      </c>
      <c r="H1874"/>
    </row>
    <row r="1875" spans="1:8" x14ac:dyDescent="0.25">
      <c r="A1875" s="72">
        <v>44413</v>
      </c>
      <c r="B1875" s="1">
        <v>35064.25</v>
      </c>
      <c r="H1875"/>
    </row>
    <row r="1876" spans="1:8" x14ac:dyDescent="0.25">
      <c r="A1876" s="72">
        <v>44414</v>
      </c>
      <c r="B1876" s="1">
        <v>35208.51</v>
      </c>
      <c r="H1876"/>
    </row>
    <row r="1877" spans="1:8" x14ac:dyDescent="0.25">
      <c r="A1877" s="72">
        <v>44417</v>
      </c>
      <c r="B1877" s="1">
        <v>35101.85</v>
      </c>
      <c r="H1877"/>
    </row>
    <row r="1878" spans="1:8" x14ac:dyDescent="0.25">
      <c r="A1878" s="72">
        <v>44418</v>
      </c>
      <c r="B1878" s="1">
        <v>35264.67</v>
      </c>
      <c r="H1878"/>
    </row>
    <row r="1879" spans="1:8" x14ac:dyDescent="0.25">
      <c r="A1879" s="72">
        <v>44419</v>
      </c>
      <c r="B1879" s="1">
        <v>35484.97</v>
      </c>
      <c r="H1879"/>
    </row>
    <row r="1880" spans="1:8" x14ac:dyDescent="0.25">
      <c r="A1880" s="72">
        <v>44420</v>
      </c>
      <c r="B1880" s="1">
        <v>35499.85</v>
      </c>
      <c r="H1880"/>
    </row>
    <row r="1881" spans="1:8" x14ac:dyDescent="0.25">
      <c r="A1881" s="72">
        <v>44421</v>
      </c>
      <c r="B1881" s="1">
        <v>35515.379999999997</v>
      </c>
      <c r="H1881"/>
    </row>
    <row r="1882" spans="1:8" x14ac:dyDescent="0.25">
      <c r="A1882" s="72">
        <v>44424</v>
      </c>
      <c r="B1882" s="1">
        <v>35625.4</v>
      </c>
      <c r="H1882"/>
    </row>
    <row r="1883" spans="1:8" x14ac:dyDescent="0.25">
      <c r="A1883" s="72">
        <v>44425</v>
      </c>
      <c r="B1883" s="1">
        <v>35343.279999999999</v>
      </c>
      <c r="H1883"/>
    </row>
    <row r="1884" spans="1:8" x14ac:dyDescent="0.25">
      <c r="A1884" s="72">
        <v>44426</v>
      </c>
      <c r="B1884" s="1">
        <v>34960.69</v>
      </c>
      <c r="H1884"/>
    </row>
    <row r="1885" spans="1:8" x14ac:dyDescent="0.25">
      <c r="A1885" s="72">
        <v>44427</v>
      </c>
      <c r="B1885" s="1">
        <v>34894.120000000003</v>
      </c>
      <c r="H1885"/>
    </row>
    <row r="1886" spans="1:8" x14ac:dyDescent="0.25">
      <c r="A1886" s="72">
        <v>44428</v>
      </c>
      <c r="B1886" s="1">
        <v>35120.080000000002</v>
      </c>
      <c r="H1886"/>
    </row>
    <row r="1887" spans="1:8" x14ac:dyDescent="0.25">
      <c r="A1887" s="72">
        <v>44431</v>
      </c>
      <c r="B1887" s="1">
        <v>35335.71</v>
      </c>
      <c r="H1887"/>
    </row>
    <row r="1888" spans="1:8" x14ac:dyDescent="0.25">
      <c r="A1888" s="72">
        <v>44432</v>
      </c>
      <c r="B1888" s="1">
        <v>35366.26</v>
      </c>
      <c r="H1888"/>
    </row>
    <row r="1889" spans="1:8" x14ac:dyDescent="0.25">
      <c r="A1889" s="72">
        <v>44433</v>
      </c>
      <c r="B1889" s="1">
        <v>35405.5</v>
      </c>
      <c r="H1889"/>
    </row>
    <row r="1890" spans="1:8" x14ac:dyDescent="0.25">
      <c r="A1890" s="72">
        <v>44434</v>
      </c>
      <c r="B1890" s="1">
        <v>35213.120000000003</v>
      </c>
      <c r="H1890"/>
    </row>
    <row r="1891" spans="1:8" x14ac:dyDescent="0.25">
      <c r="A1891" s="72">
        <v>44435</v>
      </c>
      <c r="B1891" s="1">
        <v>35455.800000000003</v>
      </c>
      <c r="H1891"/>
    </row>
    <row r="1892" spans="1:8" x14ac:dyDescent="0.25">
      <c r="A1892" s="72">
        <v>44438</v>
      </c>
      <c r="B1892" s="1">
        <v>35399.839999999997</v>
      </c>
      <c r="H1892"/>
    </row>
    <row r="1893" spans="1:8" x14ac:dyDescent="0.25">
      <c r="A1893" s="72">
        <v>44439</v>
      </c>
      <c r="B1893" s="1">
        <v>35360.730000000003</v>
      </c>
      <c r="H1893"/>
    </row>
    <row r="1894" spans="1:8" x14ac:dyDescent="0.25">
      <c r="A1894" s="72">
        <v>44440</v>
      </c>
      <c r="B1894" s="1">
        <v>35312.53</v>
      </c>
      <c r="H1894"/>
    </row>
    <row r="1895" spans="1:8" x14ac:dyDescent="0.25">
      <c r="A1895" s="72">
        <v>44441</v>
      </c>
      <c r="B1895" s="1">
        <v>35443.82</v>
      </c>
      <c r="H1895"/>
    </row>
    <row r="1896" spans="1:8" x14ac:dyDescent="0.25">
      <c r="A1896" s="72">
        <v>44442</v>
      </c>
      <c r="B1896" s="1">
        <v>35369.089999999997</v>
      </c>
      <c r="H1896"/>
    </row>
    <row r="1897" spans="1:8" x14ac:dyDescent="0.25">
      <c r="A1897" s="72">
        <v>44445</v>
      </c>
      <c r="B1897" s="1" t="s">
        <v>131</v>
      </c>
      <c r="H1897"/>
    </row>
    <row r="1898" spans="1:8" x14ac:dyDescent="0.25">
      <c r="A1898" s="72">
        <v>44446</v>
      </c>
      <c r="B1898" s="1">
        <v>35100</v>
      </c>
      <c r="H1898"/>
    </row>
    <row r="1899" spans="1:8" x14ac:dyDescent="0.25">
      <c r="A1899" s="72">
        <v>44447</v>
      </c>
      <c r="B1899" s="1">
        <v>35031.07</v>
      </c>
      <c r="H1899"/>
    </row>
    <row r="1900" spans="1:8" x14ac:dyDescent="0.25">
      <c r="A1900" s="72">
        <v>44448</v>
      </c>
      <c r="B1900" s="1">
        <v>34879.379999999997</v>
      </c>
      <c r="H1900"/>
    </row>
    <row r="1901" spans="1:8" x14ac:dyDescent="0.25">
      <c r="A1901" s="72">
        <v>44449</v>
      </c>
      <c r="B1901" s="1">
        <v>34607.72</v>
      </c>
      <c r="H1901"/>
    </row>
    <row r="1902" spans="1:8" x14ac:dyDescent="0.25">
      <c r="A1902" s="72">
        <v>44452</v>
      </c>
      <c r="B1902" s="1">
        <v>34869.629999999997</v>
      </c>
      <c r="H1902"/>
    </row>
    <row r="1903" spans="1:8" x14ac:dyDescent="0.25">
      <c r="A1903" s="72">
        <v>44453</v>
      </c>
      <c r="B1903" s="1">
        <v>34577.57</v>
      </c>
      <c r="H1903"/>
    </row>
    <row r="1904" spans="1:8" x14ac:dyDescent="0.25">
      <c r="A1904" s="72">
        <v>44454</v>
      </c>
      <c r="B1904" s="1">
        <v>34814.39</v>
      </c>
      <c r="H1904"/>
    </row>
    <row r="1905" spans="1:8" x14ac:dyDescent="0.25">
      <c r="A1905" s="72">
        <v>44455</v>
      </c>
      <c r="B1905" s="1">
        <v>34751.32</v>
      </c>
      <c r="H1905"/>
    </row>
    <row r="1906" spans="1:8" x14ac:dyDescent="0.25">
      <c r="A1906" s="72">
        <v>44456</v>
      </c>
      <c r="B1906" s="1">
        <v>34584.879999999997</v>
      </c>
      <c r="H1906"/>
    </row>
    <row r="1907" spans="1:8" x14ac:dyDescent="0.25">
      <c r="A1907" s="72">
        <v>44459</v>
      </c>
      <c r="B1907" s="1">
        <v>33970.47</v>
      </c>
      <c r="H1907"/>
    </row>
    <row r="1908" spans="1:8" x14ac:dyDescent="0.25">
      <c r="A1908" s="72">
        <v>44460</v>
      </c>
      <c r="B1908" s="1">
        <v>33919.839999999997</v>
      </c>
      <c r="H1908"/>
    </row>
    <row r="1909" spans="1:8" x14ac:dyDescent="0.25">
      <c r="A1909" s="72">
        <v>44461</v>
      </c>
      <c r="B1909" s="1">
        <v>34258.32</v>
      </c>
      <c r="H1909"/>
    </row>
    <row r="1910" spans="1:8" x14ac:dyDescent="0.25">
      <c r="A1910" s="72">
        <v>44462</v>
      </c>
      <c r="B1910" s="1">
        <v>34764.82</v>
      </c>
      <c r="H1910"/>
    </row>
    <row r="1911" spans="1:8" x14ac:dyDescent="0.25">
      <c r="A1911" s="72">
        <v>44463</v>
      </c>
      <c r="B1911" s="1">
        <v>34798</v>
      </c>
      <c r="H1911"/>
    </row>
    <row r="1912" spans="1:8" x14ac:dyDescent="0.25">
      <c r="A1912" s="72">
        <v>44466</v>
      </c>
      <c r="B1912" s="1">
        <v>34869.370000000003</v>
      </c>
      <c r="H1912"/>
    </row>
    <row r="1913" spans="1:8" x14ac:dyDescent="0.25">
      <c r="A1913" s="72">
        <v>44467</v>
      </c>
      <c r="B1913" s="1">
        <v>34299.99</v>
      </c>
      <c r="H1913"/>
    </row>
    <row r="1914" spans="1:8" x14ac:dyDescent="0.25">
      <c r="A1914" s="72">
        <v>44468</v>
      </c>
      <c r="B1914" s="1">
        <v>34390.720000000001</v>
      </c>
      <c r="H1914"/>
    </row>
    <row r="1915" spans="1:8" x14ac:dyDescent="0.25">
      <c r="A1915" s="72">
        <v>44469</v>
      </c>
      <c r="B1915" s="1">
        <v>33843.919999999998</v>
      </c>
      <c r="H1915"/>
    </row>
    <row r="1916" spans="1:8" x14ac:dyDescent="0.25">
      <c r="A1916" s="72">
        <v>44470</v>
      </c>
      <c r="B1916" s="1">
        <v>34326.46</v>
      </c>
      <c r="H1916"/>
    </row>
    <row r="1917" spans="1:8" x14ac:dyDescent="0.25">
      <c r="A1917" s="72">
        <v>44473</v>
      </c>
      <c r="B1917" s="1">
        <v>34002.92</v>
      </c>
      <c r="H1917"/>
    </row>
    <row r="1918" spans="1:8" x14ac:dyDescent="0.25">
      <c r="A1918" s="72">
        <v>44474</v>
      </c>
      <c r="B1918" s="1">
        <v>34314.67</v>
      </c>
      <c r="H1918"/>
    </row>
    <row r="1919" spans="1:8" x14ac:dyDescent="0.25">
      <c r="A1919" s="72">
        <v>44475</v>
      </c>
      <c r="B1919" s="1">
        <v>34416.99</v>
      </c>
      <c r="H1919"/>
    </row>
    <row r="1920" spans="1:8" x14ac:dyDescent="0.25">
      <c r="A1920" s="72">
        <v>44476</v>
      </c>
      <c r="B1920" s="1">
        <v>34754.94</v>
      </c>
      <c r="H1920"/>
    </row>
    <row r="1921" spans="1:8" x14ac:dyDescent="0.25">
      <c r="A1921" s="72">
        <v>44477</v>
      </c>
      <c r="B1921" s="1">
        <v>34746.25</v>
      </c>
      <c r="H1921"/>
    </row>
    <row r="1922" spans="1:8" x14ac:dyDescent="0.25">
      <c r="A1922" s="72">
        <v>44480</v>
      </c>
      <c r="B1922" s="1">
        <v>34496.06</v>
      </c>
      <c r="H1922"/>
    </row>
    <row r="1923" spans="1:8" x14ac:dyDescent="0.25">
      <c r="A1923" s="72">
        <v>44481</v>
      </c>
      <c r="B1923" s="1">
        <v>34378.339999999997</v>
      </c>
      <c r="H1923"/>
    </row>
    <row r="1924" spans="1:8" x14ac:dyDescent="0.25">
      <c r="A1924" s="72">
        <v>44482</v>
      </c>
      <c r="B1924" s="1">
        <v>34377.81</v>
      </c>
      <c r="H1924"/>
    </row>
    <row r="1925" spans="1:8" x14ac:dyDescent="0.25">
      <c r="A1925" s="72">
        <v>44483</v>
      </c>
      <c r="B1925" s="1">
        <v>34912.559999999998</v>
      </c>
      <c r="H1925"/>
    </row>
    <row r="1926" spans="1:8" x14ac:dyDescent="0.25">
      <c r="A1926" s="72">
        <v>44484</v>
      </c>
      <c r="B1926" s="1">
        <v>35294.76</v>
      </c>
      <c r="H1926"/>
    </row>
    <row r="1927" spans="1:8" x14ac:dyDescent="0.25">
      <c r="A1927" s="72">
        <v>44487</v>
      </c>
      <c r="B1927" s="1">
        <v>35258.61</v>
      </c>
      <c r="H1927"/>
    </row>
    <row r="1928" spans="1:8" x14ac:dyDescent="0.25">
      <c r="A1928" s="72">
        <v>44488</v>
      </c>
      <c r="B1928" s="1">
        <v>35457.31</v>
      </c>
      <c r="H1928"/>
    </row>
    <row r="1929" spans="1:8" x14ac:dyDescent="0.25">
      <c r="A1929" s="72">
        <v>44489</v>
      </c>
      <c r="B1929" s="1">
        <v>35609.339999999997</v>
      </c>
      <c r="H1929"/>
    </row>
    <row r="1930" spans="1:8" x14ac:dyDescent="0.25">
      <c r="A1930" s="72">
        <v>44490</v>
      </c>
      <c r="B1930" s="1">
        <v>35603.08</v>
      </c>
      <c r="H1930"/>
    </row>
    <row r="1931" spans="1:8" x14ac:dyDescent="0.25">
      <c r="A1931" s="72">
        <v>44491</v>
      </c>
      <c r="B1931" s="1">
        <v>35677.019999999997</v>
      </c>
      <c r="H1931"/>
    </row>
    <row r="1932" spans="1:8" x14ac:dyDescent="0.25">
      <c r="A1932" s="72">
        <v>44494</v>
      </c>
      <c r="B1932" s="1">
        <v>35741.15</v>
      </c>
      <c r="H1932"/>
    </row>
    <row r="1933" spans="1:8" x14ac:dyDescent="0.25">
      <c r="A1933" s="72">
        <v>44495</v>
      </c>
      <c r="B1933" s="1">
        <v>35756.879999999997</v>
      </c>
      <c r="H1933"/>
    </row>
    <row r="1934" spans="1:8" x14ac:dyDescent="0.25">
      <c r="A1934" s="72">
        <v>44496</v>
      </c>
      <c r="B1934" s="1">
        <v>35490.69</v>
      </c>
      <c r="H1934"/>
    </row>
    <row r="1935" spans="1:8" x14ac:dyDescent="0.25">
      <c r="A1935" s="72">
        <v>44497</v>
      </c>
      <c r="B1935" s="1">
        <v>35730.480000000003</v>
      </c>
      <c r="H1935"/>
    </row>
    <row r="1936" spans="1:8" x14ac:dyDescent="0.25">
      <c r="A1936" s="72">
        <v>44498</v>
      </c>
      <c r="B1936" s="1">
        <v>35819.56</v>
      </c>
      <c r="H1936"/>
    </row>
    <row r="1937" spans="1:8" x14ac:dyDescent="0.25">
      <c r="A1937" s="72">
        <v>44501</v>
      </c>
      <c r="B1937" s="1">
        <v>35913.839999999997</v>
      </c>
      <c r="H1937"/>
    </row>
    <row r="1938" spans="1:8" x14ac:dyDescent="0.25">
      <c r="A1938" s="72">
        <v>44502</v>
      </c>
      <c r="B1938" s="1">
        <v>36052.629999999997</v>
      </c>
      <c r="H1938"/>
    </row>
    <row r="1939" spans="1:8" x14ac:dyDescent="0.25">
      <c r="A1939" s="72">
        <v>44503</v>
      </c>
      <c r="B1939" s="1">
        <v>36157.58</v>
      </c>
      <c r="H1939"/>
    </row>
    <row r="1940" spans="1:8" x14ac:dyDescent="0.25">
      <c r="A1940" s="72">
        <v>44504</v>
      </c>
      <c r="B1940" s="1">
        <v>36124.230000000003</v>
      </c>
      <c r="H1940"/>
    </row>
    <row r="1941" spans="1:8" x14ac:dyDescent="0.25">
      <c r="A1941" s="72">
        <v>44505</v>
      </c>
      <c r="B1941" s="1">
        <v>36327.949999999997</v>
      </c>
      <c r="H1941"/>
    </row>
    <row r="1942" spans="1:8" x14ac:dyDescent="0.25">
      <c r="A1942" s="72">
        <v>44508</v>
      </c>
      <c r="B1942" s="1">
        <v>36432.22</v>
      </c>
      <c r="H1942"/>
    </row>
    <row r="1943" spans="1:8" x14ac:dyDescent="0.25">
      <c r="A1943" s="72">
        <v>44509</v>
      </c>
      <c r="B1943" s="1">
        <v>36319.980000000003</v>
      </c>
      <c r="H1943"/>
    </row>
    <row r="1944" spans="1:8" x14ac:dyDescent="0.25">
      <c r="A1944" s="72">
        <v>44510</v>
      </c>
      <c r="B1944" s="1">
        <v>36079.94</v>
      </c>
      <c r="H1944"/>
    </row>
    <row r="1945" spans="1:8" x14ac:dyDescent="0.25">
      <c r="A1945" s="72">
        <v>44511</v>
      </c>
      <c r="B1945" s="1">
        <v>35921.230000000003</v>
      </c>
      <c r="H1945"/>
    </row>
    <row r="1946" spans="1:8" x14ac:dyDescent="0.25">
      <c r="A1946" s="72">
        <v>44512</v>
      </c>
      <c r="B1946" s="1">
        <v>36100.31</v>
      </c>
      <c r="H1946"/>
    </row>
    <row r="1947" spans="1:8" x14ac:dyDescent="0.25">
      <c r="A1947" s="72">
        <v>44515</v>
      </c>
      <c r="B1947" s="1">
        <v>36087.449999999997</v>
      </c>
      <c r="H1947"/>
    </row>
    <row r="1948" spans="1:8" x14ac:dyDescent="0.25">
      <c r="A1948" s="72">
        <v>44516</v>
      </c>
      <c r="B1948" s="1">
        <v>36142.22</v>
      </c>
      <c r="H1948"/>
    </row>
    <row r="1949" spans="1:8" x14ac:dyDescent="0.25">
      <c r="A1949" s="72">
        <v>44517</v>
      </c>
      <c r="B1949" s="1">
        <v>35931.050000000003</v>
      </c>
      <c r="H1949"/>
    </row>
    <row r="1950" spans="1:8" x14ac:dyDescent="0.25">
      <c r="A1950" s="72">
        <v>44518</v>
      </c>
      <c r="B1950" s="1">
        <v>35870.949999999997</v>
      </c>
      <c r="H1950"/>
    </row>
    <row r="1951" spans="1:8" x14ac:dyDescent="0.25">
      <c r="A1951" s="72">
        <v>44519</v>
      </c>
      <c r="B1951" s="1">
        <v>35601.980000000003</v>
      </c>
      <c r="H1951"/>
    </row>
    <row r="1952" spans="1:8" x14ac:dyDescent="0.25">
      <c r="A1952" s="72">
        <v>44522</v>
      </c>
      <c r="B1952" s="1">
        <v>35619.25</v>
      </c>
      <c r="H1952"/>
    </row>
    <row r="1953" spans="1:8" x14ac:dyDescent="0.25">
      <c r="A1953" s="72">
        <v>44523</v>
      </c>
      <c r="B1953" s="1">
        <v>35813.800000000003</v>
      </c>
      <c r="H1953"/>
    </row>
    <row r="1954" spans="1:8" x14ac:dyDescent="0.25">
      <c r="A1954" s="72">
        <v>44524</v>
      </c>
      <c r="B1954" s="1">
        <v>35804.379999999997</v>
      </c>
      <c r="H1954"/>
    </row>
    <row r="1955" spans="1:8" x14ac:dyDescent="0.25">
      <c r="A1955" s="72">
        <v>44525</v>
      </c>
      <c r="B1955" s="1" t="s">
        <v>131</v>
      </c>
      <c r="H1955"/>
    </row>
    <row r="1956" spans="1:8" x14ac:dyDescent="0.25">
      <c r="A1956" s="72">
        <v>44526</v>
      </c>
      <c r="B1956" s="1">
        <v>34899.339999999997</v>
      </c>
      <c r="H1956"/>
    </row>
    <row r="1957" spans="1:8" x14ac:dyDescent="0.25">
      <c r="A1957" s="72">
        <v>44529</v>
      </c>
      <c r="B1957" s="1">
        <v>35135.94</v>
      </c>
      <c r="H1957"/>
    </row>
    <row r="1958" spans="1:8" x14ac:dyDescent="0.25">
      <c r="A1958" s="72">
        <v>44530</v>
      </c>
      <c r="B1958" s="1">
        <v>34483.72</v>
      </c>
      <c r="H1958"/>
    </row>
    <row r="1959" spans="1:8" x14ac:dyDescent="0.25">
      <c r="A1959" s="72">
        <v>44531</v>
      </c>
      <c r="B1959" s="1">
        <v>34022.04</v>
      </c>
      <c r="H1959"/>
    </row>
    <row r="1960" spans="1:8" x14ac:dyDescent="0.25">
      <c r="A1960" s="72">
        <v>44532</v>
      </c>
      <c r="B1960" s="1">
        <v>34639.79</v>
      </c>
      <c r="H1960"/>
    </row>
    <row r="1961" spans="1:8" x14ac:dyDescent="0.25">
      <c r="A1961" s="72">
        <v>44533</v>
      </c>
      <c r="B1961" s="1">
        <v>34580.080000000002</v>
      </c>
      <c r="H1961"/>
    </row>
    <row r="1962" spans="1:8" x14ac:dyDescent="0.25">
      <c r="A1962" s="72">
        <v>44536</v>
      </c>
      <c r="B1962" s="1">
        <v>35227.03</v>
      </c>
      <c r="H1962"/>
    </row>
    <row r="1963" spans="1:8" x14ac:dyDescent="0.25">
      <c r="A1963" s="72">
        <v>44537</v>
      </c>
      <c r="B1963" s="1">
        <v>35719.43</v>
      </c>
      <c r="H1963"/>
    </row>
    <row r="1964" spans="1:8" x14ac:dyDescent="0.25">
      <c r="A1964" s="72">
        <v>44538</v>
      </c>
      <c r="B1964" s="1">
        <v>35754.75</v>
      </c>
      <c r="H1964"/>
    </row>
    <row r="1965" spans="1:8" x14ac:dyDescent="0.25">
      <c r="A1965" s="72">
        <v>44539</v>
      </c>
      <c r="B1965" s="1">
        <v>35754.69</v>
      </c>
      <c r="H1965"/>
    </row>
    <row r="1966" spans="1:8" x14ac:dyDescent="0.25">
      <c r="A1966" s="72">
        <v>44540</v>
      </c>
      <c r="B1966" s="1">
        <v>35970.99</v>
      </c>
      <c r="H1966"/>
    </row>
    <row r="1967" spans="1:8" x14ac:dyDescent="0.25">
      <c r="A1967" s="72">
        <v>44543</v>
      </c>
      <c r="B1967" s="1">
        <v>35650.949999999997</v>
      </c>
      <c r="H1967"/>
    </row>
    <row r="1968" spans="1:8" x14ac:dyDescent="0.25">
      <c r="A1968" s="72">
        <v>44544</v>
      </c>
      <c r="B1968" s="1">
        <v>35544.18</v>
      </c>
      <c r="H1968"/>
    </row>
    <row r="1969" spans="1:8" x14ac:dyDescent="0.25">
      <c r="A1969" s="72">
        <v>44545</v>
      </c>
      <c r="B1969" s="1">
        <v>35927.43</v>
      </c>
      <c r="H1969"/>
    </row>
    <row r="1970" spans="1:8" x14ac:dyDescent="0.25">
      <c r="A1970" s="72">
        <v>44546</v>
      </c>
      <c r="B1970" s="1">
        <v>35897.64</v>
      </c>
      <c r="H1970"/>
    </row>
    <row r="1971" spans="1:8" x14ac:dyDescent="0.25">
      <c r="A1971" s="72">
        <v>44547</v>
      </c>
      <c r="B1971" s="1">
        <v>35365.440000000002</v>
      </c>
      <c r="H1971"/>
    </row>
    <row r="1972" spans="1:8" x14ac:dyDescent="0.25">
      <c r="A1972" s="72">
        <v>44550</v>
      </c>
      <c r="B1972" s="1">
        <v>34932.160000000003</v>
      </c>
      <c r="H1972"/>
    </row>
    <row r="1973" spans="1:8" x14ac:dyDescent="0.25">
      <c r="A1973" s="72">
        <v>44551</v>
      </c>
      <c r="B1973" s="1">
        <v>35492.699999999997</v>
      </c>
      <c r="H1973"/>
    </row>
    <row r="1974" spans="1:8" x14ac:dyDescent="0.25">
      <c r="A1974" s="72">
        <v>44552</v>
      </c>
      <c r="B1974" s="1">
        <v>35753.89</v>
      </c>
      <c r="H1974"/>
    </row>
    <row r="1975" spans="1:8" x14ac:dyDescent="0.25">
      <c r="A1975" s="72">
        <v>44553</v>
      </c>
      <c r="B1975" s="1">
        <v>35950.559999999998</v>
      </c>
      <c r="H1975"/>
    </row>
    <row r="1976" spans="1:8" x14ac:dyDescent="0.25">
      <c r="A1976" s="72">
        <v>44554</v>
      </c>
      <c r="B1976" s="1" t="s">
        <v>131</v>
      </c>
      <c r="H1976"/>
    </row>
    <row r="1977" spans="1:8" x14ac:dyDescent="0.25">
      <c r="A1977" s="72">
        <v>44557</v>
      </c>
      <c r="B1977" s="1">
        <v>36302.379999999997</v>
      </c>
      <c r="H1977"/>
    </row>
    <row r="1978" spans="1:8" x14ac:dyDescent="0.25">
      <c r="A1978" s="72">
        <v>44558</v>
      </c>
      <c r="B1978" s="1">
        <v>36398.21</v>
      </c>
      <c r="H1978"/>
    </row>
    <row r="1979" spans="1:8" x14ac:dyDescent="0.25">
      <c r="A1979" s="72">
        <v>44559</v>
      </c>
      <c r="B1979" s="1">
        <v>36488.629999999997</v>
      </c>
      <c r="H1979"/>
    </row>
    <row r="1980" spans="1:8" x14ac:dyDescent="0.25">
      <c r="A1980" s="72">
        <v>44560</v>
      </c>
      <c r="B1980" s="1">
        <v>36398.080000000002</v>
      </c>
      <c r="H1980"/>
    </row>
    <row r="1981" spans="1:8" x14ac:dyDescent="0.25">
      <c r="A1981" s="72">
        <v>44561</v>
      </c>
      <c r="B1981" s="1">
        <v>36338.300000000003</v>
      </c>
      <c r="H1981"/>
    </row>
    <row r="1982" spans="1:8" x14ac:dyDescent="0.25">
      <c r="A1982" s="72">
        <v>44564</v>
      </c>
      <c r="B1982" s="1">
        <v>36585.06</v>
      </c>
      <c r="H1982"/>
    </row>
    <row r="1983" spans="1:8" x14ac:dyDescent="0.25">
      <c r="A1983" s="72">
        <v>44565</v>
      </c>
      <c r="B1983" s="1">
        <v>36799.65</v>
      </c>
      <c r="H1983"/>
    </row>
    <row r="1984" spans="1:8" x14ac:dyDescent="0.25">
      <c r="A1984" s="72">
        <v>44566</v>
      </c>
      <c r="B1984" s="1">
        <v>36407.11</v>
      </c>
      <c r="H1984"/>
    </row>
    <row r="1985" spans="1:8" x14ac:dyDescent="0.25">
      <c r="A1985" s="72">
        <v>44567</v>
      </c>
      <c r="B1985" s="1">
        <v>36236.47</v>
      </c>
      <c r="H1985"/>
    </row>
    <row r="1986" spans="1:8" x14ac:dyDescent="0.25">
      <c r="A1986" s="72">
        <v>44568</v>
      </c>
      <c r="B1986" s="1">
        <v>36231.660000000003</v>
      </c>
      <c r="H1986"/>
    </row>
    <row r="1987" spans="1:8" x14ac:dyDescent="0.25">
      <c r="A1987" s="72">
        <v>44571</v>
      </c>
      <c r="B1987" s="1">
        <v>36068.870000000003</v>
      </c>
      <c r="H1987"/>
    </row>
    <row r="1988" spans="1:8" x14ac:dyDescent="0.25">
      <c r="A1988" s="72">
        <v>44572</v>
      </c>
      <c r="B1988" s="1">
        <v>36252.019999999997</v>
      </c>
      <c r="H1988"/>
    </row>
    <row r="1989" spans="1:8" x14ac:dyDescent="0.25">
      <c r="A1989" s="72">
        <v>44573</v>
      </c>
      <c r="B1989" s="1">
        <v>36290.32</v>
      </c>
      <c r="H1989"/>
    </row>
    <row r="1990" spans="1:8" x14ac:dyDescent="0.25">
      <c r="A1990" s="72">
        <v>44574</v>
      </c>
      <c r="B1990" s="1">
        <v>36113.620000000003</v>
      </c>
      <c r="H1990"/>
    </row>
    <row r="1991" spans="1:8" x14ac:dyDescent="0.25">
      <c r="A1991" s="72">
        <v>44575</v>
      </c>
      <c r="B1991" s="1">
        <v>35911.81</v>
      </c>
      <c r="H1991"/>
    </row>
    <row r="1992" spans="1:8" x14ac:dyDescent="0.25">
      <c r="A1992" s="72">
        <v>44578</v>
      </c>
      <c r="B1992" s="1" t="s">
        <v>131</v>
      </c>
      <c r="H1992"/>
    </row>
    <row r="1993" spans="1:8" x14ac:dyDescent="0.25">
      <c r="A1993" s="72">
        <v>44579</v>
      </c>
      <c r="B1993" s="1">
        <v>35368.47</v>
      </c>
      <c r="H1993"/>
    </row>
    <row r="1994" spans="1:8" x14ac:dyDescent="0.25">
      <c r="A1994" s="72">
        <v>44580</v>
      </c>
      <c r="B1994" s="1">
        <v>35028.65</v>
      </c>
      <c r="H1994"/>
    </row>
    <row r="1995" spans="1:8" x14ac:dyDescent="0.25">
      <c r="A1995" s="72">
        <v>44581</v>
      </c>
      <c r="B1995" s="1">
        <v>34715.39</v>
      </c>
      <c r="H1995"/>
    </row>
    <row r="1996" spans="1:8" x14ac:dyDescent="0.25">
      <c r="A1996" s="72">
        <v>44582</v>
      </c>
      <c r="B1996" s="1">
        <v>34265.370000000003</v>
      </c>
      <c r="H1996"/>
    </row>
    <row r="1997" spans="1:8" x14ac:dyDescent="0.25">
      <c r="A1997" s="72">
        <v>44585</v>
      </c>
      <c r="B1997" s="1">
        <v>34364.5</v>
      </c>
      <c r="H1997"/>
    </row>
    <row r="1998" spans="1:8" x14ac:dyDescent="0.25">
      <c r="A1998" s="72">
        <v>44586</v>
      </c>
      <c r="B1998" s="1">
        <v>34297.730000000003</v>
      </c>
      <c r="H1998"/>
    </row>
    <row r="1999" spans="1:8" x14ac:dyDescent="0.25">
      <c r="A1999" s="72">
        <v>44587</v>
      </c>
      <c r="B1999" s="1">
        <v>34168.089999999997</v>
      </c>
      <c r="H1999"/>
    </row>
    <row r="2000" spans="1:8" x14ac:dyDescent="0.25">
      <c r="A2000" s="72">
        <v>44588</v>
      </c>
      <c r="B2000" s="1">
        <v>34160.78</v>
      </c>
      <c r="H2000"/>
    </row>
    <row r="2001" spans="1:8" x14ac:dyDescent="0.25">
      <c r="A2001" s="72">
        <v>44589</v>
      </c>
      <c r="B2001" s="1">
        <v>34725.47</v>
      </c>
      <c r="H2001"/>
    </row>
    <row r="2002" spans="1:8" x14ac:dyDescent="0.25">
      <c r="A2002" s="72">
        <v>44592</v>
      </c>
      <c r="B2002" s="1">
        <v>35131.86</v>
      </c>
      <c r="H2002"/>
    </row>
    <row r="2003" spans="1:8" x14ac:dyDescent="0.25">
      <c r="A2003" s="72">
        <v>44593</v>
      </c>
      <c r="B2003" s="1">
        <v>35405.24</v>
      </c>
      <c r="H2003"/>
    </row>
    <row r="2004" spans="1:8" x14ac:dyDescent="0.25">
      <c r="A2004" s="72">
        <v>44594</v>
      </c>
      <c r="B2004" s="1">
        <v>35629.33</v>
      </c>
      <c r="H2004"/>
    </row>
    <row r="2005" spans="1:8" x14ac:dyDescent="0.25">
      <c r="A2005" s="72">
        <v>44595</v>
      </c>
      <c r="B2005" s="1">
        <v>35111.160000000003</v>
      </c>
      <c r="H2005"/>
    </row>
    <row r="2006" spans="1:8" x14ac:dyDescent="0.25">
      <c r="A2006" s="72">
        <v>44596</v>
      </c>
      <c r="B2006" s="1">
        <v>35089.74</v>
      </c>
      <c r="H2006"/>
    </row>
    <row r="2007" spans="1:8" x14ac:dyDescent="0.25">
      <c r="A2007" s="72">
        <v>44599</v>
      </c>
      <c r="B2007" s="1">
        <v>35091.129999999997</v>
      </c>
      <c r="H2007"/>
    </row>
    <row r="2008" spans="1:8" x14ac:dyDescent="0.25">
      <c r="A2008" s="72">
        <v>44600</v>
      </c>
      <c r="B2008" s="1">
        <v>35462.78</v>
      </c>
      <c r="H2008"/>
    </row>
    <row r="2009" spans="1:8" x14ac:dyDescent="0.25">
      <c r="A2009" s="72">
        <v>44601</v>
      </c>
      <c r="B2009" s="1">
        <v>35768.06</v>
      </c>
      <c r="H2009"/>
    </row>
    <row r="2010" spans="1:8" x14ac:dyDescent="0.25">
      <c r="A2010" s="72">
        <v>44602</v>
      </c>
      <c r="B2010" s="1">
        <v>35241.589999999997</v>
      </c>
      <c r="H2010"/>
    </row>
    <row r="2011" spans="1:8" x14ac:dyDescent="0.25">
      <c r="A2011" s="72">
        <v>44603</v>
      </c>
      <c r="B2011" s="1">
        <v>34738.06</v>
      </c>
      <c r="H2011"/>
    </row>
    <row r="2012" spans="1:8" x14ac:dyDescent="0.25">
      <c r="A2012" s="72">
        <v>44606</v>
      </c>
      <c r="B2012" s="1">
        <v>34566.17</v>
      </c>
      <c r="H2012"/>
    </row>
    <row r="2013" spans="1:8" x14ac:dyDescent="0.25">
      <c r="A2013" s="72">
        <v>44607</v>
      </c>
      <c r="B2013" s="1">
        <v>34988.839999999997</v>
      </c>
      <c r="H2013"/>
    </row>
    <row r="2014" spans="1:8" x14ac:dyDescent="0.25">
      <c r="A2014" s="72">
        <v>44608</v>
      </c>
      <c r="B2014" s="1">
        <v>34934.269999999997</v>
      </c>
      <c r="H2014"/>
    </row>
    <row r="2015" spans="1:8" x14ac:dyDescent="0.25">
      <c r="A2015" s="72">
        <v>44609</v>
      </c>
      <c r="B2015" s="1">
        <v>34312.03</v>
      </c>
      <c r="H2015"/>
    </row>
    <row r="2016" spans="1:8" x14ac:dyDescent="0.25">
      <c r="A2016" s="72">
        <v>44610</v>
      </c>
      <c r="B2016" s="1">
        <v>34079.18</v>
      </c>
      <c r="H2016"/>
    </row>
    <row r="2017" spans="1:8" x14ac:dyDescent="0.25">
      <c r="A2017" s="72">
        <v>44613</v>
      </c>
      <c r="B2017" s="1" t="s">
        <v>131</v>
      </c>
      <c r="H2017"/>
    </row>
    <row r="2018" spans="1:8" x14ac:dyDescent="0.25">
      <c r="A2018" s="72">
        <v>44614</v>
      </c>
      <c r="B2018" s="1">
        <v>33596.61</v>
      </c>
      <c r="H2018"/>
    </row>
    <row r="2019" spans="1:8" x14ac:dyDescent="0.25">
      <c r="A2019" s="72">
        <v>44615</v>
      </c>
      <c r="B2019" s="1">
        <v>33131.760000000002</v>
      </c>
      <c r="H2019"/>
    </row>
    <row r="2020" spans="1:8" x14ac:dyDescent="0.25">
      <c r="A2020" s="72">
        <v>44616</v>
      </c>
      <c r="B2020" s="1">
        <v>33223.83</v>
      </c>
      <c r="H2020"/>
    </row>
    <row r="2021" spans="1:8" x14ac:dyDescent="0.25">
      <c r="A2021" s="72">
        <v>44617</v>
      </c>
      <c r="B2021" s="1">
        <v>34058.75</v>
      </c>
      <c r="H2021"/>
    </row>
    <row r="2022" spans="1:8" x14ac:dyDescent="0.25">
      <c r="A2022" s="72">
        <v>44620</v>
      </c>
      <c r="B2022" s="1">
        <v>33892.6</v>
      </c>
      <c r="H2022"/>
    </row>
    <row r="2023" spans="1:8" x14ac:dyDescent="0.25">
      <c r="A2023" s="72">
        <v>44621</v>
      </c>
      <c r="B2023" s="1">
        <v>33294.949999999997</v>
      </c>
      <c r="H2023"/>
    </row>
    <row r="2024" spans="1:8" x14ac:dyDescent="0.25">
      <c r="A2024" s="72">
        <v>44622</v>
      </c>
      <c r="B2024" s="1">
        <v>33891.35</v>
      </c>
      <c r="H2024"/>
    </row>
    <row r="2025" spans="1:8" x14ac:dyDescent="0.25">
      <c r="A2025" s="72">
        <v>44623</v>
      </c>
      <c r="B2025" s="1">
        <v>33794.660000000003</v>
      </c>
      <c r="H2025"/>
    </row>
    <row r="2026" spans="1:8" x14ac:dyDescent="0.25">
      <c r="A2026" s="72">
        <v>44624</v>
      </c>
      <c r="B2026" s="1">
        <v>33614.800000000003</v>
      </c>
      <c r="H2026"/>
    </row>
    <row r="2027" spans="1:8" x14ac:dyDescent="0.25">
      <c r="A2027" s="72">
        <v>44627</v>
      </c>
      <c r="B2027" s="1">
        <v>32817.379999999997</v>
      </c>
      <c r="H2027"/>
    </row>
    <row r="2028" spans="1:8" x14ac:dyDescent="0.25">
      <c r="A2028" s="72">
        <v>44628</v>
      </c>
      <c r="B2028" s="1">
        <v>32632.639999999999</v>
      </c>
      <c r="H2028"/>
    </row>
    <row r="2029" spans="1:8" x14ac:dyDescent="0.25">
      <c r="A2029" s="72">
        <v>44629</v>
      </c>
      <c r="B2029" s="1">
        <v>33286.25</v>
      </c>
      <c r="H2029"/>
    </row>
    <row r="2030" spans="1:8" x14ac:dyDescent="0.25">
      <c r="A2030" s="72">
        <v>44630</v>
      </c>
      <c r="B2030" s="1">
        <v>33174.07</v>
      </c>
      <c r="H2030"/>
    </row>
    <row r="2031" spans="1:8" x14ac:dyDescent="0.25">
      <c r="A2031" s="72">
        <v>44631</v>
      </c>
      <c r="B2031" s="1">
        <v>32944.19</v>
      </c>
      <c r="H2031"/>
    </row>
    <row r="2032" spans="1:8" x14ac:dyDescent="0.25">
      <c r="A2032" s="72">
        <v>44634</v>
      </c>
      <c r="B2032" s="1">
        <v>32945.24</v>
      </c>
      <c r="H2032"/>
    </row>
    <row r="2033" spans="1:8" x14ac:dyDescent="0.25">
      <c r="A2033" s="72">
        <v>44635</v>
      </c>
      <c r="B2033" s="1">
        <v>33544.339999999997</v>
      </c>
      <c r="H2033"/>
    </row>
    <row r="2034" spans="1:8" x14ac:dyDescent="0.25">
      <c r="A2034" s="72">
        <v>44636</v>
      </c>
      <c r="B2034" s="1">
        <v>34063.1</v>
      </c>
      <c r="H2034"/>
    </row>
    <row r="2035" spans="1:8" x14ac:dyDescent="0.25">
      <c r="A2035" s="72">
        <v>44637</v>
      </c>
      <c r="B2035" s="1">
        <v>34480.76</v>
      </c>
      <c r="H2035"/>
    </row>
    <row r="2036" spans="1:8" x14ac:dyDescent="0.25">
      <c r="A2036" s="72">
        <v>44638</v>
      </c>
      <c r="B2036" s="1">
        <v>34754.93</v>
      </c>
      <c r="H2036"/>
    </row>
    <row r="2037" spans="1:8" x14ac:dyDescent="0.25">
      <c r="A2037" s="72">
        <v>44641</v>
      </c>
      <c r="B2037" s="1">
        <v>34552.99</v>
      </c>
      <c r="H2037"/>
    </row>
    <row r="2038" spans="1:8" x14ac:dyDescent="0.25">
      <c r="A2038" s="72">
        <v>44642</v>
      </c>
      <c r="B2038" s="1">
        <v>34807.46</v>
      </c>
      <c r="H2038"/>
    </row>
    <row r="2039" spans="1:8" x14ac:dyDescent="0.25">
      <c r="A2039" s="72">
        <v>44643</v>
      </c>
      <c r="B2039" s="1">
        <v>34358.5</v>
      </c>
      <c r="H2039"/>
    </row>
    <row r="2040" spans="1:8" x14ac:dyDescent="0.25">
      <c r="A2040" s="72">
        <v>44644</v>
      </c>
      <c r="B2040" s="1">
        <v>34707.94</v>
      </c>
      <c r="H2040"/>
    </row>
    <row r="2041" spans="1:8" x14ac:dyDescent="0.25">
      <c r="A2041" s="72">
        <v>44645</v>
      </c>
      <c r="B2041" s="1">
        <v>34861.24</v>
      </c>
      <c r="H2041"/>
    </row>
    <row r="2042" spans="1:8" x14ac:dyDescent="0.25">
      <c r="A2042" s="72">
        <v>44648</v>
      </c>
      <c r="B2042" s="1">
        <v>34955.89</v>
      </c>
      <c r="H2042"/>
    </row>
    <row r="2043" spans="1:8" x14ac:dyDescent="0.25">
      <c r="A2043" s="72">
        <v>44649</v>
      </c>
      <c r="B2043" s="1">
        <v>35294.19</v>
      </c>
      <c r="H2043"/>
    </row>
    <row r="2044" spans="1:8" x14ac:dyDescent="0.25">
      <c r="A2044" s="72">
        <v>44650</v>
      </c>
      <c r="B2044" s="1">
        <v>35228.81</v>
      </c>
      <c r="H2044"/>
    </row>
    <row r="2045" spans="1:8" x14ac:dyDescent="0.25">
      <c r="A2045" s="72">
        <v>44651</v>
      </c>
      <c r="B2045" s="1">
        <v>34678.35</v>
      </c>
      <c r="H2045"/>
    </row>
    <row r="2046" spans="1:8" x14ac:dyDescent="0.25">
      <c r="A2046" s="72">
        <v>44652</v>
      </c>
      <c r="B2046" s="1">
        <v>34818.269999999997</v>
      </c>
      <c r="H2046"/>
    </row>
    <row r="2047" spans="1:8" x14ac:dyDescent="0.25">
      <c r="A2047" s="72">
        <v>44655</v>
      </c>
      <c r="B2047" s="1">
        <v>34921.879999999997</v>
      </c>
      <c r="H2047"/>
    </row>
    <row r="2048" spans="1:8" x14ac:dyDescent="0.25">
      <c r="A2048" s="72">
        <v>44656</v>
      </c>
      <c r="B2048" s="1">
        <v>34641.18</v>
      </c>
      <c r="H2048"/>
    </row>
    <row r="2049" spans="1:8" x14ac:dyDescent="0.25">
      <c r="A2049" s="72">
        <v>44657</v>
      </c>
      <c r="B2049" s="1">
        <v>34496.51</v>
      </c>
      <c r="H2049"/>
    </row>
    <row r="2050" spans="1:8" x14ac:dyDescent="0.25">
      <c r="A2050" s="72">
        <v>44658</v>
      </c>
      <c r="B2050" s="1">
        <v>34583.57</v>
      </c>
      <c r="H2050"/>
    </row>
    <row r="2051" spans="1:8" x14ac:dyDescent="0.25">
      <c r="A2051" s="72">
        <v>44659</v>
      </c>
      <c r="B2051" s="1">
        <v>34721.120000000003</v>
      </c>
      <c r="H2051"/>
    </row>
    <row r="2052" spans="1:8" x14ac:dyDescent="0.25">
      <c r="A2052" s="72">
        <v>44662</v>
      </c>
      <c r="B2052" s="1">
        <v>34308.080000000002</v>
      </c>
      <c r="H2052"/>
    </row>
    <row r="2053" spans="1:8" x14ac:dyDescent="0.25">
      <c r="A2053" s="72">
        <v>44663</v>
      </c>
      <c r="B2053" s="1">
        <v>34220.36</v>
      </c>
      <c r="H2053"/>
    </row>
    <row r="2054" spans="1:8" x14ac:dyDescent="0.25">
      <c r="A2054" s="72">
        <v>44664</v>
      </c>
      <c r="B2054" s="1">
        <v>34564.589999999997</v>
      </c>
      <c r="H2054"/>
    </row>
    <row r="2055" spans="1:8" x14ac:dyDescent="0.25">
      <c r="A2055" s="72">
        <v>44665</v>
      </c>
      <c r="B2055" s="1">
        <v>34451.230000000003</v>
      </c>
      <c r="H2055"/>
    </row>
    <row r="2056" spans="1:8" x14ac:dyDescent="0.25">
      <c r="A2056" s="72">
        <v>44666</v>
      </c>
      <c r="B2056" s="1" t="s">
        <v>131</v>
      </c>
      <c r="H2056"/>
    </row>
    <row r="2057" spans="1:8" x14ac:dyDescent="0.25">
      <c r="A2057" s="72">
        <v>44669</v>
      </c>
      <c r="B2057" s="1">
        <v>34411.69</v>
      </c>
      <c r="H2057"/>
    </row>
    <row r="2058" spans="1:8" x14ac:dyDescent="0.25">
      <c r="A2058" s="72">
        <v>44670</v>
      </c>
      <c r="B2058" s="1">
        <v>34911.199999999997</v>
      </c>
      <c r="H2058"/>
    </row>
    <row r="2059" spans="1:8" x14ac:dyDescent="0.25">
      <c r="A2059" s="72">
        <v>44671</v>
      </c>
      <c r="B2059" s="1">
        <v>35160.79</v>
      </c>
      <c r="H2059"/>
    </row>
    <row r="2060" spans="1:8" x14ac:dyDescent="0.25">
      <c r="A2060" s="72">
        <v>44672</v>
      </c>
      <c r="B2060" s="1">
        <v>34792.76</v>
      </c>
      <c r="H2060"/>
    </row>
    <row r="2061" spans="1:8" x14ac:dyDescent="0.25">
      <c r="A2061" s="72">
        <v>44673</v>
      </c>
      <c r="B2061" s="1">
        <v>33811.4</v>
      </c>
      <c r="H2061"/>
    </row>
    <row r="2062" spans="1:8" x14ac:dyDescent="0.25">
      <c r="A2062" s="72">
        <v>44676</v>
      </c>
      <c r="B2062" s="1">
        <v>34049.46</v>
      </c>
      <c r="H2062"/>
    </row>
    <row r="2063" spans="1:8" x14ac:dyDescent="0.25">
      <c r="A2063" s="72">
        <v>44677</v>
      </c>
      <c r="B2063" s="1">
        <v>33240.18</v>
      </c>
      <c r="H2063"/>
    </row>
    <row r="2064" spans="1:8" x14ac:dyDescent="0.25">
      <c r="A2064" s="72">
        <v>44678</v>
      </c>
      <c r="B2064" s="1">
        <v>33301.93</v>
      </c>
      <c r="H2064"/>
    </row>
    <row r="2065" spans="1:8" x14ac:dyDescent="0.25">
      <c r="A2065" s="72">
        <v>44679</v>
      </c>
      <c r="B2065" s="1">
        <v>33916.39</v>
      </c>
      <c r="H2065"/>
    </row>
    <row r="2066" spans="1:8" x14ac:dyDescent="0.25">
      <c r="A2066" s="72">
        <v>44680</v>
      </c>
      <c r="B2066" s="1">
        <v>32977.21</v>
      </c>
      <c r="H2066"/>
    </row>
    <row r="2067" spans="1:8" x14ac:dyDescent="0.25">
      <c r="A2067" s="72">
        <v>44683</v>
      </c>
      <c r="B2067" s="1">
        <v>33061.5</v>
      </c>
      <c r="H2067"/>
    </row>
    <row r="2068" spans="1:8" x14ac:dyDescent="0.25">
      <c r="A2068" s="72">
        <v>44684</v>
      </c>
      <c r="B2068" s="1">
        <v>33128.79</v>
      </c>
      <c r="H2068"/>
    </row>
    <row r="2069" spans="1:8" x14ac:dyDescent="0.25">
      <c r="A2069" s="72">
        <v>44685</v>
      </c>
      <c r="B2069" s="1">
        <v>34061.06</v>
      </c>
      <c r="H2069"/>
    </row>
    <row r="2070" spans="1:8" x14ac:dyDescent="0.25">
      <c r="A2070" s="72">
        <v>44686</v>
      </c>
      <c r="B2070" s="1">
        <v>32997.97</v>
      </c>
      <c r="H2070"/>
    </row>
    <row r="2071" spans="1:8" x14ac:dyDescent="0.25">
      <c r="A2071" s="72">
        <v>44687</v>
      </c>
      <c r="B2071" s="1">
        <v>32899.370000000003</v>
      </c>
      <c r="H2071"/>
    </row>
    <row r="2072" spans="1:8" x14ac:dyDescent="0.25">
      <c r="A2072" s="72">
        <v>44690</v>
      </c>
      <c r="B2072" s="1">
        <v>32245.7</v>
      </c>
      <c r="H2072"/>
    </row>
    <row r="2073" spans="1:8" x14ac:dyDescent="0.25">
      <c r="A2073" s="72">
        <v>44691</v>
      </c>
      <c r="B2073" s="1">
        <v>32160.74</v>
      </c>
      <c r="H2073"/>
    </row>
    <row r="2074" spans="1:8" x14ac:dyDescent="0.25">
      <c r="A2074" s="72">
        <v>44692</v>
      </c>
      <c r="B2074" s="1">
        <v>31834.11</v>
      </c>
      <c r="H2074"/>
    </row>
    <row r="2075" spans="1:8" x14ac:dyDescent="0.25">
      <c r="A2075" s="72">
        <v>44693</v>
      </c>
      <c r="B2075" s="1">
        <v>31730.3</v>
      </c>
      <c r="H2075"/>
    </row>
    <row r="2076" spans="1:8" x14ac:dyDescent="0.25">
      <c r="A2076" s="72">
        <v>44694</v>
      </c>
      <c r="B2076" s="1">
        <v>32196.66</v>
      </c>
      <c r="H2076"/>
    </row>
    <row r="2077" spans="1:8" x14ac:dyDescent="0.25">
      <c r="A2077" s="72">
        <v>44697</v>
      </c>
      <c r="B2077" s="1">
        <v>32223.42</v>
      </c>
      <c r="H2077"/>
    </row>
    <row r="2078" spans="1:8" x14ac:dyDescent="0.25">
      <c r="A2078" s="72">
        <v>44698</v>
      </c>
      <c r="B2078" s="1">
        <v>32654.59</v>
      </c>
      <c r="H2078"/>
    </row>
    <row r="2079" spans="1:8" x14ac:dyDescent="0.25">
      <c r="A2079" s="72">
        <v>44699</v>
      </c>
      <c r="B2079" s="1">
        <v>31490.07</v>
      </c>
      <c r="H2079"/>
    </row>
    <row r="2080" spans="1:8" x14ac:dyDescent="0.25">
      <c r="A2080" s="72">
        <v>44700</v>
      </c>
      <c r="B2080" s="1">
        <v>31253.13</v>
      </c>
      <c r="H2080"/>
    </row>
    <row r="2081" spans="1:8" x14ac:dyDescent="0.25">
      <c r="A2081" s="72">
        <v>44701</v>
      </c>
      <c r="B2081" s="1">
        <v>31261.9</v>
      </c>
      <c r="H2081"/>
    </row>
    <row r="2082" spans="1:8" x14ac:dyDescent="0.25">
      <c r="A2082" s="72">
        <v>44704</v>
      </c>
      <c r="B2082" s="1">
        <v>31880.240000000002</v>
      </c>
      <c r="H2082"/>
    </row>
    <row r="2083" spans="1:8" x14ac:dyDescent="0.25">
      <c r="A2083" s="72">
        <v>44705</v>
      </c>
      <c r="B2083" s="1">
        <v>31928.62</v>
      </c>
      <c r="H2083"/>
    </row>
    <row r="2084" spans="1:8" x14ac:dyDescent="0.25">
      <c r="A2084" s="72">
        <v>44706</v>
      </c>
      <c r="B2084" s="1">
        <v>32120.28</v>
      </c>
      <c r="H2084"/>
    </row>
    <row r="2085" spans="1:8" x14ac:dyDescent="0.25">
      <c r="A2085" s="72">
        <v>44707</v>
      </c>
      <c r="B2085" s="1">
        <v>32637.19</v>
      </c>
      <c r="H2085"/>
    </row>
    <row r="2086" spans="1:8" x14ac:dyDescent="0.25">
      <c r="A2086" s="72">
        <v>44708</v>
      </c>
      <c r="B2086" s="1">
        <v>33212.959999999999</v>
      </c>
      <c r="H2086"/>
    </row>
    <row r="2087" spans="1:8" x14ac:dyDescent="0.25">
      <c r="A2087" s="72">
        <v>44711</v>
      </c>
      <c r="B2087" s="1" t="s">
        <v>131</v>
      </c>
      <c r="H2087"/>
    </row>
    <row r="2088" spans="1:8" x14ac:dyDescent="0.25">
      <c r="A2088" s="72">
        <v>44712</v>
      </c>
      <c r="B2088" s="1">
        <v>32990.120000000003</v>
      </c>
      <c r="H2088"/>
    </row>
    <row r="2089" spans="1:8" x14ac:dyDescent="0.25">
      <c r="A2089" s="72">
        <v>44713</v>
      </c>
      <c r="B2089" s="1">
        <v>32813.230000000003</v>
      </c>
      <c r="H2089"/>
    </row>
    <row r="2090" spans="1:8" x14ac:dyDescent="0.25">
      <c r="A2090" s="72">
        <v>44714</v>
      </c>
      <c r="B2090" s="1">
        <v>33248.28</v>
      </c>
      <c r="H2090"/>
    </row>
    <row r="2091" spans="1:8" x14ac:dyDescent="0.25">
      <c r="A2091" s="72">
        <v>44715</v>
      </c>
      <c r="B2091" s="1">
        <v>32899.699999999997</v>
      </c>
      <c r="H2091"/>
    </row>
    <row r="2092" spans="1:8" x14ac:dyDescent="0.25">
      <c r="A2092" s="72">
        <v>44718</v>
      </c>
      <c r="B2092" s="1">
        <v>32915.78</v>
      </c>
      <c r="H2092"/>
    </row>
    <row r="2093" spans="1:8" x14ac:dyDescent="0.25">
      <c r="A2093" s="72">
        <v>44719</v>
      </c>
      <c r="B2093" s="1">
        <v>33180.14</v>
      </c>
      <c r="H2093"/>
    </row>
    <row r="2094" spans="1:8" x14ac:dyDescent="0.25">
      <c r="A2094" s="72">
        <v>44720</v>
      </c>
      <c r="B2094" s="1">
        <v>32910.9</v>
      </c>
      <c r="H2094"/>
    </row>
    <row r="2095" spans="1:8" x14ac:dyDescent="0.25">
      <c r="A2095" s="72">
        <v>44721</v>
      </c>
      <c r="B2095" s="1">
        <v>32272.79</v>
      </c>
      <c r="H2095"/>
    </row>
    <row r="2096" spans="1:8" x14ac:dyDescent="0.25">
      <c r="A2096" s="72">
        <v>44722</v>
      </c>
      <c r="B2096" s="1">
        <v>31392.79</v>
      </c>
      <c r="H2096"/>
    </row>
    <row r="2097" spans="1:8" x14ac:dyDescent="0.25">
      <c r="A2097" s="72">
        <v>44725</v>
      </c>
      <c r="B2097" s="1">
        <v>30516.74</v>
      </c>
      <c r="H2097"/>
    </row>
    <row r="2098" spans="1:8" x14ac:dyDescent="0.25">
      <c r="A2098" s="72">
        <v>44726</v>
      </c>
      <c r="B2098" s="1">
        <v>30364.83</v>
      </c>
      <c r="H2098"/>
    </row>
    <row r="2099" spans="1:8" x14ac:dyDescent="0.25">
      <c r="A2099" s="72">
        <v>44727</v>
      </c>
      <c r="B2099" s="1">
        <v>30668.53</v>
      </c>
      <c r="H2099"/>
    </row>
    <row r="2100" spans="1:8" x14ac:dyDescent="0.25">
      <c r="A2100" s="72">
        <v>44728</v>
      </c>
      <c r="B2100" s="1">
        <v>29927.07</v>
      </c>
      <c r="H2100"/>
    </row>
    <row r="2101" spans="1:8" x14ac:dyDescent="0.25">
      <c r="A2101" s="72">
        <v>44729</v>
      </c>
      <c r="B2101" s="1">
        <v>29888.78</v>
      </c>
      <c r="H2101"/>
    </row>
    <row r="2102" spans="1:8" x14ac:dyDescent="0.25">
      <c r="A2102" s="72">
        <v>44732</v>
      </c>
      <c r="B2102" s="1" t="s">
        <v>131</v>
      </c>
      <c r="H2102"/>
    </row>
    <row r="2103" spans="1:8" x14ac:dyDescent="0.25">
      <c r="A2103" s="72">
        <v>44733</v>
      </c>
      <c r="B2103" s="1">
        <v>30530.25</v>
      </c>
      <c r="H2103"/>
    </row>
    <row r="2104" spans="1:8" x14ac:dyDescent="0.25">
      <c r="A2104" s="72">
        <v>44734</v>
      </c>
      <c r="B2104" s="1">
        <v>30483.13</v>
      </c>
      <c r="H2104"/>
    </row>
    <row r="2105" spans="1:8" x14ac:dyDescent="0.25">
      <c r="A2105" s="72">
        <v>44735</v>
      </c>
      <c r="B2105" s="1">
        <v>30677.360000000001</v>
      </c>
      <c r="H2105"/>
    </row>
    <row r="2106" spans="1:8" x14ac:dyDescent="0.25">
      <c r="A2106" s="72">
        <v>44736</v>
      </c>
      <c r="B2106" s="1">
        <v>31500.68</v>
      </c>
      <c r="H2106"/>
    </row>
    <row r="2107" spans="1:8" x14ac:dyDescent="0.25">
      <c r="A2107" s="72">
        <v>44739</v>
      </c>
      <c r="B2107" s="1">
        <v>31438.26</v>
      </c>
      <c r="H2107"/>
    </row>
    <row r="2108" spans="1:8" x14ac:dyDescent="0.25">
      <c r="A2108" s="72">
        <v>44740</v>
      </c>
      <c r="B2108" s="1">
        <v>30946.99</v>
      </c>
      <c r="H2108"/>
    </row>
    <row r="2109" spans="1:8" x14ac:dyDescent="0.25">
      <c r="A2109" s="72">
        <v>44741</v>
      </c>
      <c r="B2109" s="1">
        <v>31029.31</v>
      </c>
      <c r="H2109"/>
    </row>
    <row r="2110" spans="1:8" x14ac:dyDescent="0.25">
      <c r="A2110" s="72">
        <v>44742</v>
      </c>
      <c r="B2110" s="1">
        <v>30775.43</v>
      </c>
      <c r="H2110"/>
    </row>
    <row r="2111" spans="1:8" x14ac:dyDescent="0.25">
      <c r="A2111" s="72">
        <v>44743</v>
      </c>
      <c r="B2111" s="1">
        <v>31097.26</v>
      </c>
      <c r="H2111"/>
    </row>
    <row r="2112" spans="1:8" x14ac:dyDescent="0.25">
      <c r="A2112" s="72">
        <v>44746</v>
      </c>
      <c r="B2112" s="1" t="s">
        <v>131</v>
      </c>
      <c r="H2112"/>
    </row>
    <row r="2113" spans="1:8" x14ac:dyDescent="0.25">
      <c r="A2113" s="72">
        <v>44747</v>
      </c>
      <c r="B2113" s="1">
        <v>30967.82</v>
      </c>
      <c r="H2113"/>
    </row>
    <row r="2114" spans="1:8" x14ac:dyDescent="0.25">
      <c r="A2114" s="72">
        <v>44748</v>
      </c>
      <c r="B2114" s="1">
        <v>31037.68</v>
      </c>
      <c r="H2114"/>
    </row>
    <row r="2115" spans="1:8" x14ac:dyDescent="0.25">
      <c r="A2115" s="72">
        <v>44749</v>
      </c>
      <c r="B2115" s="1">
        <v>31384.55</v>
      </c>
      <c r="H2115"/>
    </row>
    <row r="2116" spans="1:8" x14ac:dyDescent="0.25">
      <c r="A2116" s="72">
        <v>44750</v>
      </c>
      <c r="B2116" s="1">
        <v>31338.15</v>
      </c>
      <c r="H2116"/>
    </row>
    <row r="2117" spans="1:8" x14ac:dyDescent="0.25">
      <c r="A2117" s="72">
        <v>44753</v>
      </c>
      <c r="B2117" s="1">
        <v>31173.84</v>
      </c>
      <c r="H2117"/>
    </row>
    <row r="2118" spans="1:8" x14ac:dyDescent="0.25">
      <c r="A2118" s="72">
        <v>44754</v>
      </c>
      <c r="B2118" s="1">
        <v>30981.33</v>
      </c>
      <c r="H2118"/>
    </row>
    <row r="2119" spans="1:8" x14ac:dyDescent="0.25">
      <c r="A2119" s="72">
        <v>44755</v>
      </c>
      <c r="B2119" s="1">
        <v>30772.79</v>
      </c>
      <c r="H2119"/>
    </row>
    <row r="2120" spans="1:8" x14ac:dyDescent="0.25">
      <c r="A2120" s="72">
        <v>44756</v>
      </c>
      <c r="B2120" s="1">
        <v>30630.17</v>
      </c>
      <c r="H2120"/>
    </row>
    <row r="2121" spans="1:8" x14ac:dyDescent="0.25">
      <c r="A2121" s="72">
        <v>44757</v>
      </c>
      <c r="B2121" s="1">
        <v>31288.26</v>
      </c>
      <c r="H2121"/>
    </row>
    <row r="2122" spans="1:8" x14ac:dyDescent="0.25">
      <c r="A2122" s="72">
        <v>44760</v>
      </c>
      <c r="B2122" s="1">
        <v>31072.61</v>
      </c>
      <c r="H2122"/>
    </row>
    <row r="2123" spans="1:8" x14ac:dyDescent="0.25">
      <c r="A2123" s="72">
        <v>44761</v>
      </c>
      <c r="B2123" s="1">
        <v>31827.05</v>
      </c>
      <c r="H2123"/>
    </row>
    <row r="2124" spans="1:8" x14ac:dyDescent="0.25">
      <c r="A2124" s="72">
        <v>44762</v>
      </c>
      <c r="B2124" s="1">
        <v>31874.84</v>
      </c>
      <c r="H2124"/>
    </row>
    <row r="2125" spans="1:8" x14ac:dyDescent="0.25">
      <c r="A2125" s="72">
        <v>44763</v>
      </c>
      <c r="B2125" s="1">
        <v>32036.9</v>
      </c>
      <c r="H2125"/>
    </row>
    <row r="2126" spans="1:8" x14ac:dyDescent="0.25">
      <c r="A2126" s="72">
        <v>44764</v>
      </c>
      <c r="B2126" s="1">
        <v>31899.29</v>
      </c>
      <c r="H2126"/>
    </row>
    <row r="2127" spans="1:8" x14ac:dyDescent="0.25">
      <c r="A2127" s="72">
        <v>44767</v>
      </c>
      <c r="B2127" s="1">
        <v>31990.04</v>
      </c>
      <c r="H2127"/>
    </row>
    <row r="2128" spans="1:8" x14ac:dyDescent="0.25">
      <c r="A2128" s="72">
        <v>44768</v>
      </c>
      <c r="B2128" s="1">
        <v>31761.54</v>
      </c>
      <c r="H2128"/>
    </row>
    <row r="2129" spans="1:8" x14ac:dyDescent="0.25">
      <c r="A2129" s="72">
        <v>44769</v>
      </c>
      <c r="B2129" s="1">
        <v>32197.59</v>
      </c>
      <c r="H2129"/>
    </row>
    <row r="2130" spans="1:8" x14ac:dyDescent="0.25">
      <c r="A2130" s="72">
        <v>44770</v>
      </c>
      <c r="B2130" s="1">
        <v>32529.63</v>
      </c>
      <c r="H2130"/>
    </row>
    <row r="2131" spans="1:8" x14ac:dyDescent="0.25">
      <c r="A2131" s="72">
        <v>44771</v>
      </c>
      <c r="B2131" s="1">
        <v>32845.129999999997</v>
      </c>
      <c r="H2131"/>
    </row>
    <row r="2132" spans="1:8" x14ac:dyDescent="0.25">
      <c r="A2132" s="72">
        <v>44774</v>
      </c>
      <c r="B2132" s="1">
        <v>32798.400000000001</v>
      </c>
      <c r="H2132"/>
    </row>
    <row r="2133" spans="1:8" x14ac:dyDescent="0.25">
      <c r="A2133" s="72">
        <v>44775</v>
      </c>
      <c r="B2133" s="1">
        <v>32396.17</v>
      </c>
      <c r="H2133"/>
    </row>
    <row r="2134" spans="1:8" x14ac:dyDescent="0.25">
      <c r="A2134" s="72">
        <v>44776</v>
      </c>
      <c r="B2134" s="1">
        <v>32812.5</v>
      </c>
      <c r="H2134"/>
    </row>
    <row r="2135" spans="1:8" x14ac:dyDescent="0.25">
      <c r="A2135" s="72">
        <v>44777</v>
      </c>
      <c r="B2135" s="1">
        <v>32726.82</v>
      </c>
      <c r="H2135"/>
    </row>
    <row r="2136" spans="1:8" x14ac:dyDescent="0.25">
      <c r="A2136" s="72">
        <v>44778</v>
      </c>
      <c r="B2136" s="1">
        <v>32803.47</v>
      </c>
      <c r="H2136"/>
    </row>
    <row r="2137" spans="1:8" x14ac:dyDescent="0.25">
      <c r="A2137" s="72">
        <v>44781</v>
      </c>
      <c r="B2137" s="1">
        <v>32832.54</v>
      </c>
      <c r="H2137"/>
    </row>
    <row r="2138" spans="1:8" x14ac:dyDescent="0.25">
      <c r="A2138" s="72">
        <v>44782</v>
      </c>
      <c r="B2138" s="1">
        <v>32774.410000000003</v>
      </c>
      <c r="H2138"/>
    </row>
    <row r="2139" spans="1:8" x14ac:dyDescent="0.25">
      <c r="A2139" s="72">
        <v>44783</v>
      </c>
      <c r="B2139" s="1">
        <v>33309.51</v>
      </c>
      <c r="H2139"/>
    </row>
    <row r="2140" spans="1:8" x14ac:dyDescent="0.25">
      <c r="A2140" s="72">
        <v>44784</v>
      </c>
      <c r="B2140" s="1">
        <v>33336.67</v>
      </c>
      <c r="H2140"/>
    </row>
    <row r="2141" spans="1:8" x14ac:dyDescent="0.25">
      <c r="A2141" s="72">
        <v>44785</v>
      </c>
      <c r="B2141" s="1">
        <v>33761.050000000003</v>
      </c>
      <c r="H2141"/>
    </row>
    <row r="2142" spans="1:8" x14ac:dyDescent="0.25">
      <c r="A2142" s="72">
        <v>44788</v>
      </c>
      <c r="B2142" s="1">
        <v>33912.44</v>
      </c>
      <c r="H2142"/>
    </row>
    <row r="2143" spans="1:8" x14ac:dyDescent="0.25">
      <c r="A2143" s="72">
        <v>44789</v>
      </c>
      <c r="B2143" s="1">
        <v>34152.01</v>
      </c>
      <c r="H2143"/>
    </row>
    <row r="2144" spans="1:8" x14ac:dyDescent="0.25">
      <c r="A2144" s="72">
        <v>44790</v>
      </c>
      <c r="B2144" s="1">
        <v>33980.32</v>
      </c>
      <c r="H2144"/>
    </row>
    <row r="2145" spans="1:8" x14ac:dyDescent="0.25">
      <c r="A2145" s="72">
        <v>44791</v>
      </c>
      <c r="B2145" s="1">
        <v>33999.040000000001</v>
      </c>
      <c r="H2145"/>
    </row>
    <row r="2146" spans="1:8" x14ac:dyDescent="0.25">
      <c r="A2146" s="72">
        <v>44792</v>
      </c>
      <c r="B2146" s="1">
        <v>33706.74</v>
      </c>
      <c r="H2146"/>
    </row>
    <row r="2147" spans="1:8" x14ac:dyDescent="0.25">
      <c r="A2147" s="72">
        <v>44795</v>
      </c>
      <c r="B2147" s="1">
        <v>33063.61</v>
      </c>
      <c r="H2147"/>
    </row>
    <row r="2148" spans="1:8" x14ac:dyDescent="0.25">
      <c r="A2148" s="72">
        <v>44796</v>
      </c>
      <c r="B2148" s="1">
        <v>32909.589999999997</v>
      </c>
      <c r="H2148"/>
    </row>
    <row r="2149" spans="1:8" x14ac:dyDescent="0.25">
      <c r="A2149" s="72">
        <v>44797</v>
      </c>
      <c r="B2149" s="1">
        <v>32969.230000000003</v>
      </c>
      <c r="H2149"/>
    </row>
    <row r="2150" spans="1:8" x14ac:dyDescent="0.25">
      <c r="A2150" s="72">
        <v>44798</v>
      </c>
      <c r="B2150" s="1">
        <v>33291.78</v>
      </c>
      <c r="H2150"/>
    </row>
    <row r="2151" spans="1:8" x14ac:dyDescent="0.25">
      <c r="A2151" s="72">
        <v>44799</v>
      </c>
      <c r="B2151" s="1">
        <v>32283.4</v>
      </c>
      <c r="H2151"/>
    </row>
    <row r="2152" spans="1:8" x14ac:dyDescent="0.25">
      <c r="A2152" s="72">
        <v>44802</v>
      </c>
      <c r="B2152" s="1">
        <v>32098.99</v>
      </c>
      <c r="H2152"/>
    </row>
    <row r="2153" spans="1:8" x14ac:dyDescent="0.25">
      <c r="A2153" s="72">
        <v>44803</v>
      </c>
      <c r="B2153" s="1">
        <v>31790.87</v>
      </c>
      <c r="H2153"/>
    </row>
    <row r="2154" spans="1:8" x14ac:dyDescent="0.25">
      <c r="A2154" s="72">
        <v>44804</v>
      </c>
      <c r="B2154" s="1">
        <v>31510.43</v>
      </c>
      <c r="H2154"/>
    </row>
    <row r="2155" spans="1:8" x14ac:dyDescent="0.25">
      <c r="A2155" s="72">
        <v>44805</v>
      </c>
      <c r="B2155" s="1">
        <v>31656.42</v>
      </c>
      <c r="H2155"/>
    </row>
    <row r="2156" spans="1:8" x14ac:dyDescent="0.25">
      <c r="A2156" s="72">
        <v>44806</v>
      </c>
      <c r="B2156" s="1">
        <v>31318.44</v>
      </c>
      <c r="H2156"/>
    </row>
    <row r="2157" spans="1:8" x14ac:dyDescent="0.25">
      <c r="A2157" s="72">
        <v>44809</v>
      </c>
      <c r="B2157" s="1" t="s">
        <v>131</v>
      </c>
      <c r="H2157"/>
    </row>
    <row r="2158" spans="1:8" x14ac:dyDescent="0.25">
      <c r="A2158" s="72">
        <v>44810</v>
      </c>
      <c r="B2158" s="1">
        <v>31145.3</v>
      </c>
      <c r="H2158"/>
    </row>
    <row r="2159" spans="1:8" x14ac:dyDescent="0.25">
      <c r="A2159" s="72">
        <v>44811</v>
      </c>
      <c r="B2159" s="1">
        <v>31581.279999999999</v>
      </c>
      <c r="H2159"/>
    </row>
    <row r="2160" spans="1:8" x14ac:dyDescent="0.25">
      <c r="A2160" s="72">
        <v>44812</v>
      </c>
      <c r="B2160" s="1">
        <v>31774.52</v>
      </c>
      <c r="H2160"/>
    </row>
    <row r="2161" spans="1:8" x14ac:dyDescent="0.25">
      <c r="A2161" s="72">
        <v>44813</v>
      </c>
      <c r="B2161" s="1">
        <v>32151.71</v>
      </c>
      <c r="H2161"/>
    </row>
    <row r="2162" spans="1:8" x14ac:dyDescent="0.25">
      <c r="A2162" s="72">
        <v>44816</v>
      </c>
      <c r="B2162" s="1">
        <v>32381.34</v>
      </c>
      <c r="H2162"/>
    </row>
    <row r="2163" spans="1:8" x14ac:dyDescent="0.25">
      <c r="A2163" s="72">
        <v>44817</v>
      </c>
      <c r="B2163" s="1">
        <v>31104.97</v>
      </c>
      <c r="H2163"/>
    </row>
    <row r="2164" spans="1:8" x14ac:dyDescent="0.25">
      <c r="A2164" s="72">
        <v>44818</v>
      </c>
      <c r="B2164" s="1">
        <v>31135.09</v>
      </c>
      <c r="H2164"/>
    </row>
    <row r="2165" spans="1:8" x14ac:dyDescent="0.25">
      <c r="A2165" s="72">
        <v>44819</v>
      </c>
      <c r="B2165" s="1">
        <v>30961.82</v>
      </c>
      <c r="H2165"/>
    </row>
    <row r="2166" spans="1:8" x14ac:dyDescent="0.25">
      <c r="A2166" s="72">
        <v>44820</v>
      </c>
      <c r="B2166" s="1">
        <v>30822.42</v>
      </c>
      <c r="H2166"/>
    </row>
    <row r="2167" spans="1:8" x14ac:dyDescent="0.25">
      <c r="A2167" s="72">
        <v>44823</v>
      </c>
      <c r="B2167" s="1">
        <v>31019.68</v>
      </c>
      <c r="H2167"/>
    </row>
    <row r="2168" spans="1:8" x14ac:dyDescent="0.25">
      <c r="A2168" s="72">
        <v>44824</v>
      </c>
      <c r="B2168" s="1">
        <v>30706.23</v>
      </c>
      <c r="H2168"/>
    </row>
    <row r="2169" spans="1:8" x14ac:dyDescent="0.25">
      <c r="A2169" s="72">
        <v>44825</v>
      </c>
      <c r="B2169" s="1">
        <v>30183.78</v>
      </c>
      <c r="H2169"/>
    </row>
    <row r="2170" spans="1:8" x14ac:dyDescent="0.25">
      <c r="A2170" s="72">
        <v>44826</v>
      </c>
      <c r="B2170" s="1">
        <v>30076.68</v>
      </c>
      <c r="H2170"/>
    </row>
    <row r="2171" spans="1:8" x14ac:dyDescent="0.25">
      <c r="A2171" s="72">
        <v>44827</v>
      </c>
      <c r="B2171" s="1">
        <v>29590.41</v>
      </c>
      <c r="H2171"/>
    </row>
    <row r="2172" spans="1:8" x14ac:dyDescent="0.25">
      <c r="A2172" s="72">
        <v>44830</v>
      </c>
      <c r="B2172" s="1">
        <v>29260.81</v>
      </c>
      <c r="H2172"/>
    </row>
    <row r="2173" spans="1:8" x14ac:dyDescent="0.25">
      <c r="A2173" s="72">
        <v>44831</v>
      </c>
      <c r="B2173" s="1">
        <v>29134.99</v>
      </c>
      <c r="H2173"/>
    </row>
    <row r="2174" spans="1:8" x14ac:dyDescent="0.25">
      <c r="A2174" s="72">
        <v>44832</v>
      </c>
      <c r="B2174" s="1">
        <v>29683.74</v>
      </c>
      <c r="H2174"/>
    </row>
    <row r="2175" spans="1:8" x14ac:dyDescent="0.25">
      <c r="A2175" s="72">
        <v>44833</v>
      </c>
      <c r="B2175" s="1">
        <v>29225.61</v>
      </c>
      <c r="H2175"/>
    </row>
    <row r="2176" spans="1:8" x14ac:dyDescent="0.25">
      <c r="A2176" s="72">
        <v>44834</v>
      </c>
      <c r="B2176" s="1">
        <v>28725.51</v>
      </c>
      <c r="H2176"/>
    </row>
    <row r="2177" spans="1:8" x14ac:dyDescent="0.25">
      <c r="A2177" s="72">
        <v>44837</v>
      </c>
      <c r="B2177" s="1">
        <v>29490.89</v>
      </c>
      <c r="H2177"/>
    </row>
    <row r="2178" spans="1:8" x14ac:dyDescent="0.25">
      <c r="A2178" s="72">
        <v>44838</v>
      </c>
      <c r="B2178" s="1">
        <v>30316.32</v>
      </c>
      <c r="H2178"/>
    </row>
    <row r="2179" spans="1:8" x14ac:dyDescent="0.25">
      <c r="A2179" s="72">
        <v>44839</v>
      </c>
      <c r="B2179" s="1">
        <v>30273.87</v>
      </c>
      <c r="H2179"/>
    </row>
    <row r="2180" spans="1:8" x14ac:dyDescent="0.25">
      <c r="A2180" s="72">
        <v>44840</v>
      </c>
      <c r="B2180" s="1">
        <v>29926.94</v>
      </c>
      <c r="H2180"/>
    </row>
    <row r="2181" spans="1:8" x14ac:dyDescent="0.25">
      <c r="A2181" s="72">
        <v>44841</v>
      </c>
      <c r="B2181" s="1">
        <v>29296.79</v>
      </c>
      <c r="H2181"/>
    </row>
    <row r="2182" spans="1:8" x14ac:dyDescent="0.25">
      <c r="A2182" s="72">
        <v>44844</v>
      </c>
      <c r="B2182" s="1">
        <v>29202.880000000001</v>
      </c>
      <c r="H2182"/>
    </row>
    <row r="2183" spans="1:8" x14ac:dyDescent="0.25">
      <c r="A2183" s="72">
        <v>44845</v>
      </c>
      <c r="B2183" s="1">
        <v>29239.19</v>
      </c>
      <c r="H2183"/>
    </row>
    <row r="2184" spans="1:8" x14ac:dyDescent="0.25">
      <c r="A2184" s="72">
        <v>44846</v>
      </c>
      <c r="B2184" s="1">
        <v>29210.85</v>
      </c>
      <c r="H2184"/>
    </row>
    <row r="2185" spans="1:8" x14ac:dyDescent="0.25">
      <c r="A2185" s="72">
        <v>44847</v>
      </c>
      <c r="B2185" s="1">
        <v>30038.720000000001</v>
      </c>
      <c r="H2185"/>
    </row>
    <row r="2186" spans="1:8" x14ac:dyDescent="0.25">
      <c r="A2186" s="72">
        <v>44848</v>
      </c>
      <c r="B2186" s="1">
        <v>29634.83</v>
      </c>
      <c r="H2186"/>
    </row>
    <row r="2187" spans="1:8" x14ac:dyDescent="0.25">
      <c r="A2187" s="72">
        <v>44851</v>
      </c>
      <c r="B2187" s="1">
        <v>30185.82</v>
      </c>
      <c r="H2187"/>
    </row>
    <row r="2188" spans="1:8" x14ac:dyDescent="0.25">
      <c r="A2188" s="72">
        <v>44852</v>
      </c>
      <c r="B2188" s="1">
        <v>30523.8</v>
      </c>
      <c r="H2188"/>
    </row>
    <row r="2189" spans="1:8" x14ac:dyDescent="0.25">
      <c r="A2189" s="72">
        <v>44853</v>
      </c>
      <c r="B2189" s="1">
        <v>30423.81</v>
      </c>
      <c r="H2189"/>
    </row>
    <row r="2190" spans="1:8" x14ac:dyDescent="0.25">
      <c r="A2190" s="72">
        <v>44854</v>
      </c>
      <c r="B2190" s="1">
        <v>30333.59</v>
      </c>
      <c r="H2190"/>
    </row>
    <row r="2191" spans="1:8" x14ac:dyDescent="0.25">
      <c r="A2191" s="72">
        <v>44855</v>
      </c>
      <c r="B2191" s="1">
        <v>31082.560000000001</v>
      </c>
      <c r="H2191"/>
    </row>
    <row r="2192" spans="1:8" x14ac:dyDescent="0.25">
      <c r="A2192" s="72">
        <v>44858</v>
      </c>
      <c r="B2192" s="1">
        <v>31499.62</v>
      </c>
      <c r="H2192"/>
    </row>
    <row r="2193" spans="1:8" x14ac:dyDescent="0.25">
      <c r="A2193" s="72">
        <v>44859</v>
      </c>
      <c r="B2193" s="1">
        <v>31836.74</v>
      </c>
      <c r="H2193"/>
    </row>
    <row r="2194" spans="1:8" x14ac:dyDescent="0.25">
      <c r="A2194" s="72">
        <v>44860</v>
      </c>
      <c r="B2194" s="1">
        <v>31839.11</v>
      </c>
      <c r="H2194"/>
    </row>
    <row r="2195" spans="1:8" x14ac:dyDescent="0.25">
      <c r="A2195" s="72">
        <v>44861</v>
      </c>
      <c r="B2195" s="1">
        <v>32033.279999999999</v>
      </c>
      <c r="H2195"/>
    </row>
    <row r="2196" spans="1:8" x14ac:dyDescent="0.25">
      <c r="A2196" s="72">
        <v>44862</v>
      </c>
      <c r="B2196" s="1">
        <v>32861.800000000003</v>
      </c>
      <c r="H2196"/>
    </row>
    <row r="2197" spans="1:8" x14ac:dyDescent="0.25">
      <c r="A2197" s="72">
        <v>44865</v>
      </c>
      <c r="B2197" s="1">
        <v>32732.95</v>
      </c>
      <c r="H2197"/>
    </row>
    <row r="2198" spans="1:8" x14ac:dyDescent="0.25">
      <c r="A2198" s="72">
        <v>44866</v>
      </c>
      <c r="B2198" s="1">
        <v>32653.200000000001</v>
      </c>
      <c r="H2198"/>
    </row>
    <row r="2199" spans="1:8" x14ac:dyDescent="0.25">
      <c r="A2199" s="72">
        <v>44867</v>
      </c>
      <c r="B2199" s="1">
        <v>32147.759999999998</v>
      </c>
      <c r="H2199"/>
    </row>
    <row r="2200" spans="1:8" x14ac:dyDescent="0.25">
      <c r="A2200" s="72">
        <v>44868</v>
      </c>
      <c r="B2200" s="1">
        <v>32001.25</v>
      </c>
      <c r="H2200"/>
    </row>
    <row r="2201" spans="1:8" x14ac:dyDescent="0.25">
      <c r="A2201" s="72">
        <v>44869</v>
      </c>
      <c r="B2201" s="1">
        <v>32403.22</v>
      </c>
      <c r="H2201"/>
    </row>
    <row r="2202" spans="1:8" x14ac:dyDescent="0.25">
      <c r="A2202" s="72">
        <v>44872</v>
      </c>
      <c r="B2202" s="1">
        <v>32827</v>
      </c>
      <c r="H2202"/>
    </row>
    <row r="2203" spans="1:8" x14ac:dyDescent="0.25">
      <c r="A2203" s="72">
        <v>44873</v>
      </c>
      <c r="B2203" s="1">
        <v>33160.83</v>
      </c>
      <c r="H2203"/>
    </row>
    <row r="2204" spans="1:8" x14ac:dyDescent="0.25">
      <c r="A2204" s="72">
        <v>44874</v>
      </c>
      <c r="B2204" s="1">
        <v>32513.94</v>
      </c>
      <c r="H2204"/>
    </row>
    <row r="2205" spans="1:8" x14ac:dyDescent="0.25">
      <c r="A2205" s="72">
        <v>44875</v>
      </c>
      <c r="B2205" s="1">
        <v>33715.370000000003</v>
      </c>
      <c r="H2205"/>
    </row>
    <row r="2206" spans="1:8" x14ac:dyDescent="0.25">
      <c r="A2206" s="72">
        <v>44876</v>
      </c>
      <c r="B2206" s="1">
        <v>33747.86</v>
      </c>
      <c r="H2206"/>
    </row>
    <row r="2207" spans="1:8" x14ac:dyDescent="0.25">
      <c r="A2207" s="72">
        <v>44879</v>
      </c>
      <c r="B2207" s="1">
        <v>33536.699999999997</v>
      </c>
      <c r="H2207"/>
    </row>
    <row r="2208" spans="1:8" x14ac:dyDescent="0.25">
      <c r="A2208" s="72">
        <v>44880</v>
      </c>
      <c r="B2208" s="1">
        <v>33592.92</v>
      </c>
      <c r="H2208"/>
    </row>
    <row r="2209" spans="1:8" x14ac:dyDescent="0.25">
      <c r="A2209" s="72">
        <v>44881</v>
      </c>
      <c r="B2209" s="1">
        <v>33553.83</v>
      </c>
      <c r="H2209"/>
    </row>
    <row r="2210" spans="1:8" x14ac:dyDescent="0.25">
      <c r="A2210" s="72">
        <v>44882</v>
      </c>
      <c r="B2210" s="1">
        <v>33546.32</v>
      </c>
      <c r="H2210"/>
    </row>
    <row r="2211" spans="1:8" x14ac:dyDescent="0.25">
      <c r="A2211" s="72">
        <v>44883</v>
      </c>
      <c r="B2211" s="1">
        <v>33745.69</v>
      </c>
      <c r="H2211"/>
    </row>
    <row r="2212" spans="1:8" x14ac:dyDescent="0.25">
      <c r="A2212" s="72">
        <v>44886</v>
      </c>
      <c r="B2212" s="1">
        <v>33700.28</v>
      </c>
      <c r="H2212"/>
    </row>
    <row r="2213" spans="1:8" x14ac:dyDescent="0.25">
      <c r="A2213" s="72">
        <v>44887</v>
      </c>
      <c r="B2213" s="1">
        <v>34098.1</v>
      </c>
      <c r="H2213"/>
    </row>
    <row r="2214" spans="1:8" x14ac:dyDescent="0.25">
      <c r="A2214" s="72">
        <v>44888</v>
      </c>
      <c r="B2214" s="1">
        <v>34194.06</v>
      </c>
      <c r="H2214"/>
    </row>
    <row r="2215" spans="1:8" x14ac:dyDescent="0.25">
      <c r="A2215" s="72">
        <v>44889</v>
      </c>
      <c r="B2215" s="1" t="s">
        <v>131</v>
      </c>
      <c r="H2215"/>
    </row>
    <row r="2216" spans="1:8" x14ac:dyDescent="0.25">
      <c r="A2216" s="72">
        <v>44890</v>
      </c>
      <c r="B2216" s="1">
        <v>34347.03</v>
      </c>
      <c r="H2216"/>
    </row>
    <row r="2217" spans="1:8" x14ac:dyDescent="0.25">
      <c r="A2217" s="72">
        <v>44893</v>
      </c>
      <c r="B2217" s="1">
        <v>33849.46</v>
      </c>
      <c r="H2217"/>
    </row>
    <row r="2218" spans="1:8" x14ac:dyDescent="0.25">
      <c r="A2218" s="72">
        <v>44894</v>
      </c>
      <c r="B2218" s="1">
        <v>33852.53</v>
      </c>
      <c r="H2218"/>
    </row>
    <row r="2219" spans="1:8" x14ac:dyDescent="0.25">
      <c r="A2219" s="72">
        <v>44895</v>
      </c>
      <c r="B2219" s="1">
        <v>34589.769999999997</v>
      </c>
      <c r="H2219"/>
    </row>
    <row r="2220" spans="1:8" x14ac:dyDescent="0.25">
      <c r="A2220" s="72">
        <v>44896</v>
      </c>
      <c r="B2220" s="1">
        <v>34395.01</v>
      </c>
      <c r="H2220"/>
    </row>
    <row r="2221" spans="1:8" x14ac:dyDescent="0.25">
      <c r="A2221" s="72">
        <v>44897</v>
      </c>
      <c r="B2221" s="1">
        <v>34429.879999999997</v>
      </c>
      <c r="H2221"/>
    </row>
    <row r="2222" spans="1:8" x14ac:dyDescent="0.25">
      <c r="A2222" s="72">
        <v>44900</v>
      </c>
      <c r="B2222" s="1">
        <v>33947.1</v>
      </c>
      <c r="H2222"/>
    </row>
    <row r="2223" spans="1:8" x14ac:dyDescent="0.25">
      <c r="A2223" s="72">
        <v>44901</v>
      </c>
      <c r="B2223" s="1">
        <v>33596.339999999997</v>
      </c>
      <c r="H2223"/>
    </row>
    <row r="2224" spans="1:8" x14ac:dyDescent="0.25">
      <c r="A2224" s="72">
        <v>44902</v>
      </c>
      <c r="B2224" s="1">
        <v>33597.919999999998</v>
      </c>
      <c r="H2224"/>
    </row>
    <row r="2225" spans="1:8" x14ac:dyDescent="0.25">
      <c r="A2225" s="72">
        <v>44903</v>
      </c>
      <c r="B2225" s="1">
        <v>33781.480000000003</v>
      </c>
      <c r="H2225"/>
    </row>
    <row r="2226" spans="1:8" x14ac:dyDescent="0.25">
      <c r="A2226" s="72">
        <v>44904</v>
      </c>
      <c r="B2226" s="1">
        <v>33476.46</v>
      </c>
      <c r="H2226"/>
    </row>
    <row r="2227" spans="1:8" x14ac:dyDescent="0.25">
      <c r="A2227" s="72">
        <v>44907</v>
      </c>
      <c r="B2227" s="1">
        <v>34005.040000000001</v>
      </c>
      <c r="H2227"/>
    </row>
    <row r="2228" spans="1:8" x14ac:dyDescent="0.25">
      <c r="A2228" s="72">
        <v>44908</v>
      </c>
      <c r="B2228" s="1">
        <v>34108.639999999999</v>
      </c>
      <c r="H2228"/>
    </row>
    <row r="2229" spans="1:8" x14ac:dyDescent="0.25">
      <c r="A2229" s="72">
        <v>44909</v>
      </c>
      <c r="B2229" s="1">
        <v>33966.35</v>
      </c>
      <c r="H2229"/>
    </row>
    <row r="2230" spans="1:8" x14ac:dyDescent="0.25">
      <c r="A2230" s="72">
        <v>44910</v>
      </c>
      <c r="B2230" s="1">
        <v>33202.22</v>
      </c>
      <c r="H2230"/>
    </row>
    <row r="2231" spans="1:8" x14ac:dyDescent="0.25">
      <c r="A2231" s="72">
        <v>44911</v>
      </c>
      <c r="B2231" s="1">
        <v>32920.46</v>
      </c>
      <c r="H2231"/>
    </row>
    <row r="2232" spans="1:8" x14ac:dyDescent="0.25">
      <c r="A2232" s="72">
        <v>44914</v>
      </c>
      <c r="B2232" s="1">
        <v>32757.54</v>
      </c>
      <c r="H2232"/>
    </row>
    <row r="2233" spans="1:8" x14ac:dyDescent="0.25">
      <c r="A2233" s="72">
        <v>44915</v>
      </c>
      <c r="B2233" s="1">
        <v>32849.74</v>
      </c>
      <c r="H2233"/>
    </row>
    <row r="2234" spans="1:8" x14ac:dyDescent="0.25">
      <c r="A2234" s="72">
        <v>44916</v>
      </c>
      <c r="B2234" s="1">
        <v>33376.480000000003</v>
      </c>
      <c r="H2234"/>
    </row>
    <row r="2235" spans="1:8" x14ac:dyDescent="0.25">
      <c r="A2235" s="72">
        <v>44917</v>
      </c>
      <c r="B2235" s="1">
        <v>33027.49</v>
      </c>
      <c r="H2235"/>
    </row>
    <row r="2236" spans="1:8" x14ac:dyDescent="0.25">
      <c r="A2236" s="72">
        <v>44918</v>
      </c>
      <c r="B2236" s="1">
        <v>33203.93</v>
      </c>
      <c r="H2236"/>
    </row>
    <row r="2237" spans="1:8" x14ac:dyDescent="0.25">
      <c r="A2237" s="72">
        <v>44921</v>
      </c>
      <c r="B2237" s="1" t="s">
        <v>131</v>
      </c>
      <c r="H2237"/>
    </row>
    <row r="2238" spans="1:8" x14ac:dyDescent="0.25">
      <c r="A2238" s="72">
        <v>44922</v>
      </c>
      <c r="B2238" s="1">
        <v>33241.56</v>
      </c>
      <c r="H2238"/>
    </row>
    <row r="2239" spans="1:8" x14ac:dyDescent="0.25">
      <c r="A2239" s="72">
        <v>44923</v>
      </c>
      <c r="B2239" s="1">
        <v>32875.71</v>
      </c>
      <c r="H2239"/>
    </row>
    <row r="2240" spans="1:8" x14ac:dyDescent="0.25">
      <c r="A2240" s="72">
        <v>44924</v>
      </c>
      <c r="B2240" s="1">
        <v>33220.800000000003</v>
      </c>
      <c r="H2240"/>
    </row>
    <row r="2241" spans="1:8" x14ac:dyDescent="0.25">
      <c r="A2241" s="72">
        <v>44925</v>
      </c>
      <c r="B2241" s="1">
        <v>33147.25</v>
      </c>
      <c r="H2241"/>
    </row>
    <row r="2242" spans="1:8" x14ac:dyDescent="0.25">
      <c r="A2242" s="72">
        <v>44928</v>
      </c>
      <c r="B2242" s="1" t="s">
        <v>131</v>
      </c>
      <c r="H2242"/>
    </row>
    <row r="2243" spans="1:8" x14ac:dyDescent="0.25">
      <c r="A2243" s="72">
        <v>44929</v>
      </c>
      <c r="B2243" s="1">
        <v>33136.370000000003</v>
      </c>
      <c r="H2243"/>
    </row>
    <row r="2244" spans="1:8" x14ac:dyDescent="0.25">
      <c r="A2244" s="72">
        <v>44930</v>
      </c>
      <c r="B2244" s="1">
        <v>33269.769999999997</v>
      </c>
      <c r="H2244"/>
    </row>
    <row r="2245" spans="1:8" x14ac:dyDescent="0.25">
      <c r="A2245" s="72">
        <v>44931</v>
      </c>
      <c r="B2245" s="1">
        <v>32930.080000000002</v>
      </c>
      <c r="H2245"/>
    </row>
    <row r="2246" spans="1:8" x14ac:dyDescent="0.25">
      <c r="A2246" s="72">
        <v>44932</v>
      </c>
      <c r="B2246" s="1">
        <v>33630.61</v>
      </c>
      <c r="H2246"/>
    </row>
    <row r="2247" spans="1:8" x14ac:dyDescent="0.25">
      <c r="A2247" s="72">
        <v>44935</v>
      </c>
      <c r="B2247" s="1">
        <v>33517.65</v>
      </c>
      <c r="H2247"/>
    </row>
    <row r="2248" spans="1:8" x14ac:dyDescent="0.25">
      <c r="A2248" s="72">
        <v>44936</v>
      </c>
      <c r="B2248" s="1">
        <v>33704.1</v>
      </c>
      <c r="H2248"/>
    </row>
    <row r="2249" spans="1:8" x14ac:dyDescent="0.25">
      <c r="A2249" s="72">
        <v>44937</v>
      </c>
      <c r="B2249" s="1">
        <v>33973.01</v>
      </c>
      <c r="H2249"/>
    </row>
    <row r="2250" spans="1:8" x14ac:dyDescent="0.25">
      <c r="A2250" s="72">
        <v>44938</v>
      </c>
      <c r="B2250" s="1">
        <v>34189.97</v>
      </c>
      <c r="H2250"/>
    </row>
    <row r="2251" spans="1:8" x14ac:dyDescent="0.25">
      <c r="A2251" s="72">
        <v>44939</v>
      </c>
      <c r="B2251" s="1">
        <v>34302.61</v>
      </c>
      <c r="H2251"/>
    </row>
    <row r="2252" spans="1:8" x14ac:dyDescent="0.25">
      <c r="A2252" s="72">
        <v>44942</v>
      </c>
      <c r="B2252" s="1" t="s">
        <v>131</v>
      </c>
      <c r="H2252"/>
    </row>
    <row r="2253" spans="1:8" x14ac:dyDescent="0.25">
      <c r="A2253" s="72">
        <v>44943</v>
      </c>
      <c r="B2253" s="1">
        <v>33910.85</v>
      </c>
      <c r="H2253"/>
    </row>
    <row r="2254" spans="1:8" x14ac:dyDescent="0.25">
      <c r="A2254" s="72">
        <v>44944</v>
      </c>
      <c r="B2254" s="1">
        <v>33296.959999999999</v>
      </c>
      <c r="H2254"/>
    </row>
    <row r="2255" spans="1:8" x14ac:dyDescent="0.25">
      <c r="A2255" s="72">
        <v>44945</v>
      </c>
      <c r="B2255" s="1">
        <v>33044.559999999998</v>
      </c>
      <c r="H2255"/>
    </row>
    <row r="2256" spans="1:8" x14ac:dyDescent="0.25">
      <c r="A2256" s="72">
        <v>44946</v>
      </c>
      <c r="B2256" s="1">
        <v>33375.49</v>
      </c>
      <c r="H2256"/>
    </row>
    <row r="2257" spans="1:8" x14ac:dyDescent="0.25">
      <c r="A2257" s="72">
        <v>44949</v>
      </c>
      <c r="B2257" s="1">
        <v>33629.56</v>
      </c>
      <c r="H2257"/>
    </row>
    <row r="2258" spans="1:8" x14ac:dyDescent="0.25">
      <c r="A2258" s="72">
        <v>44950</v>
      </c>
      <c r="B2258" s="1">
        <v>33733.96</v>
      </c>
      <c r="H2258"/>
    </row>
    <row r="2259" spans="1:8" x14ac:dyDescent="0.25">
      <c r="A2259" s="72">
        <v>44951</v>
      </c>
      <c r="B2259" s="1">
        <v>33743.839999999997</v>
      </c>
      <c r="H2259"/>
    </row>
    <row r="2260" spans="1:8" x14ac:dyDescent="0.25">
      <c r="A2260" s="72">
        <v>44952</v>
      </c>
      <c r="B2260" s="1">
        <v>33949.410000000003</v>
      </c>
      <c r="H2260"/>
    </row>
    <row r="2261" spans="1:8" x14ac:dyDescent="0.25">
      <c r="A2261" s="72">
        <v>44953</v>
      </c>
      <c r="B2261" s="1">
        <v>33978.080000000002</v>
      </c>
      <c r="H2261"/>
    </row>
    <row r="2262" spans="1:8" x14ac:dyDescent="0.25">
      <c r="A2262" s="72">
        <v>44956</v>
      </c>
      <c r="B2262" s="1">
        <v>33717.089999999997</v>
      </c>
      <c r="H2262"/>
    </row>
    <row r="2263" spans="1:8" x14ac:dyDescent="0.25">
      <c r="A2263" s="72">
        <v>44957</v>
      </c>
      <c r="B2263" s="1">
        <v>34086.04</v>
      </c>
      <c r="H2263"/>
    </row>
    <row r="2264" spans="1:8" x14ac:dyDescent="0.25">
      <c r="A2264" s="72">
        <v>44958</v>
      </c>
      <c r="B2264" s="1">
        <v>34092.959999999999</v>
      </c>
      <c r="H2264"/>
    </row>
    <row r="2265" spans="1:8" x14ac:dyDescent="0.25">
      <c r="A2265" s="72">
        <v>44959</v>
      </c>
      <c r="B2265" s="1">
        <v>34053.94</v>
      </c>
      <c r="H2265"/>
    </row>
    <row r="2266" spans="1:8" x14ac:dyDescent="0.25">
      <c r="A2266" s="72">
        <v>44960</v>
      </c>
      <c r="B2266" s="1">
        <v>33926.01</v>
      </c>
      <c r="H2266"/>
    </row>
    <row r="2267" spans="1:8" x14ac:dyDescent="0.25">
      <c r="A2267" s="72">
        <v>44963</v>
      </c>
      <c r="B2267" s="1">
        <v>33891.019999999997</v>
      </c>
      <c r="H2267"/>
    </row>
    <row r="2268" spans="1:8" x14ac:dyDescent="0.25">
      <c r="A2268" s="72">
        <v>44964</v>
      </c>
      <c r="B2268" s="1">
        <v>34156.69</v>
      </c>
      <c r="H2268"/>
    </row>
    <row r="2269" spans="1:8" x14ac:dyDescent="0.25">
      <c r="A2269" s="72">
        <v>44965</v>
      </c>
      <c r="B2269" s="1">
        <v>33949.01</v>
      </c>
      <c r="H2269"/>
    </row>
    <row r="2270" spans="1:8" x14ac:dyDescent="0.25">
      <c r="A2270" s="72">
        <v>44966</v>
      </c>
      <c r="B2270" s="1">
        <v>33699.879999999997</v>
      </c>
      <c r="H2270"/>
    </row>
    <row r="2271" spans="1:8" x14ac:dyDescent="0.25">
      <c r="A2271" s="72">
        <v>44967</v>
      </c>
      <c r="B2271" s="1">
        <v>33869.269999999997</v>
      </c>
      <c r="H2271"/>
    </row>
    <row r="2272" spans="1:8" x14ac:dyDescent="0.25">
      <c r="A2272" s="72">
        <v>44970</v>
      </c>
      <c r="B2272" s="1">
        <v>34245.93</v>
      </c>
      <c r="H2272"/>
    </row>
    <row r="2273" spans="1:8" x14ac:dyDescent="0.25">
      <c r="A2273" s="72">
        <v>44971</v>
      </c>
      <c r="B2273" s="1">
        <v>34089.269999999997</v>
      </c>
      <c r="H2273"/>
    </row>
    <row r="2274" spans="1:8" x14ac:dyDescent="0.25">
      <c r="A2274" s="72">
        <v>44972</v>
      </c>
      <c r="B2274" s="1">
        <v>34128.050000000003</v>
      </c>
      <c r="H2274"/>
    </row>
    <row r="2275" spans="1:8" x14ac:dyDescent="0.25">
      <c r="A2275" s="72">
        <v>44973</v>
      </c>
      <c r="B2275" s="1">
        <v>33696.85</v>
      </c>
      <c r="H2275"/>
    </row>
    <row r="2276" spans="1:8" x14ac:dyDescent="0.25">
      <c r="A2276" s="72">
        <v>44974</v>
      </c>
      <c r="B2276" s="1">
        <v>33826.69</v>
      </c>
      <c r="H2276"/>
    </row>
    <row r="2277" spans="1:8" x14ac:dyDescent="0.25">
      <c r="A2277" s="72">
        <v>44977</v>
      </c>
      <c r="B2277" s="1" t="s">
        <v>131</v>
      </c>
      <c r="H2277"/>
    </row>
    <row r="2278" spans="1:8" x14ac:dyDescent="0.25">
      <c r="A2278" s="72">
        <v>44978</v>
      </c>
      <c r="B2278" s="1">
        <v>33129.589999999997</v>
      </c>
      <c r="H2278"/>
    </row>
    <row r="2279" spans="1:8" x14ac:dyDescent="0.25">
      <c r="A2279" s="72">
        <v>44979</v>
      </c>
      <c r="B2279" s="1">
        <v>33045.089999999997</v>
      </c>
      <c r="H2279"/>
    </row>
    <row r="2280" spans="1:8" x14ac:dyDescent="0.25">
      <c r="A2280" s="72">
        <v>44980</v>
      </c>
      <c r="B2280" s="1">
        <v>33153.910000000003</v>
      </c>
      <c r="H2280"/>
    </row>
    <row r="2281" spans="1:8" x14ac:dyDescent="0.25">
      <c r="A2281" s="72">
        <v>44981</v>
      </c>
      <c r="B2281" s="1">
        <v>32816.92</v>
      </c>
      <c r="H2281"/>
    </row>
    <row r="2282" spans="1:8" x14ac:dyDescent="0.25">
      <c r="A2282" s="72">
        <v>44984</v>
      </c>
      <c r="B2282" s="1">
        <v>32889.089999999997</v>
      </c>
      <c r="H2282"/>
    </row>
    <row r="2283" spans="1:8" x14ac:dyDescent="0.25">
      <c r="A2283" s="72">
        <v>44985</v>
      </c>
      <c r="B2283" s="1">
        <v>32656.7</v>
      </c>
      <c r="H2283"/>
    </row>
    <row r="2284" spans="1:8" x14ac:dyDescent="0.25">
      <c r="A2284" s="72">
        <v>44986</v>
      </c>
      <c r="B2284" s="1">
        <v>32661.84</v>
      </c>
      <c r="H2284"/>
    </row>
    <row r="2285" spans="1:8" x14ac:dyDescent="0.25">
      <c r="A2285" s="72">
        <v>44987</v>
      </c>
      <c r="B2285" s="1">
        <v>33003.57</v>
      </c>
      <c r="H2285"/>
    </row>
    <row r="2286" spans="1:8" x14ac:dyDescent="0.25">
      <c r="A2286" s="72">
        <v>44988</v>
      </c>
      <c r="B2286" s="1">
        <v>33390.97</v>
      </c>
      <c r="H2286"/>
    </row>
    <row r="2287" spans="1:8" x14ac:dyDescent="0.25">
      <c r="A2287" s="72">
        <v>44991</v>
      </c>
      <c r="B2287" s="1">
        <v>33431.440000000002</v>
      </c>
      <c r="H2287"/>
    </row>
    <row r="2288" spans="1:8" x14ac:dyDescent="0.25">
      <c r="A2288" s="72">
        <v>44992</v>
      </c>
      <c r="B2288" s="1">
        <v>32856.46</v>
      </c>
      <c r="H2288"/>
    </row>
    <row r="2289" spans="1:8" x14ac:dyDescent="0.25">
      <c r="A2289" s="72">
        <v>44993</v>
      </c>
      <c r="B2289" s="1">
        <v>32798.400000000001</v>
      </c>
      <c r="H2289"/>
    </row>
    <row r="2290" spans="1:8" x14ac:dyDescent="0.25">
      <c r="A2290" s="72">
        <v>44994</v>
      </c>
      <c r="B2290" s="1">
        <v>32254.86</v>
      </c>
      <c r="H2290"/>
    </row>
    <row r="2291" spans="1:8" x14ac:dyDescent="0.25">
      <c r="A2291" s="72">
        <v>44995</v>
      </c>
      <c r="B2291" s="1">
        <v>31909.64</v>
      </c>
      <c r="H2291"/>
    </row>
    <row r="2292" spans="1:8" x14ac:dyDescent="0.25">
      <c r="A2292" s="72">
        <v>44998</v>
      </c>
      <c r="B2292" s="1">
        <v>31819.14</v>
      </c>
      <c r="H2292"/>
    </row>
    <row r="2293" spans="1:8" x14ac:dyDescent="0.25">
      <c r="A2293" s="72">
        <v>44999</v>
      </c>
      <c r="B2293" s="1">
        <v>32155.4</v>
      </c>
      <c r="H2293"/>
    </row>
    <row r="2294" spans="1:8" x14ac:dyDescent="0.25">
      <c r="A2294" s="72">
        <v>45000</v>
      </c>
      <c r="B2294" s="1">
        <v>31874.57</v>
      </c>
      <c r="H2294"/>
    </row>
    <row r="2295" spans="1:8" x14ac:dyDescent="0.25">
      <c r="A2295" s="72">
        <v>45001</v>
      </c>
      <c r="B2295" s="1">
        <v>32246.55</v>
      </c>
      <c r="H2295"/>
    </row>
    <row r="2296" spans="1:8" x14ac:dyDescent="0.25">
      <c r="A2296" s="72">
        <v>45002</v>
      </c>
      <c r="B2296" s="1">
        <v>31861.98</v>
      </c>
      <c r="H2296"/>
    </row>
    <row r="2297" spans="1:8" x14ac:dyDescent="0.25">
      <c r="A2297" s="72">
        <v>45005</v>
      </c>
      <c r="B2297" s="1">
        <v>32244.58</v>
      </c>
      <c r="H2297"/>
    </row>
    <row r="2298" spans="1:8" x14ac:dyDescent="0.25">
      <c r="A2298" s="72">
        <v>45006</v>
      </c>
      <c r="B2298" s="1">
        <v>32560.6</v>
      </c>
      <c r="H2298"/>
    </row>
    <row r="2299" spans="1:8" x14ac:dyDescent="0.25">
      <c r="A2299" s="72">
        <v>45007</v>
      </c>
      <c r="B2299" s="1">
        <v>32030.11</v>
      </c>
      <c r="H2299"/>
    </row>
    <row r="2300" spans="1:8" x14ac:dyDescent="0.25">
      <c r="A2300" s="72">
        <v>45008</v>
      </c>
      <c r="B2300" s="1">
        <v>32105.25</v>
      </c>
      <c r="H2300"/>
    </row>
    <row r="2301" spans="1:8" x14ac:dyDescent="0.25">
      <c r="A2301" s="72">
        <v>45009</v>
      </c>
      <c r="B2301" s="1">
        <v>32237.53</v>
      </c>
      <c r="H2301"/>
    </row>
    <row r="2302" spans="1:8" x14ac:dyDescent="0.25">
      <c r="A2302" s="72">
        <v>45012</v>
      </c>
      <c r="B2302" s="1">
        <v>32432.080000000002</v>
      </c>
      <c r="H2302"/>
    </row>
    <row r="2303" spans="1:8" x14ac:dyDescent="0.25">
      <c r="A2303" s="72">
        <v>45013</v>
      </c>
      <c r="B2303" s="1">
        <v>32394.25</v>
      </c>
      <c r="H2303"/>
    </row>
    <row r="2304" spans="1:8" x14ac:dyDescent="0.25">
      <c r="A2304" s="72">
        <v>45014</v>
      </c>
      <c r="B2304" s="1">
        <v>32717.599999999999</v>
      </c>
      <c r="H2304"/>
    </row>
    <row r="2305" spans="1:8" x14ac:dyDescent="0.25">
      <c r="A2305" s="72">
        <v>45015</v>
      </c>
      <c r="B2305" s="1">
        <v>32859.03</v>
      </c>
      <c r="H2305"/>
    </row>
    <row r="2306" spans="1:8" x14ac:dyDescent="0.25">
      <c r="A2306" s="72">
        <v>45016</v>
      </c>
      <c r="B2306" s="1">
        <v>33274.15</v>
      </c>
      <c r="H2306"/>
    </row>
    <row r="2307" spans="1:8" x14ac:dyDescent="0.25">
      <c r="A2307" s="72">
        <v>45019</v>
      </c>
      <c r="B2307" s="1">
        <v>33601.15</v>
      </c>
      <c r="H2307"/>
    </row>
    <row r="2308" spans="1:8" x14ac:dyDescent="0.25">
      <c r="A2308" s="72">
        <v>45020</v>
      </c>
      <c r="B2308" s="1">
        <v>33402.379999999997</v>
      </c>
      <c r="H2308"/>
    </row>
    <row r="2309" spans="1:8" x14ac:dyDescent="0.25">
      <c r="A2309" s="72">
        <v>45021</v>
      </c>
      <c r="B2309" s="1">
        <v>33482.720000000001</v>
      </c>
      <c r="H2309"/>
    </row>
    <row r="2310" spans="1:8" x14ac:dyDescent="0.25">
      <c r="A2310" s="72">
        <v>45022</v>
      </c>
      <c r="B2310" s="1">
        <v>33485.29</v>
      </c>
      <c r="H2310"/>
    </row>
    <row r="2311" spans="1:8" x14ac:dyDescent="0.25">
      <c r="A2311" s="72">
        <v>45023</v>
      </c>
      <c r="B2311" s="1" t="s">
        <v>131</v>
      </c>
      <c r="H2311"/>
    </row>
    <row r="2312" spans="1:8" x14ac:dyDescent="0.25">
      <c r="A2312" s="72">
        <v>45026</v>
      </c>
      <c r="B2312" s="1">
        <v>33586.519999999997</v>
      </c>
      <c r="H2312"/>
    </row>
    <row r="2313" spans="1:8" x14ac:dyDescent="0.25">
      <c r="A2313" s="72">
        <v>45027</v>
      </c>
      <c r="B2313" s="1">
        <v>33684.79</v>
      </c>
      <c r="H2313"/>
    </row>
    <row r="2314" spans="1:8" x14ac:dyDescent="0.25">
      <c r="A2314" s="72">
        <v>45028</v>
      </c>
      <c r="B2314" s="1">
        <v>33646.5</v>
      </c>
      <c r="H2314"/>
    </row>
    <row r="2315" spans="1:8" x14ac:dyDescent="0.25">
      <c r="A2315" s="72">
        <v>45029</v>
      </c>
      <c r="B2315" s="1">
        <v>34029.69</v>
      </c>
      <c r="H2315"/>
    </row>
    <row r="2316" spans="1:8" x14ac:dyDescent="0.25">
      <c r="A2316" s="72">
        <v>45030</v>
      </c>
      <c r="B2316" s="1">
        <v>33886.47</v>
      </c>
      <c r="H2316"/>
    </row>
    <row r="2317" spans="1:8" x14ac:dyDescent="0.25">
      <c r="A2317" s="72">
        <v>45033</v>
      </c>
      <c r="B2317" s="1">
        <v>33987.18</v>
      </c>
      <c r="H2317"/>
    </row>
    <row r="2318" spans="1:8" x14ac:dyDescent="0.25">
      <c r="A2318" s="72">
        <v>45034</v>
      </c>
      <c r="B2318" s="1">
        <v>33976.629999999997</v>
      </c>
      <c r="H2318"/>
    </row>
    <row r="2319" spans="1:8" x14ac:dyDescent="0.25">
      <c r="A2319" s="72">
        <v>45035</v>
      </c>
      <c r="B2319" s="1">
        <v>33897.01</v>
      </c>
      <c r="H2319"/>
    </row>
    <row r="2320" spans="1:8" x14ac:dyDescent="0.25">
      <c r="A2320" s="72">
        <v>45036</v>
      </c>
      <c r="B2320" s="1">
        <v>33786.620000000003</v>
      </c>
      <c r="H2320"/>
    </row>
    <row r="2321" spans="1:8" x14ac:dyDescent="0.25">
      <c r="A2321" s="72">
        <v>45037</v>
      </c>
      <c r="B2321" s="1">
        <v>33808.959999999999</v>
      </c>
      <c r="H2321"/>
    </row>
    <row r="2322" spans="1:8" x14ac:dyDescent="0.25">
      <c r="A2322" s="72">
        <v>45040</v>
      </c>
      <c r="B2322" s="1">
        <v>33875.4</v>
      </c>
      <c r="H2322"/>
    </row>
    <row r="2323" spans="1:8" x14ac:dyDescent="0.25">
      <c r="A2323" s="72">
        <v>45041</v>
      </c>
      <c r="B2323" s="1">
        <v>33530.83</v>
      </c>
      <c r="H2323"/>
    </row>
    <row r="2324" spans="1:8" x14ac:dyDescent="0.25">
      <c r="A2324" s="72">
        <v>45042</v>
      </c>
      <c r="B2324" s="1">
        <v>33301.870000000003</v>
      </c>
      <c r="H2324"/>
    </row>
    <row r="2325" spans="1:8" x14ac:dyDescent="0.25">
      <c r="A2325" s="72">
        <v>45043</v>
      </c>
      <c r="B2325" s="1">
        <v>33826.160000000003</v>
      </c>
      <c r="H2325"/>
    </row>
    <row r="2326" spans="1:8" x14ac:dyDescent="0.25">
      <c r="A2326" s="72">
        <v>45044</v>
      </c>
      <c r="B2326" s="1">
        <v>34098.160000000003</v>
      </c>
      <c r="H2326"/>
    </row>
    <row r="2327" spans="1:8" x14ac:dyDescent="0.25">
      <c r="A2327" s="72">
        <v>45047</v>
      </c>
      <c r="B2327" s="1">
        <v>34051.699999999997</v>
      </c>
      <c r="H2327"/>
    </row>
    <row r="2328" spans="1:8" x14ac:dyDescent="0.25">
      <c r="A2328" s="72">
        <v>45048</v>
      </c>
      <c r="B2328" s="1">
        <v>33684.53</v>
      </c>
      <c r="H2328"/>
    </row>
    <row r="2329" spans="1:8" x14ac:dyDescent="0.25">
      <c r="A2329" s="72">
        <v>45049</v>
      </c>
      <c r="B2329" s="1">
        <v>33414.239999999998</v>
      </c>
      <c r="H2329"/>
    </row>
    <row r="2330" spans="1:8" x14ac:dyDescent="0.25">
      <c r="A2330" s="72">
        <v>45050</v>
      </c>
      <c r="B2330" s="1">
        <v>33127.74</v>
      </c>
      <c r="H2330"/>
    </row>
    <row r="2331" spans="1:8" x14ac:dyDescent="0.25">
      <c r="A2331" s="72">
        <v>45051</v>
      </c>
      <c r="B2331" s="1">
        <v>33674.379999999997</v>
      </c>
      <c r="H2331"/>
    </row>
    <row r="2332" spans="1:8" x14ac:dyDescent="0.25">
      <c r="A2332" s="72">
        <v>45054</v>
      </c>
      <c r="B2332" s="1">
        <v>33618.69</v>
      </c>
      <c r="H2332"/>
    </row>
    <row r="2333" spans="1:8" x14ac:dyDescent="0.25">
      <c r="A2333" s="72">
        <v>45055</v>
      </c>
      <c r="B2333" s="1">
        <v>33561.81</v>
      </c>
      <c r="H2333"/>
    </row>
    <row r="2334" spans="1:8" x14ac:dyDescent="0.25">
      <c r="A2334" s="72">
        <v>45056</v>
      </c>
      <c r="B2334" s="1">
        <v>33531.33</v>
      </c>
      <c r="H2334"/>
    </row>
    <row r="2335" spans="1:8" x14ac:dyDescent="0.25">
      <c r="A2335" s="72">
        <v>45057</v>
      </c>
      <c r="B2335" s="1">
        <v>33309.51</v>
      </c>
      <c r="H2335"/>
    </row>
    <row r="2336" spans="1:8" x14ac:dyDescent="0.25">
      <c r="A2336" s="72">
        <v>45058</v>
      </c>
      <c r="B2336" s="1">
        <v>33300.620000000003</v>
      </c>
      <c r="H2336"/>
    </row>
    <row r="2337" spans="1:8" x14ac:dyDescent="0.25">
      <c r="A2337" s="72">
        <v>45061</v>
      </c>
      <c r="B2337" s="1">
        <v>33348.6</v>
      </c>
      <c r="H2337"/>
    </row>
    <row r="2338" spans="1:8" x14ac:dyDescent="0.25">
      <c r="A2338" s="72">
        <v>45062</v>
      </c>
      <c r="B2338" s="1">
        <v>33012.14</v>
      </c>
      <c r="H2338"/>
    </row>
    <row r="2339" spans="1:8" x14ac:dyDescent="0.25">
      <c r="A2339" s="72">
        <v>45063</v>
      </c>
      <c r="B2339" s="1">
        <v>33420.769999999997</v>
      </c>
      <c r="H2339"/>
    </row>
    <row r="2340" spans="1:8" x14ac:dyDescent="0.25">
      <c r="A2340" s="72">
        <v>45064</v>
      </c>
      <c r="B2340" s="1">
        <v>33535.910000000003</v>
      </c>
      <c r="H2340"/>
    </row>
    <row r="2341" spans="1:8" x14ac:dyDescent="0.25">
      <c r="A2341" s="72">
        <v>45065</v>
      </c>
      <c r="B2341" s="1">
        <v>33426.629999999997</v>
      </c>
      <c r="H2341"/>
    </row>
    <row r="2342" spans="1:8" x14ac:dyDescent="0.25">
      <c r="A2342" s="72">
        <v>45068</v>
      </c>
      <c r="B2342" s="1">
        <v>33286.58</v>
      </c>
      <c r="H2342"/>
    </row>
    <row r="2343" spans="1:8" x14ac:dyDescent="0.25">
      <c r="A2343" s="72">
        <v>45069</v>
      </c>
      <c r="B2343" s="1">
        <v>33055.51</v>
      </c>
      <c r="H2343"/>
    </row>
    <row r="2344" spans="1:8" x14ac:dyDescent="0.25">
      <c r="A2344" s="72">
        <v>45070</v>
      </c>
      <c r="B2344" s="1">
        <v>32799.919999999998</v>
      </c>
      <c r="H2344"/>
    </row>
    <row r="2345" spans="1:8" x14ac:dyDescent="0.25">
      <c r="A2345" s="72">
        <v>45071</v>
      </c>
      <c r="B2345" s="1">
        <v>32764.65</v>
      </c>
      <c r="H2345"/>
    </row>
    <row r="2346" spans="1:8" x14ac:dyDescent="0.25">
      <c r="A2346" s="72">
        <v>45072</v>
      </c>
      <c r="B2346" s="1">
        <v>33093.339999999997</v>
      </c>
      <c r="H2346"/>
    </row>
    <row r="2347" spans="1:8" x14ac:dyDescent="0.25">
      <c r="A2347" s="72">
        <v>45075</v>
      </c>
      <c r="B2347" s="1" t="s">
        <v>131</v>
      </c>
      <c r="H2347"/>
    </row>
    <row r="2348" spans="1:8" x14ac:dyDescent="0.25">
      <c r="A2348" s="72">
        <v>45076</v>
      </c>
      <c r="B2348" s="1">
        <v>33042.78</v>
      </c>
      <c r="H2348"/>
    </row>
    <row r="2349" spans="1:8" x14ac:dyDescent="0.25">
      <c r="A2349" s="72">
        <v>45077</v>
      </c>
      <c r="B2349" s="1">
        <v>32908.269999999997</v>
      </c>
      <c r="H2349"/>
    </row>
    <row r="2350" spans="1:8" x14ac:dyDescent="0.25">
      <c r="A2350" s="72">
        <v>45078</v>
      </c>
      <c r="B2350" s="1">
        <v>33061.57</v>
      </c>
      <c r="H2350"/>
    </row>
    <row r="2351" spans="1:8" x14ac:dyDescent="0.25">
      <c r="A2351" s="72">
        <v>45079</v>
      </c>
      <c r="B2351" s="1">
        <v>33762.76</v>
      </c>
      <c r="H2351"/>
    </row>
    <row r="2352" spans="1:8" x14ac:dyDescent="0.25">
      <c r="A2352" s="72">
        <v>45082</v>
      </c>
      <c r="B2352" s="1">
        <v>33562.86</v>
      </c>
      <c r="H2352"/>
    </row>
    <row r="2353" spans="1:8" x14ac:dyDescent="0.25">
      <c r="A2353" s="72">
        <v>45083</v>
      </c>
      <c r="B2353" s="1">
        <v>33573.279999999999</v>
      </c>
      <c r="H2353"/>
    </row>
    <row r="2354" spans="1:8" x14ac:dyDescent="0.25">
      <c r="A2354" s="72">
        <v>45084</v>
      </c>
      <c r="B2354" s="1">
        <v>33665.019999999997</v>
      </c>
      <c r="H2354"/>
    </row>
    <row r="2355" spans="1:8" x14ac:dyDescent="0.25">
      <c r="A2355" s="72">
        <v>45085</v>
      </c>
      <c r="B2355" s="1">
        <v>33833.61</v>
      </c>
      <c r="H2355"/>
    </row>
    <row r="2356" spans="1:8" x14ac:dyDescent="0.25">
      <c r="A2356" s="72">
        <v>45086</v>
      </c>
      <c r="B2356" s="1">
        <v>33876.78</v>
      </c>
      <c r="H2356"/>
    </row>
    <row r="2357" spans="1:8" x14ac:dyDescent="0.25">
      <c r="A2357" s="72">
        <v>45089</v>
      </c>
      <c r="B2357" s="1">
        <v>34066.33</v>
      </c>
      <c r="H2357"/>
    </row>
    <row r="2358" spans="1:8" x14ac:dyDescent="0.25">
      <c r="A2358" s="72">
        <v>45090</v>
      </c>
      <c r="B2358" s="1">
        <v>34212.120000000003</v>
      </c>
      <c r="H2358"/>
    </row>
    <row r="2359" spans="1:8" x14ac:dyDescent="0.25">
      <c r="A2359" s="72">
        <v>45091</v>
      </c>
      <c r="B2359" s="1">
        <v>33979.33</v>
      </c>
      <c r="H2359"/>
    </row>
    <row r="2360" spans="1:8" x14ac:dyDescent="0.25">
      <c r="A2360" s="72">
        <v>45092</v>
      </c>
      <c r="B2360" s="1">
        <v>34408.06</v>
      </c>
      <c r="H2360"/>
    </row>
    <row r="2361" spans="1:8" x14ac:dyDescent="0.25">
      <c r="A2361" s="72">
        <v>45093</v>
      </c>
      <c r="B2361" s="1">
        <v>34299.120000000003</v>
      </c>
      <c r="H2361"/>
    </row>
    <row r="2362" spans="1:8" x14ac:dyDescent="0.25">
      <c r="A2362" s="72">
        <v>45096</v>
      </c>
      <c r="B2362" s="1" t="s">
        <v>131</v>
      </c>
      <c r="H2362"/>
    </row>
    <row r="2363" spans="1:8" x14ac:dyDescent="0.25">
      <c r="A2363" s="72">
        <v>45097</v>
      </c>
      <c r="B2363" s="1">
        <v>34053.870000000003</v>
      </c>
      <c r="H2363"/>
    </row>
    <row r="2364" spans="1:8" x14ac:dyDescent="0.25">
      <c r="A2364" s="72">
        <v>45098</v>
      </c>
      <c r="B2364" s="1">
        <v>33951.519999999997</v>
      </c>
      <c r="H2364"/>
    </row>
    <row r="2365" spans="1:8" x14ac:dyDescent="0.25">
      <c r="A2365" s="72">
        <v>45099</v>
      </c>
      <c r="B2365" s="1">
        <v>33946.71</v>
      </c>
      <c r="H2365"/>
    </row>
    <row r="2366" spans="1:8" x14ac:dyDescent="0.25">
      <c r="A2366" s="72">
        <v>45100</v>
      </c>
      <c r="B2366" s="1">
        <v>33727.43</v>
      </c>
      <c r="H2366"/>
    </row>
    <row r="2367" spans="1:8" x14ac:dyDescent="0.25">
      <c r="A2367" s="72">
        <v>45103</v>
      </c>
      <c r="B2367" s="1">
        <v>33714.71</v>
      </c>
      <c r="H2367"/>
    </row>
    <row r="2368" spans="1:8" x14ac:dyDescent="0.25">
      <c r="A2368" s="72">
        <v>45104</v>
      </c>
      <c r="B2368" s="1">
        <v>33926.74</v>
      </c>
      <c r="H2368"/>
    </row>
    <row r="2369" spans="1:8" x14ac:dyDescent="0.25">
      <c r="A2369" s="72">
        <v>45105</v>
      </c>
      <c r="B2369" s="1">
        <v>33852.660000000003</v>
      </c>
      <c r="H2369"/>
    </row>
    <row r="2370" spans="1:8" x14ac:dyDescent="0.25">
      <c r="A2370" s="72">
        <v>45106</v>
      </c>
      <c r="B2370" s="1">
        <v>34122.42</v>
      </c>
      <c r="H2370"/>
    </row>
    <row r="2371" spans="1:8" x14ac:dyDescent="0.25">
      <c r="A2371" s="72">
        <v>45107</v>
      </c>
      <c r="B2371" s="1">
        <v>34407.599999999999</v>
      </c>
      <c r="H2371"/>
    </row>
    <row r="2372" spans="1:8" x14ac:dyDescent="0.25">
      <c r="A2372" s="72">
        <v>45110</v>
      </c>
      <c r="B2372" s="1">
        <v>34418.47</v>
      </c>
      <c r="H2372"/>
    </row>
    <row r="2373" spans="1:8" x14ac:dyDescent="0.25">
      <c r="A2373" s="72">
        <v>45111</v>
      </c>
      <c r="B2373" s="1" t="s">
        <v>131</v>
      </c>
      <c r="H2373"/>
    </row>
    <row r="2374" spans="1:8" x14ac:dyDescent="0.25">
      <c r="A2374" s="72">
        <v>45112</v>
      </c>
      <c r="B2374" s="1">
        <v>34288.639999999999</v>
      </c>
      <c r="H2374"/>
    </row>
    <row r="2375" spans="1:8" x14ac:dyDescent="0.25">
      <c r="A2375" s="72">
        <v>45113</v>
      </c>
      <c r="B2375" s="1">
        <v>33922.26</v>
      </c>
      <c r="H2375"/>
    </row>
    <row r="2376" spans="1:8" x14ac:dyDescent="0.25">
      <c r="A2376" s="72">
        <v>45114</v>
      </c>
      <c r="B2376" s="1">
        <v>33734.879999999997</v>
      </c>
      <c r="H2376"/>
    </row>
    <row r="2377" spans="1:8" x14ac:dyDescent="0.25">
      <c r="A2377" s="72">
        <v>45117</v>
      </c>
      <c r="B2377" s="1">
        <v>33944.400000000001</v>
      </c>
      <c r="H2377"/>
    </row>
    <row r="2378" spans="1:8" x14ac:dyDescent="0.25">
      <c r="A2378" s="72">
        <v>45118</v>
      </c>
      <c r="B2378" s="1">
        <v>34261.42</v>
      </c>
      <c r="H2378"/>
    </row>
    <row r="2379" spans="1:8" x14ac:dyDescent="0.25">
      <c r="A2379" s="72">
        <v>45119</v>
      </c>
      <c r="B2379" s="1">
        <v>34347.43</v>
      </c>
      <c r="H2379"/>
    </row>
    <row r="2380" spans="1:8" x14ac:dyDescent="0.25">
      <c r="A2380" s="72">
        <v>45120</v>
      </c>
      <c r="B2380" s="1">
        <v>34395.14</v>
      </c>
      <c r="H2380"/>
    </row>
    <row r="2381" spans="1:8" x14ac:dyDescent="0.25">
      <c r="A2381" s="72">
        <v>45121</v>
      </c>
      <c r="B2381" s="1">
        <v>34509.03</v>
      </c>
      <c r="H2381"/>
    </row>
    <row r="2382" spans="1:8" x14ac:dyDescent="0.25">
      <c r="A2382" s="72">
        <v>45124</v>
      </c>
      <c r="B2382" s="1">
        <v>34585.35</v>
      </c>
      <c r="H2382"/>
    </row>
    <row r="2383" spans="1:8" x14ac:dyDescent="0.25">
      <c r="A2383" s="72">
        <v>45125</v>
      </c>
      <c r="B2383" s="1">
        <v>34951.93</v>
      </c>
      <c r="H2383"/>
    </row>
    <row r="2384" spans="1:8" x14ac:dyDescent="0.25">
      <c r="A2384" s="72">
        <v>45126</v>
      </c>
      <c r="B2384" s="1">
        <v>35061.21</v>
      </c>
      <c r="H2384"/>
    </row>
    <row r="2385" spans="1:8" x14ac:dyDescent="0.25">
      <c r="A2385" s="72">
        <v>45127</v>
      </c>
      <c r="B2385" s="1">
        <v>35225.18</v>
      </c>
      <c r="H2385"/>
    </row>
    <row r="2386" spans="1:8" x14ac:dyDescent="0.25">
      <c r="A2386" s="72">
        <v>45128</v>
      </c>
      <c r="B2386" s="1">
        <v>35227.69</v>
      </c>
      <c r="H2386"/>
    </row>
    <row r="2387" spans="1:8" x14ac:dyDescent="0.25">
      <c r="A2387" s="72">
        <v>45131</v>
      </c>
      <c r="B2387" s="1">
        <v>35411.24</v>
      </c>
      <c r="H2387"/>
    </row>
    <row r="2388" spans="1:8" x14ac:dyDescent="0.25">
      <c r="A2388" s="72">
        <v>45132</v>
      </c>
      <c r="B2388" s="1">
        <v>35438.07</v>
      </c>
      <c r="H2388"/>
    </row>
    <row r="2389" spans="1:8" x14ac:dyDescent="0.25">
      <c r="A2389" s="72">
        <v>45133</v>
      </c>
      <c r="B2389" s="1">
        <v>35520.120000000003</v>
      </c>
      <c r="H2389"/>
    </row>
    <row r="2390" spans="1:8" x14ac:dyDescent="0.25">
      <c r="A2390" s="72">
        <v>45134</v>
      </c>
      <c r="B2390" s="1">
        <v>35282.720000000001</v>
      </c>
      <c r="H2390"/>
    </row>
    <row r="2391" spans="1:8" x14ac:dyDescent="0.25">
      <c r="A2391" s="72">
        <v>45135</v>
      </c>
      <c r="B2391" s="1">
        <v>35459.29</v>
      </c>
      <c r="H2391"/>
    </row>
    <row r="2392" spans="1:8" x14ac:dyDescent="0.25">
      <c r="A2392" s="72">
        <v>45138</v>
      </c>
      <c r="B2392" s="1">
        <v>35559.53</v>
      </c>
      <c r="H2392"/>
    </row>
    <row r="2393" spans="1:8" x14ac:dyDescent="0.25">
      <c r="A2393" s="72">
        <v>45139</v>
      </c>
      <c r="B2393" s="1">
        <v>35630.68</v>
      </c>
      <c r="H2393"/>
    </row>
    <row r="2394" spans="1:8" x14ac:dyDescent="0.25">
      <c r="A2394" s="72">
        <v>45140</v>
      </c>
      <c r="B2394" s="1">
        <v>35282.519999999997</v>
      </c>
      <c r="H2394"/>
    </row>
    <row r="2395" spans="1:8" x14ac:dyDescent="0.25">
      <c r="A2395" s="72">
        <v>45141</v>
      </c>
      <c r="B2395" s="1">
        <v>35215.89</v>
      </c>
      <c r="H2395"/>
    </row>
    <row r="2396" spans="1:8" x14ac:dyDescent="0.25">
      <c r="A2396" s="72">
        <v>45142</v>
      </c>
      <c r="B2396" s="1">
        <v>35065.620000000003</v>
      </c>
      <c r="H2396"/>
    </row>
    <row r="2397" spans="1:8" x14ac:dyDescent="0.25">
      <c r="A2397" s="72">
        <v>45145</v>
      </c>
      <c r="B2397" s="1">
        <v>35473.129999999997</v>
      </c>
      <c r="H2397"/>
    </row>
    <row r="2398" spans="1:8" x14ac:dyDescent="0.25">
      <c r="A2398" s="72">
        <v>45146</v>
      </c>
      <c r="B2398" s="1">
        <v>35314.49</v>
      </c>
      <c r="H2398"/>
    </row>
    <row r="2399" spans="1:8" x14ac:dyDescent="0.25">
      <c r="A2399" s="72">
        <v>45147</v>
      </c>
      <c r="B2399" s="1">
        <v>35123.360000000001</v>
      </c>
      <c r="H2399"/>
    </row>
    <row r="2400" spans="1:8" x14ac:dyDescent="0.25">
      <c r="A2400" s="72">
        <v>45148</v>
      </c>
      <c r="B2400" s="1">
        <v>35176.15</v>
      </c>
      <c r="H2400"/>
    </row>
    <row r="2401" spans="1:8" x14ac:dyDescent="0.25">
      <c r="A2401" s="72">
        <v>45149</v>
      </c>
      <c r="B2401" s="1">
        <v>35281.4</v>
      </c>
      <c r="H2401"/>
    </row>
    <row r="2402" spans="1:8" x14ac:dyDescent="0.25">
      <c r="A2402" s="72">
        <v>45152</v>
      </c>
      <c r="B2402" s="1">
        <v>35307.629999999997</v>
      </c>
      <c r="H2402"/>
    </row>
    <row r="2403" spans="1:8" x14ac:dyDescent="0.25">
      <c r="A2403" s="72">
        <v>45153</v>
      </c>
      <c r="B2403" s="1">
        <v>34946.39</v>
      </c>
      <c r="H2403"/>
    </row>
    <row r="2404" spans="1:8" x14ac:dyDescent="0.25">
      <c r="A2404" s="72">
        <v>45154</v>
      </c>
      <c r="B2404" s="1">
        <v>34765.74</v>
      </c>
      <c r="H2404"/>
    </row>
    <row r="2405" spans="1:8" x14ac:dyDescent="0.25">
      <c r="A2405" s="72">
        <v>45155</v>
      </c>
      <c r="B2405" s="1">
        <v>34474.83</v>
      </c>
      <c r="H2405"/>
    </row>
    <row r="2406" spans="1:8" x14ac:dyDescent="0.25">
      <c r="A2406" s="72">
        <v>45156</v>
      </c>
      <c r="B2406" s="1">
        <v>34500.660000000003</v>
      </c>
      <c r="H2406"/>
    </row>
    <row r="2407" spans="1:8" x14ac:dyDescent="0.25">
      <c r="A2407" s="72">
        <v>45159</v>
      </c>
      <c r="B2407" s="1">
        <v>34463.69</v>
      </c>
      <c r="H2407"/>
    </row>
    <row r="2408" spans="1:8" x14ac:dyDescent="0.25">
      <c r="A2408" s="72">
        <v>45160</v>
      </c>
      <c r="B2408" s="1">
        <v>34288.83</v>
      </c>
      <c r="H2408"/>
    </row>
    <row r="2409" spans="1:8" x14ac:dyDescent="0.25">
      <c r="A2409" s="72">
        <v>45161</v>
      </c>
      <c r="B2409" s="1">
        <v>34472.980000000003</v>
      </c>
      <c r="H2409"/>
    </row>
    <row r="2410" spans="1:8" x14ac:dyDescent="0.25">
      <c r="A2410" s="72">
        <v>45162</v>
      </c>
      <c r="B2410" s="1">
        <v>34099.42</v>
      </c>
      <c r="H2410"/>
    </row>
    <row r="2411" spans="1:8" x14ac:dyDescent="0.25">
      <c r="A2411" s="72">
        <v>45163</v>
      </c>
      <c r="B2411" s="1">
        <v>34346.9</v>
      </c>
      <c r="H2411"/>
    </row>
    <row r="2412" spans="1:8" x14ac:dyDescent="0.25">
      <c r="A2412" s="72">
        <v>45166</v>
      </c>
      <c r="B2412" s="1">
        <v>34559.980000000003</v>
      </c>
      <c r="H2412"/>
    </row>
    <row r="2413" spans="1:8" x14ac:dyDescent="0.25">
      <c r="A2413" s="72">
        <v>45167</v>
      </c>
      <c r="B2413" s="1">
        <v>34852.67</v>
      </c>
      <c r="H2413"/>
    </row>
    <row r="2414" spans="1:8" x14ac:dyDescent="0.25">
      <c r="A2414" s="72">
        <v>45168</v>
      </c>
      <c r="B2414" s="1">
        <v>34890.239999999998</v>
      </c>
      <c r="H2414"/>
    </row>
    <row r="2415" spans="1:8" x14ac:dyDescent="0.25">
      <c r="A2415" s="72">
        <v>45169</v>
      </c>
      <c r="B2415" s="1">
        <v>34721.910000000003</v>
      </c>
      <c r="H2415"/>
    </row>
    <row r="2416" spans="1:8" x14ac:dyDescent="0.25">
      <c r="A2416" s="72">
        <v>45170</v>
      </c>
      <c r="B2416" s="1">
        <v>34837.71</v>
      </c>
      <c r="H2416"/>
    </row>
    <row r="2417" spans="1:8" x14ac:dyDescent="0.25">
      <c r="A2417" s="72">
        <v>45173</v>
      </c>
      <c r="B2417" s="1" t="s">
        <v>131</v>
      </c>
      <c r="H2417"/>
    </row>
    <row r="2418" spans="1:8" x14ac:dyDescent="0.25">
      <c r="A2418" s="72">
        <v>45174</v>
      </c>
      <c r="B2418" s="1">
        <v>34641.97</v>
      </c>
      <c r="H2418"/>
    </row>
    <row r="2419" spans="1:8" x14ac:dyDescent="0.25">
      <c r="A2419" s="72">
        <v>45175</v>
      </c>
      <c r="B2419" s="1">
        <v>34443.19</v>
      </c>
      <c r="H2419"/>
    </row>
    <row r="2420" spans="1:8" x14ac:dyDescent="0.25">
      <c r="A2420" s="72">
        <v>45176</v>
      </c>
      <c r="B2420" s="1">
        <v>34500.730000000003</v>
      </c>
      <c r="H2420"/>
    </row>
    <row r="2421" spans="1:8" x14ac:dyDescent="0.25">
      <c r="A2421" s="72">
        <v>45177</v>
      </c>
      <c r="B2421" s="1">
        <v>34576.589999999997</v>
      </c>
      <c r="H2421"/>
    </row>
    <row r="2422" spans="1:8" x14ac:dyDescent="0.25">
      <c r="A2422" s="72">
        <v>45180</v>
      </c>
      <c r="B2422" s="1">
        <v>34663.72</v>
      </c>
      <c r="H2422"/>
    </row>
    <row r="2423" spans="1:8" x14ac:dyDescent="0.25">
      <c r="A2423" s="72">
        <v>45181</v>
      </c>
      <c r="B2423" s="1">
        <v>34645.99</v>
      </c>
      <c r="H2423"/>
    </row>
    <row r="2424" spans="1:8" x14ac:dyDescent="0.25">
      <c r="A2424" s="72">
        <v>45182</v>
      </c>
      <c r="B2424" s="1">
        <v>34575.53</v>
      </c>
      <c r="H2424"/>
    </row>
    <row r="2425" spans="1:8" x14ac:dyDescent="0.25">
      <c r="A2425" s="72">
        <v>45183</v>
      </c>
      <c r="B2425" s="1">
        <v>34907.11</v>
      </c>
      <c r="H2425"/>
    </row>
    <row r="2426" spans="1:8" x14ac:dyDescent="0.25">
      <c r="A2426" s="72">
        <v>45184</v>
      </c>
      <c r="B2426" s="1">
        <v>34618.239999999998</v>
      </c>
      <c r="H2426"/>
    </row>
    <row r="2427" spans="1:8" x14ac:dyDescent="0.25">
      <c r="A2427" s="72">
        <v>45187</v>
      </c>
      <c r="B2427" s="1">
        <v>34624.300000000003</v>
      </c>
      <c r="H2427"/>
    </row>
    <row r="2428" spans="1:8" x14ac:dyDescent="0.25">
      <c r="A2428" s="72">
        <v>45188</v>
      </c>
      <c r="B2428" s="1">
        <v>34517.730000000003</v>
      </c>
      <c r="H2428"/>
    </row>
    <row r="2429" spans="1:8" x14ac:dyDescent="0.25">
      <c r="A2429" s="72">
        <v>45189</v>
      </c>
      <c r="B2429" s="1">
        <v>34440.879999999997</v>
      </c>
      <c r="H2429"/>
    </row>
    <row r="2430" spans="1:8" x14ac:dyDescent="0.25">
      <c r="A2430" s="72">
        <v>45190</v>
      </c>
      <c r="B2430" s="1">
        <v>34070.42</v>
      </c>
      <c r="H2430"/>
    </row>
    <row r="2431" spans="1:8" x14ac:dyDescent="0.25">
      <c r="A2431" s="72">
        <v>45191</v>
      </c>
      <c r="B2431" s="1">
        <v>33963.839999999997</v>
      </c>
      <c r="H2431"/>
    </row>
    <row r="2432" spans="1:8" x14ac:dyDescent="0.25">
      <c r="A2432" s="72">
        <v>45194</v>
      </c>
      <c r="B2432" s="1">
        <v>34006.879999999997</v>
      </c>
      <c r="H2432"/>
    </row>
    <row r="2433" spans="1:8" x14ac:dyDescent="0.25">
      <c r="A2433" s="72">
        <v>45195</v>
      </c>
      <c r="B2433" s="1">
        <v>33618.879999999997</v>
      </c>
      <c r="H2433"/>
    </row>
    <row r="2434" spans="1:8" x14ac:dyDescent="0.25">
      <c r="A2434" s="72">
        <v>45196</v>
      </c>
      <c r="B2434" s="1">
        <v>33550.269999999997</v>
      </c>
      <c r="H2434"/>
    </row>
    <row r="2435" spans="1:8" x14ac:dyDescent="0.25">
      <c r="A2435" s="72">
        <v>45197</v>
      </c>
      <c r="B2435" s="1">
        <v>33666.339999999997</v>
      </c>
      <c r="H2435"/>
    </row>
    <row r="2436" spans="1:8" x14ac:dyDescent="0.25">
      <c r="A2436" s="72">
        <v>45198</v>
      </c>
      <c r="B2436" s="1">
        <v>33507.5</v>
      </c>
      <c r="H2436"/>
    </row>
    <row r="2437" spans="1:8" x14ac:dyDescent="0.25">
      <c r="A2437" s="72">
        <v>45201</v>
      </c>
      <c r="B2437" s="1">
        <v>33433.35</v>
      </c>
      <c r="H2437"/>
    </row>
    <row r="2438" spans="1:8" x14ac:dyDescent="0.25">
      <c r="A2438" s="72">
        <v>45202</v>
      </c>
      <c r="B2438" s="1">
        <v>33002.379999999997</v>
      </c>
      <c r="H2438"/>
    </row>
    <row r="2439" spans="1:8" x14ac:dyDescent="0.25">
      <c r="A2439" s="72">
        <v>45203</v>
      </c>
      <c r="B2439" s="1">
        <v>33129.550000000003</v>
      </c>
      <c r="H2439"/>
    </row>
    <row r="2440" spans="1:8" x14ac:dyDescent="0.25">
      <c r="A2440" s="72">
        <v>45204</v>
      </c>
      <c r="B2440" s="1">
        <v>33119.57</v>
      </c>
      <c r="H2440"/>
    </row>
    <row r="2441" spans="1:8" x14ac:dyDescent="0.25">
      <c r="A2441" s="72">
        <v>45205</v>
      </c>
      <c r="B2441" s="1">
        <v>33407.58</v>
      </c>
      <c r="H2441"/>
    </row>
    <row r="2442" spans="1:8" x14ac:dyDescent="0.25">
      <c r="A2442" s="72">
        <v>45208</v>
      </c>
      <c r="B2442" s="1">
        <v>33604.65</v>
      </c>
      <c r="H2442"/>
    </row>
    <row r="2443" spans="1:8" x14ac:dyDescent="0.25">
      <c r="A2443" s="72">
        <v>45209</v>
      </c>
      <c r="B2443" s="1">
        <v>33739.300000000003</v>
      </c>
      <c r="H2443"/>
    </row>
    <row r="2444" spans="1:8" x14ac:dyDescent="0.25">
      <c r="A2444" s="72">
        <v>45210</v>
      </c>
      <c r="B2444" s="1">
        <v>33804.870000000003</v>
      </c>
      <c r="H2444"/>
    </row>
    <row r="2445" spans="1:8" x14ac:dyDescent="0.25">
      <c r="A2445" s="72">
        <v>45211</v>
      </c>
      <c r="B2445" s="1">
        <v>33631.14</v>
      </c>
      <c r="H2445"/>
    </row>
    <row r="2446" spans="1:8" x14ac:dyDescent="0.25">
      <c r="A2446" s="72">
        <v>45212</v>
      </c>
      <c r="B2446" s="1">
        <v>33670.29</v>
      </c>
      <c r="H2446"/>
    </row>
    <row r="2447" spans="1:8" x14ac:dyDescent="0.25">
      <c r="A2447" s="72">
        <v>45215</v>
      </c>
      <c r="B2447" s="1">
        <v>33984.54</v>
      </c>
      <c r="H2447"/>
    </row>
    <row r="2448" spans="1:8" x14ac:dyDescent="0.25">
      <c r="A2448" s="72">
        <v>45216</v>
      </c>
      <c r="B2448" s="1">
        <v>33997.65</v>
      </c>
      <c r="H2448"/>
    </row>
    <row r="2449" spans="1:8" x14ac:dyDescent="0.25">
      <c r="A2449" s="72">
        <v>45217</v>
      </c>
      <c r="B2449" s="1">
        <v>33665.08</v>
      </c>
      <c r="H2449"/>
    </row>
    <row r="2450" spans="1:8" x14ac:dyDescent="0.25">
      <c r="A2450" s="72">
        <v>45218</v>
      </c>
      <c r="B2450" s="1">
        <v>33414.17</v>
      </c>
      <c r="H2450"/>
    </row>
    <row r="2451" spans="1:8" x14ac:dyDescent="0.25">
      <c r="A2451" s="72">
        <v>45219</v>
      </c>
      <c r="B2451" s="1">
        <v>33127.279999999999</v>
      </c>
      <c r="H2451"/>
    </row>
    <row r="2452" spans="1:8" x14ac:dyDescent="0.25">
      <c r="A2452" s="72">
        <v>45222</v>
      </c>
      <c r="B2452" s="1">
        <v>32936.410000000003</v>
      </c>
      <c r="H2452"/>
    </row>
    <row r="2453" spans="1:8" x14ac:dyDescent="0.25">
      <c r="A2453" s="72">
        <v>45223</v>
      </c>
      <c r="B2453" s="1">
        <v>33141.379999999997</v>
      </c>
      <c r="H2453"/>
    </row>
    <row r="2454" spans="1:8" x14ac:dyDescent="0.25">
      <c r="A2454" s="72">
        <v>45224</v>
      </c>
      <c r="B2454" s="1">
        <v>33035.93</v>
      </c>
      <c r="H2454"/>
    </row>
    <row r="2455" spans="1:8" x14ac:dyDescent="0.25">
      <c r="A2455" s="72">
        <v>45225</v>
      </c>
      <c r="B2455" s="1">
        <v>32784.300000000003</v>
      </c>
      <c r="H2455"/>
    </row>
    <row r="2456" spans="1:8" x14ac:dyDescent="0.25">
      <c r="A2456" s="72">
        <v>45226</v>
      </c>
      <c r="B2456" s="1">
        <v>32417.59</v>
      </c>
      <c r="H2456"/>
    </row>
    <row r="2457" spans="1:8" x14ac:dyDescent="0.25">
      <c r="A2457" s="72">
        <v>45229</v>
      </c>
      <c r="B2457" s="1">
        <v>32928.959999999999</v>
      </c>
      <c r="H2457"/>
    </row>
    <row r="2458" spans="1:8" x14ac:dyDescent="0.25">
      <c r="A2458" s="72">
        <v>45230</v>
      </c>
      <c r="B2458" s="1">
        <v>33052.870000000003</v>
      </c>
      <c r="H2458"/>
    </row>
    <row r="2459" spans="1:8" x14ac:dyDescent="0.25">
      <c r="A2459" s="72">
        <v>45231</v>
      </c>
      <c r="B2459" s="1">
        <v>33274.58</v>
      </c>
      <c r="H2459"/>
    </row>
    <row r="2460" spans="1:8" x14ac:dyDescent="0.25">
      <c r="A2460" s="72">
        <v>45232</v>
      </c>
      <c r="B2460" s="1">
        <v>33839.08</v>
      </c>
      <c r="H2460"/>
    </row>
    <row r="2461" spans="1:8" x14ac:dyDescent="0.25">
      <c r="A2461" s="72">
        <v>45233</v>
      </c>
      <c r="B2461" s="1">
        <v>34061.32</v>
      </c>
      <c r="H2461"/>
    </row>
    <row r="2462" spans="1:8" x14ac:dyDescent="0.25">
      <c r="A2462" s="72">
        <v>45236</v>
      </c>
      <c r="B2462" s="1">
        <v>34095.86</v>
      </c>
      <c r="H2462"/>
    </row>
    <row r="2463" spans="1:8" x14ac:dyDescent="0.25">
      <c r="A2463" s="72">
        <v>45237</v>
      </c>
      <c r="B2463" s="1">
        <v>34152.6</v>
      </c>
      <c r="H2463"/>
    </row>
    <row r="2464" spans="1:8" x14ac:dyDescent="0.25">
      <c r="A2464" s="72">
        <v>45238</v>
      </c>
      <c r="B2464" s="1">
        <v>34112.269999999997</v>
      </c>
      <c r="H2464"/>
    </row>
    <row r="2465" spans="1:8" x14ac:dyDescent="0.25">
      <c r="A2465" s="72">
        <v>45239</v>
      </c>
      <c r="B2465" s="1">
        <v>33891.94</v>
      </c>
      <c r="H2465"/>
    </row>
    <row r="2466" spans="1:8" x14ac:dyDescent="0.25">
      <c r="A2466" s="72">
        <v>45240</v>
      </c>
      <c r="B2466" s="1">
        <v>34283.1</v>
      </c>
      <c r="H2466"/>
    </row>
    <row r="2467" spans="1:8" x14ac:dyDescent="0.25">
      <c r="A2467" s="72">
        <v>45243</v>
      </c>
      <c r="B2467" s="1">
        <v>34337.870000000003</v>
      </c>
      <c r="H2467"/>
    </row>
    <row r="2468" spans="1:8" x14ac:dyDescent="0.25">
      <c r="A2468" s="72">
        <v>45244</v>
      </c>
      <c r="B2468" s="1">
        <v>34827.699999999997</v>
      </c>
      <c r="H2468"/>
    </row>
    <row r="2469" spans="1:8" x14ac:dyDescent="0.25">
      <c r="A2469" s="72">
        <v>45245</v>
      </c>
      <c r="B2469" s="1">
        <v>34991.21</v>
      </c>
      <c r="H2469"/>
    </row>
    <row r="2470" spans="1:8" x14ac:dyDescent="0.25">
      <c r="A2470" s="72">
        <v>45246</v>
      </c>
      <c r="B2470" s="1">
        <v>34945.47</v>
      </c>
      <c r="H2470"/>
    </row>
    <row r="2471" spans="1:8" x14ac:dyDescent="0.25">
      <c r="A2471" s="72">
        <v>45247</v>
      </c>
      <c r="B2471" s="1">
        <v>34947.279999999999</v>
      </c>
      <c r="H2471"/>
    </row>
    <row r="2472" spans="1:8" x14ac:dyDescent="0.25">
      <c r="A2472" s="72">
        <v>45250</v>
      </c>
      <c r="B2472" s="1">
        <v>35151.040000000001</v>
      </c>
      <c r="H2472"/>
    </row>
    <row r="2473" spans="1:8" x14ac:dyDescent="0.25">
      <c r="A2473" s="72">
        <v>45251</v>
      </c>
      <c r="B2473" s="1">
        <v>35088.29</v>
      </c>
      <c r="H2473"/>
    </row>
    <row r="2474" spans="1:8" x14ac:dyDescent="0.25">
      <c r="A2474" s="72">
        <v>45252</v>
      </c>
      <c r="B2474" s="1">
        <v>35273.03</v>
      </c>
      <c r="H2474"/>
    </row>
    <row r="2475" spans="1:8" x14ac:dyDescent="0.25">
      <c r="A2475" s="72">
        <v>45253</v>
      </c>
      <c r="B2475" s="1" t="s">
        <v>131</v>
      </c>
      <c r="H2475"/>
    </row>
    <row r="2476" spans="1:8" x14ac:dyDescent="0.25">
      <c r="A2476" s="72">
        <v>45254</v>
      </c>
      <c r="B2476" s="1">
        <v>35390.15</v>
      </c>
      <c r="H2476"/>
    </row>
    <row r="2477" spans="1:8" x14ac:dyDescent="0.25">
      <c r="A2477" s="72">
        <v>45257</v>
      </c>
      <c r="B2477" s="1">
        <v>35333.47</v>
      </c>
      <c r="H2477"/>
    </row>
    <row r="2478" spans="1:8" x14ac:dyDescent="0.25">
      <c r="A2478" s="72">
        <v>45258</v>
      </c>
      <c r="B2478" s="1">
        <v>35416.980000000003</v>
      </c>
      <c r="H2478"/>
    </row>
    <row r="2479" spans="1:8" x14ac:dyDescent="0.25">
      <c r="A2479" s="72">
        <v>45259</v>
      </c>
      <c r="B2479" s="1">
        <v>35430.42</v>
      </c>
      <c r="H2479"/>
    </row>
    <row r="2480" spans="1:8" x14ac:dyDescent="0.25">
      <c r="A2480" s="72">
        <v>45260</v>
      </c>
      <c r="B2480" s="1">
        <v>35950.89</v>
      </c>
      <c r="H2480"/>
    </row>
    <row r="2481" spans="1:8" x14ac:dyDescent="0.25">
      <c r="A2481" s="72">
        <v>45261</v>
      </c>
      <c r="B2481" s="1">
        <v>36245.5</v>
      </c>
      <c r="H2481"/>
    </row>
    <row r="2482" spans="1:8" x14ac:dyDescent="0.25">
      <c r="A2482" s="72">
        <v>45264</v>
      </c>
      <c r="B2482" s="1">
        <v>36204.44</v>
      </c>
      <c r="H2482"/>
    </row>
    <row r="2483" spans="1:8" x14ac:dyDescent="0.25">
      <c r="A2483" s="72">
        <v>45265</v>
      </c>
      <c r="B2483" s="1">
        <v>36124.559999999998</v>
      </c>
      <c r="H2483"/>
    </row>
    <row r="2484" spans="1:8" x14ac:dyDescent="0.25">
      <c r="A2484" s="72">
        <v>45266</v>
      </c>
      <c r="B2484" s="1">
        <v>36054.43</v>
      </c>
      <c r="H2484"/>
    </row>
    <row r="2485" spans="1:8" x14ac:dyDescent="0.25">
      <c r="A2485" s="72">
        <v>45267</v>
      </c>
      <c r="B2485" s="1">
        <v>36117.379999999997</v>
      </c>
      <c r="H2485"/>
    </row>
    <row r="2486" spans="1:8" x14ac:dyDescent="0.25">
      <c r="A2486" s="72">
        <v>45268</v>
      </c>
      <c r="B2486" s="1">
        <v>36247.870000000003</v>
      </c>
      <c r="H2486"/>
    </row>
    <row r="2487" spans="1:8" x14ac:dyDescent="0.25">
      <c r="A2487" s="72">
        <v>45271</v>
      </c>
      <c r="B2487" s="1">
        <v>36404.93</v>
      </c>
      <c r="H2487"/>
    </row>
    <row r="2488" spans="1:8" x14ac:dyDescent="0.25">
      <c r="A2488" s="72">
        <v>45272</v>
      </c>
      <c r="B2488" s="1">
        <v>36577.94</v>
      </c>
      <c r="H2488"/>
    </row>
    <row r="2489" spans="1:8" x14ac:dyDescent="0.25">
      <c r="A2489" s="72">
        <v>45273</v>
      </c>
      <c r="B2489" s="1">
        <v>37090.239999999998</v>
      </c>
      <c r="H2489"/>
    </row>
    <row r="2490" spans="1:8" x14ac:dyDescent="0.25">
      <c r="A2490" s="72">
        <v>45274</v>
      </c>
      <c r="B2490" s="1">
        <v>37248.35</v>
      </c>
      <c r="H2490"/>
    </row>
    <row r="2491" spans="1:8" x14ac:dyDescent="0.25">
      <c r="A2491" s="72">
        <v>45275</v>
      </c>
      <c r="B2491" s="1">
        <v>37305.160000000003</v>
      </c>
      <c r="H2491"/>
    </row>
    <row r="2492" spans="1:8" x14ac:dyDescent="0.25">
      <c r="A2492" s="72">
        <v>45278</v>
      </c>
      <c r="B2492" s="1">
        <v>37306.019999999997</v>
      </c>
      <c r="H2492"/>
    </row>
    <row r="2493" spans="1:8" x14ac:dyDescent="0.25">
      <c r="A2493" s="72">
        <v>45279</v>
      </c>
      <c r="B2493" s="1">
        <v>37557.919999999998</v>
      </c>
      <c r="H2493"/>
    </row>
    <row r="2494" spans="1:8" x14ac:dyDescent="0.25">
      <c r="A2494" s="72">
        <v>45280</v>
      </c>
      <c r="B2494" s="1">
        <v>37082</v>
      </c>
      <c r="H2494"/>
    </row>
    <row r="2495" spans="1:8" x14ac:dyDescent="0.25">
      <c r="A2495" s="72">
        <v>45281</v>
      </c>
      <c r="B2495" s="1">
        <v>37404.35</v>
      </c>
      <c r="H2495"/>
    </row>
    <row r="2496" spans="1:8" x14ac:dyDescent="0.25">
      <c r="A2496" s="72">
        <v>45282</v>
      </c>
      <c r="B2496" s="1">
        <v>37385.97</v>
      </c>
      <c r="H2496"/>
    </row>
    <row r="2497" spans="1:8" x14ac:dyDescent="0.25">
      <c r="A2497" s="72">
        <v>45285</v>
      </c>
      <c r="B2497" s="1" t="s">
        <v>131</v>
      </c>
      <c r="H2497"/>
    </row>
    <row r="2498" spans="1:8" x14ac:dyDescent="0.25">
      <c r="A2498" s="72">
        <v>45286</v>
      </c>
      <c r="B2498" s="1">
        <v>37545.33</v>
      </c>
      <c r="H2498"/>
    </row>
    <row r="2499" spans="1:8" x14ac:dyDescent="0.25">
      <c r="A2499" s="72">
        <v>45287</v>
      </c>
      <c r="B2499" s="1">
        <v>37656.519999999997</v>
      </c>
      <c r="H2499"/>
    </row>
    <row r="2500" spans="1:8" x14ac:dyDescent="0.25">
      <c r="A2500" s="72">
        <v>45288</v>
      </c>
      <c r="B2500" s="1">
        <v>37710.1</v>
      </c>
      <c r="H2500"/>
    </row>
    <row r="2501" spans="1:8" x14ac:dyDescent="0.25">
      <c r="A2501" s="72">
        <v>45289</v>
      </c>
      <c r="B2501" s="1">
        <v>37689.54</v>
      </c>
      <c r="H2501"/>
    </row>
    <row r="2502" spans="1:8" x14ac:dyDescent="0.25">
      <c r="A2502" s="72">
        <v>45292</v>
      </c>
      <c r="B2502" s="1" t="s">
        <v>131</v>
      </c>
      <c r="H2502"/>
    </row>
    <row r="2503" spans="1:8" x14ac:dyDescent="0.25">
      <c r="A2503" s="72">
        <v>45293</v>
      </c>
      <c r="B2503" s="1">
        <v>37715.040000000001</v>
      </c>
      <c r="H2503"/>
    </row>
    <row r="2504" spans="1:8" x14ac:dyDescent="0.25">
      <c r="A2504" s="72">
        <v>45294</v>
      </c>
      <c r="B2504" s="1">
        <v>37430.19</v>
      </c>
      <c r="H2504"/>
    </row>
    <row r="2505" spans="1:8" x14ac:dyDescent="0.25">
      <c r="A2505" s="72">
        <v>45295</v>
      </c>
      <c r="B2505" s="1">
        <v>37440.339999999997</v>
      </c>
      <c r="H2505"/>
    </row>
    <row r="2506" spans="1:8" x14ac:dyDescent="0.25">
      <c r="A2506" s="72">
        <v>45296</v>
      </c>
      <c r="B2506" s="1">
        <v>37466.11</v>
      </c>
      <c r="H2506"/>
    </row>
    <row r="2507" spans="1:8" x14ac:dyDescent="0.25">
      <c r="A2507" s="72">
        <v>45299</v>
      </c>
      <c r="B2507" s="1">
        <v>37683.01</v>
      </c>
      <c r="H2507"/>
    </row>
    <row r="2508" spans="1:8" x14ac:dyDescent="0.25">
      <c r="A2508" s="72">
        <v>45300</v>
      </c>
      <c r="B2508" s="1">
        <v>37525.160000000003</v>
      </c>
      <c r="H2508"/>
    </row>
    <row r="2509" spans="1:8" x14ac:dyDescent="0.25">
      <c r="A2509" s="72">
        <v>45301</v>
      </c>
      <c r="B2509" s="1">
        <v>37695.730000000003</v>
      </c>
      <c r="H2509"/>
    </row>
    <row r="2510" spans="1:8" x14ac:dyDescent="0.25">
      <c r="A2510" s="72">
        <v>45302</v>
      </c>
      <c r="B2510" s="1">
        <v>37711.019999999997</v>
      </c>
      <c r="H2510"/>
    </row>
    <row r="2511" spans="1:8" x14ac:dyDescent="0.25">
      <c r="A2511" s="72">
        <v>45303</v>
      </c>
      <c r="B2511" s="1">
        <v>37592.980000000003</v>
      </c>
      <c r="H2511"/>
    </row>
    <row r="2512" spans="1:8" x14ac:dyDescent="0.25">
      <c r="A2512" s="72">
        <v>45306</v>
      </c>
      <c r="B2512" s="1" t="s">
        <v>131</v>
      </c>
      <c r="H2512"/>
    </row>
    <row r="2513" spans="1:8" x14ac:dyDescent="0.25">
      <c r="A2513" s="72">
        <v>45307</v>
      </c>
      <c r="B2513" s="1">
        <v>37361.120000000003</v>
      </c>
      <c r="H2513"/>
    </row>
    <row r="2514" spans="1:8" x14ac:dyDescent="0.25">
      <c r="A2514" s="72">
        <v>45308</v>
      </c>
      <c r="B2514" s="1">
        <v>37266.67</v>
      </c>
      <c r="H2514"/>
    </row>
    <row r="2515" spans="1:8" x14ac:dyDescent="0.25">
      <c r="A2515" s="72">
        <v>45309</v>
      </c>
      <c r="B2515" s="1">
        <v>37468.61</v>
      </c>
      <c r="H2515"/>
    </row>
    <row r="2516" spans="1:8" x14ac:dyDescent="0.25">
      <c r="A2516" s="72">
        <v>45310</v>
      </c>
      <c r="B2516" s="1">
        <v>37863.800000000003</v>
      </c>
      <c r="H2516"/>
    </row>
    <row r="2517" spans="1:8" x14ac:dyDescent="0.25">
      <c r="A2517" s="72">
        <v>45313</v>
      </c>
      <c r="B2517" s="1">
        <v>38001.81</v>
      </c>
      <c r="H2517"/>
    </row>
    <row r="2518" spans="1:8" x14ac:dyDescent="0.25">
      <c r="A2518" s="72">
        <v>45314</v>
      </c>
      <c r="B2518" s="1">
        <v>37905.449999999997</v>
      </c>
      <c r="H2518"/>
    </row>
    <row r="2519" spans="1:8" x14ac:dyDescent="0.25">
      <c r="A2519" s="72">
        <v>45315</v>
      </c>
      <c r="B2519" s="1">
        <v>37806.39</v>
      </c>
      <c r="H2519"/>
    </row>
    <row r="2520" spans="1:8" x14ac:dyDescent="0.25">
      <c r="A2520" s="72">
        <v>45316</v>
      </c>
      <c r="B2520" s="1">
        <v>38049.129999999997</v>
      </c>
      <c r="H2520"/>
    </row>
    <row r="2521" spans="1:8" x14ac:dyDescent="0.25">
      <c r="A2521" s="72">
        <v>45317</v>
      </c>
      <c r="B2521" s="1">
        <v>38109.43</v>
      </c>
      <c r="H2521"/>
    </row>
    <row r="2522" spans="1:8" x14ac:dyDescent="0.25">
      <c r="A2522" s="72">
        <v>45320</v>
      </c>
      <c r="B2522" s="1">
        <v>38333.449999999997</v>
      </c>
      <c r="H2522"/>
    </row>
    <row r="2523" spans="1:8" x14ac:dyDescent="0.25">
      <c r="A2523" s="72">
        <v>45321</v>
      </c>
      <c r="B2523" s="1">
        <v>38467.31</v>
      </c>
      <c r="H2523"/>
    </row>
    <row r="2524" spans="1:8" x14ac:dyDescent="0.25">
      <c r="A2524" s="72">
        <v>45322</v>
      </c>
      <c r="B2524" s="1">
        <v>38150.300000000003</v>
      </c>
      <c r="H2524"/>
    </row>
    <row r="2525" spans="1:8" x14ac:dyDescent="0.25">
      <c r="A2525" s="72">
        <v>45323</v>
      </c>
      <c r="B2525" s="1">
        <v>38519.839999999997</v>
      </c>
      <c r="H2525"/>
    </row>
    <row r="2526" spans="1:8" x14ac:dyDescent="0.25">
      <c r="A2526" s="72">
        <v>45324</v>
      </c>
      <c r="B2526" s="1">
        <v>38654.42</v>
      </c>
      <c r="H2526"/>
    </row>
    <row r="2527" spans="1:8" x14ac:dyDescent="0.25">
      <c r="A2527" s="72">
        <v>45327</v>
      </c>
      <c r="B2527" s="1">
        <v>38380.120000000003</v>
      </c>
      <c r="H2527"/>
    </row>
    <row r="2528" spans="1:8" x14ac:dyDescent="0.25">
      <c r="A2528" s="72">
        <v>45328</v>
      </c>
      <c r="B2528" s="1">
        <v>38521.360000000001</v>
      </c>
      <c r="H2528"/>
    </row>
    <row r="2529" spans="1:8" x14ac:dyDescent="0.25">
      <c r="A2529" s="72">
        <v>45329</v>
      </c>
      <c r="B2529" s="1">
        <v>38677.360000000001</v>
      </c>
      <c r="H2529"/>
    </row>
    <row r="2530" spans="1:8" x14ac:dyDescent="0.25">
      <c r="A2530" s="72">
        <v>45330</v>
      </c>
      <c r="B2530" s="1">
        <v>38726.33</v>
      </c>
      <c r="H2530"/>
    </row>
    <row r="2531" spans="1:8" x14ac:dyDescent="0.25">
      <c r="A2531" s="72">
        <v>45331</v>
      </c>
      <c r="B2531" s="1">
        <v>38671.69</v>
      </c>
      <c r="H2531"/>
    </row>
    <row r="2532" spans="1:8" x14ac:dyDescent="0.25">
      <c r="A2532" s="72">
        <v>45334</v>
      </c>
      <c r="B2532" s="1">
        <v>38797.379999999997</v>
      </c>
      <c r="H2532"/>
    </row>
    <row r="2533" spans="1:8" x14ac:dyDescent="0.25">
      <c r="A2533" s="72">
        <v>45335</v>
      </c>
      <c r="B2533" s="1">
        <v>38272.75</v>
      </c>
      <c r="H2533"/>
    </row>
    <row r="2534" spans="1:8" x14ac:dyDescent="0.25">
      <c r="A2534" s="72">
        <v>45336</v>
      </c>
      <c r="B2534" s="1">
        <v>38424.269999999997</v>
      </c>
      <c r="H2534"/>
    </row>
    <row r="2535" spans="1:8" x14ac:dyDescent="0.25">
      <c r="A2535" s="72">
        <v>45337</v>
      </c>
      <c r="B2535" s="1">
        <v>38773.120000000003</v>
      </c>
      <c r="H2535"/>
    </row>
    <row r="2536" spans="1:8" x14ac:dyDescent="0.25">
      <c r="A2536" s="72">
        <v>45338</v>
      </c>
      <c r="B2536" s="1">
        <v>38627.99</v>
      </c>
      <c r="H2536"/>
    </row>
    <row r="2537" spans="1:8" x14ac:dyDescent="0.25">
      <c r="A2537" s="72">
        <v>45341</v>
      </c>
      <c r="B2537" s="1" t="s">
        <v>131</v>
      </c>
      <c r="H2537"/>
    </row>
    <row r="2538" spans="1:8" x14ac:dyDescent="0.25">
      <c r="A2538" s="72">
        <v>45342</v>
      </c>
      <c r="B2538" s="1">
        <v>38563.800000000003</v>
      </c>
      <c r="H2538"/>
    </row>
    <row r="2539" spans="1:8" x14ac:dyDescent="0.25">
      <c r="A2539" s="72">
        <v>45343</v>
      </c>
      <c r="B2539" s="1">
        <v>38612.239999999998</v>
      </c>
      <c r="H2539"/>
    </row>
    <row r="2540" spans="1:8" x14ac:dyDescent="0.25">
      <c r="A2540" s="72">
        <v>45344</v>
      </c>
      <c r="B2540" s="1">
        <v>39069.11</v>
      </c>
      <c r="H2540"/>
    </row>
    <row r="2541" spans="1:8" x14ac:dyDescent="0.25">
      <c r="A2541" s="72">
        <v>45345</v>
      </c>
      <c r="B2541" s="1">
        <v>39131.53</v>
      </c>
      <c r="H2541"/>
    </row>
    <row r="2542" spans="1:8" x14ac:dyDescent="0.25">
      <c r="A2542" s="72">
        <v>45348</v>
      </c>
      <c r="B2542" s="1">
        <v>39069.230000000003</v>
      </c>
      <c r="H2542"/>
    </row>
    <row r="2543" spans="1:8" x14ac:dyDescent="0.25">
      <c r="A2543" s="72">
        <v>45349</v>
      </c>
      <c r="B2543" s="1">
        <v>38972.410000000003</v>
      </c>
      <c r="H2543"/>
    </row>
    <row r="2544" spans="1:8" x14ac:dyDescent="0.25">
      <c r="A2544" s="72">
        <v>45350</v>
      </c>
      <c r="B2544" s="1">
        <v>38949.019999999997</v>
      </c>
      <c r="H2544"/>
    </row>
    <row r="2545" spans="1:8" x14ac:dyDescent="0.25">
      <c r="A2545" s="72">
        <v>45351</v>
      </c>
      <c r="B2545" s="1">
        <v>38996.39</v>
      </c>
      <c r="H2545"/>
    </row>
    <row r="2546" spans="1:8" x14ac:dyDescent="0.25">
      <c r="A2546" s="72">
        <v>45352</v>
      </c>
      <c r="B2546" s="1">
        <v>39087.379999999997</v>
      </c>
      <c r="H2546"/>
    </row>
    <row r="2547" spans="1:8" x14ac:dyDescent="0.25">
      <c r="A2547" s="72">
        <v>45355</v>
      </c>
      <c r="B2547" s="1">
        <v>38989.83</v>
      </c>
      <c r="H2547"/>
    </row>
    <row r="2548" spans="1:8" x14ac:dyDescent="0.25">
      <c r="A2548" s="72">
        <v>45356</v>
      </c>
      <c r="B2548" s="1">
        <v>38585.19</v>
      </c>
      <c r="H2548"/>
    </row>
    <row r="2549" spans="1:8" x14ac:dyDescent="0.25">
      <c r="A2549" s="72">
        <v>45357</v>
      </c>
      <c r="B2549" s="1">
        <v>38661.050000000003</v>
      </c>
      <c r="H2549"/>
    </row>
    <row r="2550" spans="1:8" x14ac:dyDescent="0.25">
      <c r="A2550" s="72">
        <v>45358</v>
      </c>
      <c r="B2550" s="1">
        <v>38791.35</v>
      </c>
      <c r="H2550"/>
    </row>
    <row r="2551" spans="1:8" x14ac:dyDescent="0.25">
      <c r="A2551" s="72">
        <v>45359</v>
      </c>
      <c r="B2551" s="1">
        <v>38722.69</v>
      </c>
      <c r="H2551"/>
    </row>
    <row r="2552" spans="1:8" x14ac:dyDescent="0.25">
      <c r="A2552" s="72">
        <v>45362</v>
      </c>
      <c r="B2552" s="1">
        <v>38769.660000000003</v>
      </c>
      <c r="H2552"/>
    </row>
    <row r="2553" spans="1:8" x14ac:dyDescent="0.25">
      <c r="A2553" s="72">
        <v>45363</v>
      </c>
      <c r="B2553" s="1">
        <v>39005.49</v>
      </c>
      <c r="H2553"/>
    </row>
    <row r="2554" spans="1:8" x14ac:dyDescent="0.25">
      <c r="A2554" s="72">
        <v>45364</v>
      </c>
      <c r="B2554" s="1">
        <v>39043.32</v>
      </c>
      <c r="H2554"/>
    </row>
    <row r="2555" spans="1:8" x14ac:dyDescent="0.25">
      <c r="A2555" s="72">
        <v>45365</v>
      </c>
      <c r="B2555" s="1">
        <v>38905.660000000003</v>
      </c>
      <c r="H2555"/>
    </row>
    <row r="2556" spans="1:8" x14ac:dyDescent="0.25">
      <c r="A2556" s="72">
        <v>45366</v>
      </c>
      <c r="B2556" s="1">
        <v>38714.769999999997</v>
      </c>
      <c r="H2556"/>
    </row>
    <row r="2557" spans="1:8" x14ac:dyDescent="0.25">
      <c r="A2557" s="72">
        <v>45369</v>
      </c>
      <c r="B2557" s="1">
        <v>38790.43</v>
      </c>
      <c r="H2557"/>
    </row>
    <row r="2558" spans="1:8" x14ac:dyDescent="0.25">
      <c r="A2558" s="72">
        <v>45370</v>
      </c>
      <c r="B2558" s="1">
        <v>39110.76</v>
      </c>
      <c r="H2558"/>
    </row>
    <row r="2559" spans="1:8" x14ac:dyDescent="0.25">
      <c r="A2559" s="72">
        <v>45371</v>
      </c>
      <c r="B2559" s="1">
        <v>39512.129999999997</v>
      </c>
      <c r="H2559"/>
    </row>
    <row r="2560" spans="1:8" x14ac:dyDescent="0.25">
      <c r="A2560" s="72">
        <v>45372</v>
      </c>
      <c r="B2560" s="1">
        <v>39781.370000000003</v>
      </c>
      <c r="H2560"/>
    </row>
    <row r="2561" spans="1:8" x14ac:dyDescent="0.25">
      <c r="A2561" s="72">
        <v>45373</v>
      </c>
      <c r="B2561" s="1">
        <v>39475.9</v>
      </c>
      <c r="H2561"/>
    </row>
    <row r="2562" spans="1:8" x14ac:dyDescent="0.25">
      <c r="A2562" s="72">
        <v>45376</v>
      </c>
      <c r="B2562" s="1">
        <v>39313.64</v>
      </c>
      <c r="H2562"/>
    </row>
    <row r="2563" spans="1:8" x14ac:dyDescent="0.25">
      <c r="A2563" s="72">
        <v>45377</v>
      </c>
      <c r="B2563" s="1">
        <v>39282.33</v>
      </c>
      <c r="H2563"/>
    </row>
    <row r="2564" spans="1:8" x14ac:dyDescent="0.25">
      <c r="A2564" s="72">
        <v>45378</v>
      </c>
      <c r="B2564" s="1">
        <v>39760.080000000002</v>
      </c>
      <c r="H2564"/>
    </row>
    <row r="2565" spans="1:8" x14ac:dyDescent="0.25">
      <c r="A2565" s="72">
        <v>45379</v>
      </c>
      <c r="B2565" s="1">
        <v>39807.370000000003</v>
      </c>
      <c r="H2565"/>
    </row>
    <row r="2566" spans="1:8" x14ac:dyDescent="0.25">
      <c r="A2566" s="72">
        <v>45380</v>
      </c>
      <c r="B2566" s="1" t="s">
        <v>131</v>
      </c>
      <c r="H2566"/>
    </row>
    <row r="2567" spans="1:8" x14ac:dyDescent="0.25">
      <c r="A2567" s="72">
        <v>45383</v>
      </c>
      <c r="B2567" s="1">
        <v>39566.85</v>
      </c>
      <c r="H2567"/>
    </row>
    <row r="2568" spans="1:8" x14ac:dyDescent="0.25">
      <c r="A2568" s="72">
        <v>45384</v>
      </c>
      <c r="B2568" s="1">
        <v>39170.239999999998</v>
      </c>
      <c r="H2568"/>
    </row>
    <row r="2569" spans="1:8" x14ac:dyDescent="0.25">
      <c r="A2569" s="72">
        <v>45385</v>
      </c>
      <c r="B2569" s="1">
        <v>39127.14</v>
      </c>
      <c r="H2569"/>
    </row>
    <row r="2570" spans="1:8" x14ac:dyDescent="0.25">
      <c r="A2570" s="72">
        <v>45386</v>
      </c>
      <c r="B2570" s="1">
        <v>38596.980000000003</v>
      </c>
      <c r="H2570"/>
    </row>
    <row r="2571" spans="1:8" x14ac:dyDescent="0.25">
      <c r="A2571" s="72">
        <v>45387</v>
      </c>
      <c r="B2571" s="1">
        <v>38904.04</v>
      </c>
      <c r="H2571"/>
    </row>
    <row r="2572" spans="1:8" x14ac:dyDescent="0.25">
      <c r="A2572" s="72">
        <v>45390</v>
      </c>
      <c r="B2572" s="1">
        <v>38892.800000000003</v>
      </c>
      <c r="H2572"/>
    </row>
    <row r="2573" spans="1:8" x14ac:dyDescent="0.25">
      <c r="A2573" s="72">
        <v>45391</v>
      </c>
      <c r="B2573" s="1">
        <v>38883.67</v>
      </c>
      <c r="H2573"/>
    </row>
    <row r="2574" spans="1:8" x14ac:dyDescent="0.25">
      <c r="A2574" s="72">
        <v>45392</v>
      </c>
      <c r="B2574" s="1">
        <v>38461.51</v>
      </c>
      <c r="H2574"/>
    </row>
    <row r="2575" spans="1:8" x14ac:dyDescent="0.25">
      <c r="A2575" s="72">
        <v>45393</v>
      </c>
      <c r="B2575" s="1">
        <v>38459.08</v>
      </c>
      <c r="H2575"/>
    </row>
    <row r="2576" spans="1:8" x14ac:dyDescent="0.25">
      <c r="A2576" s="72">
        <v>45394</v>
      </c>
      <c r="B2576" s="1">
        <v>37983.24</v>
      </c>
      <c r="H2576"/>
    </row>
    <row r="2577" spans="1:8" x14ac:dyDescent="0.25">
      <c r="A2577" s="72">
        <v>45397</v>
      </c>
      <c r="B2577" s="1">
        <v>37735.11</v>
      </c>
      <c r="H2577"/>
    </row>
    <row r="2578" spans="1:8" x14ac:dyDescent="0.25">
      <c r="A2578" s="72">
        <v>45398</v>
      </c>
      <c r="B2578" s="1">
        <v>37798.97</v>
      </c>
      <c r="H2578"/>
    </row>
    <row r="2579" spans="1:8" x14ac:dyDescent="0.25">
      <c r="A2579" s="72">
        <v>45399</v>
      </c>
      <c r="B2579" s="1">
        <v>37753.31</v>
      </c>
      <c r="H2579"/>
    </row>
    <row r="2580" spans="1:8" x14ac:dyDescent="0.25">
      <c r="A2580" s="72">
        <v>45400</v>
      </c>
      <c r="B2580" s="1">
        <v>37775.379999999997</v>
      </c>
      <c r="H2580"/>
    </row>
    <row r="2581" spans="1:8" x14ac:dyDescent="0.25">
      <c r="A2581" s="72">
        <v>45401</v>
      </c>
      <c r="B2581" s="1">
        <v>37986.400000000001</v>
      </c>
      <c r="H2581"/>
    </row>
    <row r="2582" spans="1:8" x14ac:dyDescent="0.25">
      <c r="A2582" s="72">
        <v>45404</v>
      </c>
      <c r="B2582" s="1">
        <v>38239.980000000003</v>
      </c>
      <c r="H2582"/>
    </row>
    <row r="2583" spans="1:8" x14ac:dyDescent="0.25">
      <c r="A2583" s="72">
        <v>45405</v>
      </c>
      <c r="B2583" s="1">
        <v>38503.69</v>
      </c>
      <c r="H2583"/>
    </row>
    <row r="2584" spans="1:8" x14ac:dyDescent="0.25">
      <c r="A2584" s="72">
        <v>45406</v>
      </c>
      <c r="B2584" s="1">
        <v>38460.92</v>
      </c>
      <c r="H2584"/>
    </row>
    <row r="2585" spans="1:8" x14ac:dyDescent="0.25">
      <c r="A2585" s="72">
        <v>45407</v>
      </c>
      <c r="B2585" s="1">
        <v>38085.800000000003</v>
      </c>
      <c r="H2585"/>
    </row>
    <row r="2586" spans="1:8" x14ac:dyDescent="0.25">
      <c r="A2586" s="72">
        <v>45408</v>
      </c>
      <c r="B2586" s="1">
        <v>38239.660000000003</v>
      </c>
      <c r="H2586"/>
    </row>
    <row r="2587" spans="1:8" x14ac:dyDescent="0.25">
      <c r="A2587" s="72">
        <v>45411</v>
      </c>
      <c r="B2587" s="1">
        <v>38386.089999999997</v>
      </c>
      <c r="H2587"/>
    </row>
    <row r="2588" spans="1:8" x14ac:dyDescent="0.25">
      <c r="A2588" s="72">
        <v>45412</v>
      </c>
      <c r="B2588" s="1">
        <v>37815.919999999998</v>
      </c>
      <c r="H2588"/>
    </row>
    <row r="2589" spans="1:8" x14ac:dyDescent="0.25">
      <c r="A2589" s="72">
        <v>45413</v>
      </c>
      <c r="B2589" s="1">
        <v>37903.29</v>
      </c>
      <c r="H2589"/>
    </row>
    <row r="2590" spans="1:8" x14ac:dyDescent="0.25">
      <c r="A2590" s="72">
        <v>45414</v>
      </c>
      <c r="B2590" s="1">
        <v>38225.660000000003</v>
      </c>
      <c r="H2590"/>
    </row>
    <row r="2591" spans="1:8" x14ac:dyDescent="0.25">
      <c r="A2591" s="72">
        <v>45415</v>
      </c>
      <c r="B2591" s="1">
        <v>38675.68</v>
      </c>
      <c r="H2591"/>
    </row>
    <row r="2592" spans="1:8" x14ac:dyDescent="0.25">
      <c r="A2592" s="72">
        <v>45418</v>
      </c>
      <c r="B2592" s="1">
        <v>38852.269999999997</v>
      </c>
      <c r="H2592"/>
    </row>
    <row r="2593" spans="1:8" x14ac:dyDescent="0.25">
      <c r="A2593" s="72">
        <v>45419</v>
      </c>
      <c r="B2593" s="1">
        <v>38884.26</v>
      </c>
      <c r="H2593"/>
    </row>
    <row r="2594" spans="1:8" x14ac:dyDescent="0.25">
      <c r="A2594" s="72">
        <v>45420</v>
      </c>
      <c r="B2594" s="1">
        <v>39056.39</v>
      </c>
      <c r="H2594"/>
    </row>
    <row r="2595" spans="1:8" x14ac:dyDescent="0.25">
      <c r="A2595" s="72">
        <v>45421</v>
      </c>
      <c r="B2595" s="1">
        <v>39387.760000000002</v>
      </c>
      <c r="H2595"/>
    </row>
    <row r="2596" spans="1:8" x14ac:dyDescent="0.25">
      <c r="A2596" s="72">
        <v>45422</v>
      </c>
      <c r="B2596" s="1">
        <v>39512.839999999997</v>
      </c>
      <c r="H2596"/>
    </row>
    <row r="2597" spans="1:8" x14ac:dyDescent="0.25">
      <c r="A2597" s="72">
        <v>45425</v>
      </c>
      <c r="B2597" s="1">
        <v>39431.51</v>
      </c>
      <c r="H2597"/>
    </row>
    <row r="2598" spans="1:8" x14ac:dyDescent="0.25">
      <c r="A2598" s="72">
        <v>45426</v>
      </c>
      <c r="B2598" s="1">
        <v>39558.11</v>
      </c>
      <c r="H2598"/>
    </row>
    <row r="2599" spans="1:8" x14ac:dyDescent="0.25">
      <c r="A2599" s="72">
        <v>45427</v>
      </c>
      <c r="B2599" s="1">
        <v>39908</v>
      </c>
      <c r="H2599"/>
    </row>
    <row r="2600" spans="1:8" x14ac:dyDescent="0.25">
      <c r="A2600" s="72">
        <v>45428</v>
      </c>
      <c r="B2600" s="1">
        <v>39869.379999999997</v>
      </c>
      <c r="H2600"/>
    </row>
    <row r="2601" spans="1:8" x14ac:dyDescent="0.25">
      <c r="A2601" s="72">
        <v>45429</v>
      </c>
      <c r="B2601" s="1">
        <v>40003.589999999997</v>
      </c>
      <c r="H2601"/>
    </row>
    <row r="2602" spans="1:8" x14ac:dyDescent="0.25">
      <c r="A2602" s="72">
        <v>45432</v>
      </c>
      <c r="B2602" s="1">
        <v>39806.769999999997</v>
      </c>
      <c r="H2602"/>
    </row>
    <row r="2603" spans="1:8" x14ac:dyDescent="0.25">
      <c r="A2603" s="72">
        <v>45433</v>
      </c>
      <c r="B2603" s="1">
        <v>39872.99</v>
      </c>
      <c r="H2603"/>
    </row>
    <row r="2604" spans="1:8" x14ac:dyDescent="0.25">
      <c r="A2604" s="72">
        <v>45434</v>
      </c>
      <c r="B2604" s="1">
        <v>39671.040000000001</v>
      </c>
      <c r="H2604"/>
    </row>
    <row r="2605" spans="1:8" x14ac:dyDescent="0.25">
      <c r="A2605" s="72">
        <v>45435</v>
      </c>
      <c r="B2605" s="1">
        <v>39065.26</v>
      </c>
      <c r="H2605"/>
    </row>
    <row r="2606" spans="1:8" x14ac:dyDescent="0.25">
      <c r="A2606" s="72">
        <v>45436</v>
      </c>
      <c r="B2606" s="1">
        <v>39069.589999999997</v>
      </c>
      <c r="H2606"/>
    </row>
    <row r="2607" spans="1:8" x14ac:dyDescent="0.25">
      <c r="A2607" s="72">
        <v>45439</v>
      </c>
      <c r="B2607" s="1" t="s">
        <v>131</v>
      </c>
      <c r="H2607"/>
    </row>
    <row r="2608" spans="1:8" x14ac:dyDescent="0.25">
      <c r="A2608" s="72">
        <v>45440</v>
      </c>
      <c r="B2608" s="1">
        <v>38852.86</v>
      </c>
      <c r="H2608"/>
    </row>
    <row r="2609" spans="1:8" x14ac:dyDescent="0.25">
      <c r="A2609" s="72">
        <v>45441</v>
      </c>
      <c r="B2609" s="1">
        <v>38441.54</v>
      </c>
      <c r="H2609"/>
    </row>
    <row r="2610" spans="1:8" x14ac:dyDescent="0.25">
      <c r="A2610" s="72">
        <v>45442</v>
      </c>
      <c r="B2610" s="1">
        <v>38111.480000000003</v>
      </c>
      <c r="H2610"/>
    </row>
    <row r="2611" spans="1:8" x14ac:dyDescent="0.25">
      <c r="A2611" s="72">
        <v>45443</v>
      </c>
      <c r="B2611" s="1">
        <v>38686.32</v>
      </c>
      <c r="H2611"/>
    </row>
    <row r="2612" spans="1:8" x14ac:dyDescent="0.25">
      <c r="H2612"/>
    </row>
    <row r="2613" spans="1:8" x14ac:dyDescent="0.25">
      <c r="H2613"/>
    </row>
    <row r="2614" spans="1:8" x14ac:dyDescent="0.25">
      <c r="H2614"/>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6D2808-6432-4065-BD54-3BE4C208B392}">
  <dimension ref="A1:C124"/>
  <sheetViews>
    <sheetView workbookViewId="0">
      <selection activeCell="E119" sqref="E119"/>
    </sheetView>
  </sheetViews>
  <sheetFormatPr defaultRowHeight="15" x14ac:dyDescent="0.25"/>
  <sheetData>
    <row r="1" spans="1:3" x14ac:dyDescent="0.25">
      <c r="A1" s="1" t="s">
        <v>187</v>
      </c>
      <c r="B1" s="1" t="s">
        <v>185</v>
      </c>
      <c r="C1" s="1" t="s">
        <v>186</v>
      </c>
    </row>
    <row r="2" spans="1:3" x14ac:dyDescent="0.25">
      <c r="A2" s="1">
        <v>1901</v>
      </c>
      <c r="B2" s="1">
        <v>63</v>
      </c>
      <c r="C2" s="1"/>
    </row>
    <row r="3" spans="1:3" x14ac:dyDescent="0.25">
      <c r="A3" s="1">
        <v>1902</v>
      </c>
      <c r="B3" s="1">
        <v>77</v>
      </c>
      <c r="C3" s="1"/>
    </row>
    <row r="4" spans="1:3" x14ac:dyDescent="0.25">
      <c r="A4" s="1">
        <v>1903</v>
      </c>
      <c r="B4" s="1">
        <v>45</v>
      </c>
      <c r="C4" s="1"/>
    </row>
    <row r="5" spans="1:3" x14ac:dyDescent="0.25">
      <c r="A5" s="1">
        <v>1904</v>
      </c>
      <c r="B5" s="1">
        <v>-43</v>
      </c>
      <c r="C5" s="1"/>
    </row>
    <row r="6" spans="1:3" x14ac:dyDescent="0.25">
      <c r="A6" s="1">
        <v>1905</v>
      </c>
      <c r="B6" s="1">
        <v>-23</v>
      </c>
      <c r="C6" s="1"/>
    </row>
    <row r="7" spans="1:3" x14ac:dyDescent="0.25">
      <c r="A7" s="1">
        <v>1906</v>
      </c>
      <c r="B7" s="1">
        <v>25</v>
      </c>
      <c r="C7" s="1"/>
    </row>
    <row r="8" spans="1:3" x14ac:dyDescent="0.25">
      <c r="A8" s="1">
        <v>1907</v>
      </c>
      <c r="B8" s="1">
        <v>87</v>
      </c>
      <c r="C8" s="1"/>
    </row>
    <row r="9" spans="1:3" x14ac:dyDescent="0.25">
      <c r="A9" s="1">
        <v>1908</v>
      </c>
      <c r="B9" s="1">
        <v>-57</v>
      </c>
      <c r="C9" s="1"/>
    </row>
    <row r="10" spans="1:3" x14ac:dyDescent="0.25">
      <c r="A10" s="1">
        <v>1909</v>
      </c>
      <c r="B10" s="1">
        <v>-89</v>
      </c>
      <c r="C10" s="1"/>
    </row>
    <row r="11" spans="1:3" x14ac:dyDescent="0.25">
      <c r="A11" s="1">
        <v>1910</v>
      </c>
      <c r="B11" s="1">
        <v>-18</v>
      </c>
      <c r="C11" s="1"/>
    </row>
    <row r="12" spans="1:3" x14ac:dyDescent="0.25">
      <c r="A12" s="1">
        <v>1911</v>
      </c>
      <c r="B12" s="1">
        <v>11</v>
      </c>
      <c r="C12" s="1"/>
    </row>
    <row r="13" spans="1:3" x14ac:dyDescent="0.25">
      <c r="A13" s="1">
        <v>1912</v>
      </c>
      <c r="B13" s="1">
        <v>3</v>
      </c>
      <c r="C13" s="1"/>
    </row>
    <row r="14" spans="1:3" x14ac:dyDescent="0.25">
      <c r="A14" s="1">
        <v>1913</v>
      </c>
      <c r="B14" s="1">
        <v>0</v>
      </c>
      <c r="C14" s="1"/>
    </row>
    <row r="15" spans="1:3" x14ac:dyDescent="0.25">
      <c r="A15" s="1">
        <v>1914</v>
      </c>
      <c r="B15" s="1">
        <v>0</v>
      </c>
      <c r="C15" s="1"/>
    </row>
    <row r="16" spans="1:3" x14ac:dyDescent="0.25">
      <c r="A16" s="1">
        <v>1915</v>
      </c>
      <c r="B16" s="1">
        <v>-63</v>
      </c>
      <c r="C16" s="1"/>
    </row>
    <row r="17" spans="1:3" x14ac:dyDescent="0.25">
      <c r="A17" s="1">
        <v>1916</v>
      </c>
      <c r="B17" s="1">
        <v>48</v>
      </c>
      <c r="C17" s="1"/>
    </row>
    <row r="18" spans="1:3" x14ac:dyDescent="0.25">
      <c r="A18" s="1">
        <v>1917</v>
      </c>
      <c r="B18" s="1">
        <v>-853</v>
      </c>
      <c r="C18" s="1"/>
    </row>
    <row r="19" spans="1:3" x14ac:dyDescent="0.25">
      <c r="A19" s="1">
        <v>1918</v>
      </c>
      <c r="B19" s="1">
        <v>-9032</v>
      </c>
      <c r="C19" s="1"/>
    </row>
    <row r="20" spans="1:3" x14ac:dyDescent="0.25">
      <c r="A20" s="1">
        <v>1919</v>
      </c>
      <c r="B20" s="1">
        <v>-13363</v>
      </c>
      <c r="C20" s="1"/>
    </row>
    <row r="21" spans="1:3" x14ac:dyDescent="0.25">
      <c r="A21" s="1">
        <v>1920</v>
      </c>
      <c r="B21" s="1">
        <v>291</v>
      </c>
      <c r="C21" s="1"/>
    </row>
    <row r="22" spans="1:3" x14ac:dyDescent="0.25">
      <c r="A22" s="1">
        <v>1921</v>
      </c>
      <c r="B22" s="1">
        <v>509</v>
      </c>
      <c r="C22" s="1"/>
    </row>
    <row r="23" spans="1:3" x14ac:dyDescent="0.25">
      <c r="A23" s="1">
        <v>1922</v>
      </c>
      <c r="B23" s="1">
        <v>736</v>
      </c>
      <c r="C23" s="1"/>
    </row>
    <row r="24" spans="1:3" x14ac:dyDescent="0.25">
      <c r="A24" s="1">
        <v>1923</v>
      </c>
      <c r="B24" s="1">
        <v>713</v>
      </c>
      <c r="C24" s="1"/>
    </row>
    <row r="25" spans="1:3" x14ac:dyDescent="0.25">
      <c r="A25" s="1">
        <v>1924</v>
      </c>
      <c r="B25" s="1">
        <v>963</v>
      </c>
      <c r="C25" s="1"/>
    </row>
    <row r="26" spans="1:3" x14ac:dyDescent="0.25">
      <c r="A26" s="1">
        <v>1925</v>
      </c>
      <c r="B26" s="1">
        <v>717</v>
      </c>
      <c r="C26" s="1"/>
    </row>
    <row r="27" spans="1:3" x14ac:dyDescent="0.25">
      <c r="A27" s="1">
        <v>1926</v>
      </c>
      <c r="B27" s="1">
        <v>865</v>
      </c>
      <c r="C27" s="1"/>
    </row>
    <row r="28" spans="1:3" x14ac:dyDescent="0.25">
      <c r="A28" s="1">
        <v>1927</v>
      </c>
      <c r="B28" s="1">
        <v>1155</v>
      </c>
      <c r="C28" s="1"/>
    </row>
    <row r="29" spans="1:3" x14ac:dyDescent="0.25">
      <c r="A29" s="1">
        <v>1928</v>
      </c>
      <c r="B29" s="1">
        <v>939</v>
      </c>
      <c r="C29" s="1"/>
    </row>
    <row r="30" spans="1:3" x14ac:dyDescent="0.25">
      <c r="A30" s="1">
        <v>1929</v>
      </c>
      <c r="B30" s="1">
        <v>734</v>
      </c>
      <c r="C30" s="1"/>
    </row>
    <row r="31" spans="1:3" x14ac:dyDescent="0.25">
      <c r="A31" s="1">
        <v>1930</v>
      </c>
      <c r="B31" s="1">
        <v>738</v>
      </c>
      <c r="C31" s="1"/>
    </row>
    <row r="32" spans="1:3" x14ac:dyDescent="0.25">
      <c r="A32" s="1">
        <v>1931</v>
      </c>
      <c r="B32" s="1">
        <v>-462</v>
      </c>
      <c r="C32" s="1"/>
    </row>
    <row r="33" spans="1:3" x14ac:dyDescent="0.25">
      <c r="A33" s="1">
        <v>1932</v>
      </c>
      <c r="B33" s="1">
        <v>-2735</v>
      </c>
      <c r="C33" s="1"/>
    </row>
    <row r="34" spans="1:3" x14ac:dyDescent="0.25">
      <c r="A34" s="1">
        <v>1933</v>
      </c>
      <c r="B34" s="1">
        <v>-2602</v>
      </c>
      <c r="C34" s="1"/>
    </row>
    <row r="35" spans="1:3" x14ac:dyDescent="0.25">
      <c r="A35" s="1">
        <v>1934</v>
      </c>
      <c r="B35" s="1">
        <v>-3586</v>
      </c>
      <c r="C35" s="1"/>
    </row>
    <row r="36" spans="1:3" x14ac:dyDescent="0.25">
      <c r="A36" s="1">
        <v>1935</v>
      </c>
      <c r="B36" s="1">
        <v>-2803</v>
      </c>
      <c r="C36" s="1"/>
    </row>
    <row r="37" spans="1:3" x14ac:dyDescent="0.25">
      <c r="A37" s="1">
        <v>1936</v>
      </c>
      <c r="B37" s="1">
        <v>-4304</v>
      </c>
      <c r="C37" s="1"/>
    </row>
    <row r="38" spans="1:3" x14ac:dyDescent="0.25">
      <c r="A38" s="1">
        <v>1937</v>
      </c>
      <c r="B38" s="1">
        <v>-2193</v>
      </c>
      <c r="C38" s="1"/>
    </row>
    <row r="39" spans="1:3" x14ac:dyDescent="0.25">
      <c r="A39" s="1">
        <v>1938</v>
      </c>
      <c r="B39" s="1">
        <v>-89</v>
      </c>
      <c r="C39" s="1"/>
    </row>
    <row r="40" spans="1:3" x14ac:dyDescent="0.25">
      <c r="A40" s="1">
        <v>1939</v>
      </c>
      <c r="B40" s="1">
        <v>-2846</v>
      </c>
      <c r="C40" s="1"/>
    </row>
    <row r="41" spans="1:3" x14ac:dyDescent="0.25">
      <c r="A41" s="1">
        <v>1940</v>
      </c>
      <c r="B41" s="1">
        <v>-2920</v>
      </c>
      <c r="C41" s="1"/>
    </row>
    <row r="42" spans="1:3" x14ac:dyDescent="0.25">
      <c r="A42" s="1">
        <v>1941</v>
      </c>
      <c r="B42" s="1">
        <v>-4941</v>
      </c>
      <c r="C42" s="1"/>
    </row>
    <row r="43" spans="1:3" x14ac:dyDescent="0.25">
      <c r="A43" s="1">
        <v>1942</v>
      </c>
      <c r="B43" s="1">
        <v>-20503</v>
      </c>
      <c r="C43" s="1"/>
    </row>
    <row r="44" spans="1:3" x14ac:dyDescent="0.25">
      <c r="A44" s="1">
        <v>1943</v>
      </c>
      <c r="B44" s="1">
        <v>-54554</v>
      </c>
      <c r="C44" s="1"/>
    </row>
    <row r="45" spans="1:3" x14ac:dyDescent="0.25">
      <c r="A45" s="1">
        <v>1944</v>
      </c>
      <c r="B45" s="1">
        <v>-47557</v>
      </c>
      <c r="C45" s="1"/>
    </row>
    <row r="46" spans="1:3" x14ac:dyDescent="0.25">
      <c r="A46" s="1">
        <v>1945</v>
      </c>
      <c r="B46" s="1">
        <v>-47553</v>
      </c>
      <c r="C46" s="1"/>
    </row>
    <row r="47" spans="1:3" x14ac:dyDescent="0.25">
      <c r="A47" s="1">
        <v>1946</v>
      </c>
      <c r="B47" s="1">
        <v>-15936</v>
      </c>
      <c r="C47" s="1"/>
    </row>
    <row r="48" spans="1:3" x14ac:dyDescent="0.25">
      <c r="A48" s="1">
        <v>1947</v>
      </c>
      <c r="B48" s="1">
        <v>4018</v>
      </c>
      <c r="C48" s="1"/>
    </row>
    <row r="49" spans="1:3" x14ac:dyDescent="0.25">
      <c r="A49" s="1">
        <v>1948</v>
      </c>
      <c r="B49" s="1">
        <v>11796</v>
      </c>
      <c r="C49" s="1"/>
    </row>
    <row r="50" spans="1:3" x14ac:dyDescent="0.25">
      <c r="A50" s="1">
        <v>1949</v>
      </c>
      <c r="B50" s="1">
        <v>580</v>
      </c>
      <c r="C50" s="1"/>
    </row>
    <row r="51" spans="1:3" x14ac:dyDescent="0.25">
      <c r="A51" s="1">
        <v>1950</v>
      </c>
      <c r="B51" s="1">
        <v>-3119</v>
      </c>
      <c r="C51" s="1"/>
    </row>
    <row r="52" spans="1:3" x14ac:dyDescent="0.25">
      <c r="A52" s="1">
        <v>1951</v>
      </c>
      <c r="B52" s="1">
        <v>6102</v>
      </c>
      <c r="C52" s="1"/>
    </row>
    <row r="53" spans="1:3" x14ac:dyDescent="0.25">
      <c r="A53" s="1">
        <v>1952</v>
      </c>
      <c r="B53" s="1">
        <v>-1519</v>
      </c>
      <c r="C53" s="1"/>
    </row>
    <row r="54" spans="1:3" x14ac:dyDescent="0.25">
      <c r="A54" s="1">
        <v>1953</v>
      </c>
      <c r="B54" s="1">
        <v>-6493</v>
      </c>
      <c r="C54" s="1"/>
    </row>
    <row r="55" spans="1:3" x14ac:dyDescent="0.25">
      <c r="A55" s="1">
        <v>1954</v>
      </c>
      <c r="B55" s="1">
        <v>-1154</v>
      </c>
      <c r="C55" s="1"/>
    </row>
    <row r="56" spans="1:3" x14ac:dyDescent="0.25">
      <c r="A56" s="1">
        <v>1955</v>
      </c>
      <c r="B56" s="1">
        <v>-2993</v>
      </c>
      <c r="C56" s="1"/>
    </row>
    <row r="57" spans="1:3" x14ac:dyDescent="0.25">
      <c r="A57" s="1">
        <v>1956</v>
      </c>
      <c r="B57" s="1">
        <v>3947</v>
      </c>
      <c r="C57" s="1"/>
    </row>
    <row r="58" spans="1:3" x14ac:dyDescent="0.25">
      <c r="A58" s="1">
        <v>1957</v>
      </c>
      <c r="B58" s="1">
        <v>3412</v>
      </c>
      <c r="C58" s="1"/>
    </row>
    <row r="59" spans="1:3" x14ac:dyDescent="0.25">
      <c r="A59" s="1">
        <v>1958</v>
      </c>
      <c r="B59" s="1">
        <v>-2769</v>
      </c>
      <c r="C59" s="1"/>
    </row>
    <row r="60" spans="1:3" x14ac:dyDescent="0.25">
      <c r="A60" s="1">
        <v>1959</v>
      </c>
      <c r="B60" s="1">
        <v>-12849</v>
      </c>
      <c r="C60" s="1"/>
    </row>
    <row r="61" spans="1:3" x14ac:dyDescent="0.25">
      <c r="A61" s="1">
        <v>1960</v>
      </c>
      <c r="B61" s="1">
        <v>301</v>
      </c>
      <c r="C61" s="1"/>
    </row>
    <row r="62" spans="1:3" x14ac:dyDescent="0.25">
      <c r="A62" s="1">
        <v>1961</v>
      </c>
      <c r="B62" s="1">
        <v>-3335</v>
      </c>
      <c r="C62" s="1"/>
    </row>
    <row r="63" spans="1:3" x14ac:dyDescent="0.25">
      <c r="A63" s="1">
        <v>1962</v>
      </c>
      <c r="B63" s="1">
        <v>-7146</v>
      </c>
      <c r="C63" s="1"/>
    </row>
    <row r="64" spans="1:3" x14ac:dyDescent="0.25">
      <c r="A64" s="1">
        <v>1963</v>
      </c>
      <c r="B64" s="1">
        <v>-4756</v>
      </c>
      <c r="C64" s="1"/>
    </row>
    <row r="65" spans="1:3" x14ac:dyDescent="0.25">
      <c r="A65" s="1">
        <v>1964</v>
      </c>
      <c r="B65" s="1">
        <v>-5915</v>
      </c>
      <c r="C65" s="1"/>
    </row>
    <row r="66" spans="1:3" x14ac:dyDescent="0.25">
      <c r="A66" s="1">
        <v>1965</v>
      </c>
      <c r="B66" s="1">
        <v>-1411</v>
      </c>
      <c r="C66" s="1"/>
    </row>
    <row r="67" spans="1:3" x14ac:dyDescent="0.25">
      <c r="A67" s="1">
        <v>1966</v>
      </c>
      <c r="B67" s="1">
        <v>-3698</v>
      </c>
      <c r="C67" s="1"/>
    </row>
    <row r="68" spans="1:3" x14ac:dyDescent="0.25">
      <c r="A68" s="1">
        <v>1967</v>
      </c>
      <c r="B68" s="1">
        <v>-8643</v>
      </c>
      <c r="C68" s="1"/>
    </row>
    <row r="69" spans="1:3" x14ac:dyDescent="0.25">
      <c r="A69" s="1">
        <v>1968</v>
      </c>
      <c r="B69" s="1">
        <v>-25161</v>
      </c>
      <c r="C69" s="1"/>
    </row>
    <row r="70" spans="1:3" x14ac:dyDescent="0.25">
      <c r="A70" s="1">
        <v>1969</v>
      </c>
      <c r="B70" s="1">
        <v>3242</v>
      </c>
      <c r="C70" s="1"/>
    </row>
    <row r="71" spans="1:3" x14ac:dyDescent="0.25">
      <c r="A71" s="1">
        <v>1970</v>
      </c>
      <c r="B71" s="1">
        <v>-2842</v>
      </c>
      <c r="C71" s="1"/>
    </row>
    <row r="72" spans="1:3" x14ac:dyDescent="0.25">
      <c r="A72" s="1">
        <v>1971</v>
      </c>
      <c r="B72" s="1">
        <v>-23033</v>
      </c>
      <c r="C72" s="1"/>
    </row>
    <row r="73" spans="1:3" x14ac:dyDescent="0.25">
      <c r="A73" s="1">
        <v>1972</v>
      </c>
      <c r="B73" s="1">
        <v>-23373</v>
      </c>
      <c r="C73" s="1"/>
    </row>
    <row r="74" spans="1:3" x14ac:dyDescent="0.25">
      <c r="A74" s="1">
        <v>1973</v>
      </c>
      <c r="B74" s="1">
        <v>-14908</v>
      </c>
      <c r="C74" s="1"/>
    </row>
    <row r="75" spans="1:3" x14ac:dyDescent="0.25">
      <c r="A75" s="1">
        <v>1974</v>
      </c>
      <c r="B75" s="1">
        <v>-6135</v>
      </c>
      <c r="C75" s="1"/>
    </row>
    <row r="76" spans="1:3" x14ac:dyDescent="0.25">
      <c r="A76" s="1">
        <v>1975</v>
      </c>
      <c r="B76" s="1">
        <v>-53242</v>
      </c>
      <c r="C76" s="1"/>
    </row>
    <row r="77" spans="1:3" x14ac:dyDescent="0.25">
      <c r="A77" s="1">
        <v>1976</v>
      </c>
      <c r="B77" s="1">
        <v>-73732</v>
      </c>
      <c r="C77" s="1"/>
    </row>
    <row r="78" spans="1:3" x14ac:dyDescent="0.25">
      <c r="A78" s="1">
        <v>1977</v>
      </c>
      <c r="B78" s="1">
        <v>-53659</v>
      </c>
      <c r="C78" s="1"/>
    </row>
    <row r="79" spans="1:3" x14ac:dyDescent="0.25">
      <c r="A79" s="1">
        <v>1978</v>
      </c>
      <c r="B79" s="1">
        <v>-59185</v>
      </c>
      <c r="C79" s="1"/>
    </row>
    <row r="80" spans="1:3" x14ac:dyDescent="0.25">
      <c r="A80" s="1">
        <v>1979</v>
      </c>
      <c r="B80" s="1">
        <v>-40726</v>
      </c>
      <c r="C80" s="1"/>
    </row>
    <row r="81" spans="1:3" x14ac:dyDescent="0.25">
      <c r="A81" s="1">
        <v>1980</v>
      </c>
      <c r="B81" s="1">
        <v>-73830</v>
      </c>
      <c r="C81" s="1"/>
    </row>
    <row r="82" spans="1:3" x14ac:dyDescent="0.25">
      <c r="A82" s="1">
        <v>1981</v>
      </c>
      <c r="B82" s="1">
        <v>-78968</v>
      </c>
      <c r="C82" s="1"/>
    </row>
    <row r="83" spans="1:3" x14ac:dyDescent="0.25">
      <c r="A83" s="1">
        <v>1982</v>
      </c>
      <c r="B83" s="1">
        <v>-127977</v>
      </c>
      <c r="C83" s="1"/>
    </row>
    <row r="84" spans="1:3" x14ac:dyDescent="0.25">
      <c r="A84" s="1">
        <v>1983</v>
      </c>
      <c r="B84" s="1">
        <v>-207802</v>
      </c>
      <c r="C84" s="1"/>
    </row>
    <row r="85" spans="1:3" x14ac:dyDescent="0.25">
      <c r="A85" s="1">
        <v>1984</v>
      </c>
      <c r="B85" s="1">
        <v>-185367</v>
      </c>
      <c r="C85" s="1"/>
    </row>
    <row r="86" spans="1:3" x14ac:dyDescent="0.25">
      <c r="A86" s="1">
        <v>1985</v>
      </c>
      <c r="B86" s="1">
        <v>-212308</v>
      </c>
      <c r="C86" s="1"/>
    </row>
    <row r="87" spans="1:3" x14ac:dyDescent="0.25">
      <c r="A87" s="1">
        <v>1986</v>
      </c>
      <c r="B87" s="1">
        <v>-221227</v>
      </c>
      <c r="C87" s="1"/>
    </row>
    <row r="88" spans="1:3" x14ac:dyDescent="0.25">
      <c r="A88" s="1">
        <v>1987</v>
      </c>
      <c r="B88" s="1">
        <v>-149730</v>
      </c>
      <c r="C88" s="1"/>
    </row>
    <row r="89" spans="1:3" x14ac:dyDescent="0.25">
      <c r="A89" s="1">
        <v>1988</v>
      </c>
      <c r="B89" s="1">
        <v>-155178</v>
      </c>
      <c r="C89" s="1"/>
    </row>
    <row r="90" spans="1:3" x14ac:dyDescent="0.25">
      <c r="A90" s="1">
        <v>1989</v>
      </c>
      <c r="B90" s="1">
        <v>-152639</v>
      </c>
      <c r="C90" s="1"/>
    </row>
    <row r="91" spans="1:3" x14ac:dyDescent="0.25">
      <c r="A91" s="1">
        <v>1990</v>
      </c>
      <c r="B91" s="1">
        <v>-221036</v>
      </c>
      <c r="C91" s="1"/>
    </row>
    <row r="92" spans="1:3" x14ac:dyDescent="0.25">
      <c r="A92" s="1">
        <v>1991</v>
      </c>
      <c r="B92" s="1">
        <v>-269238</v>
      </c>
      <c r="C92" s="1"/>
    </row>
    <row r="93" spans="1:3" x14ac:dyDescent="0.25">
      <c r="A93" s="1">
        <v>1992</v>
      </c>
      <c r="B93" s="1">
        <v>-290321</v>
      </c>
      <c r="C93" s="1"/>
    </row>
    <row r="94" spans="1:3" x14ac:dyDescent="0.25">
      <c r="A94" s="1">
        <v>1993</v>
      </c>
      <c r="B94" s="1">
        <v>-255051</v>
      </c>
      <c r="C94" s="1"/>
    </row>
    <row r="95" spans="1:3" x14ac:dyDescent="0.25">
      <c r="A95" s="1">
        <v>1994</v>
      </c>
      <c r="B95" s="1">
        <v>-203186</v>
      </c>
      <c r="C95" s="1"/>
    </row>
    <row r="96" spans="1:3" x14ac:dyDescent="0.25">
      <c r="A96" s="1">
        <v>1995</v>
      </c>
      <c r="B96" s="1">
        <v>-163952</v>
      </c>
      <c r="C96" s="1"/>
    </row>
    <row r="97" spans="1:3" x14ac:dyDescent="0.25">
      <c r="A97" s="1">
        <v>1996</v>
      </c>
      <c r="B97" s="1">
        <v>-107431</v>
      </c>
      <c r="C97" s="1"/>
    </row>
    <row r="98" spans="1:3" x14ac:dyDescent="0.25">
      <c r="A98" s="1">
        <v>1997</v>
      </c>
      <c r="B98" s="1">
        <v>-21884</v>
      </c>
      <c r="C98" s="1"/>
    </row>
    <row r="99" spans="1:3" x14ac:dyDescent="0.25">
      <c r="A99" s="1">
        <v>1998</v>
      </c>
      <c r="B99" s="1">
        <v>69270</v>
      </c>
      <c r="C99" s="1"/>
    </row>
    <row r="100" spans="1:3" x14ac:dyDescent="0.25">
      <c r="A100" s="1">
        <v>1999</v>
      </c>
      <c r="B100" s="1">
        <v>125610</v>
      </c>
      <c r="C100" s="1"/>
    </row>
    <row r="101" spans="1:3" x14ac:dyDescent="0.25">
      <c r="A101" s="1">
        <v>2000</v>
      </c>
      <c r="B101" s="1">
        <v>236241</v>
      </c>
      <c r="C101" s="1"/>
    </row>
    <row r="102" spans="1:3" x14ac:dyDescent="0.25">
      <c r="A102" s="1">
        <v>2001</v>
      </c>
      <c r="B102" s="1">
        <v>128236</v>
      </c>
      <c r="C102" s="1"/>
    </row>
    <row r="103" spans="1:3" x14ac:dyDescent="0.25">
      <c r="A103" s="1">
        <v>2002</v>
      </c>
      <c r="B103" s="1">
        <v>-157758</v>
      </c>
      <c r="C103" s="1"/>
    </row>
    <row r="104" spans="1:3" x14ac:dyDescent="0.25">
      <c r="A104" s="1">
        <v>2003</v>
      </c>
      <c r="B104" s="1">
        <v>-377585</v>
      </c>
      <c r="C104" s="1"/>
    </row>
    <row r="105" spans="1:3" x14ac:dyDescent="0.25">
      <c r="A105" s="1">
        <v>2004</v>
      </c>
      <c r="B105" s="1">
        <v>-412727</v>
      </c>
      <c r="C105" s="1"/>
    </row>
    <row r="106" spans="1:3" x14ac:dyDescent="0.25">
      <c r="A106" s="1">
        <v>2005</v>
      </c>
      <c r="B106" s="1">
        <v>-318346</v>
      </c>
      <c r="C106" s="1"/>
    </row>
    <row r="107" spans="1:3" x14ac:dyDescent="0.25">
      <c r="A107" s="1">
        <v>2006</v>
      </c>
      <c r="B107" s="1">
        <v>-248181</v>
      </c>
      <c r="C107" s="1"/>
    </row>
    <row r="108" spans="1:3" x14ac:dyDescent="0.25">
      <c r="A108" s="1">
        <v>2007</v>
      </c>
      <c r="B108" s="1">
        <v>-160701</v>
      </c>
      <c r="C108" s="1"/>
    </row>
    <row r="109" spans="1:3" x14ac:dyDescent="0.25">
      <c r="A109" s="1">
        <v>2008</v>
      </c>
      <c r="B109" s="1">
        <v>-458553</v>
      </c>
      <c r="C109" s="1"/>
    </row>
    <row r="110" spans="1:3" x14ac:dyDescent="0.25">
      <c r="A110" s="1">
        <v>2009</v>
      </c>
      <c r="B110" s="1">
        <v>-1412688</v>
      </c>
      <c r="C110" s="1"/>
    </row>
    <row r="111" spans="1:3" x14ac:dyDescent="0.25">
      <c r="A111" s="1">
        <v>2010</v>
      </c>
      <c r="B111" s="1">
        <v>-1294373</v>
      </c>
      <c r="C111" s="1"/>
    </row>
    <row r="112" spans="1:3" x14ac:dyDescent="0.25">
      <c r="A112" s="1">
        <v>2011</v>
      </c>
      <c r="B112" s="1">
        <v>-1299599</v>
      </c>
      <c r="C112" s="1"/>
    </row>
    <row r="113" spans="1:3" x14ac:dyDescent="0.25">
      <c r="A113" s="1">
        <v>2012</v>
      </c>
      <c r="B113" s="1">
        <v>-1076573</v>
      </c>
      <c r="C113" s="1"/>
    </row>
    <row r="114" spans="1:3" x14ac:dyDescent="0.25">
      <c r="A114" s="1">
        <v>2013</v>
      </c>
      <c r="B114" s="1">
        <v>-679775</v>
      </c>
      <c r="C114" s="1"/>
    </row>
    <row r="115" spans="1:3" x14ac:dyDescent="0.25">
      <c r="A115" s="1">
        <v>2014</v>
      </c>
      <c r="B115" s="1">
        <v>-484793</v>
      </c>
      <c r="C115" s="1"/>
    </row>
    <row r="116" spans="1:3" x14ac:dyDescent="0.25">
      <c r="A116" s="1">
        <v>2015</v>
      </c>
      <c r="B116" s="1">
        <v>-441960</v>
      </c>
      <c r="C116" s="1"/>
    </row>
    <row r="117" spans="1:3" x14ac:dyDescent="0.25">
      <c r="A117" s="1">
        <v>2016</v>
      </c>
      <c r="B117" s="1">
        <v>-584650</v>
      </c>
      <c r="C117" s="1"/>
    </row>
    <row r="118" spans="1:3" x14ac:dyDescent="0.25">
      <c r="A118" s="1">
        <v>2017</v>
      </c>
      <c r="B118" s="1">
        <v>-665450</v>
      </c>
      <c r="C118" s="1"/>
    </row>
    <row r="119" spans="1:3" x14ac:dyDescent="0.25">
      <c r="A119" s="1">
        <v>2018</v>
      </c>
      <c r="B119" s="1">
        <v>-779074</v>
      </c>
      <c r="C119" s="1"/>
    </row>
    <row r="120" spans="1:3" x14ac:dyDescent="0.25">
      <c r="A120" s="1">
        <v>2019</v>
      </c>
      <c r="B120" s="1">
        <v>-983588</v>
      </c>
      <c r="C120" s="1"/>
    </row>
    <row r="121" spans="1:3" x14ac:dyDescent="0.25">
      <c r="A121" s="1">
        <v>2020</v>
      </c>
      <c r="B121" s="1">
        <v>-3132456</v>
      </c>
      <c r="C121" s="1"/>
    </row>
    <row r="122" spans="1:3" x14ac:dyDescent="0.25">
      <c r="A122" s="1">
        <v>2021</v>
      </c>
      <c r="B122" s="1">
        <v>-2775350</v>
      </c>
      <c r="C122" s="1"/>
    </row>
    <row r="123" spans="1:3" x14ac:dyDescent="0.25">
      <c r="A123" s="1">
        <v>2022</v>
      </c>
      <c r="B123" s="1">
        <v>-1375920</v>
      </c>
      <c r="C123" s="1"/>
    </row>
    <row r="124" spans="1:3" x14ac:dyDescent="0.25">
      <c r="A124" s="1">
        <v>2023</v>
      </c>
      <c r="B124" s="1">
        <v>-1693725</v>
      </c>
      <c r="C124" s="1"/>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8E8C54-5FD0-4AA2-9265-B27A5BD09D2C}">
  <dimension ref="B1:C62"/>
  <sheetViews>
    <sheetView workbookViewId="0">
      <selection activeCell="F12" sqref="F12"/>
    </sheetView>
  </sheetViews>
  <sheetFormatPr defaultRowHeight="15" x14ac:dyDescent="0.25"/>
  <sheetData>
    <row r="1" spans="2:3" x14ac:dyDescent="0.25">
      <c r="B1" s="1" t="s">
        <v>187</v>
      </c>
      <c r="C1" s="1" t="s">
        <v>193</v>
      </c>
    </row>
    <row r="2" spans="2:3" x14ac:dyDescent="0.25">
      <c r="B2" s="1">
        <v>1963</v>
      </c>
      <c r="C2" s="1">
        <v>19375</v>
      </c>
    </row>
    <row r="3" spans="2:3" x14ac:dyDescent="0.25">
      <c r="B3" s="1">
        <v>1964</v>
      </c>
      <c r="C3" s="1">
        <v>20300</v>
      </c>
    </row>
    <row r="4" spans="2:3" x14ac:dyDescent="0.25">
      <c r="B4" s="1">
        <v>1965</v>
      </c>
      <c r="C4" s="1">
        <v>21450</v>
      </c>
    </row>
    <row r="5" spans="2:3" x14ac:dyDescent="0.25">
      <c r="B5" s="1">
        <v>1966</v>
      </c>
      <c r="C5" s="1">
        <v>22925</v>
      </c>
    </row>
    <row r="6" spans="2:3" x14ac:dyDescent="0.25">
      <c r="B6" s="1">
        <v>1967</v>
      </c>
      <c r="C6" s="1">
        <v>24125</v>
      </c>
    </row>
    <row r="7" spans="2:3" x14ac:dyDescent="0.25">
      <c r="B7" s="1">
        <v>1968</v>
      </c>
      <c r="C7" s="1">
        <v>26425</v>
      </c>
    </row>
    <row r="8" spans="2:3" x14ac:dyDescent="0.25">
      <c r="B8" s="1">
        <v>1969</v>
      </c>
      <c r="C8" s="1">
        <v>27725</v>
      </c>
    </row>
    <row r="9" spans="2:3" x14ac:dyDescent="0.25">
      <c r="B9" s="1">
        <v>1970</v>
      </c>
      <c r="C9" s="1">
        <v>26650</v>
      </c>
    </row>
    <row r="10" spans="2:3" x14ac:dyDescent="0.25">
      <c r="B10" s="1">
        <v>1971</v>
      </c>
      <c r="C10" s="1">
        <v>28100</v>
      </c>
    </row>
    <row r="11" spans="2:3" x14ac:dyDescent="0.25">
      <c r="B11" s="1">
        <v>1972</v>
      </c>
      <c r="C11" s="1">
        <v>30075</v>
      </c>
    </row>
    <row r="12" spans="2:3" x14ac:dyDescent="0.25">
      <c r="B12" s="1">
        <v>1973</v>
      </c>
      <c r="C12" s="1">
        <v>35100</v>
      </c>
    </row>
    <row r="13" spans="2:3" x14ac:dyDescent="0.25">
      <c r="B13" s="1">
        <v>1974</v>
      </c>
      <c r="C13" s="1">
        <v>38725</v>
      </c>
    </row>
    <row r="14" spans="2:3" x14ac:dyDescent="0.25">
      <c r="B14" s="1">
        <v>1975</v>
      </c>
      <c r="C14" s="1">
        <v>42525</v>
      </c>
    </row>
    <row r="15" spans="2:3" x14ac:dyDescent="0.25">
      <c r="B15" s="1">
        <v>1976</v>
      </c>
      <c r="C15" s="1">
        <v>48050</v>
      </c>
    </row>
    <row r="16" spans="2:3" x14ac:dyDescent="0.25">
      <c r="B16" s="1">
        <v>1977</v>
      </c>
      <c r="C16" s="1">
        <v>54350</v>
      </c>
    </row>
    <row r="17" spans="2:3" x14ac:dyDescent="0.25">
      <c r="B17" s="1">
        <v>1978</v>
      </c>
      <c r="C17" s="1">
        <v>62700</v>
      </c>
    </row>
    <row r="18" spans="2:3" x14ac:dyDescent="0.25">
      <c r="B18" s="1">
        <v>1979</v>
      </c>
      <c r="C18" s="1">
        <v>71900</v>
      </c>
    </row>
    <row r="19" spans="2:3" x14ac:dyDescent="0.25">
      <c r="B19" s="1">
        <v>1980</v>
      </c>
      <c r="C19" s="1">
        <v>76375</v>
      </c>
    </row>
    <row r="20" spans="2:3" x14ac:dyDescent="0.25">
      <c r="B20" s="1">
        <v>1981</v>
      </c>
      <c r="C20" s="1">
        <v>83175</v>
      </c>
    </row>
    <row r="21" spans="2:3" x14ac:dyDescent="0.25">
      <c r="B21" s="1">
        <v>1982</v>
      </c>
      <c r="C21" s="1">
        <v>83850</v>
      </c>
    </row>
    <row r="22" spans="2:3" x14ac:dyDescent="0.25">
      <c r="B22" s="1">
        <v>1983</v>
      </c>
      <c r="C22" s="1">
        <v>89775</v>
      </c>
    </row>
    <row r="23" spans="2:3" x14ac:dyDescent="0.25">
      <c r="B23" s="1">
        <v>1984</v>
      </c>
      <c r="C23" s="1">
        <v>97550</v>
      </c>
    </row>
    <row r="24" spans="2:3" x14ac:dyDescent="0.25">
      <c r="B24" s="1">
        <v>1985</v>
      </c>
      <c r="C24" s="1">
        <v>100825</v>
      </c>
    </row>
    <row r="25" spans="2:3" x14ac:dyDescent="0.25">
      <c r="B25" s="1">
        <v>1986</v>
      </c>
      <c r="C25" s="1">
        <v>112075</v>
      </c>
    </row>
    <row r="26" spans="2:3" x14ac:dyDescent="0.25">
      <c r="B26" s="1">
        <v>1987</v>
      </c>
      <c r="C26" s="1">
        <v>127575</v>
      </c>
    </row>
    <row r="27" spans="2:3" x14ac:dyDescent="0.25">
      <c r="B27" s="1">
        <v>1988</v>
      </c>
      <c r="C27" s="1">
        <v>138650</v>
      </c>
    </row>
    <row r="28" spans="2:3" x14ac:dyDescent="0.25">
      <c r="B28" s="1">
        <v>1989</v>
      </c>
      <c r="C28" s="1">
        <v>148125</v>
      </c>
    </row>
    <row r="29" spans="2:3" x14ac:dyDescent="0.25">
      <c r="B29" s="1">
        <v>1990</v>
      </c>
      <c r="C29" s="1">
        <v>149075</v>
      </c>
    </row>
    <row r="30" spans="2:3" x14ac:dyDescent="0.25">
      <c r="B30" s="1">
        <v>1991</v>
      </c>
      <c r="C30" s="1">
        <v>147275</v>
      </c>
    </row>
    <row r="31" spans="2:3" x14ac:dyDescent="0.25">
      <c r="B31" s="1">
        <v>1992</v>
      </c>
      <c r="C31" s="1">
        <v>144675</v>
      </c>
    </row>
    <row r="32" spans="2:3" x14ac:dyDescent="0.25">
      <c r="B32" s="1">
        <v>1993</v>
      </c>
      <c r="C32" s="1">
        <v>147475</v>
      </c>
    </row>
    <row r="33" spans="2:3" x14ac:dyDescent="0.25">
      <c r="B33" s="1">
        <v>1994</v>
      </c>
      <c r="C33" s="1">
        <v>154175</v>
      </c>
    </row>
    <row r="34" spans="2:3" x14ac:dyDescent="0.25">
      <c r="B34" s="1">
        <v>1995</v>
      </c>
      <c r="C34" s="1">
        <v>157750</v>
      </c>
    </row>
    <row r="35" spans="2:3" x14ac:dyDescent="0.25">
      <c r="B35" s="1">
        <v>1996</v>
      </c>
      <c r="C35" s="1">
        <v>165525</v>
      </c>
    </row>
    <row r="36" spans="2:3" x14ac:dyDescent="0.25">
      <c r="B36" s="1">
        <v>1997</v>
      </c>
      <c r="C36" s="1">
        <v>174875</v>
      </c>
    </row>
    <row r="37" spans="2:3" x14ac:dyDescent="0.25">
      <c r="B37" s="1">
        <v>1998</v>
      </c>
      <c r="C37" s="1">
        <v>181150</v>
      </c>
    </row>
    <row r="38" spans="2:3" x14ac:dyDescent="0.25">
      <c r="B38" s="1">
        <v>1999</v>
      </c>
      <c r="C38" s="1">
        <v>194675</v>
      </c>
    </row>
    <row r="39" spans="2:3" x14ac:dyDescent="0.25">
      <c r="B39" s="1">
        <v>2000</v>
      </c>
      <c r="C39" s="1">
        <v>205375</v>
      </c>
    </row>
    <row r="40" spans="2:3" x14ac:dyDescent="0.25">
      <c r="B40" s="1">
        <v>2001</v>
      </c>
      <c r="C40" s="1">
        <v>211050</v>
      </c>
    </row>
    <row r="41" spans="2:3" x14ac:dyDescent="0.25">
      <c r="B41" s="1">
        <v>2002</v>
      </c>
      <c r="C41" s="1">
        <v>226700</v>
      </c>
    </row>
    <row r="42" spans="2:3" x14ac:dyDescent="0.25">
      <c r="B42" s="1">
        <v>2003</v>
      </c>
      <c r="C42" s="1">
        <v>244550</v>
      </c>
    </row>
    <row r="43" spans="2:3" x14ac:dyDescent="0.25">
      <c r="B43" s="1">
        <v>2004</v>
      </c>
      <c r="C43" s="1">
        <v>272125</v>
      </c>
    </row>
    <row r="44" spans="2:3" x14ac:dyDescent="0.25">
      <c r="B44" s="1">
        <v>2005</v>
      </c>
      <c r="C44" s="1">
        <v>291275</v>
      </c>
    </row>
    <row r="45" spans="2:3" x14ac:dyDescent="0.25">
      <c r="B45" s="1">
        <v>2006</v>
      </c>
      <c r="C45" s="1">
        <v>303900</v>
      </c>
    </row>
    <row r="46" spans="2:3" x14ac:dyDescent="0.25">
      <c r="B46" s="1">
        <v>2007</v>
      </c>
      <c r="C46" s="1">
        <v>309800</v>
      </c>
    </row>
    <row r="47" spans="2:3" x14ac:dyDescent="0.25">
      <c r="B47" s="1">
        <v>2008</v>
      </c>
      <c r="C47" s="1">
        <v>289075</v>
      </c>
    </row>
    <row r="48" spans="2:3" x14ac:dyDescent="0.25">
      <c r="B48" s="1">
        <v>2009</v>
      </c>
      <c r="C48" s="1">
        <v>269350</v>
      </c>
    </row>
    <row r="49" spans="2:3" x14ac:dyDescent="0.25">
      <c r="B49" s="1">
        <v>2010</v>
      </c>
      <c r="C49" s="1">
        <v>272025</v>
      </c>
    </row>
    <row r="50" spans="2:3" x14ac:dyDescent="0.25">
      <c r="B50" s="1">
        <v>2011</v>
      </c>
      <c r="C50" s="1">
        <v>264600</v>
      </c>
    </row>
    <row r="51" spans="2:3" x14ac:dyDescent="0.25">
      <c r="B51" s="1">
        <v>2012</v>
      </c>
      <c r="C51" s="1">
        <v>288225</v>
      </c>
    </row>
    <row r="52" spans="2:3" x14ac:dyDescent="0.25">
      <c r="B52" s="1">
        <v>2013</v>
      </c>
      <c r="C52" s="1">
        <v>321650</v>
      </c>
    </row>
    <row r="53" spans="2:3" x14ac:dyDescent="0.25">
      <c r="B53" s="1">
        <v>2014</v>
      </c>
      <c r="C53" s="1">
        <v>345450</v>
      </c>
    </row>
    <row r="54" spans="2:3" x14ac:dyDescent="0.25">
      <c r="B54" s="1">
        <v>2015</v>
      </c>
      <c r="C54" s="1">
        <v>350450</v>
      </c>
    </row>
    <row r="55" spans="2:3" x14ac:dyDescent="0.25">
      <c r="B55" s="1">
        <v>2016</v>
      </c>
      <c r="C55" s="1">
        <v>359650</v>
      </c>
    </row>
    <row r="56" spans="2:3" x14ac:dyDescent="0.25">
      <c r="B56" s="1">
        <v>2017</v>
      </c>
      <c r="C56" s="1">
        <v>381150</v>
      </c>
    </row>
    <row r="57" spans="2:3" x14ac:dyDescent="0.25">
      <c r="B57" s="1">
        <v>2018</v>
      </c>
      <c r="C57" s="1">
        <v>382475</v>
      </c>
    </row>
    <row r="58" spans="2:3" x14ac:dyDescent="0.25">
      <c r="B58" s="1">
        <v>2019</v>
      </c>
      <c r="C58" s="1">
        <v>379875</v>
      </c>
    </row>
    <row r="59" spans="2:3" x14ac:dyDescent="0.25">
      <c r="B59" s="1">
        <v>2020</v>
      </c>
      <c r="C59" s="1">
        <v>387900</v>
      </c>
    </row>
    <row r="60" spans="2:3" x14ac:dyDescent="0.25">
      <c r="B60" s="1">
        <v>2021</v>
      </c>
      <c r="C60" s="1">
        <v>452675</v>
      </c>
    </row>
    <row r="61" spans="2:3" x14ac:dyDescent="0.25">
      <c r="B61" s="1">
        <v>2022</v>
      </c>
      <c r="C61" s="1">
        <v>516425</v>
      </c>
    </row>
    <row r="62" spans="2:3" x14ac:dyDescent="0.25">
      <c r="B62" s="1">
        <v>2023</v>
      </c>
      <c r="C62" s="1">
        <v>507125</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577D51-2F63-48F6-9D97-E4AE25FF1D4A}">
  <dimension ref="B1:C60"/>
  <sheetViews>
    <sheetView workbookViewId="0">
      <selection activeCell="C56" sqref="C56"/>
    </sheetView>
  </sheetViews>
  <sheetFormatPr defaultRowHeight="15" x14ac:dyDescent="0.25"/>
  <cols>
    <col min="3" max="3" width="17.140625" customWidth="1"/>
  </cols>
  <sheetData>
    <row r="1" spans="2:3" x14ac:dyDescent="0.25">
      <c r="B1" t="s">
        <v>39</v>
      </c>
      <c r="C1" s="1" t="s">
        <v>194</v>
      </c>
    </row>
    <row r="2" spans="2:3" x14ac:dyDescent="0.25">
      <c r="B2" s="1">
        <v>2019</v>
      </c>
      <c r="C2" s="113">
        <v>9349</v>
      </c>
    </row>
    <row r="3" spans="2:3" x14ac:dyDescent="0.25">
      <c r="B3" s="1">
        <v>2018</v>
      </c>
      <c r="C3" s="113">
        <v>9212</v>
      </c>
    </row>
    <row r="4" spans="2:3" x14ac:dyDescent="0.25">
      <c r="B4" s="1">
        <v>2017</v>
      </c>
      <c r="C4" s="113">
        <v>9036</v>
      </c>
    </row>
    <row r="5" spans="2:3" x14ac:dyDescent="0.25">
      <c r="B5" s="1">
        <v>2016</v>
      </c>
      <c r="C5" s="113">
        <v>8804</v>
      </c>
    </row>
    <row r="6" spans="2:3" x14ac:dyDescent="0.25">
      <c r="B6" s="1">
        <v>2015</v>
      </c>
      <c r="C6" s="113">
        <v>8778</v>
      </c>
    </row>
    <row r="7" spans="2:3" x14ac:dyDescent="0.25">
      <c r="B7" s="1">
        <v>2014</v>
      </c>
      <c r="C7" s="113">
        <v>8543</v>
      </c>
    </row>
    <row r="8" spans="2:3" x14ac:dyDescent="0.25">
      <c r="B8" s="1">
        <v>2013</v>
      </c>
      <c r="C8" s="113">
        <v>8312</v>
      </c>
    </row>
    <row r="9" spans="2:3" x14ac:dyDescent="0.25">
      <c r="B9" s="1">
        <v>2012</v>
      </c>
      <c r="C9" s="113">
        <v>8070</v>
      </c>
    </row>
    <row r="10" spans="2:3" x14ac:dyDescent="0.25">
      <c r="B10" s="1">
        <v>2011</v>
      </c>
      <c r="C10" s="113">
        <v>7713</v>
      </c>
    </row>
    <row r="11" spans="2:3" x14ac:dyDescent="0.25">
      <c r="B11" s="1">
        <v>2010</v>
      </c>
      <c r="C11" s="113">
        <v>7132</v>
      </c>
    </row>
    <row r="12" spans="2:3" x14ac:dyDescent="0.25">
      <c r="B12" s="1">
        <v>2009</v>
      </c>
      <c r="C12" s="113">
        <v>6717</v>
      </c>
    </row>
    <row r="13" spans="2:3" x14ac:dyDescent="0.25">
      <c r="B13" s="1">
        <v>2008</v>
      </c>
      <c r="C13" s="113">
        <v>6312</v>
      </c>
    </row>
    <row r="14" spans="2:3" x14ac:dyDescent="0.25">
      <c r="B14" s="1">
        <v>2007</v>
      </c>
      <c r="C14" s="113">
        <v>5943</v>
      </c>
    </row>
    <row r="15" spans="2:3" x14ac:dyDescent="0.25">
      <c r="B15" s="1">
        <v>2006</v>
      </c>
      <c r="C15" s="113">
        <v>5666</v>
      </c>
    </row>
    <row r="16" spans="2:3" x14ac:dyDescent="0.25">
      <c r="B16" s="1">
        <v>2005</v>
      </c>
      <c r="C16" s="113">
        <v>5351</v>
      </c>
    </row>
    <row r="17" spans="2:3" x14ac:dyDescent="0.25">
      <c r="B17" s="1">
        <v>2004</v>
      </c>
      <c r="C17" s="113">
        <v>5027</v>
      </c>
    </row>
    <row r="18" spans="2:3" x14ac:dyDescent="0.25">
      <c r="B18" s="1">
        <v>2003</v>
      </c>
      <c r="C18" s="113">
        <v>4587</v>
      </c>
    </row>
    <row r="19" spans="2:3" x14ac:dyDescent="0.25">
      <c r="B19" s="1">
        <v>2002</v>
      </c>
      <c r="C19" s="113">
        <v>4046</v>
      </c>
    </row>
    <row r="20" spans="2:3" x14ac:dyDescent="0.25">
      <c r="B20" s="1">
        <v>2001</v>
      </c>
      <c r="C20" s="113">
        <v>3735</v>
      </c>
    </row>
    <row r="21" spans="2:3" x14ac:dyDescent="0.25">
      <c r="B21" s="1">
        <v>2000</v>
      </c>
      <c r="C21" s="113">
        <v>3501</v>
      </c>
    </row>
    <row r="22" spans="2:3" x14ac:dyDescent="0.25">
      <c r="B22" s="1">
        <v>1999</v>
      </c>
      <c r="C22" s="113">
        <v>3349</v>
      </c>
    </row>
    <row r="23" spans="2:3" x14ac:dyDescent="0.25">
      <c r="B23" s="1">
        <v>1998</v>
      </c>
      <c r="C23" s="113">
        <v>3229</v>
      </c>
    </row>
    <row r="24" spans="2:3" x14ac:dyDescent="0.25">
      <c r="B24" s="1">
        <v>1997</v>
      </c>
      <c r="C24" s="113">
        <v>3110</v>
      </c>
    </row>
    <row r="25" spans="2:3" x14ac:dyDescent="0.25">
      <c r="B25" s="1">
        <v>1996</v>
      </c>
      <c r="C25" s="113">
        <v>2987</v>
      </c>
    </row>
    <row r="26" spans="2:3" x14ac:dyDescent="0.25">
      <c r="B26" s="1">
        <v>1995</v>
      </c>
      <c r="C26" s="113">
        <v>2848</v>
      </c>
    </row>
    <row r="27" spans="2:3" x14ac:dyDescent="0.25">
      <c r="B27" s="1">
        <v>1994</v>
      </c>
      <c r="C27" s="113">
        <v>2681</v>
      </c>
    </row>
    <row r="28" spans="2:3" x14ac:dyDescent="0.25">
      <c r="B28" s="1">
        <v>1993</v>
      </c>
      <c r="C28" s="113">
        <v>2537</v>
      </c>
    </row>
    <row r="29" spans="2:3" x14ac:dyDescent="0.25">
      <c r="B29" s="1">
        <v>1992</v>
      </c>
      <c r="C29" s="113">
        <v>2349</v>
      </c>
    </row>
    <row r="30" spans="2:3" x14ac:dyDescent="0.25">
      <c r="B30" s="1">
        <v>1991</v>
      </c>
      <c r="C30" s="113">
        <v>2117</v>
      </c>
    </row>
    <row r="31" spans="2:3" x14ac:dyDescent="0.25">
      <c r="B31" s="1">
        <v>1990</v>
      </c>
      <c r="C31" s="113">
        <v>1888</v>
      </c>
    </row>
    <row r="32" spans="2:3" x14ac:dyDescent="0.25">
      <c r="B32" s="1">
        <v>1989</v>
      </c>
      <c r="C32" s="113">
        <v>1780</v>
      </c>
    </row>
    <row r="33" spans="2:3" x14ac:dyDescent="0.25">
      <c r="B33" s="1">
        <v>1988</v>
      </c>
      <c r="C33" s="113">
        <v>1646</v>
      </c>
    </row>
    <row r="34" spans="2:3" x14ac:dyDescent="0.25">
      <c r="B34" s="1">
        <v>1987</v>
      </c>
      <c r="C34" s="113">
        <v>1537</v>
      </c>
    </row>
    <row r="35" spans="2:3" x14ac:dyDescent="0.25">
      <c r="B35" s="1">
        <v>1986</v>
      </c>
      <c r="C35" s="113">
        <v>1414</v>
      </c>
    </row>
    <row r="36" spans="2:3" x14ac:dyDescent="0.25">
      <c r="B36" s="1">
        <v>1985</v>
      </c>
      <c r="C36" s="113">
        <v>1318</v>
      </c>
    </row>
    <row r="37" spans="2:3" x14ac:dyDescent="0.25">
      <c r="B37" s="1">
        <v>1984</v>
      </c>
      <c r="C37" s="113">
        <v>1228</v>
      </c>
    </row>
    <row r="38" spans="2:3" x14ac:dyDescent="0.25">
      <c r="B38" s="1">
        <v>1983</v>
      </c>
      <c r="C38" s="113">
        <v>1148</v>
      </c>
    </row>
    <row r="39" spans="2:3" x14ac:dyDescent="0.25">
      <c r="B39" s="1">
        <v>1982</v>
      </c>
      <c r="C39" s="113">
        <v>1031</v>
      </c>
    </row>
    <row r="40" spans="2:3" x14ac:dyDescent="0.25">
      <c r="B40" s="1">
        <v>1981</v>
      </c>
      <c r="C40" s="113">
        <v>909</v>
      </c>
    </row>
    <row r="41" spans="2:3" x14ac:dyDescent="0.25">
      <c r="B41" s="1">
        <v>1980</v>
      </c>
      <c r="C41" s="113">
        <v>804</v>
      </c>
    </row>
    <row r="42" spans="2:3" x14ac:dyDescent="0.25">
      <c r="B42" s="1">
        <v>1979</v>
      </c>
      <c r="C42" s="113">
        <v>738</v>
      </c>
    </row>
    <row r="43" spans="2:3" x14ac:dyDescent="0.25">
      <c r="B43" s="1">
        <v>1978</v>
      </c>
      <c r="C43" s="113">
        <v>688</v>
      </c>
    </row>
    <row r="44" spans="2:3" x14ac:dyDescent="0.25">
      <c r="B44" s="1">
        <v>1977</v>
      </c>
      <c r="C44" s="113">
        <v>655</v>
      </c>
    </row>
    <row r="45" spans="2:3" x14ac:dyDescent="0.25">
      <c r="B45" s="1">
        <v>1976</v>
      </c>
      <c r="C45" s="113">
        <v>617</v>
      </c>
    </row>
    <row r="46" spans="2:3" x14ac:dyDescent="0.25">
      <c r="B46" s="1">
        <v>1975</v>
      </c>
      <c r="C46" s="113">
        <v>542</v>
      </c>
    </row>
    <row r="47" spans="2:3" x14ac:dyDescent="0.25">
      <c r="B47" s="1">
        <v>1974</v>
      </c>
      <c r="C47" s="113">
        <v>512</v>
      </c>
    </row>
    <row r="48" spans="2:3" x14ac:dyDescent="0.25">
      <c r="B48" s="1">
        <v>1973</v>
      </c>
      <c r="C48" s="113">
        <v>514</v>
      </c>
    </row>
    <row r="49" spans="2:3" x14ac:dyDescent="0.25">
      <c r="B49" s="1">
        <v>1972</v>
      </c>
      <c r="C49" s="113">
        <v>503</v>
      </c>
    </row>
    <row r="50" spans="2:3" x14ac:dyDescent="0.25">
      <c r="B50" s="1">
        <v>1971</v>
      </c>
      <c r="C50" s="113">
        <v>428</v>
      </c>
    </row>
    <row r="51" spans="2:3" x14ac:dyDescent="0.25">
      <c r="B51" s="1">
        <v>1970</v>
      </c>
      <c r="C51" s="113">
        <v>394</v>
      </c>
    </row>
    <row r="52" spans="2:3" x14ac:dyDescent="0.25">
      <c r="B52" s="1">
        <v>1969</v>
      </c>
      <c r="C52" s="113">
        <v>358</v>
      </c>
    </row>
    <row r="53" spans="2:3" x14ac:dyDescent="0.25">
      <c r="B53" s="1">
        <v>1968</v>
      </c>
      <c r="C53" s="113">
        <v>321</v>
      </c>
    </row>
    <row r="54" spans="2:3" x14ac:dyDescent="0.25">
      <c r="B54" s="1">
        <v>1967</v>
      </c>
      <c r="C54" s="113">
        <v>310</v>
      </c>
    </row>
    <row r="55" spans="2:3" x14ac:dyDescent="0.25">
      <c r="B55" s="1">
        <v>1966</v>
      </c>
      <c r="C55" s="113">
        <v>302</v>
      </c>
    </row>
    <row r="56" spans="2:3" x14ac:dyDescent="0.25">
      <c r="B56" s="1">
        <v>1965</v>
      </c>
      <c r="C56" s="1" t="s">
        <v>195</v>
      </c>
    </row>
    <row r="57" spans="2:3" x14ac:dyDescent="0.25">
      <c r="B57" s="1">
        <v>1964</v>
      </c>
      <c r="C57" s="1" t="s">
        <v>195</v>
      </c>
    </row>
    <row r="58" spans="2:3" x14ac:dyDescent="0.25">
      <c r="B58" s="1">
        <v>1963</v>
      </c>
      <c r="C58" s="113">
        <v>243</v>
      </c>
    </row>
    <row r="59" spans="2:3" x14ac:dyDescent="0.25">
      <c r="B59" s="1"/>
    </row>
    <row r="60" spans="2:3" x14ac:dyDescent="0.25">
      <c r="B60" s="1"/>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2B41F2-BB73-40E9-8FF3-713718D231D7}">
  <dimension ref="A1:B31"/>
  <sheetViews>
    <sheetView workbookViewId="0">
      <selection activeCell="D20" sqref="D20"/>
    </sheetView>
  </sheetViews>
  <sheetFormatPr defaultRowHeight="15" x14ac:dyDescent="0.25"/>
  <cols>
    <col min="1" max="16384" width="9.140625" style="1"/>
  </cols>
  <sheetData>
    <row r="1" spans="1:2" x14ac:dyDescent="0.25">
      <c r="A1" s="1" t="s">
        <v>39</v>
      </c>
      <c r="B1" s="1" t="s">
        <v>192</v>
      </c>
    </row>
    <row r="2" spans="1:2" x14ac:dyDescent="0.25">
      <c r="A2" s="1">
        <v>2023</v>
      </c>
      <c r="B2" s="1">
        <v>3.6349999999999998</v>
      </c>
    </row>
    <row r="3" spans="1:2" x14ac:dyDescent="0.25">
      <c r="A3" s="1">
        <v>2022</v>
      </c>
      <c r="B3" s="1">
        <v>4.0590000000000002</v>
      </c>
    </row>
    <row r="4" spans="1:2" x14ac:dyDescent="0.25">
      <c r="A4" s="1">
        <v>2021</v>
      </c>
      <c r="B4" s="1">
        <v>3.1</v>
      </c>
    </row>
    <row r="5" spans="1:2" x14ac:dyDescent="0.25">
      <c r="A5" s="1">
        <v>2020</v>
      </c>
      <c r="B5" s="1">
        <v>2.258</v>
      </c>
    </row>
    <row r="6" spans="1:2" x14ac:dyDescent="0.25">
      <c r="A6" s="1">
        <v>2019</v>
      </c>
      <c r="B6" s="1">
        <v>2.6909999999999998</v>
      </c>
    </row>
    <row r="7" spans="1:2" x14ac:dyDescent="0.25">
      <c r="A7" s="1">
        <v>2018</v>
      </c>
      <c r="B7" s="1">
        <v>2.8130000000000002</v>
      </c>
    </row>
    <row r="8" spans="1:2" x14ac:dyDescent="0.25">
      <c r="A8" s="1">
        <v>2017</v>
      </c>
      <c r="B8" s="1">
        <v>2.528</v>
      </c>
    </row>
    <row r="9" spans="1:2" x14ac:dyDescent="0.25">
      <c r="A9" s="1">
        <v>2016</v>
      </c>
      <c r="B9" s="1">
        <v>2.25</v>
      </c>
    </row>
    <row r="10" spans="1:2" x14ac:dyDescent="0.25">
      <c r="A10" s="1">
        <v>2015</v>
      </c>
      <c r="B10" s="1">
        <v>2.52</v>
      </c>
    </row>
    <row r="11" spans="1:2" x14ac:dyDescent="0.25">
      <c r="A11" s="1">
        <v>2014</v>
      </c>
      <c r="B11" s="1">
        <v>3.4369999999999998</v>
      </c>
    </row>
    <row r="12" spans="1:2" x14ac:dyDescent="0.25">
      <c r="A12" s="1">
        <v>2013</v>
      </c>
      <c r="B12" s="1">
        <v>3.5750000000000002</v>
      </c>
    </row>
    <row r="13" spans="1:2" x14ac:dyDescent="0.25">
      <c r="A13" s="1">
        <v>2012</v>
      </c>
      <c r="B13" s="1">
        <v>3.68</v>
      </c>
    </row>
    <row r="14" spans="1:2" x14ac:dyDescent="0.25">
      <c r="A14" s="1">
        <v>2011</v>
      </c>
      <c r="B14" s="1">
        <v>3.5760000000000001</v>
      </c>
    </row>
    <row r="15" spans="1:2" x14ac:dyDescent="0.25">
      <c r="A15" s="1">
        <v>2010</v>
      </c>
      <c r="B15" s="1">
        <v>2.835</v>
      </c>
    </row>
    <row r="16" spans="1:2" x14ac:dyDescent="0.25">
      <c r="A16" s="1">
        <v>2009</v>
      </c>
      <c r="B16" s="1">
        <v>2.4060000000000001</v>
      </c>
    </row>
    <row r="17" spans="1:2" x14ac:dyDescent="0.25">
      <c r="A17" s="1">
        <v>2008</v>
      </c>
      <c r="B17" s="1">
        <v>3.2989999999999999</v>
      </c>
    </row>
    <row r="18" spans="1:2" x14ac:dyDescent="0.25">
      <c r="A18" s="1">
        <v>2007</v>
      </c>
      <c r="B18" s="1">
        <v>2.843</v>
      </c>
    </row>
    <row r="19" spans="1:2" x14ac:dyDescent="0.25">
      <c r="A19" s="1">
        <v>2006</v>
      </c>
      <c r="B19" s="1">
        <v>2.6179999999999999</v>
      </c>
    </row>
    <row r="20" spans="1:2" x14ac:dyDescent="0.25">
      <c r="A20" s="1">
        <v>2005</v>
      </c>
      <c r="B20" s="1">
        <v>2.3140000000000001</v>
      </c>
    </row>
    <row r="21" spans="1:2" x14ac:dyDescent="0.25">
      <c r="A21" s="1">
        <v>2004</v>
      </c>
      <c r="B21" s="1">
        <v>1.895</v>
      </c>
    </row>
    <row r="22" spans="1:2" x14ac:dyDescent="0.25">
      <c r="A22" s="1">
        <v>2003</v>
      </c>
      <c r="B22" s="1">
        <v>1.603</v>
      </c>
    </row>
    <row r="23" spans="1:2" x14ac:dyDescent="0.25">
      <c r="A23" s="1">
        <v>2002</v>
      </c>
      <c r="B23" s="1">
        <v>1.3859999999999999</v>
      </c>
    </row>
    <row r="24" spans="1:2" x14ac:dyDescent="0.25">
      <c r="A24" s="1">
        <v>2001</v>
      </c>
      <c r="B24" s="1">
        <v>1.46</v>
      </c>
    </row>
    <row r="25" spans="1:2" x14ac:dyDescent="0.25">
      <c r="A25" s="1">
        <v>2000</v>
      </c>
      <c r="B25" s="1">
        <v>1.5229999999999999</v>
      </c>
    </row>
    <row r="26" spans="1:2" x14ac:dyDescent="0.25">
      <c r="A26" s="1">
        <v>1999</v>
      </c>
      <c r="B26" s="1">
        <v>1.1759999999999999</v>
      </c>
    </row>
    <row r="27" spans="1:2" x14ac:dyDescent="0.25">
      <c r="A27" s="1">
        <v>1998</v>
      </c>
      <c r="B27" s="1">
        <v>1.0720000000000001</v>
      </c>
    </row>
    <row r="28" spans="1:2" x14ac:dyDescent="0.25">
      <c r="A28" s="1">
        <v>1997</v>
      </c>
      <c r="B28" s="1">
        <v>1.244</v>
      </c>
    </row>
    <row r="29" spans="1:2" x14ac:dyDescent="0.25">
      <c r="A29" s="1">
        <v>1996</v>
      </c>
      <c r="B29" s="1">
        <v>1.2450000000000001</v>
      </c>
    </row>
    <row r="30" spans="1:2" x14ac:dyDescent="0.25">
      <c r="A30" s="1">
        <v>1995</v>
      </c>
      <c r="B30" s="1">
        <v>1.1579999999999999</v>
      </c>
    </row>
    <row r="31" spans="1:2" x14ac:dyDescent="0.25">
      <c r="A31" s="1">
        <v>1994</v>
      </c>
      <c r="B31" s="1">
        <v>1.0780000000000001</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3CECEF-DC30-43B8-946B-DE04E7A5F7D7}">
  <dimension ref="B1:E40"/>
  <sheetViews>
    <sheetView workbookViewId="0">
      <selection activeCell="I11" sqref="I11"/>
    </sheetView>
  </sheetViews>
  <sheetFormatPr defaultRowHeight="15" x14ac:dyDescent="0.25"/>
  <sheetData>
    <row r="1" spans="2:5" x14ac:dyDescent="0.25">
      <c r="B1" s="1" t="s">
        <v>187</v>
      </c>
      <c r="C1" s="1" t="s">
        <v>205</v>
      </c>
      <c r="E1" s="130" t="s">
        <v>206</v>
      </c>
    </row>
    <row r="2" spans="2:5" x14ac:dyDescent="0.25">
      <c r="B2" s="1">
        <v>1984</v>
      </c>
      <c r="C2" s="1">
        <v>22420</v>
      </c>
    </row>
    <row r="3" spans="2:5" x14ac:dyDescent="0.25">
      <c r="B3" s="1">
        <v>1985</v>
      </c>
      <c r="C3" s="1">
        <v>23620</v>
      </c>
    </row>
    <row r="4" spans="2:5" x14ac:dyDescent="0.25">
      <c r="B4" s="1">
        <v>1986</v>
      </c>
      <c r="C4" s="1">
        <v>24900</v>
      </c>
    </row>
    <row r="5" spans="2:5" x14ac:dyDescent="0.25">
      <c r="B5" s="1">
        <v>1987</v>
      </c>
      <c r="C5" s="1">
        <v>26060</v>
      </c>
    </row>
    <row r="6" spans="2:5" x14ac:dyDescent="0.25">
      <c r="B6" s="1">
        <v>1988</v>
      </c>
      <c r="C6" s="1">
        <v>27230</v>
      </c>
    </row>
    <row r="7" spans="2:5" x14ac:dyDescent="0.25">
      <c r="B7" s="1">
        <v>1989</v>
      </c>
      <c r="C7" s="1">
        <v>28910</v>
      </c>
    </row>
    <row r="8" spans="2:5" x14ac:dyDescent="0.25">
      <c r="B8" s="1">
        <v>1990</v>
      </c>
      <c r="C8" s="1">
        <v>29940</v>
      </c>
    </row>
    <row r="9" spans="2:5" x14ac:dyDescent="0.25">
      <c r="B9" s="1">
        <v>1991</v>
      </c>
      <c r="C9" s="1">
        <v>30130</v>
      </c>
    </row>
    <row r="10" spans="2:5" x14ac:dyDescent="0.25">
      <c r="B10" s="1">
        <v>1992</v>
      </c>
      <c r="C10" s="1">
        <v>30640</v>
      </c>
    </row>
    <row r="11" spans="2:5" x14ac:dyDescent="0.25">
      <c r="B11" s="1">
        <v>1993</v>
      </c>
      <c r="C11" s="1">
        <v>31240</v>
      </c>
    </row>
    <row r="12" spans="2:5" x14ac:dyDescent="0.25">
      <c r="B12" s="1">
        <v>1994</v>
      </c>
      <c r="C12" s="1">
        <v>32260</v>
      </c>
    </row>
    <row r="13" spans="2:5" x14ac:dyDescent="0.25">
      <c r="B13" s="1">
        <v>1995</v>
      </c>
      <c r="C13" s="1">
        <v>34080</v>
      </c>
    </row>
    <row r="14" spans="2:5" x14ac:dyDescent="0.25">
      <c r="B14" s="1">
        <v>1996</v>
      </c>
      <c r="C14" s="1">
        <v>35490</v>
      </c>
    </row>
    <row r="15" spans="2:5" x14ac:dyDescent="0.25">
      <c r="B15" s="1">
        <v>1997</v>
      </c>
      <c r="C15" s="1">
        <v>37010</v>
      </c>
    </row>
    <row r="16" spans="2:5" x14ac:dyDescent="0.25">
      <c r="B16" s="1">
        <v>1998</v>
      </c>
      <c r="C16" s="1">
        <v>38890</v>
      </c>
    </row>
    <row r="17" spans="2:3" x14ac:dyDescent="0.25">
      <c r="B17" s="1">
        <v>1999</v>
      </c>
      <c r="C17" s="1">
        <v>40700</v>
      </c>
    </row>
    <row r="18" spans="2:3" x14ac:dyDescent="0.25">
      <c r="B18" s="1">
        <v>2000</v>
      </c>
      <c r="C18" s="1">
        <v>41990</v>
      </c>
    </row>
    <row r="19" spans="2:3" x14ac:dyDescent="0.25">
      <c r="B19" s="1">
        <v>2001</v>
      </c>
      <c r="C19" s="1">
        <v>42230</v>
      </c>
    </row>
    <row r="20" spans="2:3" x14ac:dyDescent="0.25">
      <c r="B20" s="1">
        <v>2002</v>
      </c>
      <c r="C20" s="1">
        <v>42410</v>
      </c>
    </row>
    <row r="21" spans="2:3" x14ac:dyDescent="0.25">
      <c r="B21" s="1">
        <v>2003</v>
      </c>
      <c r="C21" s="1">
        <v>43320</v>
      </c>
    </row>
    <row r="22" spans="2:3" x14ac:dyDescent="0.25">
      <c r="B22" s="1">
        <v>2004</v>
      </c>
      <c r="C22" s="1">
        <v>44330</v>
      </c>
    </row>
    <row r="23" spans="2:3" x14ac:dyDescent="0.25">
      <c r="B23" s="1">
        <v>2005</v>
      </c>
      <c r="C23" s="1">
        <v>46330</v>
      </c>
    </row>
    <row r="24" spans="2:3" x14ac:dyDescent="0.25">
      <c r="B24" s="1">
        <v>2006</v>
      </c>
      <c r="C24" s="1">
        <v>48200</v>
      </c>
    </row>
    <row r="25" spans="2:3" x14ac:dyDescent="0.25">
      <c r="B25" s="1">
        <v>2007</v>
      </c>
      <c r="C25" s="1">
        <v>50230</v>
      </c>
    </row>
    <row r="26" spans="2:3" x14ac:dyDescent="0.25">
      <c r="B26" s="1">
        <v>2008</v>
      </c>
      <c r="C26" s="1">
        <v>50300</v>
      </c>
    </row>
    <row r="27" spans="2:3" x14ac:dyDescent="0.25">
      <c r="B27" s="1">
        <v>2009</v>
      </c>
      <c r="C27" s="1">
        <v>49780</v>
      </c>
    </row>
    <row r="28" spans="2:3" x14ac:dyDescent="0.25">
      <c r="B28" s="1">
        <v>2010</v>
      </c>
      <c r="C28" s="1">
        <v>49280</v>
      </c>
    </row>
    <row r="29" spans="2:3" x14ac:dyDescent="0.25">
      <c r="B29" s="1">
        <v>2011</v>
      </c>
      <c r="C29" s="1">
        <v>50050</v>
      </c>
    </row>
    <row r="30" spans="2:3" x14ac:dyDescent="0.25">
      <c r="B30" s="1">
        <v>2012</v>
      </c>
      <c r="C30" s="1">
        <v>51020</v>
      </c>
    </row>
    <row r="31" spans="2:3" x14ac:dyDescent="0.25">
      <c r="B31" s="1">
        <v>2013</v>
      </c>
      <c r="C31" s="1">
        <v>53590</v>
      </c>
    </row>
    <row r="32" spans="2:3" x14ac:dyDescent="0.25">
      <c r="B32" s="1">
        <v>2014</v>
      </c>
      <c r="C32" s="1">
        <v>53660</v>
      </c>
    </row>
    <row r="33" spans="2:3" x14ac:dyDescent="0.25">
      <c r="B33" s="1">
        <v>2015</v>
      </c>
      <c r="C33" s="1">
        <v>56520</v>
      </c>
    </row>
    <row r="34" spans="2:3" x14ac:dyDescent="0.25">
      <c r="B34" s="1">
        <v>2016</v>
      </c>
      <c r="C34" s="1">
        <v>59040</v>
      </c>
    </row>
    <row r="35" spans="2:3" x14ac:dyDescent="0.25">
      <c r="B35" s="1">
        <v>2017</v>
      </c>
      <c r="C35" s="1">
        <v>61140</v>
      </c>
    </row>
    <row r="36" spans="2:3" x14ac:dyDescent="0.25">
      <c r="B36" s="1">
        <v>2018</v>
      </c>
      <c r="C36" s="1">
        <v>63180</v>
      </c>
    </row>
    <row r="37" spans="2:3" x14ac:dyDescent="0.25">
      <c r="B37" s="1">
        <v>2019</v>
      </c>
      <c r="C37" s="1">
        <v>68700</v>
      </c>
    </row>
    <row r="38" spans="2:3" x14ac:dyDescent="0.25">
      <c r="B38" s="1">
        <v>2020</v>
      </c>
      <c r="C38" s="1">
        <v>68010</v>
      </c>
    </row>
    <row r="39" spans="2:3" x14ac:dyDescent="0.25">
      <c r="B39" s="1">
        <v>2021</v>
      </c>
      <c r="C39" s="1">
        <v>70780</v>
      </c>
    </row>
    <row r="40" spans="2:3" x14ac:dyDescent="0.25">
      <c r="B40" s="1">
        <v>2022</v>
      </c>
      <c r="C40" s="1">
        <v>74580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FFF8D4-6330-43A0-8175-A5D631C65191}">
  <dimension ref="C2:M67"/>
  <sheetViews>
    <sheetView workbookViewId="0">
      <selection activeCell="N57" sqref="N57"/>
    </sheetView>
  </sheetViews>
  <sheetFormatPr defaultRowHeight="15" x14ac:dyDescent="0.25"/>
  <cols>
    <col min="3" max="3" width="13.5703125" customWidth="1"/>
    <col min="11" max="11" width="32.85546875" customWidth="1"/>
  </cols>
  <sheetData>
    <row r="2" spans="3:13" x14ac:dyDescent="0.25">
      <c r="C2" s="1"/>
      <c r="D2" s="1"/>
      <c r="E2" s="1" t="s">
        <v>262</v>
      </c>
      <c r="F2" s="1"/>
      <c r="G2" s="1"/>
      <c r="H2" s="1" t="s">
        <v>261</v>
      </c>
      <c r="I2" s="1"/>
      <c r="J2" s="1"/>
      <c r="K2" s="1"/>
    </row>
    <row r="3" spans="3:13" x14ac:dyDescent="0.25">
      <c r="C3" s="1" t="s">
        <v>209</v>
      </c>
      <c r="D3" s="1" t="s">
        <v>39</v>
      </c>
      <c r="E3" s="1" t="s">
        <v>210</v>
      </c>
      <c r="F3" s="1" t="s">
        <v>211</v>
      </c>
      <c r="G3" s="1" t="s">
        <v>264</v>
      </c>
      <c r="H3" s="1" t="s">
        <v>210</v>
      </c>
      <c r="I3" s="1" t="s">
        <v>211</v>
      </c>
      <c r="J3" s="1" t="s">
        <v>264</v>
      </c>
      <c r="K3" s="1" t="s">
        <v>212</v>
      </c>
    </row>
    <row r="4" spans="3:13" x14ac:dyDescent="0.25">
      <c r="C4" s="1" t="s">
        <v>213</v>
      </c>
      <c r="D4" s="1">
        <v>1961</v>
      </c>
      <c r="E4" s="1">
        <v>64</v>
      </c>
      <c r="F4" s="1">
        <v>36</v>
      </c>
      <c r="G4" s="1" t="str">
        <f t="shared" ref="G4:G67" si="0">IF(E4&lt;F4,"rep",IF(E4&gt;F4,"dem"))</f>
        <v>dem</v>
      </c>
      <c r="H4" s="1">
        <v>262</v>
      </c>
      <c r="I4" s="1">
        <v>175</v>
      </c>
      <c r="J4" s="1" t="str">
        <f t="shared" ref="J4:J67" si="1">IF(H4&lt;I4,"rep",IF(H4&gt;I4,"dem"))</f>
        <v>dem</v>
      </c>
      <c r="K4" s="1" t="s">
        <v>266</v>
      </c>
    </row>
    <row r="5" spans="3:13" x14ac:dyDescent="0.25">
      <c r="C5" s="1"/>
      <c r="D5" s="1">
        <v>1962</v>
      </c>
      <c r="E5" s="1">
        <v>64</v>
      </c>
      <c r="F5" s="1">
        <v>36</v>
      </c>
      <c r="G5" s="1" t="str">
        <f t="shared" ref="G5" si="2">IF(E5&lt;F5,"rep",IF(E5&gt;F5,"dem"))</f>
        <v>dem</v>
      </c>
      <c r="H5" s="1">
        <v>262</v>
      </c>
      <c r="I5" s="1">
        <v>175</v>
      </c>
      <c r="J5" s="1" t="str">
        <f t="shared" ref="J5" si="3">IF(H5&lt;I5,"rep",IF(H5&gt;I5,"dem"))</f>
        <v>dem</v>
      </c>
      <c r="K5" s="1" t="s">
        <v>266</v>
      </c>
    </row>
    <row r="6" spans="3:13" x14ac:dyDescent="0.25">
      <c r="C6" s="1" t="s">
        <v>214</v>
      </c>
      <c r="D6" s="1">
        <v>1963</v>
      </c>
      <c r="E6" s="1">
        <v>67</v>
      </c>
      <c r="F6" s="1">
        <v>33</v>
      </c>
      <c r="G6" s="1" t="str">
        <f t="shared" si="0"/>
        <v>dem</v>
      </c>
      <c r="H6" s="1">
        <v>258</v>
      </c>
      <c r="I6" s="1">
        <v>176</v>
      </c>
      <c r="J6" s="1" t="str">
        <f t="shared" si="1"/>
        <v>dem</v>
      </c>
      <c r="K6" s="1" t="s">
        <v>215</v>
      </c>
    </row>
    <row r="7" spans="3:13" x14ac:dyDescent="0.25">
      <c r="C7" s="1"/>
      <c r="D7" s="1">
        <v>1964</v>
      </c>
      <c r="E7" s="1">
        <v>67</v>
      </c>
      <c r="F7" s="1">
        <v>33</v>
      </c>
      <c r="G7" s="1" t="str">
        <f t="shared" ref="G7:G8" si="4">IF(E7&lt;F7,"rep",IF(E7&gt;F7,"dem"))</f>
        <v>dem</v>
      </c>
      <c r="H7" s="1">
        <v>258</v>
      </c>
      <c r="I7" s="1">
        <v>176</v>
      </c>
      <c r="J7" s="1" t="str">
        <f t="shared" ref="J7:J8" si="5">IF(H7&lt;I7,"rep",IF(H7&gt;I7,"dem"))</f>
        <v>dem</v>
      </c>
      <c r="K7" s="1" t="s">
        <v>215</v>
      </c>
    </row>
    <row r="8" spans="3:13" x14ac:dyDescent="0.25">
      <c r="C8" s="1"/>
      <c r="D8" s="1">
        <v>1965</v>
      </c>
      <c r="E8" s="1">
        <v>67</v>
      </c>
      <c r="F8" s="1">
        <v>33</v>
      </c>
      <c r="G8" s="1" t="str">
        <f t="shared" si="4"/>
        <v>dem</v>
      </c>
      <c r="H8" s="1">
        <v>258</v>
      </c>
      <c r="I8" s="1">
        <v>176</v>
      </c>
      <c r="J8" s="1" t="str">
        <f t="shared" si="5"/>
        <v>dem</v>
      </c>
      <c r="K8" s="1" t="s">
        <v>215</v>
      </c>
    </row>
    <row r="9" spans="3:13" x14ac:dyDescent="0.25">
      <c r="C9" s="1" t="s">
        <v>216</v>
      </c>
      <c r="D9" s="1">
        <v>1966</v>
      </c>
      <c r="E9" s="1">
        <v>68</v>
      </c>
      <c r="F9" s="1">
        <v>32</v>
      </c>
      <c r="G9" s="1" t="str">
        <f t="shared" si="0"/>
        <v>dem</v>
      </c>
      <c r="H9" s="1">
        <v>295</v>
      </c>
      <c r="I9" s="1">
        <v>140</v>
      </c>
      <c r="J9" s="1" t="str">
        <f t="shared" si="1"/>
        <v>dem</v>
      </c>
      <c r="K9" s="1" t="s">
        <v>215</v>
      </c>
    </row>
    <row r="10" spans="3:13" x14ac:dyDescent="0.25">
      <c r="C10" s="1"/>
      <c r="D10" s="1">
        <v>1967</v>
      </c>
      <c r="E10" s="1">
        <v>68</v>
      </c>
      <c r="F10" s="1">
        <v>32</v>
      </c>
      <c r="G10" s="1" t="str">
        <f t="shared" ref="G10" si="6">IF(E10&lt;F10,"rep",IF(E10&gt;F10,"dem"))</f>
        <v>dem</v>
      </c>
      <c r="H10" s="1">
        <v>295</v>
      </c>
      <c r="I10" s="1">
        <v>140</v>
      </c>
      <c r="J10" s="1" t="str">
        <f t="shared" ref="J10" si="7">IF(H10&lt;I10,"rep",IF(H10&gt;I10,"dem"))</f>
        <v>dem</v>
      </c>
      <c r="K10" s="1" t="s">
        <v>215</v>
      </c>
    </row>
    <row r="11" spans="3:13" x14ac:dyDescent="0.25">
      <c r="C11" s="1" t="s">
        <v>217</v>
      </c>
      <c r="D11" s="1">
        <v>1968</v>
      </c>
      <c r="E11" s="1">
        <v>64</v>
      </c>
      <c r="F11" s="1">
        <v>36</v>
      </c>
      <c r="G11" s="1" t="str">
        <f t="shared" si="0"/>
        <v>dem</v>
      </c>
      <c r="H11" s="1">
        <v>247</v>
      </c>
      <c r="I11" s="1">
        <v>187</v>
      </c>
      <c r="J11" s="1" t="str">
        <f t="shared" si="1"/>
        <v>dem</v>
      </c>
      <c r="K11" s="1" t="s">
        <v>215</v>
      </c>
    </row>
    <row r="12" spans="3:13" x14ac:dyDescent="0.25">
      <c r="C12" s="1" t="s">
        <v>218</v>
      </c>
      <c r="D12" s="1">
        <v>1969</v>
      </c>
      <c r="E12" s="1">
        <v>58</v>
      </c>
      <c r="F12" s="1">
        <v>42</v>
      </c>
      <c r="G12" s="1" t="str">
        <f t="shared" si="0"/>
        <v>dem</v>
      </c>
      <c r="H12" s="1">
        <v>243</v>
      </c>
      <c r="I12" s="1">
        <v>192</v>
      </c>
      <c r="J12" s="1" t="str">
        <f t="shared" si="1"/>
        <v>dem</v>
      </c>
      <c r="K12" s="1" t="s">
        <v>267</v>
      </c>
    </row>
    <row r="13" spans="3:13" x14ac:dyDescent="0.25">
      <c r="C13" s="1"/>
      <c r="D13" s="1">
        <v>1970</v>
      </c>
      <c r="E13" s="1">
        <v>58</v>
      </c>
      <c r="F13" s="1">
        <v>42</v>
      </c>
      <c r="G13" s="1" t="str">
        <f t="shared" ref="G13" si="8">IF(E13&lt;F13,"rep",IF(E13&gt;F13,"dem"))</f>
        <v>dem</v>
      </c>
      <c r="H13" s="1">
        <v>243</v>
      </c>
      <c r="I13" s="1">
        <v>192</v>
      </c>
      <c r="J13" s="1" t="str">
        <f t="shared" ref="J13" si="9">IF(H13&lt;I13,"rep",IF(H13&gt;I13,"dem"))</f>
        <v>dem</v>
      </c>
      <c r="K13" s="1" t="s">
        <v>267</v>
      </c>
    </row>
    <row r="14" spans="3:13" x14ac:dyDescent="0.25">
      <c r="C14" s="1" t="s">
        <v>219</v>
      </c>
      <c r="D14" s="1">
        <v>1971</v>
      </c>
      <c r="E14" s="1">
        <v>54</v>
      </c>
      <c r="F14" s="1">
        <v>44</v>
      </c>
      <c r="G14" s="1" t="str">
        <f t="shared" si="0"/>
        <v>dem</v>
      </c>
      <c r="H14" s="1">
        <v>255</v>
      </c>
      <c r="I14" s="1">
        <v>180</v>
      </c>
      <c r="J14" s="1" t="str">
        <f t="shared" si="1"/>
        <v>dem</v>
      </c>
      <c r="K14" s="1" t="s">
        <v>267</v>
      </c>
    </row>
    <row r="15" spans="3:13" x14ac:dyDescent="0.25">
      <c r="C15" s="1"/>
      <c r="D15" s="1">
        <v>1972</v>
      </c>
      <c r="E15" s="1">
        <v>54</v>
      </c>
      <c r="F15" s="1">
        <v>44</v>
      </c>
      <c r="G15" s="1" t="str">
        <f t="shared" ref="G15" si="10">IF(E15&lt;F15,"rep",IF(E15&gt;F15,"dem"))</f>
        <v>dem</v>
      </c>
      <c r="H15" s="1">
        <v>255</v>
      </c>
      <c r="I15" s="1">
        <v>180</v>
      </c>
      <c r="J15" s="1" t="str">
        <f t="shared" ref="J15" si="11">IF(H15&lt;I15,"rep",IF(H15&gt;I15,"dem"))</f>
        <v>dem</v>
      </c>
      <c r="K15" s="1" t="s">
        <v>267</v>
      </c>
    </row>
    <row r="16" spans="3:13" x14ac:dyDescent="0.25">
      <c r="C16" s="1" t="s">
        <v>220</v>
      </c>
      <c r="D16" s="1">
        <v>1973</v>
      </c>
      <c r="E16" s="1">
        <v>56</v>
      </c>
      <c r="F16" s="1">
        <v>42</v>
      </c>
      <c r="G16" s="1" t="str">
        <f t="shared" si="0"/>
        <v>dem</v>
      </c>
      <c r="H16" s="1">
        <v>243</v>
      </c>
      <c r="I16" s="1">
        <v>192</v>
      </c>
      <c r="J16" s="1" t="str">
        <f t="shared" si="1"/>
        <v>dem</v>
      </c>
      <c r="K16" s="1" t="s">
        <v>221</v>
      </c>
      <c r="M16" t="s">
        <v>265</v>
      </c>
    </row>
    <row r="17" spans="3:11" x14ac:dyDescent="0.25">
      <c r="C17" s="1"/>
      <c r="D17" s="1">
        <v>1974</v>
      </c>
      <c r="E17" s="1">
        <v>56</v>
      </c>
      <c r="F17" s="1">
        <v>42</v>
      </c>
      <c r="G17" s="1" t="str">
        <f t="shared" ref="G17" si="12">IF(E17&lt;F17,"rep",IF(E17&gt;F17,"dem"))</f>
        <v>dem</v>
      </c>
      <c r="H17" s="1">
        <v>243</v>
      </c>
      <c r="I17" s="1">
        <v>192</v>
      </c>
      <c r="J17" s="1" t="str">
        <f t="shared" ref="J17" si="13">IF(H17&lt;I17,"rep",IF(H17&gt;I17,"dem"))</f>
        <v>dem</v>
      </c>
      <c r="K17" s="1" t="s">
        <v>221</v>
      </c>
    </row>
    <row r="18" spans="3:11" x14ac:dyDescent="0.25">
      <c r="C18" s="1" t="s">
        <v>222</v>
      </c>
      <c r="D18" s="1">
        <v>1975</v>
      </c>
      <c r="E18" s="1">
        <v>61</v>
      </c>
      <c r="F18" s="1">
        <v>37</v>
      </c>
      <c r="G18" s="1" t="str">
        <f t="shared" si="0"/>
        <v>dem</v>
      </c>
      <c r="H18" s="1">
        <v>291</v>
      </c>
      <c r="I18" s="1">
        <v>144</v>
      </c>
      <c r="J18" s="1" t="str">
        <f t="shared" si="1"/>
        <v>dem</v>
      </c>
      <c r="K18" s="1" t="s">
        <v>221</v>
      </c>
    </row>
    <row r="19" spans="3:11" x14ac:dyDescent="0.25">
      <c r="C19" s="1"/>
      <c r="D19" s="1">
        <v>1976</v>
      </c>
      <c r="E19" s="1">
        <v>61</v>
      </c>
      <c r="F19" s="1">
        <v>37</v>
      </c>
      <c r="G19" s="1" t="str">
        <f t="shared" ref="G19" si="14">IF(E19&lt;F19,"rep",IF(E19&gt;F19,"dem"))</f>
        <v>dem</v>
      </c>
      <c r="H19" s="1">
        <v>291</v>
      </c>
      <c r="I19" s="1">
        <v>144</v>
      </c>
      <c r="J19" s="1" t="str">
        <f t="shared" ref="J19" si="15">IF(H19&lt;I19,"rep",IF(H19&gt;I19,"dem"))</f>
        <v>dem</v>
      </c>
      <c r="K19" s="1" t="s">
        <v>221</v>
      </c>
    </row>
    <row r="20" spans="3:11" x14ac:dyDescent="0.25">
      <c r="C20" s="1" t="s">
        <v>223</v>
      </c>
      <c r="D20" s="1">
        <v>1977</v>
      </c>
      <c r="E20" s="1">
        <v>61</v>
      </c>
      <c r="F20" s="1">
        <v>38</v>
      </c>
      <c r="G20" s="1" t="str">
        <f t="shared" si="0"/>
        <v>dem</v>
      </c>
      <c r="H20" s="1">
        <v>292</v>
      </c>
      <c r="I20" s="1">
        <v>143</v>
      </c>
      <c r="J20" s="1" t="str">
        <f t="shared" si="1"/>
        <v>dem</v>
      </c>
      <c r="K20" s="1" t="s">
        <v>224</v>
      </c>
    </row>
    <row r="21" spans="3:11" x14ac:dyDescent="0.25">
      <c r="C21" s="1"/>
      <c r="D21" s="1">
        <v>1978</v>
      </c>
      <c r="E21" s="1">
        <v>61</v>
      </c>
      <c r="F21" s="1">
        <v>38</v>
      </c>
      <c r="G21" s="1" t="str">
        <f t="shared" ref="G21" si="16">IF(E21&lt;F21,"rep",IF(E21&gt;F21,"dem"))</f>
        <v>dem</v>
      </c>
      <c r="H21" s="1">
        <v>292</v>
      </c>
      <c r="I21" s="1">
        <v>143</v>
      </c>
      <c r="J21" s="1" t="str">
        <f t="shared" ref="J21" si="17">IF(H21&lt;I21,"rep",IF(H21&gt;I21,"dem"))</f>
        <v>dem</v>
      </c>
      <c r="K21" s="1" t="s">
        <v>224</v>
      </c>
    </row>
    <row r="22" spans="3:11" x14ac:dyDescent="0.25">
      <c r="C22" s="1" t="s">
        <v>225</v>
      </c>
      <c r="D22" s="1">
        <v>1979</v>
      </c>
      <c r="E22" s="1">
        <v>58</v>
      </c>
      <c r="F22" s="1">
        <v>41</v>
      </c>
      <c r="G22" s="1" t="str">
        <f t="shared" si="0"/>
        <v>dem</v>
      </c>
      <c r="H22" s="1">
        <v>277</v>
      </c>
      <c r="I22" s="1">
        <v>157</v>
      </c>
      <c r="J22" s="1" t="str">
        <f t="shared" si="1"/>
        <v>dem</v>
      </c>
      <c r="K22" s="1" t="s">
        <v>224</v>
      </c>
    </row>
    <row r="23" spans="3:11" x14ac:dyDescent="0.25">
      <c r="C23" s="1"/>
      <c r="D23" s="1">
        <v>1980</v>
      </c>
      <c r="E23" s="1">
        <v>58</v>
      </c>
      <c r="F23" s="1">
        <v>41</v>
      </c>
      <c r="G23" s="1" t="str">
        <f t="shared" ref="G23" si="18">IF(E23&lt;F23,"rep",IF(E23&gt;F23,"dem"))</f>
        <v>dem</v>
      </c>
      <c r="H23" s="1">
        <v>277</v>
      </c>
      <c r="I23" s="1">
        <v>157</v>
      </c>
      <c r="J23" s="1" t="str">
        <f t="shared" ref="J23" si="19">IF(H23&lt;I23,"rep",IF(H23&gt;I23,"dem"))</f>
        <v>dem</v>
      </c>
      <c r="K23" s="1" t="s">
        <v>224</v>
      </c>
    </row>
    <row r="24" spans="3:11" x14ac:dyDescent="0.25">
      <c r="C24" s="1" t="s">
        <v>226</v>
      </c>
      <c r="D24" s="1">
        <v>1981</v>
      </c>
      <c r="E24" s="1">
        <v>46</v>
      </c>
      <c r="F24" s="1">
        <v>53</v>
      </c>
      <c r="G24" s="1" t="str">
        <f t="shared" si="0"/>
        <v>rep</v>
      </c>
      <c r="H24" s="1">
        <v>242</v>
      </c>
      <c r="I24" s="1">
        <v>192</v>
      </c>
      <c r="J24" s="1" t="str">
        <f t="shared" si="1"/>
        <v>dem</v>
      </c>
      <c r="K24" s="1" t="s">
        <v>227</v>
      </c>
    </row>
    <row r="25" spans="3:11" x14ac:dyDescent="0.25">
      <c r="C25" s="1"/>
      <c r="D25" s="1">
        <v>1982</v>
      </c>
      <c r="E25" s="1">
        <v>46</v>
      </c>
      <c r="F25" s="1">
        <v>53</v>
      </c>
      <c r="G25" s="1" t="str">
        <f t="shared" ref="G25" si="20">IF(E25&lt;F25,"rep",IF(E25&gt;F25,"dem"))</f>
        <v>rep</v>
      </c>
      <c r="H25" s="1">
        <v>242</v>
      </c>
      <c r="I25" s="1">
        <v>192</v>
      </c>
      <c r="J25" s="1" t="str">
        <f t="shared" ref="J25" si="21">IF(H25&lt;I25,"rep",IF(H25&gt;I25,"dem"))</f>
        <v>dem</v>
      </c>
      <c r="K25" s="1" t="s">
        <v>227</v>
      </c>
    </row>
    <row r="26" spans="3:11" x14ac:dyDescent="0.25">
      <c r="C26" s="1" t="s">
        <v>228</v>
      </c>
      <c r="D26" s="1">
        <v>1983</v>
      </c>
      <c r="E26" s="1" t="s">
        <v>229</v>
      </c>
      <c r="F26" s="1" t="s">
        <v>230</v>
      </c>
      <c r="G26" s="1" t="str">
        <f t="shared" si="0"/>
        <v>rep</v>
      </c>
      <c r="H26" s="1">
        <v>269</v>
      </c>
      <c r="I26" s="1">
        <v>165</v>
      </c>
      <c r="J26" s="1" t="str">
        <f t="shared" si="1"/>
        <v>dem</v>
      </c>
      <c r="K26" s="1" t="s">
        <v>227</v>
      </c>
    </row>
    <row r="27" spans="3:11" x14ac:dyDescent="0.25">
      <c r="C27" s="1"/>
      <c r="D27" s="1">
        <v>1984</v>
      </c>
      <c r="E27" s="1" t="s">
        <v>229</v>
      </c>
      <c r="F27" s="1" t="s">
        <v>230</v>
      </c>
      <c r="G27" s="1" t="str">
        <f t="shared" ref="G27" si="22">IF(E27&lt;F27,"rep",IF(E27&gt;F27,"dem"))</f>
        <v>rep</v>
      </c>
      <c r="H27" s="1">
        <v>269</v>
      </c>
      <c r="I27" s="1">
        <v>165</v>
      </c>
      <c r="J27" s="1" t="str">
        <f t="shared" ref="J27" si="23">IF(H27&lt;I27,"rep",IF(H27&gt;I27,"dem"))</f>
        <v>dem</v>
      </c>
      <c r="K27" s="1" t="s">
        <v>227</v>
      </c>
    </row>
    <row r="28" spans="3:11" x14ac:dyDescent="0.25">
      <c r="C28" s="1" t="s">
        <v>231</v>
      </c>
      <c r="D28" s="1">
        <v>1985</v>
      </c>
      <c r="E28" s="1">
        <v>47</v>
      </c>
      <c r="F28" s="1">
        <v>53</v>
      </c>
      <c r="G28" s="1" t="str">
        <f t="shared" si="0"/>
        <v>rep</v>
      </c>
      <c r="H28" s="1">
        <v>253</v>
      </c>
      <c r="I28" s="1">
        <v>181</v>
      </c>
      <c r="J28" s="1" t="str">
        <f t="shared" si="1"/>
        <v>dem</v>
      </c>
      <c r="K28" s="1" t="s">
        <v>227</v>
      </c>
    </row>
    <row r="29" spans="3:11" x14ac:dyDescent="0.25">
      <c r="C29" s="1"/>
      <c r="D29" s="1">
        <v>1986</v>
      </c>
      <c r="E29" s="1">
        <v>47</v>
      </c>
      <c r="F29" s="1">
        <v>53</v>
      </c>
      <c r="G29" s="1" t="str">
        <f t="shared" ref="G29" si="24">IF(E29&lt;F29,"rep",IF(E29&gt;F29,"dem"))</f>
        <v>rep</v>
      </c>
      <c r="H29" s="1">
        <v>253</v>
      </c>
      <c r="I29" s="1">
        <v>181</v>
      </c>
      <c r="J29" s="1" t="str">
        <f t="shared" ref="J29" si="25">IF(H29&lt;I29,"rep",IF(H29&gt;I29,"dem"))</f>
        <v>dem</v>
      </c>
      <c r="K29" s="1" t="s">
        <v>227</v>
      </c>
    </row>
    <row r="30" spans="3:11" x14ac:dyDescent="0.25">
      <c r="C30" s="1" t="s">
        <v>232</v>
      </c>
      <c r="D30" s="1">
        <v>1987</v>
      </c>
      <c r="E30" s="1">
        <v>55</v>
      </c>
      <c r="F30" s="1">
        <v>45</v>
      </c>
      <c r="G30" s="1" t="str">
        <f t="shared" si="0"/>
        <v>dem</v>
      </c>
      <c r="H30" s="1">
        <v>258</v>
      </c>
      <c r="I30" s="1">
        <v>177</v>
      </c>
      <c r="J30" s="1" t="str">
        <f t="shared" si="1"/>
        <v>dem</v>
      </c>
      <c r="K30" s="1" t="s">
        <v>227</v>
      </c>
    </row>
    <row r="31" spans="3:11" x14ac:dyDescent="0.25">
      <c r="C31" s="1"/>
      <c r="D31" s="1">
        <v>1988</v>
      </c>
      <c r="E31" s="1">
        <v>55</v>
      </c>
      <c r="F31" s="1">
        <v>45</v>
      </c>
      <c r="G31" s="1" t="str">
        <f t="shared" ref="G31" si="26">IF(E31&lt;F31,"rep",IF(E31&gt;F31,"dem"))</f>
        <v>dem</v>
      </c>
      <c r="H31" s="1">
        <v>258</v>
      </c>
      <c r="I31" s="1">
        <v>177</v>
      </c>
      <c r="J31" s="1" t="str">
        <f t="shared" ref="J31" si="27">IF(H31&lt;I31,"rep",IF(H31&gt;I31,"dem"))</f>
        <v>dem</v>
      </c>
      <c r="K31" s="1" t="s">
        <v>227</v>
      </c>
    </row>
    <row r="32" spans="3:11" x14ac:dyDescent="0.25">
      <c r="C32" s="1" t="s">
        <v>233</v>
      </c>
      <c r="D32" s="1">
        <v>1989</v>
      </c>
      <c r="E32" s="1">
        <v>55</v>
      </c>
      <c r="F32" s="1">
        <v>45</v>
      </c>
      <c r="G32" s="1" t="str">
        <f t="shared" si="0"/>
        <v>dem</v>
      </c>
      <c r="H32" s="1">
        <v>260</v>
      </c>
      <c r="I32" s="1">
        <v>175</v>
      </c>
      <c r="J32" s="1" t="str">
        <f t="shared" si="1"/>
        <v>dem</v>
      </c>
      <c r="K32" s="1" t="s">
        <v>234</v>
      </c>
    </row>
    <row r="33" spans="3:11" x14ac:dyDescent="0.25">
      <c r="C33" s="1"/>
      <c r="D33" s="1">
        <v>1990</v>
      </c>
      <c r="E33" s="1">
        <v>55</v>
      </c>
      <c r="F33" s="1">
        <v>45</v>
      </c>
      <c r="G33" s="1" t="str">
        <f t="shared" ref="G33" si="28">IF(E33&lt;F33,"rep",IF(E33&gt;F33,"dem"))</f>
        <v>dem</v>
      </c>
      <c r="H33" s="1">
        <v>260</v>
      </c>
      <c r="I33" s="1">
        <v>175</v>
      </c>
      <c r="J33" s="1" t="str">
        <f t="shared" ref="J33" si="29">IF(H33&lt;I33,"rep",IF(H33&gt;I33,"dem"))</f>
        <v>dem</v>
      </c>
      <c r="K33" s="1" t="s">
        <v>234</v>
      </c>
    </row>
    <row r="34" spans="3:11" x14ac:dyDescent="0.25">
      <c r="C34" s="1" t="s">
        <v>235</v>
      </c>
      <c r="D34" s="1">
        <v>1991</v>
      </c>
      <c r="E34" s="1">
        <v>56</v>
      </c>
      <c r="F34" s="1">
        <v>44</v>
      </c>
      <c r="G34" s="1" t="str">
        <f t="shared" si="0"/>
        <v>dem</v>
      </c>
      <c r="H34" s="1">
        <v>267</v>
      </c>
      <c r="I34" s="1">
        <v>167</v>
      </c>
      <c r="J34" s="1" t="str">
        <f t="shared" si="1"/>
        <v>dem</v>
      </c>
      <c r="K34" s="1" t="s">
        <v>234</v>
      </c>
    </row>
    <row r="35" spans="3:11" x14ac:dyDescent="0.25">
      <c r="C35" s="1"/>
      <c r="D35" s="1">
        <v>1992</v>
      </c>
      <c r="E35" s="1">
        <v>56</v>
      </c>
      <c r="F35" s="1">
        <v>44</v>
      </c>
      <c r="G35" s="1" t="str">
        <f t="shared" ref="G35" si="30">IF(E35&lt;F35,"rep",IF(E35&gt;F35,"dem"))</f>
        <v>dem</v>
      </c>
      <c r="H35" s="1">
        <v>267</v>
      </c>
      <c r="I35" s="1">
        <v>167</v>
      </c>
      <c r="J35" s="1" t="str">
        <f t="shared" ref="J35" si="31">IF(H35&lt;I35,"rep",IF(H35&gt;I35,"dem"))</f>
        <v>dem</v>
      </c>
      <c r="K35" s="1" t="s">
        <v>234</v>
      </c>
    </row>
    <row r="36" spans="3:11" x14ac:dyDescent="0.25">
      <c r="C36" s="1" t="s">
        <v>236</v>
      </c>
      <c r="D36" s="1">
        <v>1993</v>
      </c>
      <c r="E36" s="1">
        <v>57</v>
      </c>
      <c r="F36" s="1">
        <v>43</v>
      </c>
      <c r="G36" s="1" t="str">
        <f t="shared" si="0"/>
        <v>dem</v>
      </c>
      <c r="H36" s="1">
        <v>258</v>
      </c>
      <c r="I36" s="1">
        <v>176</v>
      </c>
      <c r="J36" s="1" t="str">
        <f t="shared" si="1"/>
        <v>dem</v>
      </c>
      <c r="K36" s="1" t="s">
        <v>237</v>
      </c>
    </row>
    <row r="37" spans="3:11" x14ac:dyDescent="0.25">
      <c r="C37" s="1"/>
      <c r="D37" s="1">
        <v>1994</v>
      </c>
      <c r="E37" s="1">
        <v>57</v>
      </c>
      <c r="F37" s="1">
        <v>43</v>
      </c>
      <c r="G37" s="1" t="str">
        <f t="shared" ref="G37" si="32">IF(E37&lt;F37,"rep",IF(E37&gt;F37,"dem"))</f>
        <v>dem</v>
      </c>
      <c r="H37" s="1">
        <v>258</v>
      </c>
      <c r="I37" s="1">
        <v>176</v>
      </c>
      <c r="J37" s="1" t="str">
        <f t="shared" ref="J37" si="33">IF(H37&lt;I37,"rep",IF(H37&gt;I37,"dem"))</f>
        <v>dem</v>
      </c>
      <c r="K37" s="1" t="s">
        <v>237</v>
      </c>
    </row>
    <row r="38" spans="3:11" x14ac:dyDescent="0.25">
      <c r="C38" s="1" t="s">
        <v>238</v>
      </c>
      <c r="D38" s="1">
        <v>1995</v>
      </c>
      <c r="E38" s="1">
        <v>47</v>
      </c>
      <c r="F38" s="1">
        <v>53</v>
      </c>
      <c r="G38" s="1" t="str">
        <f t="shared" si="0"/>
        <v>rep</v>
      </c>
      <c r="H38" s="1">
        <v>204</v>
      </c>
      <c r="I38" s="1">
        <v>230</v>
      </c>
      <c r="J38" s="1" t="str">
        <f t="shared" si="1"/>
        <v>rep</v>
      </c>
      <c r="K38" s="1" t="s">
        <v>237</v>
      </c>
    </row>
    <row r="39" spans="3:11" x14ac:dyDescent="0.25">
      <c r="C39" s="1"/>
      <c r="D39" s="1">
        <v>1996</v>
      </c>
      <c r="E39" s="1">
        <v>47</v>
      </c>
      <c r="F39" s="1">
        <v>53</v>
      </c>
      <c r="G39" s="1" t="str">
        <f t="shared" ref="G39" si="34">IF(E39&lt;F39,"rep",IF(E39&gt;F39,"dem"))</f>
        <v>rep</v>
      </c>
      <c r="H39" s="1">
        <v>204</v>
      </c>
      <c r="I39" s="1">
        <v>230</v>
      </c>
      <c r="J39" s="1" t="str">
        <f t="shared" ref="J39" si="35">IF(H39&lt;I39,"rep",IF(H39&gt;I39,"dem"))</f>
        <v>rep</v>
      </c>
      <c r="K39" s="1" t="s">
        <v>237</v>
      </c>
    </row>
    <row r="40" spans="3:11" x14ac:dyDescent="0.25">
      <c r="C40" s="1" t="s">
        <v>239</v>
      </c>
      <c r="D40" s="1">
        <v>1997</v>
      </c>
      <c r="E40" s="1">
        <v>45</v>
      </c>
      <c r="F40" s="1">
        <v>55</v>
      </c>
      <c r="G40" s="1" t="str">
        <f t="shared" si="0"/>
        <v>rep</v>
      </c>
      <c r="H40" s="1">
        <v>206</v>
      </c>
      <c r="I40" s="1">
        <v>227</v>
      </c>
      <c r="J40" s="1" t="str">
        <f t="shared" si="1"/>
        <v>rep</v>
      </c>
      <c r="K40" s="1" t="s">
        <v>237</v>
      </c>
    </row>
    <row r="41" spans="3:11" x14ac:dyDescent="0.25">
      <c r="C41" s="1"/>
      <c r="D41" s="1">
        <v>1998</v>
      </c>
      <c r="E41" s="1">
        <v>45</v>
      </c>
      <c r="F41" s="1">
        <v>55</v>
      </c>
      <c r="G41" s="1" t="str">
        <f t="shared" ref="G41" si="36">IF(E41&lt;F41,"rep",IF(E41&gt;F41,"dem"))</f>
        <v>rep</v>
      </c>
      <c r="H41" s="1">
        <v>206</v>
      </c>
      <c r="I41" s="1">
        <v>227</v>
      </c>
      <c r="J41" s="1" t="str">
        <f t="shared" ref="J41" si="37">IF(H41&lt;I41,"rep",IF(H41&gt;I41,"dem"))</f>
        <v>rep</v>
      </c>
      <c r="K41" s="1" t="s">
        <v>237</v>
      </c>
    </row>
    <row r="42" spans="3:11" x14ac:dyDescent="0.25">
      <c r="C42" s="1" t="s">
        <v>240</v>
      </c>
      <c r="D42" s="1">
        <v>1999</v>
      </c>
      <c r="E42" s="1">
        <v>45</v>
      </c>
      <c r="F42" s="1">
        <v>55</v>
      </c>
      <c r="G42" s="1" t="str">
        <f t="shared" si="0"/>
        <v>rep</v>
      </c>
      <c r="H42" s="1">
        <v>211</v>
      </c>
      <c r="I42" s="1">
        <v>223</v>
      </c>
      <c r="J42" s="1" t="str">
        <f t="shared" si="1"/>
        <v>rep</v>
      </c>
      <c r="K42" s="1" t="s">
        <v>237</v>
      </c>
    </row>
    <row r="43" spans="3:11" x14ac:dyDescent="0.25">
      <c r="C43" s="1"/>
      <c r="D43" s="1">
        <v>2000</v>
      </c>
      <c r="E43" s="1">
        <v>45</v>
      </c>
      <c r="F43" s="1">
        <v>55</v>
      </c>
      <c r="G43" s="1" t="str">
        <f t="shared" ref="G43" si="38">IF(E43&lt;F43,"rep",IF(E43&gt;F43,"dem"))</f>
        <v>rep</v>
      </c>
      <c r="H43" s="1">
        <v>211</v>
      </c>
      <c r="I43" s="1">
        <v>223</v>
      </c>
      <c r="J43" s="1" t="str">
        <f t="shared" ref="J43" si="39">IF(H43&lt;I43,"rep",IF(H43&gt;I43,"dem"))</f>
        <v>rep</v>
      </c>
      <c r="K43" s="1" t="s">
        <v>237</v>
      </c>
    </row>
    <row r="44" spans="3:11" x14ac:dyDescent="0.25">
      <c r="C44" s="1" t="s">
        <v>241</v>
      </c>
      <c r="D44" s="1">
        <v>2001</v>
      </c>
      <c r="E44" s="1">
        <v>50</v>
      </c>
      <c r="F44" s="1" t="s">
        <v>268</v>
      </c>
      <c r="G44" s="1" t="str">
        <f t="shared" si="0"/>
        <v>rep</v>
      </c>
      <c r="H44" s="1">
        <v>212</v>
      </c>
      <c r="I44" s="1">
        <v>221</v>
      </c>
      <c r="J44" s="1" t="str">
        <f t="shared" si="1"/>
        <v>rep</v>
      </c>
      <c r="K44" s="1" t="s">
        <v>242</v>
      </c>
    </row>
    <row r="45" spans="3:11" x14ac:dyDescent="0.25">
      <c r="C45" s="1"/>
      <c r="D45" s="1">
        <v>2002</v>
      </c>
      <c r="E45" s="1">
        <v>50</v>
      </c>
      <c r="F45" s="1" t="s">
        <v>268</v>
      </c>
      <c r="G45" s="1" t="str">
        <f t="shared" ref="G45" si="40">IF(E45&lt;F45,"rep",IF(E45&gt;F45,"dem"))</f>
        <v>rep</v>
      </c>
      <c r="H45" s="1">
        <v>212</v>
      </c>
      <c r="I45" s="1">
        <v>221</v>
      </c>
      <c r="J45" s="1" t="str">
        <f t="shared" ref="J45" si="41">IF(H45&lt;I45,"rep",IF(H45&gt;I45,"dem"))</f>
        <v>rep</v>
      </c>
      <c r="K45" s="1" t="s">
        <v>242</v>
      </c>
    </row>
    <row r="46" spans="3:11" x14ac:dyDescent="0.25">
      <c r="C46" s="1" t="s">
        <v>243</v>
      </c>
      <c r="D46" s="1">
        <v>2003</v>
      </c>
      <c r="E46" s="1">
        <v>48</v>
      </c>
      <c r="F46" s="1">
        <v>51</v>
      </c>
      <c r="G46" s="1" t="str">
        <f t="shared" si="0"/>
        <v>rep</v>
      </c>
      <c r="H46" s="1">
        <v>205</v>
      </c>
      <c r="I46" s="1">
        <v>229</v>
      </c>
      <c r="J46" s="1" t="str">
        <f t="shared" si="1"/>
        <v>rep</v>
      </c>
      <c r="K46" s="1" t="s">
        <v>242</v>
      </c>
    </row>
    <row r="47" spans="3:11" x14ac:dyDescent="0.25">
      <c r="C47" s="1"/>
      <c r="D47" s="1">
        <v>2004</v>
      </c>
      <c r="E47" s="1">
        <v>48</v>
      </c>
      <c r="F47" s="1">
        <v>51</v>
      </c>
      <c r="G47" s="1" t="str">
        <f t="shared" ref="G47" si="42">IF(E47&lt;F47,"rep",IF(E47&gt;F47,"dem"))</f>
        <v>rep</v>
      </c>
      <c r="H47" s="1">
        <v>205</v>
      </c>
      <c r="I47" s="1">
        <v>229</v>
      </c>
      <c r="J47" s="1" t="str">
        <f t="shared" ref="J47" si="43">IF(H47&lt;I47,"rep",IF(H47&gt;I47,"dem"))</f>
        <v>rep</v>
      </c>
      <c r="K47" s="1" t="s">
        <v>242</v>
      </c>
    </row>
    <row r="48" spans="3:11" x14ac:dyDescent="0.25">
      <c r="C48" s="1" t="s">
        <v>244</v>
      </c>
      <c r="D48" s="1">
        <v>2005</v>
      </c>
      <c r="E48" s="1">
        <v>44</v>
      </c>
      <c r="F48" s="1">
        <v>55</v>
      </c>
      <c r="G48" s="1" t="str">
        <f t="shared" si="0"/>
        <v>rep</v>
      </c>
      <c r="H48" s="1">
        <v>202</v>
      </c>
      <c r="I48" s="1">
        <v>232</v>
      </c>
      <c r="J48" s="1" t="str">
        <f t="shared" si="1"/>
        <v>rep</v>
      </c>
      <c r="K48" s="1" t="s">
        <v>242</v>
      </c>
    </row>
    <row r="49" spans="3:11" x14ac:dyDescent="0.25">
      <c r="C49" s="1"/>
      <c r="D49" s="1">
        <v>2006</v>
      </c>
      <c r="E49" s="1">
        <v>44</v>
      </c>
      <c r="F49" s="1">
        <v>55</v>
      </c>
      <c r="G49" s="1" t="str">
        <f t="shared" ref="G49" si="44">IF(E49&lt;F49,"rep",IF(E49&gt;F49,"dem"))</f>
        <v>rep</v>
      </c>
      <c r="H49" s="1">
        <v>202</v>
      </c>
      <c r="I49" s="1">
        <v>232</v>
      </c>
      <c r="J49" s="1" t="str">
        <f t="shared" ref="J49" si="45">IF(H49&lt;I49,"rep",IF(H49&gt;I49,"dem"))</f>
        <v>rep</v>
      </c>
      <c r="K49" s="1" t="s">
        <v>242</v>
      </c>
    </row>
    <row r="50" spans="3:11" x14ac:dyDescent="0.25">
      <c r="C50" s="1" t="s">
        <v>245</v>
      </c>
      <c r="D50" s="1">
        <v>2007</v>
      </c>
      <c r="E50" s="1">
        <v>49</v>
      </c>
      <c r="F50" s="1">
        <v>49</v>
      </c>
      <c r="G50" s="1" t="s">
        <v>263</v>
      </c>
      <c r="H50" s="1">
        <v>233</v>
      </c>
      <c r="I50" s="1">
        <v>202</v>
      </c>
      <c r="J50" s="1" t="str">
        <f t="shared" si="1"/>
        <v>dem</v>
      </c>
      <c r="K50" s="1" t="s">
        <v>242</v>
      </c>
    </row>
    <row r="51" spans="3:11" x14ac:dyDescent="0.25">
      <c r="C51" s="1"/>
      <c r="D51" s="1">
        <v>2008</v>
      </c>
      <c r="E51" s="1">
        <v>49</v>
      </c>
      <c r="F51" s="1">
        <v>49</v>
      </c>
      <c r="G51" s="1" t="s">
        <v>263</v>
      </c>
      <c r="H51" s="1">
        <v>233</v>
      </c>
      <c r="I51" s="1">
        <v>202</v>
      </c>
      <c r="J51" s="1" t="str">
        <f t="shared" ref="J51" si="46">IF(H51&lt;I51,"rep",IF(H51&gt;I51,"dem"))</f>
        <v>dem</v>
      </c>
      <c r="K51" s="1" t="s">
        <v>242</v>
      </c>
    </row>
    <row r="52" spans="3:11" x14ac:dyDescent="0.25">
      <c r="C52" s="1" t="s">
        <v>246</v>
      </c>
      <c r="D52" s="1">
        <v>2009</v>
      </c>
      <c r="E52" s="1" t="s">
        <v>270</v>
      </c>
      <c r="F52" s="1" t="s">
        <v>269</v>
      </c>
      <c r="G52" s="1" t="str">
        <f t="shared" si="0"/>
        <v>dem</v>
      </c>
      <c r="H52" s="1">
        <v>257</v>
      </c>
      <c r="I52" s="1">
        <v>178</v>
      </c>
      <c r="J52" s="1" t="str">
        <f t="shared" si="1"/>
        <v>dem</v>
      </c>
      <c r="K52" s="1" t="s">
        <v>247</v>
      </c>
    </row>
    <row r="53" spans="3:11" x14ac:dyDescent="0.25">
      <c r="C53" s="1"/>
      <c r="D53" s="1">
        <v>2010</v>
      </c>
      <c r="E53" s="1" t="s">
        <v>270</v>
      </c>
      <c r="F53" s="1" t="s">
        <v>269</v>
      </c>
      <c r="G53" s="1" t="str">
        <f t="shared" ref="G53" si="47">IF(E53&lt;F53,"rep",IF(E53&gt;F53,"dem"))</f>
        <v>dem</v>
      </c>
      <c r="H53" s="1">
        <v>257</v>
      </c>
      <c r="I53" s="1">
        <v>178</v>
      </c>
      <c r="J53" s="1" t="str">
        <f t="shared" ref="J53" si="48">IF(H53&lt;I53,"rep",IF(H53&gt;I53,"dem"))</f>
        <v>dem</v>
      </c>
      <c r="K53" s="1" t="s">
        <v>247</v>
      </c>
    </row>
    <row r="54" spans="3:11" x14ac:dyDescent="0.25">
      <c r="C54" s="1" t="s">
        <v>248</v>
      </c>
      <c r="D54" s="1">
        <v>2011</v>
      </c>
      <c r="E54" s="1">
        <v>51</v>
      </c>
      <c r="F54" s="1">
        <v>47</v>
      </c>
      <c r="G54" s="1" t="str">
        <f t="shared" si="0"/>
        <v>dem</v>
      </c>
      <c r="H54" s="1">
        <v>193</v>
      </c>
      <c r="I54" s="1">
        <v>242</v>
      </c>
      <c r="J54" s="1" t="str">
        <f t="shared" si="1"/>
        <v>rep</v>
      </c>
      <c r="K54" s="1" t="s">
        <v>247</v>
      </c>
    </row>
    <row r="55" spans="3:11" x14ac:dyDescent="0.25">
      <c r="C55" s="1"/>
      <c r="D55" s="1">
        <v>2012</v>
      </c>
      <c r="E55" s="1">
        <v>51</v>
      </c>
      <c r="F55" s="1">
        <v>47</v>
      </c>
      <c r="G55" s="1" t="str">
        <f t="shared" ref="G55" si="49">IF(E55&lt;F55,"rep",IF(E55&gt;F55,"dem"))</f>
        <v>dem</v>
      </c>
      <c r="H55" s="1">
        <v>193</v>
      </c>
      <c r="I55" s="1">
        <v>242</v>
      </c>
      <c r="J55" s="1" t="str">
        <f t="shared" ref="J55" si="50">IF(H55&lt;I55,"rep",IF(H55&gt;I55,"dem"))</f>
        <v>rep</v>
      </c>
      <c r="K55" s="1" t="s">
        <v>247</v>
      </c>
    </row>
    <row r="56" spans="3:11" x14ac:dyDescent="0.25">
      <c r="C56" s="1" t="s">
        <v>249</v>
      </c>
      <c r="D56" s="1">
        <v>2013</v>
      </c>
      <c r="E56" s="1">
        <v>53</v>
      </c>
      <c r="F56" s="1">
        <v>45</v>
      </c>
      <c r="G56" s="1" t="str">
        <f t="shared" si="0"/>
        <v>dem</v>
      </c>
      <c r="H56" s="1">
        <v>201</v>
      </c>
      <c r="I56" s="1">
        <v>234</v>
      </c>
      <c r="J56" s="1" t="str">
        <f t="shared" si="1"/>
        <v>rep</v>
      </c>
      <c r="K56" s="1" t="s">
        <v>247</v>
      </c>
    </row>
    <row r="57" spans="3:11" x14ac:dyDescent="0.25">
      <c r="C57" s="1"/>
      <c r="D57" s="1">
        <v>2014</v>
      </c>
      <c r="E57" s="1">
        <v>53</v>
      </c>
      <c r="F57" s="1">
        <v>45</v>
      </c>
      <c r="G57" s="1" t="str">
        <f t="shared" ref="G57" si="51">IF(E57&lt;F57,"rep",IF(E57&gt;F57,"dem"))</f>
        <v>dem</v>
      </c>
      <c r="H57" s="1">
        <v>201</v>
      </c>
      <c r="I57" s="1">
        <v>234</v>
      </c>
      <c r="J57" s="1" t="str">
        <f t="shared" ref="J57" si="52">IF(H57&lt;I57,"rep",IF(H57&gt;I57,"dem"))</f>
        <v>rep</v>
      </c>
      <c r="K57" s="1" t="s">
        <v>247</v>
      </c>
    </row>
    <row r="58" spans="3:11" x14ac:dyDescent="0.25">
      <c r="C58" s="1" t="s">
        <v>250</v>
      </c>
      <c r="D58" s="1">
        <v>2015</v>
      </c>
      <c r="E58" s="1">
        <v>44</v>
      </c>
      <c r="F58" s="1">
        <v>54</v>
      </c>
      <c r="G58" s="1" t="str">
        <f t="shared" si="0"/>
        <v>rep</v>
      </c>
      <c r="H58" s="1">
        <v>188</v>
      </c>
      <c r="I58" s="1">
        <v>247</v>
      </c>
      <c r="J58" s="1" t="str">
        <f t="shared" si="1"/>
        <v>rep</v>
      </c>
      <c r="K58" s="1" t="s">
        <v>247</v>
      </c>
    </row>
    <row r="59" spans="3:11" x14ac:dyDescent="0.25">
      <c r="C59" s="1"/>
      <c r="D59" s="1">
        <v>2016</v>
      </c>
      <c r="E59" s="1">
        <v>44</v>
      </c>
      <c r="F59" s="1">
        <v>54</v>
      </c>
      <c r="G59" s="1" t="str">
        <f t="shared" ref="G59" si="53">IF(E59&lt;F59,"rep",IF(E59&gt;F59,"dem"))</f>
        <v>rep</v>
      </c>
      <c r="H59" s="1">
        <v>188</v>
      </c>
      <c r="I59" s="1">
        <v>247</v>
      </c>
      <c r="J59" s="1" t="str">
        <f t="shared" ref="J59" si="54">IF(H59&lt;I59,"rep",IF(H59&gt;I59,"dem"))</f>
        <v>rep</v>
      </c>
      <c r="K59" s="1" t="s">
        <v>247</v>
      </c>
    </row>
    <row r="60" spans="3:11" x14ac:dyDescent="0.25">
      <c r="C60" s="1" t="s">
        <v>251</v>
      </c>
      <c r="D60" s="1">
        <v>2017</v>
      </c>
      <c r="E60" s="1" t="s">
        <v>252</v>
      </c>
      <c r="F60" s="1" t="s">
        <v>253</v>
      </c>
      <c r="G60" s="1" t="str">
        <f t="shared" si="0"/>
        <v>rep</v>
      </c>
      <c r="H60" s="1">
        <v>194</v>
      </c>
      <c r="I60" s="1">
        <v>241</v>
      </c>
      <c r="J60" s="1" t="str">
        <f t="shared" si="1"/>
        <v>rep</v>
      </c>
      <c r="K60" s="1" t="s">
        <v>254</v>
      </c>
    </row>
    <row r="61" spans="3:11" x14ac:dyDescent="0.25">
      <c r="C61" s="1"/>
      <c r="D61" s="1">
        <v>2018</v>
      </c>
      <c r="E61" s="1" t="s">
        <v>252</v>
      </c>
      <c r="F61" s="1" t="s">
        <v>253</v>
      </c>
      <c r="G61" s="1" t="str">
        <f t="shared" ref="G61" si="55">IF(E61&lt;F61,"rep",IF(E61&gt;F61,"dem"))</f>
        <v>rep</v>
      </c>
      <c r="H61" s="1">
        <v>194</v>
      </c>
      <c r="I61" s="1">
        <v>241</v>
      </c>
      <c r="J61" s="1" t="str">
        <f t="shared" ref="J61" si="56">IF(H61&lt;I61,"rep",IF(H61&gt;I61,"dem"))</f>
        <v>rep</v>
      </c>
      <c r="K61" s="1" t="s">
        <v>254</v>
      </c>
    </row>
    <row r="62" spans="3:11" x14ac:dyDescent="0.25">
      <c r="C62" s="1" t="s">
        <v>255</v>
      </c>
      <c r="D62" s="1">
        <v>2019</v>
      </c>
      <c r="E62" s="1" t="s">
        <v>256</v>
      </c>
      <c r="F62" s="1" t="s">
        <v>257</v>
      </c>
      <c r="G62" s="1" t="str">
        <f t="shared" si="0"/>
        <v>rep</v>
      </c>
      <c r="H62" s="1">
        <v>235</v>
      </c>
      <c r="I62" s="1">
        <v>200</v>
      </c>
      <c r="J62" s="1" t="str">
        <f t="shared" si="1"/>
        <v>dem</v>
      </c>
      <c r="K62" s="1" t="s">
        <v>254</v>
      </c>
    </row>
    <row r="63" spans="3:11" x14ac:dyDescent="0.25">
      <c r="C63" s="1"/>
      <c r="D63" s="1">
        <v>2020</v>
      </c>
      <c r="E63" s="1" t="s">
        <v>256</v>
      </c>
      <c r="F63" s="1" t="s">
        <v>257</v>
      </c>
      <c r="G63" s="1" t="str">
        <f t="shared" ref="G63" si="57">IF(E63&lt;F63,"rep",IF(E63&gt;F63,"dem"))</f>
        <v>rep</v>
      </c>
      <c r="H63" s="1">
        <v>235</v>
      </c>
      <c r="I63" s="1">
        <v>200</v>
      </c>
      <c r="J63" s="1" t="str">
        <f t="shared" ref="J63" si="58">IF(H63&lt;I63,"rep",IF(H63&gt;I63,"dem"))</f>
        <v>dem</v>
      </c>
      <c r="K63" s="1" t="s">
        <v>254</v>
      </c>
    </row>
    <row r="64" spans="3:11" x14ac:dyDescent="0.25">
      <c r="C64" s="1" t="s">
        <v>258</v>
      </c>
      <c r="D64" s="1">
        <v>2021</v>
      </c>
      <c r="E64" s="1" t="s">
        <v>271</v>
      </c>
      <c r="F64" s="1" t="s">
        <v>272</v>
      </c>
      <c r="G64" s="1" t="str">
        <f t="shared" si="0"/>
        <v>rep</v>
      </c>
      <c r="H64" s="1">
        <v>222</v>
      </c>
      <c r="I64" s="1">
        <v>213</v>
      </c>
      <c r="J64" s="1" t="str">
        <f t="shared" si="1"/>
        <v>dem</v>
      </c>
      <c r="K64" s="1" t="s">
        <v>259</v>
      </c>
    </row>
    <row r="65" spans="3:11" x14ac:dyDescent="0.25">
      <c r="C65" s="1"/>
      <c r="D65" s="1">
        <v>2022</v>
      </c>
      <c r="E65" s="1" t="s">
        <v>271</v>
      </c>
      <c r="F65" s="1" t="s">
        <v>272</v>
      </c>
      <c r="G65" s="1" t="str">
        <f t="shared" ref="G65:G66" si="59">IF(E65&lt;F65,"rep",IF(E65&gt;F65,"dem"))</f>
        <v>rep</v>
      </c>
      <c r="H65" s="1">
        <v>222</v>
      </c>
      <c r="I65" s="1">
        <v>213</v>
      </c>
      <c r="J65" s="1" t="str">
        <f t="shared" ref="J65:J66" si="60">IF(H65&lt;I65,"rep",IF(H65&gt;I65,"dem"))</f>
        <v>dem</v>
      </c>
      <c r="K65" s="1" t="s">
        <v>259</v>
      </c>
    </row>
    <row r="66" spans="3:11" x14ac:dyDescent="0.25">
      <c r="C66" s="1"/>
      <c r="D66" s="1">
        <v>2023</v>
      </c>
      <c r="E66" s="1" t="s">
        <v>271</v>
      </c>
      <c r="F66" s="1" t="s">
        <v>272</v>
      </c>
      <c r="G66" s="1" t="str">
        <f t="shared" si="59"/>
        <v>rep</v>
      </c>
      <c r="H66" s="1">
        <v>222</v>
      </c>
      <c r="I66" s="1">
        <v>213</v>
      </c>
      <c r="J66" s="1" t="str">
        <f t="shared" si="60"/>
        <v>dem</v>
      </c>
      <c r="K66" s="1" t="s">
        <v>259</v>
      </c>
    </row>
    <row r="67" spans="3:11" x14ac:dyDescent="0.25">
      <c r="C67" s="1" t="s">
        <v>260</v>
      </c>
      <c r="D67" s="1">
        <v>2024</v>
      </c>
      <c r="E67" s="1">
        <v>48</v>
      </c>
      <c r="F67" s="1">
        <v>49</v>
      </c>
      <c r="G67" s="1" t="str">
        <f t="shared" si="0"/>
        <v>rep</v>
      </c>
      <c r="H67" s="1">
        <v>213</v>
      </c>
      <c r="I67" s="1">
        <v>221</v>
      </c>
      <c r="J67" s="1" t="str">
        <f t="shared" si="1"/>
        <v>rep</v>
      </c>
      <c r="K67" s="1" t="s">
        <v>259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E55ECC-C9E7-4420-8724-B14A129AF80F}">
  <sheetPr>
    <tabColor theme="0"/>
  </sheetPr>
  <dimension ref="B1:AB21"/>
  <sheetViews>
    <sheetView tabSelected="1" zoomScale="85" zoomScaleNormal="85" workbookViewId="0">
      <selection activeCell="AI23" sqref="AI23"/>
    </sheetView>
  </sheetViews>
  <sheetFormatPr defaultRowHeight="15" x14ac:dyDescent="0.25"/>
  <cols>
    <col min="1" max="1" width="9.140625" style="11"/>
    <col min="2" max="2" width="35" style="11" customWidth="1"/>
    <col min="3" max="4" width="13.42578125" style="11" customWidth="1"/>
    <col min="5" max="5" width="1.140625" style="11" customWidth="1"/>
    <col min="6" max="7" width="13.42578125" style="11" customWidth="1"/>
    <col min="8" max="8" width="1.140625" style="11" customWidth="1"/>
    <col min="9" max="10" width="13.42578125" style="11" customWidth="1"/>
    <col min="11" max="11" width="1.140625" style="11" customWidth="1"/>
    <col min="12" max="13" width="13.42578125" style="11" customWidth="1"/>
    <col min="14" max="14" width="1.140625" style="11" customWidth="1"/>
    <col min="15" max="26" width="13.7109375" style="11" customWidth="1"/>
    <col min="27" max="27" width="1.140625" style="11" customWidth="1"/>
    <col min="28" max="28" width="17" style="11" bestFit="1" customWidth="1"/>
    <col min="29" max="16384" width="9.140625" style="11"/>
  </cols>
  <sheetData>
    <row r="1" spans="2:28" ht="21.75" customHeight="1" x14ac:dyDescent="0.25">
      <c r="B1" s="73" t="s">
        <v>169</v>
      </c>
      <c r="C1" s="73"/>
      <c r="D1" s="73"/>
      <c r="E1" s="73"/>
      <c r="F1" s="73"/>
      <c r="G1" s="73"/>
      <c r="H1" s="73"/>
      <c r="I1" s="73"/>
      <c r="J1" s="73"/>
      <c r="K1" s="73"/>
      <c r="L1" s="74"/>
      <c r="M1" s="74"/>
      <c r="N1" s="74"/>
      <c r="O1" s="74"/>
      <c r="P1" s="74"/>
      <c r="Q1" s="74"/>
      <c r="R1" s="74"/>
      <c r="S1" s="74"/>
      <c r="T1" s="74"/>
      <c r="U1" s="74"/>
      <c r="V1" s="74"/>
      <c r="W1" s="74"/>
      <c r="X1" s="74"/>
      <c r="Y1" s="74"/>
      <c r="Z1" s="74"/>
    </row>
    <row r="2" spans="2:28" ht="18.75" customHeight="1" thickBot="1" x14ac:dyDescent="0.3">
      <c r="B2" s="70"/>
      <c r="C2" s="73" t="s">
        <v>20</v>
      </c>
      <c r="D2" s="173"/>
      <c r="E2" s="70"/>
      <c r="F2" s="175" t="s">
        <v>278</v>
      </c>
      <c r="G2" s="176"/>
      <c r="H2" s="176"/>
      <c r="I2" s="176"/>
      <c r="J2" s="176"/>
      <c r="K2" s="70"/>
      <c r="L2" s="177" t="s">
        <v>279</v>
      </c>
      <c r="M2" s="176"/>
      <c r="N2" s="176"/>
      <c r="O2" s="176"/>
      <c r="P2" s="176"/>
      <c r="Q2" s="176"/>
      <c r="R2" s="176"/>
      <c r="S2" s="176"/>
      <c r="T2" s="176"/>
      <c r="U2" s="176"/>
      <c r="V2" s="176"/>
      <c r="W2" s="176"/>
      <c r="X2" s="176"/>
      <c r="Y2" s="176"/>
      <c r="Z2" s="176"/>
    </row>
    <row r="3" spans="2:28" ht="16.5" thickTop="1" thickBot="1" x14ac:dyDescent="0.3">
      <c r="C3" s="178" t="s">
        <v>284</v>
      </c>
      <c r="D3" s="179"/>
      <c r="E3" s="180"/>
      <c r="F3" s="181" t="s">
        <v>275</v>
      </c>
      <c r="G3" s="182"/>
      <c r="H3" s="183"/>
      <c r="I3" s="184" t="s">
        <v>276</v>
      </c>
      <c r="J3" s="179"/>
      <c r="K3" s="180"/>
      <c r="L3" s="181" t="s">
        <v>277</v>
      </c>
      <c r="M3" s="182"/>
      <c r="N3" s="183"/>
      <c r="O3" s="183" t="s">
        <v>145</v>
      </c>
      <c r="P3" s="183" t="s">
        <v>146</v>
      </c>
      <c r="Q3" s="183" t="s">
        <v>147</v>
      </c>
      <c r="R3" s="183" t="s">
        <v>148</v>
      </c>
      <c r="S3" s="183" t="s">
        <v>149</v>
      </c>
      <c r="T3" s="183" t="s">
        <v>150</v>
      </c>
      <c r="U3" s="183" t="s">
        <v>151</v>
      </c>
      <c r="V3" s="183" t="s">
        <v>152</v>
      </c>
      <c r="W3" s="183" t="s">
        <v>153</v>
      </c>
      <c r="X3" s="183" t="s">
        <v>154</v>
      </c>
      <c r="Y3" s="183" t="s">
        <v>155</v>
      </c>
      <c r="Z3" s="185" t="s">
        <v>156</v>
      </c>
    </row>
    <row r="4" spans="2:28" ht="15.75" thickBot="1" x14ac:dyDescent="0.3">
      <c r="C4" s="186" t="s">
        <v>136</v>
      </c>
      <c r="D4" s="174" t="s">
        <v>137</v>
      </c>
      <c r="E4" s="120"/>
      <c r="F4" s="145" t="s">
        <v>136</v>
      </c>
      <c r="G4" s="147" t="s">
        <v>137</v>
      </c>
      <c r="H4" s="120"/>
      <c r="I4" s="146" t="s">
        <v>136</v>
      </c>
      <c r="J4" s="148" t="s">
        <v>137</v>
      </c>
      <c r="K4" s="120"/>
      <c r="L4" s="146" t="s">
        <v>136</v>
      </c>
      <c r="M4" s="147" t="s">
        <v>137</v>
      </c>
      <c r="N4" s="120"/>
      <c r="O4" s="172" t="s">
        <v>23</v>
      </c>
      <c r="P4" s="171" t="s">
        <v>25</v>
      </c>
      <c r="Q4" s="170" t="s">
        <v>26</v>
      </c>
      <c r="R4" s="170" t="s">
        <v>27</v>
      </c>
      <c r="S4" s="171" t="s">
        <v>28</v>
      </c>
      <c r="T4" s="170" t="s">
        <v>29</v>
      </c>
      <c r="U4" s="170" t="s">
        <v>30</v>
      </c>
      <c r="V4" s="171" t="s">
        <v>32</v>
      </c>
      <c r="W4" s="170" t="s">
        <v>31</v>
      </c>
      <c r="X4" s="171" t="s">
        <v>33</v>
      </c>
      <c r="Y4" s="170" t="s">
        <v>34</v>
      </c>
      <c r="Z4" s="187" t="s">
        <v>35</v>
      </c>
      <c r="AB4" s="149"/>
    </row>
    <row r="5" spans="2:28" x14ac:dyDescent="0.25">
      <c r="B5" s="33" t="s">
        <v>138</v>
      </c>
      <c r="C5" s="188">
        <f>AVERAGE(F5,I5,L5)</f>
        <v>13.033461538461539</v>
      </c>
      <c r="D5" s="157">
        <f>AVERAGE(G5,J5,M5)</f>
        <v>14.146764705882353</v>
      </c>
      <c r="E5" s="134"/>
      <c r="F5" s="156">
        <f>AVERAGEIFS(GDP!J:J,GDP!Y:Y,"rep")</f>
        <v>12.855</v>
      </c>
      <c r="G5" s="157">
        <f>AVERAGEIFS(GDP!J:J,GDP!Y:Y,"dem")</f>
        <v>15.075000000000001</v>
      </c>
      <c r="H5" s="134"/>
      <c r="I5" s="158">
        <f>AVERAGEIFS(GDP!J:J,GDP!Z:Z,"rep")</f>
        <v>13.530000000000001</v>
      </c>
      <c r="J5" s="159">
        <f>AVERAGEIFS(GDP!J:J,GDP!Z:Z,"dem")</f>
        <v>13.329999999999998</v>
      </c>
      <c r="K5" s="134"/>
      <c r="L5" s="158">
        <f>AVERAGEIFS(GDP!J:J,GDP!X:X,"rep")</f>
        <v>12.715384615384616</v>
      </c>
      <c r="M5" s="157">
        <f>AVERAGEIFS(GDP!J:J,GDP!X:X,"dem")</f>
        <v>14.035294117647059</v>
      </c>
      <c r="N5" s="120"/>
      <c r="O5" s="160"/>
      <c r="P5" s="161"/>
      <c r="Q5" s="161"/>
      <c r="R5" s="161"/>
      <c r="S5" s="161"/>
      <c r="T5" s="161"/>
      <c r="U5" s="162">
        <f>AVERAGEIFS(GDP!$J:$J,GDP!$V:$V,"bush")</f>
        <v>12.8</v>
      </c>
      <c r="V5" s="162">
        <f>AVERAGEIFS(GDP!$J:$J,GDP!$V:$V,"clinton")</f>
        <v>13.114285714285714</v>
      </c>
      <c r="W5" s="162">
        <f>AVERAGEIFS(GDP!$J:$J,GDP!$V:$V,"w bush")</f>
        <v>12.725</v>
      </c>
      <c r="X5" s="162">
        <f>AVERAGEIFS(GDP!$J:$J,GDP!$V:$V,"obama")</f>
        <v>15.175000000000001</v>
      </c>
      <c r="Y5" s="162">
        <f>AVERAGEIFS(GDP!$J:$J,GDP!$V:$V,"trump")</f>
        <v>12.674999999999999</v>
      </c>
      <c r="Z5" s="189">
        <f>AVERAGEIFS(GDP!$J:$J,GDP!$V:$V,"biden")</f>
        <v>12.7</v>
      </c>
      <c r="AB5" s="150"/>
    </row>
    <row r="6" spans="2:28" x14ac:dyDescent="0.25">
      <c r="B6" s="33" t="s">
        <v>142</v>
      </c>
      <c r="C6" s="190">
        <f t="shared" ref="C6:C20" si="0">AVERAGE(F6,I6,L6)</f>
        <v>5.6784455128205125E-2</v>
      </c>
      <c r="D6" s="35">
        <f t="shared" ref="D6:D20" si="1">AVERAGE(G6,J6,M6)</f>
        <v>5.9616619981325863E-2</v>
      </c>
      <c r="E6" s="134"/>
      <c r="F6" s="135">
        <f>AVERAGEIFS(GDP!H:H,GDP!Y:Y,"rep")</f>
        <v>5.5384615384615393E-2</v>
      </c>
      <c r="G6" s="35">
        <f>AVERAGEIFS(GDP!H:H,GDP!Y:Y,"dem")</f>
        <v>6.1411764705882339E-2</v>
      </c>
      <c r="H6" s="134"/>
      <c r="I6" s="34">
        <f>AVERAGEIFS(GDP!H:H,GDP!Z:Z,"rep")</f>
        <v>5.3250000000000006E-2</v>
      </c>
      <c r="J6" s="136">
        <f>AVERAGEIFS(GDP!H:H,GDP!Z:Z,"dem")</f>
        <v>6.1571428571428589E-2</v>
      </c>
      <c r="K6" s="134"/>
      <c r="L6" s="34">
        <f>AVERAGEIFS(GDP!H:H,GDP!X:X,"rep")</f>
        <v>6.1718749999999989E-2</v>
      </c>
      <c r="M6" s="35">
        <f>AVERAGEIFS(GDP!H:H,GDP!X:X,"dem")</f>
        <v>5.5866666666666655E-2</v>
      </c>
      <c r="N6" s="120"/>
      <c r="O6" s="34">
        <f>AVERAGEIFS(GDP!$H:$H,GDP!$V:$V,O4)</f>
        <v>5.7499999999999996E-2</v>
      </c>
      <c r="P6" s="31">
        <f>AVERAGEIFS(GDP!$H:$H,GDP!$V:$V,P4)</f>
        <v>4.2500000000000003E-2</v>
      </c>
      <c r="Q6" s="31">
        <f>AVERAGEIFS(GDP!$H:$H,GDP!$V:$V,Q4)</f>
        <v>5.1400000000000001E-2</v>
      </c>
      <c r="R6" s="31">
        <f>AVERAGEIFS(GDP!$H:$H,GDP!$V:$V,R4)</f>
        <v>7.7333333333333323E-2</v>
      </c>
      <c r="S6" s="31">
        <f>AVERAGEIFS(GDP!$H:$H,GDP!$V:$V,S4)</f>
        <v>6.4000000000000001E-2</v>
      </c>
      <c r="T6" s="31">
        <f>AVERAGEIFS(GDP!$H:$H,GDP!$V:$V,T4)</f>
        <v>7.4375000000000011E-2</v>
      </c>
      <c r="U6" s="31">
        <f>AVERAGEIFS(GDP!$H:$H,GDP!$V:$V,U4)</f>
        <v>6.6000000000000003E-2</v>
      </c>
      <c r="V6" s="31">
        <f>AVERAGEIFS(GDP!$H:$H,GDP!$V:$V,V4)</f>
        <v>4.9999999999999989E-2</v>
      </c>
      <c r="W6" s="31">
        <f>AVERAGEIFS(GDP!$H:$H,GDP!$V:$V,W4)</f>
        <v>5.5499999999999994E-2</v>
      </c>
      <c r="X6" s="31">
        <f>AVERAGEIFS(GDP!$H:$H,GDP!$V:$V,X4)</f>
        <v>7.2000000000000008E-2</v>
      </c>
      <c r="Y6" s="31">
        <f>AVERAGEIFS(GDP!$H:$H,GDP!$V:$V,Y4)</f>
        <v>4.5749999999999999E-2</v>
      </c>
      <c r="Z6" s="191">
        <f>AVERAGEIFS(GDP!$H:$H,GDP!$V:$V,Z4)</f>
        <v>3.7000000000000005E-2</v>
      </c>
      <c r="AB6" s="150"/>
    </row>
    <row r="7" spans="2:28" x14ac:dyDescent="0.25">
      <c r="B7" s="33" t="s">
        <v>139</v>
      </c>
      <c r="C7" s="192">
        <f t="shared" si="0"/>
        <v>130477146.82539682</v>
      </c>
      <c r="D7" s="37">
        <f t="shared" si="1"/>
        <v>107059101.48768811</v>
      </c>
      <c r="E7" s="134"/>
      <c r="F7" s="137">
        <f>AVERAGEIFS(GDP!I:I,GDP!Y:Y,"rep")</f>
        <v>134889071.42857143</v>
      </c>
      <c r="G7" s="37">
        <f>AVERAGEIFS(GDP!I:I,GDP!Y:Y,"dem")</f>
        <v>99580058.823529407</v>
      </c>
      <c r="H7" s="134"/>
      <c r="I7" s="36">
        <f>AVERAGEIFS(GDP!I:I,GDP!Z:Z,"rep")</f>
        <v>140331619.04761904</v>
      </c>
      <c r="J7" s="138">
        <f>AVERAGEIFS(GDP!I:I,GDP!Z:Z,"dem")</f>
        <v>104838558.13953489</v>
      </c>
      <c r="K7" s="134"/>
      <c r="L7" s="36">
        <f>AVERAGEIFS(GDP!I:I,GDP!X:X,"rep")</f>
        <v>116210750</v>
      </c>
      <c r="M7" s="37">
        <f>AVERAGEIFS(GDP!I:I,GDP!X:X,"dem")</f>
        <v>116758687.5</v>
      </c>
      <c r="N7" s="120"/>
      <c r="O7" s="36">
        <f>AVERAGEIFS(GDP!$I:$I,GDP!$V:$V,O4)</f>
        <v>65942000</v>
      </c>
      <c r="P7" s="32">
        <f>AVERAGEIFS(GDP!$I:$I,GDP!$V:$V,P4)</f>
        <v>70994166.666666672</v>
      </c>
      <c r="Q7" s="32">
        <f>AVERAGEIFS(GDP!$I:$I,GDP!$V:$V,Q4)</f>
        <v>79713800</v>
      </c>
      <c r="R7" s="32">
        <f>AVERAGEIFS(GDP!$I:$I,GDP!$V:$V,R4)</f>
        <v>86527333.333333328</v>
      </c>
      <c r="S7" s="32">
        <f>AVERAGEIFS(GDP!$I:$I,GDP!$V:$V,S4)</f>
        <v>95534750</v>
      </c>
      <c r="T7" s="32">
        <f>AVERAGEIFS(GDP!$I:$I,GDP!$V:$V,T4)</f>
        <v>105270875</v>
      </c>
      <c r="U7" s="32">
        <f>AVERAGEIFS(GDP!$I:$I,GDP!$V:$V,U4)</f>
        <v>117926750</v>
      </c>
      <c r="V7" s="32">
        <f>AVERAGEIFS(GDP!$I:$I,GDP!$V:$V,V4)</f>
        <v>127429875</v>
      </c>
      <c r="W7" s="32">
        <f>AVERAGEIFS(GDP!$I:$I,GDP!$V:$V,W4)</f>
        <v>140646125</v>
      </c>
      <c r="X7" s="32">
        <f>AVERAGEIFS(GDP!$I:$I,GDP!$V:$V,X4)</f>
        <v>143583000</v>
      </c>
      <c r="Y7" s="32">
        <f>AVERAGEIFS(GDP!$I:$I,GDP!$V:$V,Y4)</f>
        <v>155387500</v>
      </c>
      <c r="Z7" s="193">
        <f>AVERAGEIFS(GDP!$I:$I,GDP!$V:$V,Z4)</f>
        <v>157046750</v>
      </c>
      <c r="AB7" s="150"/>
    </row>
    <row r="8" spans="2:28" x14ac:dyDescent="0.25">
      <c r="B8" s="33" t="s">
        <v>140</v>
      </c>
      <c r="C8" s="190">
        <f t="shared" si="0"/>
        <v>4.5205505376649337E-2</v>
      </c>
      <c r="D8" s="35">
        <f t="shared" si="1"/>
        <v>5.3673637759406707E-2</v>
      </c>
      <c r="E8" s="134"/>
      <c r="F8" s="135">
        <f>AVERAGEIFS(GDP!F:F,GDP!Y:Y,"rep")</f>
        <v>4.6801534215795207E-2</v>
      </c>
      <c r="G8" s="35">
        <f>AVERAGEIFS(GDP!F:F,GDP!Y:Y,"dem")</f>
        <v>5.4802857704425438E-2</v>
      </c>
      <c r="H8" s="134"/>
      <c r="I8" s="34">
        <f>AVERAGEIFS(GDP!F:F,GDP!Z:Z,"rep")</f>
        <v>3.7690917616322067E-2</v>
      </c>
      <c r="J8" s="136">
        <f>AVERAGEIFS(GDP!F:F,GDP!Z:Z,"dem")</f>
        <v>5.6509630172471979E-2</v>
      </c>
      <c r="K8" s="134"/>
      <c r="L8" s="34">
        <f>AVERAGEIFS(GDP!F:F,GDP!X:X,"rep")</f>
        <v>5.1124064297830729E-2</v>
      </c>
      <c r="M8" s="35">
        <f>AVERAGEIFS(GDP!F:F,GDP!X:X,"dem")</f>
        <v>4.9708425401322712E-2</v>
      </c>
      <c r="N8" s="120"/>
      <c r="O8" s="34">
        <f>AVERAGEIFS(GDP!$F:$F,GDP!$V:$V,O4)</f>
        <v>3.7017183373960039E-2</v>
      </c>
      <c r="P8" s="31">
        <f>AVERAGEIFS(GDP!$F:$F,GDP!$V:$V,P4)</f>
        <v>5.967612614685678E-2</v>
      </c>
      <c r="Q8" s="31">
        <f>AVERAGEIFS(GDP!$F:$F,GDP!$V:$V,Q4)</f>
        <v>6.9167755590391872E-2</v>
      </c>
      <c r="R8" s="31">
        <f>AVERAGEIFS(GDP!$F:$F,GDP!$V:$V,R4)</f>
        <v>7.8314482348951775E-2</v>
      </c>
      <c r="S8" s="31">
        <f>AVERAGEIFS(GDP!$F:$F,GDP!$V:$V,S4)</f>
        <v>9.0734938851034508E-2</v>
      </c>
      <c r="T8" s="31">
        <f>AVERAGEIFS(GDP!$F:$F,GDP!$V:$V,T4)</f>
        <v>6.4134997221307138E-2</v>
      </c>
      <c r="U8" s="31">
        <f>AVERAGEIFS(GDP!$F:$F,GDP!$V:$V,U4)</f>
        <v>4.179488608186302E-2</v>
      </c>
      <c r="V8" s="31">
        <f>AVERAGEIFS(GDP!$F:$F,GDP!$V:$V,V4)</f>
        <v>4.3647234920151406E-2</v>
      </c>
      <c r="W8" s="31">
        <f>AVERAGEIFS(GDP!$F:$F,GDP!$V:$V,W4)</f>
        <v>3.5528956790522287E-2</v>
      </c>
      <c r="X8" s="31">
        <f>AVERAGEIFS(GDP!$F:$F,GDP!$V:$V,X4)</f>
        <v>2.1463788635352948E-2</v>
      </c>
      <c r="Y8" s="31">
        <f>AVERAGEIFS(GDP!$F:$F,GDP!$V:$V,Y4)</f>
        <v>2.2674164027420257E-2</v>
      </c>
      <c r="Z8" s="191">
        <f>AVERAGEIFS(GDP!$F:$F,GDP!$V:$V,Z4)</f>
        <v>8.766684728122387E-2</v>
      </c>
      <c r="AB8" s="150"/>
    </row>
    <row r="9" spans="2:28" x14ac:dyDescent="0.25">
      <c r="B9" s="33" t="s">
        <v>141</v>
      </c>
      <c r="C9" s="190">
        <f t="shared" si="0"/>
        <v>1.6592177011659371E-2</v>
      </c>
      <c r="D9" s="35">
        <f t="shared" si="1"/>
        <v>1.9864674359636108E-2</v>
      </c>
      <c r="E9" s="134"/>
      <c r="F9" s="135">
        <f>AVERAGEIFS(GDP!G:G,GDP!Y:Y,"rep")</f>
        <v>2.1558676962968617E-2</v>
      </c>
      <c r="G9" s="35">
        <f>AVERAGEIFS(GDP!G:G,GDP!Y:Y,"dem")</f>
        <v>1.7175626032557432E-2</v>
      </c>
      <c r="H9" s="134"/>
      <c r="I9" s="34">
        <f>AVERAGEIFS(GDP!G:G,GDP!Z:Z,"rep")</f>
        <v>8.1972121177709464E-3</v>
      </c>
      <c r="J9" s="136">
        <f>AVERAGEIFS(GDP!G:G,GDP!Z:Z,"dem")</f>
        <v>2.4383568778919867E-2</v>
      </c>
      <c r="K9" s="134"/>
      <c r="L9" s="34">
        <f>AVERAGEIFS(GDP!G:G,GDP!X:X,"rep")</f>
        <v>2.0020641954238552E-2</v>
      </c>
      <c r="M9" s="35">
        <f>AVERAGEIFS(GDP!G:G,GDP!X:X,"dem")</f>
        <v>1.8034828267431031E-2</v>
      </c>
      <c r="N9" s="120"/>
      <c r="O9" s="34">
        <f>AVERAGEIFS(GDP!$G:$G,GDP!$V:$V,O4)</f>
        <v>3.5268213028924245E-2</v>
      </c>
      <c r="P9" s="31">
        <f>AVERAGEIFS(GDP!$G:$G,GDP!$V:$V,P4)</f>
        <v>1.9974910416594199E-2</v>
      </c>
      <c r="Q9" s="31">
        <f>AVERAGEIFS(GDP!$G:$G,GDP!$V:$V,Q4)</f>
        <v>1.8664637641302707E-2</v>
      </c>
      <c r="R9" s="31">
        <f>AVERAGEIFS(GDP!$G:$G,GDP!$V:$V,R4)</f>
        <v>1.5945049508261328E-2</v>
      </c>
      <c r="S9" s="31">
        <f>AVERAGEIFS(GDP!$G:$G,GDP!$V:$V,S4)</f>
        <v>1.224106500599445E-2</v>
      </c>
      <c r="T9" s="31">
        <f>AVERAGEIFS(GDP!$G:$G,GDP!$V:$V,T4)</f>
        <v>2.8323406805043833E-2</v>
      </c>
      <c r="U9" s="31">
        <f>AVERAGEIFS(GDP!$G:$G,GDP!$V:$V,U4)</f>
        <v>1.7357667432369883E-2</v>
      </c>
      <c r="V9" s="31">
        <f>AVERAGEIFS(GDP!$G:$G,GDP!$V:$V,V4)</f>
        <v>6.7290381370777169E-3</v>
      </c>
      <c r="W9" s="31">
        <f>AVERAGEIFS(GDP!$G:$G,GDP!$V:$V,W4)</f>
        <v>1.3086180746425674E-2</v>
      </c>
      <c r="X9" s="31">
        <f>AVERAGEIFS(GDP!$G:$G,GDP!$V:$V,X4)</f>
        <v>1.6189964658808301E-2</v>
      </c>
      <c r="Y9" s="31">
        <f>AVERAGEIFS(GDP!$G:$G,GDP!$V:$V,Y4)</f>
        <v>2.4698708915775136E-2</v>
      </c>
      <c r="Z9" s="191">
        <f>AVERAGEIFS(GDP!$G:$G,GDP!$V:$V,Z4)</f>
        <v>6.7788030917972253E-2</v>
      </c>
      <c r="AB9" s="150"/>
    </row>
    <row r="10" spans="2:28" x14ac:dyDescent="0.25">
      <c r="B10" s="33" t="s">
        <v>166</v>
      </c>
      <c r="C10" s="194">
        <f t="shared" si="0"/>
        <v>403.86049382716055</v>
      </c>
      <c r="D10" s="62">
        <f t="shared" si="1"/>
        <v>357.89996763896858</v>
      </c>
      <c r="E10" s="134"/>
      <c r="F10" s="139">
        <f>AVERAGEIFS(GDP!M:M,GDP!Y:Y,"rep")</f>
        <v>544.48148148148152</v>
      </c>
      <c r="G10" s="62">
        <f>AVERAGEIFS(GDP!M:M,GDP!Y:Y,"dem")</f>
        <v>247.85294117647058</v>
      </c>
      <c r="H10" s="134"/>
      <c r="I10" s="61">
        <f>AVERAGEIFS(GDP!M:M,GDP!Z:Z,"rep")</f>
        <v>363.1</v>
      </c>
      <c r="J10" s="140">
        <f>AVERAGEIFS(GDP!M:M,GDP!Z:Z,"dem")</f>
        <v>383.39534883720933</v>
      </c>
      <c r="K10" s="134"/>
      <c r="L10" s="61">
        <f>AVERAGEIFS(GDP!M:M,GDP!X:X,"rep")</f>
        <v>304</v>
      </c>
      <c r="M10" s="62">
        <f>AVERAGEIFS(GDP!M:M,GDP!X:X,"dem")</f>
        <v>442.45161290322579</v>
      </c>
      <c r="N10" s="120"/>
      <c r="O10" s="64">
        <f>AVERAGEIFS(GDP!$M:$M,GDP!$V:$V,O4)</f>
        <v>5</v>
      </c>
      <c r="P10" s="65">
        <f>AVERAGEIFS(GDP!$M:$M,GDP!$V:$V,P4)</f>
        <v>8.3333333333333339</v>
      </c>
      <c r="Q10" s="65">
        <f>AVERAGEIFS(GDP!$M:$M,GDP!$V:$V,Q4)</f>
        <v>12.2</v>
      </c>
      <c r="R10" s="65">
        <f>AVERAGEIFS(GDP!$M:$M,GDP!$V:$V,R4)</f>
        <v>44.333333333333336</v>
      </c>
      <c r="S10" s="65">
        <f>AVERAGEIFS(GDP!$M:$M,GDP!$V:$V,S4)</f>
        <v>57</v>
      </c>
      <c r="T10" s="65">
        <f>AVERAGEIFS(GDP!$M:$M,GDP!$V:$V,T4)</f>
        <v>167.25</v>
      </c>
      <c r="U10" s="65">
        <f>AVERAGEIFS(GDP!$M:$M,GDP!$V:$V,U4)</f>
        <v>233.25</v>
      </c>
      <c r="V10" s="65">
        <f>AVERAGEIFS(GDP!$M:$M,GDP!$V:$V,V4)</f>
        <v>40</v>
      </c>
      <c r="W10" s="65">
        <f>AVERAGEIFS(GDP!$M:$M,GDP!$V:$V,W4)</f>
        <v>250.875</v>
      </c>
      <c r="X10" s="65">
        <f>AVERAGEIFS(GDP!$M:$M,GDP!$V:$V,X4)</f>
        <v>909.5</v>
      </c>
      <c r="Y10" s="65">
        <f>AVERAGEIFS(GDP!$M:$M,GDP!$V:$V,Y4)</f>
        <v>1390</v>
      </c>
      <c r="Z10" s="195">
        <f>AVERAGEIFS(GDP!$M:$M,GDP!$V:$V,Z4)</f>
        <v>1944</v>
      </c>
      <c r="AB10" s="150"/>
    </row>
    <row r="11" spans="2:28" x14ac:dyDescent="0.25">
      <c r="B11" s="33" t="s">
        <v>167</v>
      </c>
      <c r="C11" s="194">
        <f t="shared" si="0"/>
        <v>587.17581369248035</v>
      </c>
      <c r="D11" s="62">
        <f t="shared" si="1"/>
        <v>441.70373475721868</v>
      </c>
      <c r="E11" s="134"/>
      <c r="F11" s="139">
        <f>AVERAGEIFS(GDP!N:N,GDP!Y:Y,"rep")</f>
        <v>713.92592592592598</v>
      </c>
      <c r="G11" s="62">
        <f>AVERAGEIFS(GDP!N:N,GDP!Y:Y,"dem")</f>
        <v>323.1764705882353</v>
      </c>
      <c r="H11" s="134"/>
      <c r="I11" s="61">
        <f>AVERAGEIFS(GDP!N:N,GDP!Z:Z,"rep")</f>
        <v>588.45000000000005</v>
      </c>
      <c r="J11" s="140">
        <f>AVERAGEIFS(GDP!N:N,GDP!Z:Z,"dem")</f>
        <v>465.41860465116281</v>
      </c>
      <c r="K11" s="134"/>
      <c r="L11" s="61">
        <f>AVERAGEIFS(GDP!N:N,GDP!X:X,"rep")</f>
        <v>459.15151515151513</v>
      </c>
      <c r="M11" s="62">
        <f>AVERAGEIFS(GDP!N:N,GDP!X:X,"dem")</f>
        <v>536.51612903225805</v>
      </c>
      <c r="N11" s="120"/>
      <c r="O11" s="66">
        <f>AVERAGEIFS(GDP!$N:$N,GDP!$V:$V,O4)</f>
        <v>6</v>
      </c>
      <c r="P11" s="65">
        <f>AVERAGEIFS(GDP!$N:$N,GDP!$V:$V,P4)</f>
        <v>8.3333333333333339</v>
      </c>
      <c r="Q11" s="65">
        <f>AVERAGEIFS(GDP!$N:$N,GDP!$V:$V,Q4)</f>
        <v>22</v>
      </c>
      <c r="R11" s="65">
        <f>AVERAGEIFS(GDP!$N:$N,GDP!$V:$V,R4)</f>
        <v>54</v>
      </c>
      <c r="S11" s="65">
        <f>AVERAGEIFS(GDP!$N:$N,GDP!$V:$V,S4)</f>
        <v>71.75</v>
      </c>
      <c r="T11" s="65">
        <f>AVERAGEIFS(GDP!$N:$N,GDP!$V:$V,T4)</f>
        <v>211.75</v>
      </c>
      <c r="U11" s="65">
        <f>AVERAGEIFS(GDP!$N:$N,GDP!$V:$V,U4)</f>
        <v>365.5</v>
      </c>
      <c r="V11" s="65">
        <f>AVERAGEIFS(GDP!$N:$N,GDP!$V:$V,V4)</f>
        <v>201.125</v>
      </c>
      <c r="W11" s="65">
        <f>AVERAGEIFS(GDP!$N:$N,GDP!$V:$V,W4)</f>
        <v>543.875</v>
      </c>
      <c r="X11" s="65">
        <f>AVERAGEIFS(GDP!$N:$N,GDP!$V:$V,X4)</f>
        <v>1193.75</v>
      </c>
      <c r="Y11" s="65">
        <f>AVERAGEIFS(GDP!$N:$N,GDP!$V:$V,Y4)</f>
        <v>1842.75</v>
      </c>
      <c r="Z11" s="195">
        <f>AVERAGEIFS(GDP!$N:$N,GDP!$V:$V,Z4)</f>
        <v>1708</v>
      </c>
      <c r="AB11" s="150"/>
    </row>
    <row r="12" spans="2:28" x14ac:dyDescent="0.25">
      <c r="B12" s="33" t="s">
        <v>168</v>
      </c>
      <c r="C12" s="196">
        <f t="shared" si="0"/>
        <v>2.9097418630751968E-2</v>
      </c>
      <c r="D12" s="60">
        <f t="shared" si="1"/>
        <v>3.0954871070708861E-2</v>
      </c>
      <c r="E12" s="134"/>
      <c r="F12" s="141">
        <f>AVERAGEIFS(GDP!O:O,GDP!Y:Y,"rep")</f>
        <v>3.4074074074074083E-2</v>
      </c>
      <c r="G12" s="60">
        <f>AVERAGEIFS(GDP!O:O,GDP!Y:Y,"dem")</f>
        <v>2.8647058823529418E-2</v>
      </c>
      <c r="H12" s="134"/>
      <c r="I12" s="59">
        <f>AVERAGEIFS(GDP!O:O,GDP!Z:Z,"rep")</f>
        <v>2.24E-2</v>
      </c>
      <c r="J12" s="142">
        <f>AVERAGEIFS(GDP!O:O,GDP!Z:Z,"dem")</f>
        <v>3.4604651162790705E-2</v>
      </c>
      <c r="K12" s="134"/>
      <c r="L12" s="59">
        <f>AVERAGEIFS(GDP!O:O,GDP!X:X,"rep")</f>
        <v>3.0818181818181828E-2</v>
      </c>
      <c r="M12" s="60">
        <f>AVERAGEIFS(GDP!O:O,GDP!X:X,"dem")</f>
        <v>2.9612903225806456E-2</v>
      </c>
      <c r="N12" s="120"/>
      <c r="O12" s="34">
        <f>AVERAGEIFS(GDP!$O:$O,GDP!$V:$V,O4)</f>
        <v>9.0000000000000011E-3</v>
      </c>
      <c r="P12" s="31">
        <f>AVERAGEIFS(GDP!$O:$O,GDP!$V:$V,P4)</f>
        <v>0.01</v>
      </c>
      <c r="Q12" s="31">
        <f>AVERAGEIFS(GDP!$O:$O,GDP!$V:$V,Q4)</f>
        <v>9.6000000000000009E-3</v>
      </c>
      <c r="R12" s="31">
        <f>AVERAGEIFS(GDP!$O:$O,GDP!$V:$V,R4)</f>
        <v>2.5000000000000005E-2</v>
      </c>
      <c r="S12" s="31">
        <f>AVERAGEIFS(GDP!$O:$O,GDP!$V:$V,S4)</f>
        <v>2.325E-2</v>
      </c>
      <c r="T12" s="31">
        <f>AVERAGEIFS(GDP!$O:$O,GDP!$V:$V,T4)</f>
        <v>4.0499999999999994E-2</v>
      </c>
      <c r="U12" s="31">
        <f>AVERAGEIFS(GDP!$O:$O,GDP!$V:$V,U4)</f>
        <v>3.8249999999999999E-2</v>
      </c>
      <c r="V12" s="31">
        <f>AVERAGEIFS(GDP!$O:$O,GDP!$V:$V,V4)</f>
        <v>7.2500000000000004E-3</v>
      </c>
      <c r="W12" s="31">
        <f>AVERAGEIFS(GDP!$O:$O,GDP!$V:$V,W4)</f>
        <v>1.9125E-2</v>
      </c>
      <c r="X12" s="31">
        <f>AVERAGEIFS(GDP!$O:$O,GDP!$V:$V,X4)</f>
        <v>5.7000000000000009E-2</v>
      </c>
      <c r="Y12" s="31">
        <f>AVERAGEIFS(GDP!$O:$O,GDP!$V:$V,Y4)</f>
        <v>6.6250000000000003E-2</v>
      </c>
      <c r="Z12" s="191">
        <f>AVERAGEIFS(GDP!$O:$O,GDP!$V:$V,Z4)</f>
        <v>7.7666666666666662E-2</v>
      </c>
      <c r="AB12" s="150"/>
    </row>
    <row r="13" spans="2:28" x14ac:dyDescent="0.25">
      <c r="B13" s="33" t="s">
        <v>189</v>
      </c>
      <c r="C13" s="197">
        <f t="shared" si="0"/>
        <v>-407164.70146604936</v>
      </c>
      <c r="D13" s="104">
        <f t="shared" si="1"/>
        <v>-358107.68700998771</v>
      </c>
      <c r="E13" s="134"/>
      <c r="F13" s="143">
        <f>AVERAGEIFS(GDP!P:P,GDP!Y:Y,"rep")</f>
        <v>-544975.1481481482</v>
      </c>
      <c r="G13" s="104">
        <f>AVERAGEIFS(GDP!P:P,GDP!Y:Y,"dem")</f>
        <v>-247813.76470588235</v>
      </c>
      <c r="H13" s="134"/>
      <c r="I13" s="103">
        <f>AVERAGEIFS(GDP!P:P,GDP!Z:Z,"rep")</f>
        <v>-363019.05</v>
      </c>
      <c r="J13" s="144">
        <f>AVERAGEIFS(GDP!P:P,GDP!Z:Z,"dem")</f>
        <v>-383694.65116279072</v>
      </c>
      <c r="K13" s="134"/>
      <c r="L13" s="103">
        <f>AVERAGEIFS(GDP!P:P,GDP!X:X,"rep")</f>
        <v>-313499.90625</v>
      </c>
      <c r="M13" s="104">
        <f>AVERAGEIFS(GDP!P:P,GDP!X:X,"dem")</f>
        <v>-442814.6451612903</v>
      </c>
      <c r="N13" s="133"/>
      <c r="O13" s="106">
        <f>AVERAGEIFS(GDP!$P:$P,GDP!$V:$V,O4)</f>
        <v>-5240.5</v>
      </c>
      <c r="P13" s="105">
        <f>AVERAGEIFS(GDP!$P:$P,GDP!$V:$V,P4)</f>
        <v>-8264</v>
      </c>
      <c r="Q13" s="103">
        <f>AVERAGEIFS(GDP!$P:$P,GDP!$V:$V,Q4)</f>
        <v>-12182.8</v>
      </c>
      <c r="R13" s="103">
        <f>AVERAGEIFS(GDP!$P:$P,GDP!$V:$V,R4)</f>
        <v>-44369.666666666664</v>
      </c>
      <c r="S13" s="103">
        <f>AVERAGEIFS(GDP!$P:$P,GDP!$V:$V,S4)</f>
        <v>-56850</v>
      </c>
      <c r="T13" s="103">
        <f>AVERAGEIFS(GDP!$P:$P,GDP!$V:$V,T4)</f>
        <v>-167319.625</v>
      </c>
      <c r="U13" s="103">
        <f>AVERAGEIFS(GDP!$P:$P,GDP!$V:$V,U4)</f>
        <v>-233308.5</v>
      </c>
      <c r="V13" s="103">
        <f>AVERAGEIFS(GDP!$P:$P,GDP!$V:$V,V4)</f>
        <v>-40047.875</v>
      </c>
      <c r="W13" s="103">
        <f>AVERAGEIFS(GDP!$P:$P,GDP!$V:$V,W4)</f>
        <v>-250701.875</v>
      </c>
      <c r="X13" s="103">
        <f>AVERAGEIFS(GDP!$P:$P,GDP!$V:$V,X4)</f>
        <v>-909301.375</v>
      </c>
      <c r="Y13" s="103">
        <f>AVERAGEIFS(GDP!$P:$P,GDP!$V:$V,Y4)</f>
        <v>-1390142</v>
      </c>
      <c r="Z13" s="198">
        <f>AVERAGEIFS(GDP!$P:$P,GDP!$V:$V,Z4)</f>
        <v>-1948331.6666666667</v>
      </c>
      <c r="AB13" s="150"/>
    </row>
    <row r="14" spans="2:28" x14ac:dyDescent="0.25">
      <c r="B14" s="33" t="s">
        <v>283</v>
      </c>
      <c r="C14" s="199">
        <f t="shared" si="0"/>
        <v>173.81715131172811</v>
      </c>
      <c r="D14" s="165">
        <f t="shared" si="1"/>
        <v>118.04933254269433</v>
      </c>
      <c r="E14" s="134"/>
      <c r="F14" s="164">
        <f>AVERAGEIFS(GDP!L:L,GDP!Y:Y,"rep")</f>
        <v>187.49926851851819</v>
      </c>
      <c r="G14" s="165">
        <f>AVERAGEIFS(GDP!L:L,GDP!Y:Y,"dem")</f>
        <v>97.341691176470448</v>
      </c>
      <c r="H14" s="163"/>
      <c r="I14" s="166">
        <f>AVERAGEIFS(GDP!L:L,GDP!Z:Z,"rep")</f>
        <v>199.77975833333306</v>
      </c>
      <c r="J14" s="167">
        <f>AVERAGEIFS(GDP!L:L,GDP!Z:Z,"dem")</f>
        <v>111.6069999999998</v>
      </c>
      <c r="K14" s="163"/>
      <c r="L14" s="166">
        <f>AVERAGEIFS(GDP!L:L,GDP!X:X,"rep")</f>
        <v>134.17242708333308</v>
      </c>
      <c r="M14" s="165">
        <f>AVERAGEIFS(GDP!L:L,GDP!X:X,"dem")</f>
        <v>145.19930645161273</v>
      </c>
      <c r="N14" s="163"/>
      <c r="O14" s="168">
        <f>AVERAGEIFS(GDP!$L:$L,GDP!$V:$V,O4)</f>
        <v>30.077499999999951</v>
      </c>
      <c r="P14" s="169">
        <f>AVERAGEIFS(GDP!$L:$L,GDP!$V:$V,P4)</f>
        <v>32.30624999999997</v>
      </c>
      <c r="Q14" s="169">
        <f>AVERAGEIFS(GDP!$L:$L,GDP!$V:$V,Q4)</f>
        <v>40.448333333333302</v>
      </c>
      <c r="R14" s="169">
        <f>AVERAGEIFS(GDP!$L:$L,GDP!$V:$V,R4)</f>
        <v>53.358333333333299</v>
      </c>
      <c r="S14" s="169">
        <f>AVERAGEIFS(GDP!$L:$L,GDP!$V:$V,S4)</f>
        <v>70.206249999999955</v>
      </c>
      <c r="T14" s="169">
        <f>AVERAGEIFS(GDP!$L:$L,GDP!$V:$V,T4)</f>
        <v>105.02083333333312</v>
      </c>
      <c r="U14" s="169">
        <f>AVERAGEIFS(GDP!$L:$L,GDP!$V:$V,U4)</f>
        <v>132.7687499999995</v>
      </c>
      <c r="V14" s="169">
        <f>AVERAGEIFS(GDP!$L:$L,GDP!$V:$V,V4)</f>
        <v>158.03124999999974</v>
      </c>
      <c r="W14" s="169">
        <f>AVERAGEIFS(GDP!$L:$L,GDP!$V:$V,W4)</f>
        <v>193.65501041666624</v>
      </c>
      <c r="X14" s="169">
        <f>AVERAGEIFS(GDP!$L:$L,GDP!$V:$V,X4)</f>
        <v>229.22797916666636</v>
      </c>
      <c r="Y14" s="169">
        <f>AVERAGEIFS(GDP!$L:$L,GDP!$V:$V,Y4)</f>
        <v>252.67981249999977</v>
      </c>
      <c r="Z14" s="200">
        <f>AVERAGEIFS(GDP!$L:$L,GDP!$V:$V,Z4)</f>
        <v>289.42905555555535</v>
      </c>
      <c r="AB14" s="149"/>
    </row>
    <row r="15" spans="2:28" x14ac:dyDescent="0.25">
      <c r="B15" s="33" t="s">
        <v>191</v>
      </c>
      <c r="C15" s="197">
        <f t="shared" si="0"/>
        <v>5735760.0352777774</v>
      </c>
      <c r="D15" s="104">
        <f t="shared" si="1"/>
        <v>5386383.244095237</v>
      </c>
      <c r="E15" s="134"/>
      <c r="F15" s="143">
        <f>AVERAGEIFS(GDP!Q:Q,GDP!Y:Y,"rep")</f>
        <v>6357318.9399999995</v>
      </c>
      <c r="G15" s="104">
        <f>AVERAGEIFS(GDP!Q:Q,GDP!Y:Y,"dem")</f>
        <v>2548866.44</v>
      </c>
      <c r="H15" s="134"/>
      <c r="I15" s="103">
        <f>AVERAGEIFS(GDP!Q:Q,GDP!Z:Z,"rep")</f>
        <v>4550251.4333333336</v>
      </c>
      <c r="J15" s="144">
        <f>AVERAGEIFS(GDP!Q:Q,GDP!Z:Z,"dem")</f>
        <v>7764109.4479999989</v>
      </c>
      <c r="K15" s="134"/>
      <c r="L15" s="103">
        <f>AVERAGEIFS(GDP!Q:Q,GDP!X:X,"rep")</f>
        <v>6299709.7324999999</v>
      </c>
      <c r="M15" s="104">
        <f>AVERAGEIFS(GDP!Q:Q,GDP!X:X,"dem")</f>
        <v>5846173.8442857144</v>
      </c>
      <c r="N15" s="133"/>
      <c r="O15" s="110"/>
      <c r="P15" s="111"/>
      <c r="Q15" s="112"/>
      <c r="R15" s="112"/>
      <c r="S15" s="112"/>
      <c r="T15" s="112"/>
      <c r="U15" s="112"/>
      <c r="V15" s="112"/>
      <c r="W15" s="112"/>
      <c r="X15" s="107">
        <f>AVERAGEIFS(GDP!$Q:$Q,GDP!$V:$V,X4)</f>
        <v>3832809.6133333333</v>
      </c>
      <c r="Y15" s="107">
        <f>AVERAGEIFS(GDP!$Q:$Q,GDP!$V:$V,Y4)</f>
        <v>6299709.7324999999</v>
      </c>
      <c r="Z15" s="201">
        <f>AVERAGEIFS(GDP!$Q:$Q,GDP!$V:$V,Z4)</f>
        <v>7356197.0175000001</v>
      </c>
      <c r="AB15" s="150"/>
    </row>
    <row r="16" spans="2:28" x14ac:dyDescent="0.25">
      <c r="B16" s="33" t="s">
        <v>202</v>
      </c>
      <c r="C16" s="197">
        <f t="shared" si="0"/>
        <v>230103.03626543211</v>
      </c>
      <c r="D16" s="104">
        <f t="shared" si="1"/>
        <v>150331.17465657415</v>
      </c>
      <c r="E16" s="134"/>
      <c r="F16" s="143">
        <f>AVERAGEIFS(GDP!R:R,GDP!Y:Y,"rep")</f>
        <v>256071.29629629629</v>
      </c>
      <c r="G16" s="104">
        <f>AVERAGEIFS(GDP!R:R,GDP!Y:Y,"dem")</f>
        <v>112350</v>
      </c>
      <c r="H16" s="134"/>
      <c r="I16" s="103">
        <f>AVERAGEIFS(GDP!R:R,GDP!Z:Z,"rep")</f>
        <v>266130</v>
      </c>
      <c r="J16" s="144">
        <f>AVERAGEIFS(GDP!R:R,GDP!Z:Z,"dem")</f>
        <v>141107.31707317074</v>
      </c>
      <c r="K16" s="134"/>
      <c r="L16" s="103">
        <f>AVERAGEIFS(GDP!R:R,GDP!X:X,"rep")</f>
        <v>168107.8125</v>
      </c>
      <c r="M16" s="104">
        <f>AVERAGEIFS(GDP!R:R,GDP!X:X,"dem")</f>
        <v>197536.20689655171</v>
      </c>
      <c r="N16" s="133"/>
      <c r="O16" s="110"/>
      <c r="P16" s="107">
        <f>AVERAGEIFS(GDP!$R:$R,GDP!$V:$V,P4)</f>
        <v>22433.333333333332</v>
      </c>
      <c r="Q16" s="107">
        <f>AVERAGEIFS(GDP!$R:$R,GDP!$V:$V,Q4)</f>
        <v>29530</v>
      </c>
      <c r="R16" s="107">
        <f>AVERAGEIFS(GDP!$R:$R,GDP!$V:$V,R4)</f>
        <v>43100</v>
      </c>
      <c r="S16" s="107">
        <f>AVERAGEIFS(GDP!$R:$R,GDP!$V:$V,S4)</f>
        <v>66331.25</v>
      </c>
      <c r="T16" s="107">
        <f>AVERAGEIFS(GDP!$R:$R,GDP!$V:$V,T4)</f>
        <v>104184.375</v>
      </c>
      <c r="U16" s="107">
        <f>AVERAGEIFS(GDP!$R:$R,GDP!$V:$V,U4)</f>
        <v>147287.5</v>
      </c>
      <c r="V16" s="107">
        <f>AVERAGEIFS(GDP!$R:$R,GDP!$V:$V,V4)</f>
        <v>172625</v>
      </c>
      <c r="W16" s="107">
        <f>AVERAGEIFS(GDP!$R:$R,GDP!$V:$V,W4)</f>
        <v>268559.375</v>
      </c>
      <c r="X16" s="107">
        <f>AVERAGEIFS(GDP!$R:$R,GDP!$V:$V,X4)</f>
        <v>308925</v>
      </c>
      <c r="Y16" s="107">
        <f>AVERAGEIFS(GDP!$R:$R,GDP!$V:$V,Y4)</f>
        <v>382850</v>
      </c>
      <c r="Z16" s="201">
        <f>AVERAGEIFS(GDP!$R:$R,GDP!$V:$V,Z4)</f>
        <v>492075</v>
      </c>
      <c r="AB16" s="150"/>
    </row>
    <row r="17" spans="2:28" x14ac:dyDescent="0.25">
      <c r="B17" s="33" t="s">
        <v>203</v>
      </c>
      <c r="C17" s="197">
        <f t="shared" si="0"/>
        <v>4349.2106591865349</v>
      </c>
      <c r="D17" s="104">
        <f t="shared" si="1"/>
        <v>2709.0507936507934</v>
      </c>
      <c r="E17" s="134"/>
      <c r="F17" s="143">
        <f>AVERAGEIFS(GDP!S:S,GDP!Y:Y,"rep")</f>
        <v>4333.173913043478</v>
      </c>
      <c r="G17" s="104">
        <f>AVERAGEIFS(GDP!S:S,GDP!Y:Y,"dem")</f>
        <v>2365.0333333333333</v>
      </c>
      <c r="H17" s="134"/>
      <c r="I17" s="103">
        <f>AVERAGEIFS(GDP!S:S,GDP!Z:Z,"rep")</f>
        <v>5795.2</v>
      </c>
      <c r="J17" s="144">
        <f>AVERAGEIFS(GDP!S:S,GDP!Z:Z,"dem")</f>
        <v>1913.2857142857142</v>
      </c>
      <c r="K17" s="134"/>
      <c r="L17" s="103">
        <f>AVERAGEIFS(GDP!S:S,GDP!X:X,"rep")</f>
        <v>2919.2580645161293</v>
      </c>
      <c r="M17" s="104">
        <f>AVERAGEIFS(GDP!S:S,GDP!X:X,"dem")</f>
        <v>3848.8333333333335</v>
      </c>
      <c r="N17" s="133"/>
      <c r="O17" s="110"/>
      <c r="P17" s="105">
        <f>AVERAGEIFS(GDP!$S:$S,GDP!$V:$V,P4)</f>
        <v>294</v>
      </c>
      <c r="Q17" s="107">
        <f>AVERAGEIFS(GDP!$S:$S,GDP!$V:$V,Q4)</f>
        <v>439.4</v>
      </c>
      <c r="R17" s="107">
        <f>AVERAGEIFS(GDP!$S:$S,GDP!$V:$V,R4)</f>
        <v>557</v>
      </c>
      <c r="S17" s="107">
        <f>AVERAGEIFS(GDP!$S:$S,GDP!$V:$V,S4)</f>
        <v>721.25</v>
      </c>
      <c r="T17" s="107">
        <f>AVERAGEIFS(GDP!$S:$S,GDP!$V:$V,T4)</f>
        <v>1278.875</v>
      </c>
      <c r="U17" s="107">
        <f>AVERAGEIFS(GDP!$S:$S,GDP!$V:$V,U4)</f>
        <v>2033.5</v>
      </c>
      <c r="V17" s="107">
        <f>AVERAGEIFS(GDP!$S:$S,GDP!$V:$V,V4)</f>
        <v>3030.25</v>
      </c>
      <c r="W17" s="107">
        <f>AVERAGEIFS(GDP!$S:$S,GDP!$V:$V,W4)</f>
        <v>5083.375</v>
      </c>
      <c r="X17" s="107">
        <f>AVERAGEIFS(GDP!$S:$S,GDP!$V:$V,X4)</f>
        <v>8008.625</v>
      </c>
      <c r="Y17" s="107">
        <f>AVERAGEIFS(GDP!$S:$S,GDP!$V:$V,Y4)</f>
        <v>9199</v>
      </c>
      <c r="Z17" s="202"/>
      <c r="AB17" s="150"/>
    </row>
    <row r="18" spans="2:28" x14ac:dyDescent="0.25">
      <c r="B18" s="33" t="s">
        <v>204</v>
      </c>
      <c r="C18" s="197">
        <f t="shared" si="0"/>
        <v>2.194661111111111</v>
      </c>
      <c r="D18" s="104">
        <f t="shared" si="1"/>
        <v>2.7273000000000001</v>
      </c>
      <c r="E18" s="134"/>
      <c r="F18" s="143">
        <f>AVERAGEIFS(GDP!T:T,GDP!Y:Y,"rep")</f>
        <v>2.1213333333333333</v>
      </c>
      <c r="G18" s="104">
        <f>AVERAGEIFS(GDP!T:T,GDP!Y:Y,"dem")</f>
        <v>2.9409999999999998</v>
      </c>
      <c r="H18" s="134"/>
      <c r="I18" s="103">
        <f>AVERAGEIFS(GDP!T:T,GDP!Z:Z,"rep")</f>
        <v>2.1536499999999998</v>
      </c>
      <c r="J18" s="144">
        <f>AVERAGEIFS(GDP!T:T,GDP!Z:Z,"dem")</f>
        <v>2.8204000000000002</v>
      </c>
      <c r="K18" s="134"/>
      <c r="L18" s="103">
        <f>AVERAGEIFS(GDP!T:T,GDP!X:X,"rep")</f>
        <v>2.3089999999999997</v>
      </c>
      <c r="M18" s="104">
        <f>AVERAGEIFS(GDP!T:T,GDP!X:X,"dem")</f>
        <v>2.4205000000000001</v>
      </c>
      <c r="N18" s="133"/>
      <c r="O18" s="110"/>
      <c r="P18" s="111"/>
      <c r="Q18" s="112"/>
      <c r="R18" s="112"/>
      <c r="S18" s="112"/>
      <c r="T18" s="112"/>
      <c r="U18" s="112"/>
      <c r="V18" s="109">
        <f>AVERAGEIFS(GDP!$T:$T,GDP!$V:$V,V4)</f>
        <v>1.2137142857142857</v>
      </c>
      <c r="W18" s="107">
        <f>AVERAGEIFS(GDP!$T:$T,GDP!$V:$V,W4)</f>
        <v>2.1772499999999999</v>
      </c>
      <c r="X18" s="107">
        <f>AVERAGEIFS(GDP!$T:$T,GDP!$V:$V,X4)</f>
        <v>3.034875</v>
      </c>
      <c r="Y18" s="107">
        <f>AVERAGEIFS(GDP!$T:$T,GDP!$V:$V,Y4)</f>
        <v>2.5724999999999998</v>
      </c>
      <c r="Z18" s="201">
        <f>AVERAGEIFS(GDP!$T:$T,GDP!$V:$V,Z4)</f>
        <v>3.5980000000000003</v>
      </c>
      <c r="AB18" s="150"/>
    </row>
    <row r="19" spans="2:28" x14ac:dyDescent="0.25">
      <c r="B19" s="33" t="s">
        <v>208</v>
      </c>
      <c r="C19" s="197">
        <f t="shared" si="0"/>
        <v>45330.819185645283</v>
      </c>
      <c r="D19" s="104">
        <f t="shared" si="1"/>
        <v>42714.846839320526</v>
      </c>
      <c r="E19" s="134"/>
      <c r="F19" s="143">
        <f>AVERAGEIFS(GDP!U:U,GDP!Y:Y,"rep")</f>
        <v>47298.695652173912</v>
      </c>
      <c r="G19" s="104">
        <f>AVERAGEIFS(GDP!U:U,GDP!Y:Y,"dem")</f>
        <v>38842.142857142855</v>
      </c>
      <c r="H19" s="134"/>
      <c r="I19" s="103">
        <f>AVERAGEIFS(GDP!U:U,GDP!Z:Z,"rep")</f>
        <v>47159</v>
      </c>
      <c r="J19" s="144">
        <f>AVERAGEIFS(GDP!U:U,GDP!Z:Z,"dem")</f>
        <v>41526.84210526316</v>
      </c>
      <c r="K19" s="134"/>
      <c r="L19" s="103">
        <f>AVERAGEIFS(GDP!U:U,GDP!X:X,"rep")</f>
        <v>41534.761904761908</v>
      </c>
      <c r="M19" s="104">
        <f>AVERAGEIFS(GDP!U:U,GDP!X:X,"dem")</f>
        <v>47775.555555555555</v>
      </c>
      <c r="N19" s="133"/>
      <c r="O19" s="110"/>
      <c r="P19" s="111"/>
      <c r="Q19" s="112"/>
      <c r="R19" s="112"/>
      <c r="S19" s="112"/>
      <c r="T19" s="109">
        <f>AVERAGEIFS(GDP!$U:$U,GDP!$V:$V,T4)</f>
        <v>24846</v>
      </c>
      <c r="U19" s="107">
        <f>AVERAGEIFS(GDP!$U:$U,GDP!$V:$V,U4)</f>
        <v>29905</v>
      </c>
      <c r="V19" s="131">
        <f>AVERAGEIFS(GDP!$U:$U,GDP!$V:$V,V4)</f>
        <v>36457.5</v>
      </c>
      <c r="W19" s="131">
        <f>AVERAGEIFS(GDP!$U:$U,GDP!$V:$V,W4)</f>
        <v>45918.75</v>
      </c>
      <c r="X19" s="131">
        <f>AVERAGEIFS(GDP!$U:$U,GDP!$V:$V,X4)</f>
        <v>52867.5</v>
      </c>
      <c r="Y19" s="131">
        <f>AVERAGEIFS(GDP!$U:$U,GDP!$V:$V,Y4)</f>
        <v>65257.5</v>
      </c>
      <c r="Z19" s="203">
        <f>AVERAGEIFS(GDP!$U:$U,GDP!$V:$V,Z4)</f>
        <v>72680</v>
      </c>
      <c r="AB19" s="150"/>
    </row>
    <row r="20" spans="2:28" ht="15.75" thickBot="1" x14ac:dyDescent="0.3">
      <c r="B20" s="33" t="s">
        <v>143</v>
      </c>
      <c r="C20" s="204">
        <f t="shared" si="0"/>
        <v>1.6666666666666667</v>
      </c>
      <c r="D20" s="205">
        <f t="shared" si="1"/>
        <v>2.6666666666666665</v>
      </c>
      <c r="E20" s="206"/>
      <c r="F20" s="207">
        <f>COUNTIFS(GDP!Y:Y,"rep",GDP!AA:AA,"*recession*")</f>
        <v>1</v>
      </c>
      <c r="G20" s="208">
        <f>COUNTIFS(GDP!Y:Y,"dem",GDP!AA:AA,"*recession*")</f>
        <v>3</v>
      </c>
      <c r="H20" s="206"/>
      <c r="I20" s="209">
        <f>COUNTIFS(GDP!Z:Z,"rep",GDP!AA:AA,"*recession*")</f>
        <v>0</v>
      </c>
      <c r="J20" s="210">
        <f>COUNTIFS(GDP!Z:Z,"dem",GDP!AA:AA,"*recession*")</f>
        <v>4</v>
      </c>
      <c r="K20" s="206"/>
      <c r="L20" s="209">
        <f>COUNTIFS(GDP!X:X,"rep",GDP!AA:AA,"*recession*")</f>
        <v>4</v>
      </c>
      <c r="M20" s="208">
        <f>COUNTIFS(GDP!X:X,"dem",GDP!AA:AA,"*recession*")</f>
        <v>1</v>
      </c>
      <c r="N20" s="211"/>
      <c r="O20" s="212">
        <f>COUNTIFS(GDP!$AA:$AA,"*recession*",GDP!$V:$V,O4)</f>
        <v>0</v>
      </c>
      <c r="P20" s="213">
        <f>COUNTIFS(GDP!$AA:$AA,"*recession*",GDP!$V:$V,P4)</f>
        <v>0</v>
      </c>
      <c r="Q20" s="213">
        <f>COUNTIFS(GDP!$AA:$AA,"*recession*",GDP!$V:$V,Q4)</f>
        <v>1</v>
      </c>
      <c r="R20" s="213">
        <f>COUNTIFS(GDP!$AA:$AA,"*recession*",GDP!$V:$V,R4)</f>
        <v>0</v>
      </c>
      <c r="S20" s="213">
        <f>COUNTIFS(GDP!$AA:$AA,"*recession*",GDP!$V:$V,S4)</f>
        <v>1</v>
      </c>
      <c r="T20" s="213">
        <f>COUNTIFS(GDP!$AA:$AA,"*recession*",GDP!$V:$V,T4)</f>
        <v>0</v>
      </c>
      <c r="U20" s="213">
        <f>COUNTIFS(GDP!$AA:$AA,"*recession*",GDP!$V:$V,U4)</f>
        <v>1</v>
      </c>
      <c r="V20" s="213">
        <f>COUNTIFS(GDP!$AA:$AA,"*recession*",GDP!$V:$V,V4)</f>
        <v>0</v>
      </c>
      <c r="W20" s="213">
        <f>COUNTIFS(GDP!$AA:$AA,"*recession*",GDP!$V:$V,W4)</f>
        <v>0</v>
      </c>
      <c r="X20" s="213">
        <f>COUNTIFS(GDP!$AA:$AA,"*recession*",GDP!$V:$V,X4)</f>
        <v>0</v>
      </c>
      <c r="Y20" s="213">
        <f>COUNTIFS(GDP!$AA:$AA,"*recession*",GDP!$V:$V,Y4)</f>
        <v>1</v>
      </c>
      <c r="Z20" s="214">
        <f>COUNTIFS(GDP!$AA:$AA,"*recession*",GDP!$V:$V,Z4)</f>
        <v>0</v>
      </c>
      <c r="AB20" s="150"/>
    </row>
    <row r="21" spans="2:28" ht="15.75" thickTop="1" x14ac:dyDescent="0.25">
      <c r="L21" s="63" t="s">
        <v>165</v>
      </c>
      <c r="P21" s="63" t="s">
        <v>188</v>
      </c>
    </row>
  </sheetData>
  <mergeCells count="8">
    <mergeCell ref="B1:Z1"/>
    <mergeCell ref="L3:M3"/>
    <mergeCell ref="I3:J3"/>
    <mergeCell ref="F3:G3"/>
    <mergeCell ref="F2:J2"/>
    <mergeCell ref="L2:Z2"/>
    <mergeCell ref="C2:D2"/>
    <mergeCell ref="C3:D3"/>
  </mergeCells>
  <pageMargins left="0.7" right="0.7" top="0.75" bottom="0.75" header="0.3" footer="0.3"/>
  <pageSetup scale="40" orientation="portrait" r:id="rId1"/>
  <colBreaks count="1" manualBreakCount="1">
    <brk id="26" max="1048575" man="1"/>
  </col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272B12-1197-4658-9E2D-591F6C8C0800}">
  <sheetPr>
    <tabColor rgb="FFFF0000"/>
  </sheetPr>
  <dimension ref="A1:AA67"/>
  <sheetViews>
    <sheetView topLeftCell="A43" zoomScale="70" zoomScaleNormal="70" workbookViewId="0">
      <selection activeCell="L11" sqref="L11"/>
    </sheetView>
  </sheetViews>
  <sheetFormatPr defaultRowHeight="15" x14ac:dyDescent="0.25"/>
  <cols>
    <col min="1" max="1" width="12.85546875" style="18" customWidth="1"/>
    <col min="2" max="2" width="12.7109375" style="11" customWidth="1"/>
    <col min="3" max="3" width="16.28515625" style="20" customWidth="1"/>
    <col min="4" max="4" width="17.140625" style="20" customWidth="1"/>
    <col min="5" max="5" width="12.140625" style="11" customWidth="1"/>
    <col min="6" max="6" width="10.140625" style="19" bestFit="1" customWidth="1"/>
    <col min="7" max="7" width="10.140625" style="19" customWidth="1"/>
    <col min="8" max="8" width="15" style="19" customWidth="1"/>
    <col min="9" max="9" width="14.140625" style="22" customWidth="1"/>
    <col min="10" max="11" width="17.5703125" style="29" customWidth="1"/>
    <col min="12" max="12" width="11" style="29" bestFit="1" customWidth="1"/>
    <col min="13" max="13" width="14" style="29" customWidth="1"/>
    <col min="14" max="20" width="17.5703125" style="29" customWidth="1"/>
    <col min="21" max="21" width="26.140625" style="29" customWidth="1"/>
    <col min="22" max="22" width="12.85546875" style="11" customWidth="1"/>
    <col min="23" max="23" width="5" style="18" customWidth="1"/>
    <col min="24" max="26" width="9.85546875" style="11" customWidth="1"/>
    <col min="27" max="27" width="69.28515625" style="11" customWidth="1"/>
    <col min="28" max="36" width="9.140625" style="11"/>
    <col min="37" max="37" width="9.140625" style="11" customWidth="1"/>
    <col min="38" max="16384" width="9.140625" style="11"/>
  </cols>
  <sheetData>
    <row r="1" spans="1:27" s="23" customFormat="1" ht="36.75" customHeight="1" thickBot="1" x14ac:dyDescent="0.3">
      <c r="A1" s="24" t="s">
        <v>123</v>
      </c>
      <c r="B1" s="23" t="s">
        <v>122</v>
      </c>
      <c r="C1" s="25" t="s">
        <v>121</v>
      </c>
      <c r="D1" s="25" t="s">
        <v>120</v>
      </c>
      <c r="E1" s="23" t="s">
        <v>18</v>
      </c>
      <c r="F1" s="26" t="s">
        <v>119</v>
      </c>
      <c r="G1" s="26" t="s">
        <v>38</v>
      </c>
      <c r="H1" s="26" t="s">
        <v>118</v>
      </c>
      <c r="I1" s="27" t="s">
        <v>130</v>
      </c>
      <c r="J1" s="28" t="s">
        <v>134</v>
      </c>
      <c r="K1" s="28" t="s">
        <v>135</v>
      </c>
      <c r="L1" s="28" t="s">
        <v>282</v>
      </c>
      <c r="M1" s="28" t="s">
        <v>162</v>
      </c>
      <c r="N1" s="28" t="s">
        <v>163</v>
      </c>
      <c r="O1" s="28" t="s">
        <v>164</v>
      </c>
      <c r="P1" s="28" t="s">
        <v>185</v>
      </c>
      <c r="Q1" s="28" t="s">
        <v>199</v>
      </c>
      <c r="R1" s="28" t="s">
        <v>196</v>
      </c>
      <c r="S1" s="28" t="s">
        <v>197</v>
      </c>
      <c r="T1" s="28" t="s">
        <v>198</v>
      </c>
      <c r="U1" s="28" t="s">
        <v>207</v>
      </c>
      <c r="V1" s="23" t="s">
        <v>19</v>
      </c>
      <c r="W1" s="24" t="s">
        <v>37</v>
      </c>
      <c r="X1" s="23" t="s">
        <v>20</v>
      </c>
      <c r="Y1" s="23" t="s">
        <v>273</v>
      </c>
      <c r="Z1" s="23" t="s">
        <v>274</v>
      </c>
      <c r="AA1" s="23" t="s">
        <v>36</v>
      </c>
    </row>
    <row r="2" spans="1:27" s="16" customFormat="1" ht="15.75" thickBot="1" x14ac:dyDescent="0.3">
      <c r="A2" s="85">
        <v>1960</v>
      </c>
      <c r="B2" s="86" t="s">
        <v>17</v>
      </c>
      <c r="C2" s="87">
        <v>3007.1234453786201</v>
      </c>
      <c r="D2" s="87"/>
      <c r="E2" s="86"/>
      <c r="F2" s="88"/>
      <c r="G2" s="88"/>
      <c r="H2" s="88"/>
      <c r="I2" s="89"/>
      <c r="J2" s="90"/>
      <c r="K2" s="90"/>
      <c r="L2" s="151"/>
      <c r="M2" s="91">
        <f>VLOOKUP(A2,deficit!C:F,2,FALSE)</f>
        <v>0</v>
      </c>
      <c r="N2" s="91">
        <f>VLOOKUP(A2,deficit!C:F,3,FALSE)</f>
        <v>2</v>
      </c>
      <c r="O2" s="88">
        <f>VLOOKUP(A2,deficit!C:F,4,FALSE)</f>
        <v>-1E-3</v>
      </c>
      <c r="P2" s="87"/>
      <c r="Q2" s="87"/>
      <c r="R2" s="87"/>
      <c r="S2" s="87"/>
      <c r="T2" s="87"/>
      <c r="U2" s="87"/>
      <c r="V2" s="86" t="s">
        <v>24</v>
      </c>
      <c r="W2" s="92"/>
      <c r="X2" s="86" t="s">
        <v>22</v>
      </c>
      <c r="Y2" s="132"/>
      <c r="Z2" s="132"/>
      <c r="AA2" s="93" t="str">
        <f>VLOOKUP(A2,'unemployment rate'!D:F,3,FALSE)</f>
        <v>Recession</v>
      </c>
    </row>
    <row r="3" spans="1:27" x14ac:dyDescent="0.25">
      <c r="A3" s="48">
        <v>1961</v>
      </c>
      <c r="B3" s="12" t="s">
        <v>17</v>
      </c>
      <c r="C3" s="67">
        <v>3066.56286916615</v>
      </c>
      <c r="D3" s="67">
        <f>C3-C2</f>
        <v>59.439423787529904</v>
      </c>
      <c r="E3" s="12" t="str">
        <f>IF(D3&lt;=0,"valley",IF(D3&gt;0,"peak"))</f>
        <v>peak</v>
      </c>
      <c r="F3" s="46">
        <f>100%-(C2/C3)</f>
        <v>1.9383076859497916E-2</v>
      </c>
      <c r="G3" s="46"/>
      <c r="H3" s="46">
        <f>VLOOKUP(A3,'unemployment rate'!D:F,2,FALSE)</f>
        <v>0.06</v>
      </c>
      <c r="I3" s="49">
        <f>VLOOKUP(A3,employment!E:K,7,FALSE)</f>
        <v>65776000</v>
      </c>
      <c r="J3" s="115"/>
      <c r="K3" s="115"/>
      <c r="L3" s="152">
        <f>AVERAGEIFS(inflation!F:F,inflation!E:E,A3)</f>
        <v>29.9016666666666</v>
      </c>
      <c r="M3" s="42">
        <f>VLOOKUP(A3,deficit!C:F,2,FALSE)</f>
        <v>3</v>
      </c>
      <c r="N3" s="42">
        <f>VLOOKUP(A3,deficit!C:F,3,FALSE)</f>
        <v>3</v>
      </c>
      <c r="O3" s="46">
        <f>VLOOKUP(A3,deficit!C:F,4,FALSE)</f>
        <v>6.0000000000000001E-3</v>
      </c>
      <c r="P3" s="83">
        <f>VLOOKUP(A3,FYFSD!A:B,2,FALSE)</f>
        <v>-3335</v>
      </c>
      <c r="Q3" s="114"/>
      <c r="R3" s="114"/>
      <c r="S3" s="114"/>
      <c r="T3" s="114"/>
      <c r="U3" s="114"/>
      <c r="V3" s="12" t="s">
        <v>23</v>
      </c>
      <c r="W3" s="50">
        <v>1</v>
      </c>
      <c r="X3" s="12" t="s">
        <v>21</v>
      </c>
      <c r="Y3" s="12" t="str">
        <f>VLOOKUP(A3,congress!D:G,4,FALSE)</f>
        <v>dem</v>
      </c>
      <c r="Z3" s="12" t="str">
        <f>VLOOKUP(A3,congress!D:J,7,FALSE)</f>
        <v>dem</v>
      </c>
      <c r="AA3" s="47" t="str">
        <f>VLOOKUP(A3,'unemployment rate'!D:F,3,FALSE)</f>
        <v>JFK takes office; minimum wage: $1.15</v>
      </c>
    </row>
    <row r="4" spans="1:27" ht="15.75" thickBot="1" x14ac:dyDescent="0.3">
      <c r="A4" s="51">
        <v>1962</v>
      </c>
      <c r="B4" s="13" t="s">
        <v>17</v>
      </c>
      <c r="C4" s="68">
        <v>3243.84307754988</v>
      </c>
      <c r="D4" s="68">
        <f t="shared" ref="D4:D64" si="0">C4-C3</f>
        <v>177.28020838373004</v>
      </c>
      <c r="E4" s="13" t="str">
        <f t="shared" ref="E4:E64" si="1">IF(D4&lt;=0,"valley",IF(D4&gt;0,"peak"))</f>
        <v>peak</v>
      </c>
      <c r="F4" s="21">
        <f>100%-(C3/C4)</f>
        <v>5.4651289888422161E-2</v>
      </c>
      <c r="G4" s="52">
        <f>MAX(F3:F4)-MIN(F3:F4)</f>
        <v>3.5268213028924245E-2</v>
      </c>
      <c r="H4" s="21">
        <f>VLOOKUP(A4,'unemployment rate'!D:F,2,FALSE)</f>
        <v>5.5E-2</v>
      </c>
      <c r="I4" s="53">
        <f>VLOOKUP(A4,employment!E:K,7,FALSE)</f>
        <v>66108000</v>
      </c>
      <c r="J4" s="116"/>
      <c r="K4" s="116"/>
      <c r="L4" s="153">
        <f>AVERAGEIFS(inflation!F:F,inflation!E:E,A4)</f>
        <v>30.253333333333298</v>
      </c>
      <c r="M4" s="43">
        <f>VLOOKUP(A4,deficit!C:F,2,FALSE)</f>
        <v>7</v>
      </c>
      <c r="N4" s="43">
        <f>VLOOKUP(A4,deficit!C:F,3,FALSE)</f>
        <v>9</v>
      </c>
      <c r="O4" s="21">
        <f>VLOOKUP(A4,deficit!C:F,4,FALSE)</f>
        <v>1.2E-2</v>
      </c>
      <c r="P4" s="84">
        <f>VLOOKUP(A4,FYFSD!A:B,2,FALSE)</f>
        <v>-7146</v>
      </c>
      <c r="Q4" s="96"/>
      <c r="R4" s="96"/>
      <c r="S4" s="96"/>
      <c r="T4" s="96"/>
      <c r="U4" s="96"/>
      <c r="V4" s="13" t="s">
        <v>23</v>
      </c>
      <c r="W4" s="54">
        <v>2</v>
      </c>
      <c r="X4" s="13" t="s">
        <v>21</v>
      </c>
      <c r="Y4" s="13" t="str">
        <f>VLOOKUP(A4,congress!D:G,4,FALSE)</f>
        <v>dem</v>
      </c>
      <c r="Z4" s="13" t="str">
        <f>VLOOKUP(A4,congress!D:J,7,FALSE)</f>
        <v>dem</v>
      </c>
      <c r="AA4" s="14" t="str">
        <f>VLOOKUP(A4,'unemployment rate'!D:F,3,FALSE)</f>
        <v>Cuban Missile Crisis</v>
      </c>
    </row>
    <row r="5" spans="1:27" x14ac:dyDescent="0.25">
      <c r="A5" s="55">
        <v>1963</v>
      </c>
      <c r="B5" s="12" t="s">
        <v>17</v>
      </c>
      <c r="C5" s="67">
        <v>3374.5151710508198</v>
      </c>
      <c r="D5" s="67">
        <f t="shared" si="0"/>
        <v>130.67209350093981</v>
      </c>
      <c r="E5" s="12" t="str">
        <f t="shared" si="1"/>
        <v>peak</v>
      </c>
      <c r="F5" s="46">
        <f t="shared" ref="F5:F64" si="2">100%-(C4/C5)</f>
        <v>3.8723220041191442E-2</v>
      </c>
      <c r="G5" s="46">
        <f>MAX(F4:F5)-MIN(F4:F5)</f>
        <v>1.5928069847230719E-2</v>
      </c>
      <c r="H5" s="46">
        <f>VLOOKUP(A5,'unemployment rate'!D:F,2,FALSE)</f>
        <v>5.5E-2</v>
      </c>
      <c r="I5" s="22">
        <f>VLOOKUP(A5,employment!E:K,7,FALSE)</f>
        <v>67072000</v>
      </c>
      <c r="J5" s="115"/>
      <c r="K5" s="115"/>
      <c r="L5" s="154">
        <f>AVERAGEIFS(inflation!F:F,inflation!E:E,A5)</f>
        <v>30.633333333333301</v>
      </c>
      <c r="M5" s="44">
        <f>VLOOKUP(A5,deficit!C:F,2,FALSE)</f>
        <v>5</v>
      </c>
      <c r="N5" s="44">
        <f>VLOOKUP(A5,deficit!C:F,3,FALSE)</f>
        <v>8</v>
      </c>
      <c r="O5" s="19">
        <f>VLOOKUP(A5,deficit!C:F,4,FALSE)</f>
        <v>7.0000000000000001E-3</v>
      </c>
      <c r="P5" s="83">
        <f>VLOOKUP(A5,FYFSD!A:B,2,FALSE)</f>
        <v>-4756</v>
      </c>
      <c r="Q5" s="114"/>
      <c r="R5" s="83">
        <f>AVERAGEIFS(housing!$C:$C,housing!$B:$B,A5)</f>
        <v>19375</v>
      </c>
      <c r="S5" s="83">
        <f>AVERAGEIFS(colleges!$C:$C,colleges!$B:$B,A5)</f>
        <v>243</v>
      </c>
      <c r="T5" s="114"/>
      <c r="U5" s="114"/>
      <c r="V5" s="12" t="s">
        <v>25</v>
      </c>
      <c r="W5" s="50">
        <v>1</v>
      </c>
      <c r="X5" s="12" t="s">
        <v>21</v>
      </c>
      <c r="Y5" s="120" t="str">
        <f>VLOOKUP(A5,congress!D:G,4,FALSE)</f>
        <v>dem</v>
      </c>
      <c r="Z5" s="120" t="str">
        <f>VLOOKUP(A5,congress!D:J,7,FALSE)</f>
        <v>dem</v>
      </c>
      <c r="AA5" s="47" t="str">
        <f>VLOOKUP(A5,'unemployment rate'!D:F,3,FALSE)</f>
        <v>LBJ takes office; minimum wage: $1.25</v>
      </c>
    </row>
    <row r="6" spans="1:27" x14ac:dyDescent="0.25">
      <c r="A6" s="56">
        <v>1964</v>
      </c>
      <c r="B6" s="11" t="s">
        <v>17</v>
      </c>
      <c r="C6" s="69">
        <v>3573.9411847474298</v>
      </c>
      <c r="D6" s="69">
        <f t="shared" si="0"/>
        <v>199.42601369660997</v>
      </c>
      <c r="E6" s="11" t="str">
        <f t="shared" si="1"/>
        <v>peak</v>
      </c>
      <c r="F6" s="19">
        <f t="shared" si="2"/>
        <v>5.5800026745740472E-2</v>
      </c>
      <c r="G6" s="19">
        <f t="shared" ref="G6:G64" si="3">MAX(F5:F6)-MIN(F5:F6)</f>
        <v>1.707680670454903E-2</v>
      </c>
      <c r="H6" s="19">
        <f>VLOOKUP(A6,'unemployment rate'!D:F,2,FALSE)</f>
        <v>0.05</v>
      </c>
      <c r="I6" s="22">
        <f>VLOOKUP(A6,employment!E:K,7,FALSE)</f>
        <v>68327000</v>
      </c>
      <c r="J6" s="117"/>
      <c r="K6" s="117"/>
      <c r="L6" s="154">
        <f>AVERAGEIFS(inflation!F:F,inflation!E:E,A6)</f>
        <v>31.038333333333298</v>
      </c>
      <c r="M6" s="44">
        <f>VLOOKUP(A6,deficit!C:F,2,FALSE)</f>
        <v>6</v>
      </c>
      <c r="N6" s="44">
        <f>VLOOKUP(A6,deficit!C:F,3,FALSE)</f>
        <v>6</v>
      </c>
      <c r="O6" s="19">
        <f>VLOOKUP(A6,deficit!C:F,4,FALSE)</f>
        <v>8.9999999999999993E-3</v>
      </c>
      <c r="P6" s="83">
        <f>VLOOKUP(A6,FYFSD!A:B,2,FALSE)</f>
        <v>-5915</v>
      </c>
      <c r="Q6" s="114"/>
      <c r="R6" s="83">
        <f>AVERAGEIFS(housing!$C:$C,housing!$B:$B,A6)</f>
        <v>20300</v>
      </c>
      <c r="S6" s="83" t="s">
        <v>200</v>
      </c>
      <c r="T6" s="114"/>
      <c r="U6" s="114"/>
      <c r="V6" s="11" t="s">
        <v>25</v>
      </c>
      <c r="W6" s="18">
        <v>2</v>
      </c>
      <c r="X6" s="11" t="s">
        <v>21</v>
      </c>
      <c r="Y6" s="120" t="str">
        <f>VLOOKUP(A6,congress!D:G,4,FALSE)</f>
        <v>dem</v>
      </c>
      <c r="Z6" s="120" t="str">
        <f>VLOOKUP(A6,congress!D:J,7,FALSE)</f>
        <v>dem</v>
      </c>
      <c r="AA6" s="15" t="str">
        <f>VLOOKUP(A6,'unemployment rate'!D:F,3,FALSE)</f>
        <v>Tax cut</v>
      </c>
    </row>
    <row r="7" spans="1:27" x14ac:dyDescent="0.25">
      <c r="A7" s="56">
        <v>1965</v>
      </c>
      <c r="B7" s="11" t="s">
        <v>17</v>
      </c>
      <c r="C7" s="69">
        <v>3827.5271097203899</v>
      </c>
      <c r="D7" s="69">
        <f t="shared" si="0"/>
        <v>253.58592497296013</v>
      </c>
      <c r="E7" s="11" t="str">
        <f t="shared" si="1"/>
        <v>peak</v>
      </c>
      <c r="F7" s="19">
        <f t="shared" si="2"/>
        <v>6.6253201532904371E-2</v>
      </c>
      <c r="G7" s="19">
        <f t="shared" si="3"/>
        <v>1.0453174787163899E-2</v>
      </c>
      <c r="H7" s="19">
        <f>VLOOKUP(A7,'unemployment rate'!D:F,2,FALSE)</f>
        <v>0.04</v>
      </c>
      <c r="I7" s="22">
        <f>VLOOKUP(A7,employment!E:K,7,FALSE)</f>
        <v>69997000</v>
      </c>
      <c r="J7" s="117"/>
      <c r="K7" s="117"/>
      <c r="L7" s="154">
        <f>AVERAGEIFS(inflation!F:F,inflation!E:E,A7)</f>
        <v>31.5283333333333</v>
      </c>
      <c r="M7" s="44">
        <f>VLOOKUP(A7,deficit!C:F,2,FALSE)</f>
        <v>1</v>
      </c>
      <c r="N7" s="44">
        <f>VLOOKUP(A7,deficit!C:F,3,FALSE)</f>
        <v>6</v>
      </c>
      <c r="O7" s="19">
        <f>VLOOKUP(A7,deficit!C:F,4,FALSE)</f>
        <v>2E-3</v>
      </c>
      <c r="P7" s="83">
        <f>VLOOKUP(A7,FYFSD!A:B,2,FALSE)</f>
        <v>-1411</v>
      </c>
      <c r="Q7" s="114"/>
      <c r="R7" s="83">
        <f>AVERAGEIFS(housing!$C:$C,housing!$B:$B,A7)</f>
        <v>21450</v>
      </c>
      <c r="S7" s="83" t="s">
        <v>200</v>
      </c>
      <c r="T7" s="114"/>
      <c r="U7" s="114"/>
      <c r="V7" s="11" t="s">
        <v>25</v>
      </c>
      <c r="W7" s="18">
        <v>3</v>
      </c>
      <c r="X7" s="11" t="s">
        <v>21</v>
      </c>
      <c r="Y7" s="120" t="str">
        <f>VLOOKUP(A7,congress!D:G,4,FALSE)</f>
        <v>dem</v>
      </c>
      <c r="Z7" s="120" t="str">
        <f>VLOOKUP(A7,congress!D:J,7,FALSE)</f>
        <v>dem</v>
      </c>
      <c r="AA7" s="15" t="str">
        <f>VLOOKUP(A7,'unemployment rate'!D:F,3,FALSE)</f>
        <v>U.S. entered Vietnam War</v>
      </c>
    </row>
    <row r="8" spans="1:27" x14ac:dyDescent="0.25">
      <c r="A8" s="56">
        <v>1966</v>
      </c>
      <c r="B8" s="11" t="s">
        <v>17</v>
      </c>
      <c r="C8" s="69">
        <v>4146.3166463166499</v>
      </c>
      <c r="D8" s="69">
        <f t="shared" si="0"/>
        <v>318.78953659625995</v>
      </c>
      <c r="E8" s="11" t="str">
        <f t="shared" si="1"/>
        <v>peak</v>
      </c>
      <c r="F8" s="19">
        <f t="shared" si="2"/>
        <v>7.6884995476516282E-2</v>
      </c>
      <c r="G8" s="19">
        <f t="shared" si="3"/>
        <v>1.0631793943611911E-2</v>
      </c>
      <c r="H8" s="19">
        <f>VLOOKUP(A8,'unemployment rate'!D:F,2,FALSE)</f>
        <v>3.7999999999999999E-2</v>
      </c>
      <c r="I8" s="22">
        <f>VLOOKUP(A8,employment!E:K,7,FALSE)</f>
        <v>72198000</v>
      </c>
      <c r="J8" s="117"/>
      <c r="K8" s="117"/>
      <c r="L8" s="154">
        <f>AVERAGEIFS(inflation!F:F,inflation!E:E,A8)</f>
        <v>32.470833333333303</v>
      </c>
      <c r="M8" s="44">
        <f>VLOOKUP(A8,deficit!C:F,2,FALSE)</f>
        <v>4</v>
      </c>
      <c r="N8" s="44">
        <f>VLOOKUP(A8,deficit!C:F,3,FALSE)</f>
        <v>3</v>
      </c>
      <c r="O8" s="19">
        <f>VLOOKUP(A8,deficit!C:F,4,FALSE)</f>
        <v>5.0000000000000001E-3</v>
      </c>
      <c r="P8" s="83">
        <f>VLOOKUP(A8,FYFSD!A:B,2,FALSE)</f>
        <v>-3698</v>
      </c>
      <c r="Q8" s="114"/>
      <c r="R8" s="83">
        <f>AVERAGEIFS(housing!$C:$C,housing!$B:$B,A8)</f>
        <v>22925</v>
      </c>
      <c r="S8" s="83">
        <f>AVERAGEIFS(colleges!$C:$C,colleges!$B:$B,A8)</f>
        <v>302</v>
      </c>
      <c r="T8" s="114"/>
      <c r="U8" s="114"/>
      <c r="V8" s="11" t="s">
        <v>25</v>
      </c>
      <c r="W8" s="18">
        <v>4</v>
      </c>
      <c r="X8" s="11" t="s">
        <v>21</v>
      </c>
      <c r="Y8" s="120" t="str">
        <f>VLOOKUP(A8,congress!D:G,4,FALSE)</f>
        <v>dem</v>
      </c>
      <c r="Z8" s="120" t="str">
        <f>VLOOKUP(A8,congress!D:J,7,FALSE)</f>
        <v>dem</v>
      </c>
      <c r="AA8" s="15" t="str">
        <f>VLOOKUP(A8,'unemployment rate'!D:F,3,FALSE)</f>
        <v>Expansion</v>
      </c>
    </row>
    <row r="9" spans="1:27" x14ac:dyDescent="0.25">
      <c r="A9" s="56">
        <v>1967</v>
      </c>
      <c r="B9" s="11" t="s">
        <v>17</v>
      </c>
      <c r="C9" s="69">
        <v>4336.4265872217102</v>
      </c>
      <c r="D9" s="69">
        <f t="shared" si="0"/>
        <v>190.10994090506028</v>
      </c>
      <c r="E9" s="11" t="str">
        <f t="shared" si="1"/>
        <v>peak</v>
      </c>
      <c r="F9" s="19">
        <f t="shared" si="2"/>
        <v>4.3840230448098261E-2</v>
      </c>
      <c r="G9" s="19">
        <f t="shared" si="3"/>
        <v>3.3044765028418022E-2</v>
      </c>
      <c r="H9" s="19">
        <f>VLOOKUP(A9,'unemployment rate'!D:F,2,FALSE)</f>
        <v>3.7999999999999999E-2</v>
      </c>
      <c r="I9" s="22">
        <f>VLOOKUP(A9,employment!E:K,7,FALSE)</f>
        <v>73671000</v>
      </c>
      <c r="J9" s="117"/>
      <c r="K9" s="117"/>
      <c r="L9" s="154">
        <f>AVERAGEIFS(inflation!F:F,inflation!E:E,A9)</f>
        <v>33.375</v>
      </c>
      <c r="M9" s="44">
        <f>VLOOKUP(A9,deficit!C:F,2,FALSE)</f>
        <v>9</v>
      </c>
      <c r="N9" s="44">
        <f>VLOOKUP(A9,deficit!C:F,3,FALSE)</f>
        <v>6</v>
      </c>
      <c r="O9" s="19">
        <f>VLOOKUP(A9,deficit!C:F,4,FALSE)</f>
        <v>0.01</v>
      </c>
      <c r="P9" s="83">
        <f>VLOOKUP(A9,FYFSD!A:B,2,FALSE)</f>
        <v>-8643</v>
      </c>
      <c r="Q9" s="114"/>
      <c r="R9" s="83">
        <f>AVERAGEIFS(housing!$C:$C,housing!$B:$B,A9)</f>
        <v>24125</v>
      </c>
      <c r="S9" s="83">
        <f>AVERAGEIFS(colleges!$C:$C,colleges!$B:$B,A9)</f>
        <v>310</v>
      </c>
      <c r="T9" s="114"/>
      <c r="U9" s="114"/>
      <c r="V9" s="11" t="s">
        <v>25</v>
      </c>
      <c r="W9" s="18">
        <v>5</v>
      </c>
      <c r="X9" s="11" t="s">
        <v>21</v>
      </c>
      <c r="Y9" s="120" t="str">
        <f>VLOOKUP(A9,congress!D:G,4,FALSE)</f>
        <v>dem</v>
      </c>
      <c r="Z9" s="120" t="str">
        <f>VLOOKUP(A9,congress!D:J,7,FALSE)</f>
        <v>dem</v>
      </c>
      <c r="AA9" s="15" t="str">
        <f>VLOOKUP(A9,'unemployment rate'!D:F,3,FALSE)</f>
        <v>Minimum wage: $1.40</v>
      </c>
    </row>
    <row r="10" spans="1:27" ht="15.75" thickBot="1" x14ac:dyDescent="0.3">
      <c r="A10" s="57">
        <v>1968</v>
      </c>
      <c r="B10" s="13" t="s">
        <v>17</v>
      </c>
      <c r="C10" s="68">
        <v>4695.9233904317798</v>
      </c>
      <c r="D10" s="68">
        <f t="shared" si="0"/>
        <v>359.49680321006963</v>
      </c>
      <c r="E10" s="13" t="str">
        <f t="shared" si="1"/>
        <v>peak</v>
      </c>
      <c r="F10" s="21">
        <f t="shared" si="2"/>
        <v>7.6555082636689864E-2</v>
      </c>
      <c r="G10" s="21">
        <f t="shared" si="3"/>
        <v>3.2714852188591603E-2</v>
      </c>
      <c r="H10" s="21">
        <f>VLOOKUP(A10,'unemployment rate'!D:F,2,FALSE)</f>
        <v>3.4000000000000002E-2</v>
      </c>
      <c r="I10" s="53">
        <f>VLOOKUP(A10,employment!E:K,7,FALSE)</f>
        <v>74700000</v>
      </c>
      <c r="J10" s="116"/>
      <c r="K10" s="116"/>
      <c r="L10" s="153">
        <f>AVERAGEIFS(inflation!F:F,inflation!E:E,A10)</f>
        <v>34.7916666666666</v>
      </c>
      <c r="M10" s="43">
        <f>VLOOKUP(A10,deficit!C:F,2,FALSE)</f>
        <v>25</v>
      </c>
      <c r="N10" s="43">
        <f>VLOOKUP(A10,deficit!C:F,3,FALSE)</f>
        <v>21</v>
      </c>
      <c r="O10" s="21">
        <f>VLOOKUP(A10,deficit!C:F,4,FALSE)</f>
        <v>2.7E-2</v>
      </c>
      <c r="P10" s="84">
        <f>VLOOKUP(A10,FYFSD!A:B,2,FALSE)</f>
        <v>-25161</v>
      </c>
      <c r="Q10" s="96"/>
      <c r="R10" s="84">
        <f>AVERAGEIFS(housing!$C:$C,housing!$B:$B,A10)</f>
        <v>26425</v>
      </c>
      <c r="S10" s="84">
        <f>AVERAGEIFS(colleges!$C:$C,colleges!$B:$B,A10)</f>
        <v>321</v>
      </c>
      <c r="T10" s="96"/>
      <c r="U10" s="96"/>
      <c r="V10" s="13" t="s">
        <v>25</v>
      </c>
      <c r="W10" s="54">
        <v>6</v>
      </c>
      <c r="X10" s="13" t="s">
        <v>21</v>
      </c>
      <c r="Y10" s="13" t="str">
        <f>VLOOKUP(A10,congress!D:G,4,FALSE)</f>
        <v>dem</v>
      </c>
      <c r="Z10" s="13" t="str">
        <f>VLOOKUP(A10,congress!D:J,7,FALSE)</f>
        <v>dem</v>
      </c>
      <c r="AA10" s="14" t="str">
        <f>VLOOKUP(A10,'unemployment rate'!D:F,3,FALSE)</f>
        <v>Minimum wage: $1.60</v>
      </c>
    </row>
    <row r="11" spans="1:27" x14ac:dyDescent="0.25">
      <c r="A11" s="55">
        <v>1969</v>
      </c>
      <c r="B11" s="12" t="s">
        <v>17</v>
      </c>
      <c r="C11" s="67">
        <v>5032.1447426200302</v>
      </c>
      <c r="D11" s="67">
        <f t="shared" si="0"/>
        <v>336.22135218825042</v>
      </c>
      <c r="E11" s="12" t="str">
        <f t="shared" si="1"/>
        <v>peak</v>
      </c>
      <c r="F11" s="46">
        <f t="shared" si="2"/>
        <v>6.6814722029079343E-2</v>
      </c>
      <c r="G11" s="46">
        <f t="shared" si="3"/>
        <v>9.7403606076105209E-3</v>
      </c>
      <c r="H11" s="46">
        <f>VLOOKUP(A11,'unemployment rate'!D:F,2,FALSE)</f>
        <v>3.5000000000000003E-2</v>
      </c>
      <c r="I11" s="22">
        <f>VLOOKUP(A11,employment!E:K,7,FALSE)</f>
        <v>76805000</v>
      </c>
      <c r="J11" s="115"/>
      <c r="K11" s="115"/>
      <c r="L11" s="154">
        <f>AVERAGEIFS(inflation!F:F,inflation!E:E,A11)</f>
        <v>36.683333333333302</v>
      </c>
      <c r="M11" s="44">
        <f>VLOOKUP(A11,deficit!C:F,2,FALSE)</f>
        <v>-3</v>
      </c>
      <c r="N11" s="44">
        <f>VLOOKUP(A11,deficit!C:F,3,FALSE)</f>
        <v>6</v>
      </c>
      <c r="O11" s="19">
        <f>VLOOKUP(A11,deficit!C:F,4,FALSE)</f>
        <v>-3.0000000000000001E-3</v>
      </c>
      <c r="P11" s="83">
        <f>VLOOKUP(A11,FYFSD!A:B,2,FALSE)</f>
        <v>3242</v>
      </c>
      <c r="Q11" s="114"/>
      <c r="R11" s="83">
        <f>AVERAGEIFS(housing!$C:$C,housing!$B:$B,A11)</f>
        <v>27725</v>
      </c>
      <c r="S11" s="83">
        <f>AVERAGEIFS(colleges!$C:$C,colleges!$B:$B,A11)</f>
        <v>358</v>
      </c>
      <c r="T11" s="114"/>
      <c r="U11" s="114"/>
      <c r="V11" s="12" t="s">
        <v>26</v>
      </c>
      <c r="W11" s="50">
        <v>1</v>
      </c>
      <c r="X11" s="12" t="s">
        <v>22</v>
      </c>
      <c r="Y11" s="120" t="str">
        <f>VLOOKUP(A11,congress!D:G,4,FALSE)</f>
        <v>dem</v>
      </c>
      <c r="Z11" s="120" t="str">
        <f>VLOOKUP(A11,congress!D:J,7,FALSE)</f>
        <v>dem</v>
      </c>
      <c r="AA11" s="47" t="str">
        <f>VLOOKUP(A11,'unemployment rate'!D:F,3,FALSE)</f>
        <v>Nixon took office</v>
      </c>
    </row>
    <row r="12" spans="1:27" s="16" customFormat="1" x14ac:dyDescent="0.25">
      <c r="A12" s="56">
        <v>1970</v>
      </c>
      <c r="B12" s="11" t="s">
        <v>17</v>
      </c>
      <c r="C12" s="69">
        <v>5234.2966662115005</v>
      </c>
      <c r="D12" s="69">
        <f t="shared" si="0"/>
        <v>202.15192359147022</v>
      </c>
      <c r="E12" s="11" t="str">
        <f t="shared" si="1"/>
        <v>peak</v>
      </c>
      <c r="F12" s="19">
        <f t="shared" si="2"/>
        <v>3.8620646952704063E-2</v>
      </c>
      <c r="G12" s="19">
        <f t="shared" si="3"/>
        <v>2.819407507637528E-2</v>
      </c>
      <c r="H12" s="19">
        <f>VLOOKUP(A12,'unemployment rate'!D:F,2,FALSE)</f>
        <v>6.0999999999999999E-2</v>
      </c>
      <c r="I12" s="22">
        <f>VLOOKUP(A12,employment!E:K,7,FALSE)</f>
        <v>78780000</v>
      </c>
      <c r="J12" s="117"/>
      <c r="K12" s="117"/>
      <c r="L12" s="154">
        <f>AVERAGEIFS(inflation!F:F,inflation!E:E,A12)</f>
        <v>38.841666666666598</v>
      </c>
      <c r="M12" s="44">
        <f>VLOOKUP(A12,deficit!C:F,2,FALSE)</f>
        <v>3</v>
      </c>
      <c r="N12" s="44">
        <f>VLOOKUP(A12,deficit!C:F,3,FALSE)</f>
        <v>17</v>
      </c>
      <c r="O12" s="19">
        <f>VLOOKUP(A12,deficit!C:F,4,FALSE)</f>
        <v>3.0000000000000001E-3</v>
      </c>
      <c r="P12" s="83">
        <f>VLOOKUP(A12,FYFSD!A:B,2,FALSE)</f>
        <v>-2842</v>
      </c>
      <c r="Q12" s="114"/>
      <c r="R12" s="83">
        <f>AVERAGEIFS(housing!$C:$C,housing!$B:$B,A12)</f>
        <v>26650</v>
      </c>
      <c r="S12" s="83">
        <f>AVERAGEIFS(colleges!$C:$C,colleges!$B:$B,A12)</f>
        <v>394</v>
      </c>
      <c r="T12" s="114"/>
      <c r="U12" s="114"/>
      <c r="V12" s="11" t="s">
        <v>26</v>
      </c>
      <c r="W12" s="18">
        <v>2</v>
      </c>
      <c r="X12" s="11" t="s">
        <v>22</v>
      </c>
      <c r="Y12" s="120" t="str">
        <f>VLOOKUP(A12,congress!D:G,4,FALSE)</f>
        <v>dem</v>
      </c>
      <c r="Z12" s="120" t="str">
        <f>VLOOKUP(A12,congress!D:J,7,FALSE)</f>
        <v>dem</v>
      </c>
      <c r="AA12" s="15" t="str">
        <f>VLOOKUP(A12,'unemployment rate'!D:F,3,FALSE)</f>
        <v>Recession</v>
      </c>
    </row>
    <row r="13" spans="1:27" x14ac:dyDescent="0.25">
      <c r="A13" s="56">
        <v>1971</v>
      </c>
      <c r="B13" s="11" t="s">
        <v>17</v>
      </c>
      <c r="C13" s="69">
        <v>5609.38259952519</v>
      </c>
      <c r="D13" s="69">
        <f t="shared" si="0"/>
        <v>375.08593331368957</v>
      </c>
      <c r="E13" s="11" t="str">
        <f t="shared" si="1"/>
        <v>peak</v>
      </c>
      <c r="F13" s="19">
        <f t="shared" si="2"/>
        <v>6.6867596684426323E-2</v>
      </c>
      <c r="G13" s="19">
        <f t="shared" si="3"/>
        <v>2.824694973172226E-2</v>
      </c>
      <c r="H13" s="19">
        <f>VLOOKUP(A13,'unemployment rate'!D:F,2,FALSE)</f>
        <v>0.06</v>
      </c>
      <c r="I13" s="22">
        <f>VLOOKUP(A13,employment!E:K,7,FALSE)</f>
        <v>78864000</v>
      </c>
      <c r="J13" s="117"/>
      <c r="K13" s="117"/>
      <c r="L13" s="154">
        <f>AVERAGEIFS(inflation!F:F,inflation!E:E,A13)</f>
        <v>40.483333333333299</v>
      </c>
      <c r="M13" s="44">
        <f>VLOOKUP(A13,deficit!C:F,2,FALSE)</f>
        <v>23</v>
      </c>
      <c r="N13" s="44">
        <f>VLOOKUP(A13,deficit!C:F,3,FALSE)</f>
        <v>27</v>
      </c>
      <c r="O13" s="19">
        <f>VLOOKUP(A13,deficit!C:F,4,FALSE)</f>
        <v>0.02</v>
      </c>
      <c r="P13" s="83">
        <f>VLOOKUP(A13,FYFSD!A:B,2,FALSE)</f>
        <v>-23033</v>
      </c>
      <c r="Q13" s="114"/>
      <c r="R13" s="83">
        <f>AVERAGEIFS(housing!$C:$C,housing!$B:$B,A13)</f>
        <v>28100</v>
      </c>
      <c r="S13" s="83">
        <f>AVERAGEIFS(colleges!$C:$C,colleges!$B:$B,A13)</f>
        <v>428</v>
      </c>
      <c r="T13" s="114"/>
      <c r="U13" s="114"/>
      <c r="V13" s="11" t="s">
        <v>26</v>
      </c>
      <c r="W13" s="18">
        <v>3</v>
      </c>
      <c r="X13" s="11" t="s">
        <v>22</v>
      </c>
      <c r="Y13" s="120" t="str">
        <f>VLOOKUP(A13,congress!D:G,4,FALSE)</f>
        <v>dem</v>
      </c>
      <c r="Z13" s="120" t="str">
        <f>VLOOKUP(A13,congress!D:J,7,FALSE)</f>
        <v>dem</v>
      </c>
      <c r="AA13" s="15" t="str">
        <f>VLOOKUP(A13,'unemployment rate'!D:F,3,FALSE)</f>
        <v>Emergency Employment Act; wage-price controls</v>
      </c>
    </row>
    <row r="14" spans="1:27" x14ac:dyDescent="0.25">
      <c r="A14" s="56">
        <v>1972</v>
      </c>
      <c r="B14" s="11" t="s">
        <v>17</v>
      </c>
      <c r="C14" s="69">
        <v>6094.0179898616498</v>
      </c>
      <c r="D14" s="69">
        <f t="shared" si="0"/>
        <v>484.63539033645975</v>
      </c>
      <c r="E14" s="11" t="str">
        <f t="shared" si="1"/>
        <v>peak</v>
      </c>
      <c r="F14" s="19">
        <f t="shared" si="2"/>
        <v>7.9526412810517866E-2</v>
      </c>
      <c r="G14" s="19">
        <f t="shared" si="3"/>
        <v>1.2658816126091543E-2</v>
      </c>
      <c r="H14" s="19">
        <f>VLOOKUP(A14,'unemployment rate'!D:F,2,FALSE)</f>
        <v>5.1999999999999998E-2</v>
      </c>
      <c r="I14" s="22">
        <f>VLOOKUP(A14,employment!E:K,7,FALSE)</f>
        <v>80959000</v>
      </c>
      <c r="J14" s="117"/>
      <c r="K14" s="117"/>
      <c r="L14" s="154">
        <f>AVERAGEIFS(inflation!F:F,inflation!E:E,A14)</f>
        <v>41.808333333333302</v>
      </c>
      <c r="M14" s="44">
        <f>VLOOKUP(A14,deficit!C:F,2,FALSE)</f>
        <v>23</v>
      </c>
      <c r="N14" s="44">
        <f>VLOOKUP(A14,deficit!C:F,3,FALSE)</f>
        <v>29</v>
      </c>
      <c r="O14" s="19">
        <f>VLOOKUP(A14,deficit!C:F,4,FALSE)</f>
        <v>1.7999999999999999E-2</v>
      </c>
      <c r="P14" s="83">
        <f>VLOOKUP(A14,FYFSD!A:B,2,FALSE)</f>
        <v>-23373</v>
      </c>
      <c r="Q14" s="114"/>
      <c r="R14" s="83">
        <f>AVERAGEIFS(housing!$C:$C,housing!$B:$B,A14)</f>
        <v>30075</v>
      </c>
      <c r="S14" s="83">
        <f>AVERAGEIFS(colleges!$C:$C,colleges!$B:$B,A14)</f>
        <v>503</v>
      </c>
      <c r="T14" s="114"/>
      <c r="U14" s="114"/>
      <c r="V14" s="11" t="s">
        <v>26</v>
      </c>
      <c r="W14" s="18">
        <v>4</v>
      </c>
      <c r="X14" s="11" t="s">
        <v>22</v>
      </c>
      <c r="Y14" s="120" t="str">
        <f>VLOOKUP(A14,congress!D:G,4,FALSE)</f>
        <v>dem</v>
      </c>
      <c r="Z14" s="120" t="str">
        <f>VLOOKUP(A14,congress!D:J,7,FALSE)</f>
        <v>dem</v>
      </c>
      <c r="AA14" s="15" t="str">
        <f>VLOOKUP(A14,'unemployment rate'!D:F,3,FALSE)</f>
        <v>Ongoing stagflation; Watergate</v>
      </c>
    </row>
    <row r="15" spans="1:27" ht="15.75" thickBot="1" x14ac:dyDescent="0.3">
      <c r="A15" s="57">
        <v>1973</v>
      </c>
      <c r="B15" s="13" t="s">
        <v>17</v>
      </c>
      <c r="C15" s="68">
        <v>6726.3589559669499</v>
      </c>
      <c r="D15" s="68">
        <f t="shared" si="0"/>
        <v>632.34096610530014</v>
      </c>
      <c r="E15" s="13" t="str">
        <f t="shared" si="1"/>
        <v>peak</v>
      </c>
      <c r="F15" s="21">
        <f t="shared" si="2"/>
        <v>9.4009399475231792E-2</v>
      </c>
      <c r="G15" s="21">
        <f t="shared" si="3"/>
        <v>1.4482986664713926E-2</v>
      </c>
      <c r="H15" s="21">
        <f>VLOOKUP(A15,'unemployment rate'!D:F,2,FALSE)</f>
        <v>4.9000000000000002E-2</v>
      </c>
      <c r="I15" s="53">
        <f>VLOOKUP(A15,employment!E:K,7,FALSE)</f>
        <v>83161000</v>
      </c>
      <c r="J15" s="116"/>
      <c r="K15" s="116"/>
      <c r="L15" s="153">
        <f>AVERAGEIFS(inflation!F:F,inflation!E:E,A15)</f>
        <v>44.424999999999997</v>
      </c>
      <c r="M15" s="43">
        <f>VLOOKUP(A15,deficit!C:F,2,FALSE)</f>
        <v>15</v>
      </c>
      <c r="N15" s="43">
        <f>VLOOKUP(A15,deficit!C:F,3,FALSE)</f>
        <v>31</v>
      </c>
      <c r="O15" s="21">
        <f>VLOOKUP(A15,deficit!C:F,4,FALSE)</f>
        <v>0.01</v>
      </c>
      <c r="P15" s="84">
        <f>VLOOKUP(A15,FYFSD!A:B,2,FALSE)</f>
        <v>-14908</v>
      </c>
      <c r="Q15" s="96"/>
      <c r="R15" s="84">
        <f>AVERAGEIFS(housing!$C:$C,housing!$B:$B,A15)</f>
        <v>35100</v>
      </c>
      <c r="S15" s="84">
        <f>AVERAGEIFS(colleges!$C:$C,colleges!$B:$B,A15)</f>
        <v>514</v>
      </c>
      <c r="T15" s="96"/>
      <c r="U15" s="96"/>
      <c r="V15" s="13" t="s">
        <v>26</v>
      </c>
      <c r="W15" s="54">
        <v>5</v>
      </c>
      <c r="X15" s="13" t="s">
        <v>22</v>
      </c>
      <c r="Y15" s="13" t="str">
        <f>VLOOKUP(A15,congress!D:G,4,FALSE)</f>
        <v>dem</v>
      </c>
      <c r="Z15" s="13" t="str">
        <f>VLOOKUP(A15,congress!D:J,7,FALSE)</f>
        <v>dem</v>
      </c>
      <c r="AA15" s="14" t="str">
        <f>VLOOKUP(A15,'unemployment rate'!D:F,3,FALSE)</f>
        <v>CETA; gold standard; Vietnam War ended</v>
      </c>
    </row>
    <row r="16" spans="1:27" x14ac:dyDescent="0.25">
      <c r="A16" s="55">
        <v>1974</v>
      </c>
      <c r="B16" s="12" t="s">
        <v>17</v>
      </c>
      <c r="C16" s="67">
        <v>7225.6913595256601</v>
      </c>
      <c r="D16" s="67">
        <f t="shared" si="0"/>
        <v>499.33240355871021</v>
      </c>
      <c r="E16" s="12" t="str">
        <f t="shared" si="1"/>
        <v>peak</v>
      </c>
      <c r="F16" s="46">
        <f t="shared" si="2"/>
        <v>6.9105138693813406E-2</v>
      </c>
      <c r="G16" s="46">
        <f t="shared" si="3"/>
        <v>2.4904260781418386E-2</v>
      </c>
      <c r="H16" s="46">
        <f>VLOOKUP(A16,'unemployment rate'!D:F,2,FALSE)</f>
        <v>7.1999999999999995E-2</v>
      </c>
      <c r="I16" s="22">
        <f>VLOOKUP(A16,employment!E:K,7,FALSE)</f>
        <v>86555000</v>
      </c>
      <c r="J16" s="115"/>
      <c r="K16" s="115"/>
      <c r="L16" s="154">
        <f>AVERAGEIFS(inflation!F:F,inflation!E:E,A16)</f>
        <v>49.316666666666599</v>
      </c>
      <c r="M16" s="44">
        <f>VLOOKUP(A16,deficit!C:F,2,FALSE)</f>
        <v>6</v>
      </c>
      <c r="N16" s="44">
        <f>VLOOKUP(A16,deficit!C:F,3,FALSE)</f>
        <v>17</v>
      </c>
      <c r="O16" s="19">
        <f>VLOOKUP(A16,deficit!C:F,4,FALSE)</f>
        <v>4.0000000000000001E-3</v>
      </c>
      <c r="P16" s="83">
        <f>VLOOKUP(A16,FYFSD!A:B,2,FALSE)</f>
        <v>-6135</v>
      </c>
      <c r="Q16" s="114"/>
      <c r="R16" s="83">
        <f>AVERAGEIFS(housing!$C:$C,housing!$B:$B,A16)</f>
        <v>38725</v>
      </c>
      <c r="S16" s="83">
        <f>AVERAGEIFS(colleges!$C:$C,colleges!$B:$B,A16)</f>
        <v>512</v>
      </c>
      <c r="T16" s="114"/>
      <c r="U16" s="114"/>
      <c r="V16" s="12" t="s">
        <v>27</v>
      </c>
      <c r="W16" s="50">
        <v>1</v>
      </c>
      <c r="X16" s="12" t="s">
        <v>22</v>
      </c>
      <c r="Y16" s="120" t="str">
        <f>VLOOKUP(A16,congress!D:G,4,FALSE)</f>
        <v>dem</v>
      </c>
      <c r="Z16" s="120" t="str">
        <f>VLOOKUP(A16,congress!D:J,7,FALSE)</f>
        <v>dem</v>
      </c>
      <c r="AA16" s="47" t="str">
        <f>VLOOKUP(A16,'unemployment rate'!D:F,3,FALSE)</f>
        <v>Nixon resigned; minimum wage: $2</v>
      </c>
    </row>
    <row r="17" spans="1:27" x14ac:dyDescent="0.25">
      <c r="A17" s="56">
        <v>1975</v>
      </c>
      <c r="B17" s="11" t="s">
        <v>17</v>
      </c>
      <c r="C17" s="69">
        <v>7801.4566635644296</v>
      </c>
      <c r="D17" s="69">
        <f t="shared" si="0"/>
        <v>575.7653040387695</v>
      </c>
      <c r="E17" s="11" t="str">
        <f t="shared" si="1"/>
        <v>peak</v>
      </c>
      <c r="F17" s="19">
        <f t="shared" si="2"/>
        <v>7.3802281915862911E-2</v>
      </c>
      <c r="G17" s="19">
        <f t="shared" si="3"/>
        <v>4.6971432220495046E-3</v>
      </c>
      <c r="H17" s="19">
        <f>VLOOKUP(A17,'unemployment rate'!D:F,2,FALSE)</f>
        <v>8.2000000000000003E-2</v>
      </c>
      <c r="I17" s="22">
        <f>VLOOKUP(A17,employment!E:K,7,FALSE)</f>
        <v>85627000</v>
      </c>
      <c r="J17" s="117"/>
      <c r="K17" s="117"/>
      <c r="L17" s="154">
        <f>AVERAGEIFS(inflation!F:F,inflation!E:E,A17)</f>
        <v>53.825000000000003</v>
      </c>
      <c r="M17" s="44">
        <f>VLOOKUP(A17,deficit!C:F,2,FALSE)</f>
        <v>53</v>
      </c>
      <c r="N17" s="44">
        <f>VLOOKUP(A17,deficit!C:F,3,FALSE)</f>
        <v>58</v>
      </c>
      <c r="O17" s="19">
        <f>VLOOKUP(A17,deficit!C:F,4,FALSE)</f>
        <v>3.2000000000000001E-2</v>
      </c>
      <c r="P17" s="83">
        <f>VLOOKUP(A17,FYFSD!A:B,2,FALSE)</f>
        <v>-53242</v>
      </c>
      <c r="Q17" s="114"/>
      <c r="R17" s="83">
        <f>AVERAGEIFS(housing!$C:$C,housing!$B:$B,A17)</f>
        <v>42525</v>
      </c>
      <c r="S17" s="83">
        <f>AVERAGEIFS(colleges!$C:$C,colleges!$B:$B,A17)</f>
        <v>542</v>
      </c>
      <c r="T17" s="114"/>
      <c r="U17" s="114"/>
      <c r="V17" s="11" t="s">
        <v>27</v>
      </c>
      <c r="W17" s="18">
        <v>2</v>
      </c>
      <c r="X17" s="11" t="s">
        <v>22</v>
      </c>
      <c r="Y17" s="120" t="str">
        <f>VLOOKUP(A17,congress!D:G,4,FALSE)</f>
        <v>dem</v>
      </c>
      <c r="Z17" s="120" t="str">
        <f>VLOOKUP(A17,congress!D:J,7,FALSE)</f>
        <v>dem</v>
      </c>
      <c r="AA17" s="15" t="str">
        <f>VLOOKUP(A17,'unemployment rate'!D:F,3,FALSE)</f>
        <v>Recovery</v>
      </c>
    </row>
    <row r="18" spans="1:27" ht="15.75" thickBot="1" x14ac:dyDescent="0.3">
      <c r="A18" s="57">
        <v>1976</v>
      </c>
      <c r="B18" s="13" t="s">
        <v>17</v>
      </c>
      <c r="C18" s="68">
        <v>8592.2535372761195</v>
      </c>
      <c r="D18" s="68">
        <f t="shared" si="0"/>
        <v>790.79687371168984</v>
      </c>
      <c r="E18" s="13" t="str">
        <f t="shared" si="1"/>
        <v>peak</v>
      </c>
      <c r="F18" s="21">
        <f t="shared" si="2"/>
        <v>9.2036026437179008E-2</v>
      </c>
      <c r="G18" s="21">
        <f t="shared" si="3"/>
        <v>1.8233744521316098E-2</v>
      </c>
      <c r="H18" s="21">
        <f>VLOOKUP(A18,'unemployment rate'!D:F,2,FALSE)</f>
        <v>7.8E-2</v>
      </c>
      <c r="I18" s="53">
        <f>VLOOKUP(A18,employment!E:K,7,FALSE)</f>
        <v>87400000</v>
      </c>
      <c r="J18" s="116"/>
      <c r="K18" s="116"/>
      <c r="L18" s="153">
        <f>AVERAGEIFS(inflation!F:F,inflation!E:E,A18)</f>
        <v>56.933333333333302</v>
      </c>
      <c r="M18" s="43">
        <f>VLOOKUP(A18,deficit!C:F,2,FALSE)</f>
        <v>74</v>
      </c>
      <c r="N18" s="43">
        <f>VLOOKUP(A18,deficit!C:F,3,FALSE)</f>
        <v>87</v>
      </c>
      <c r="O18" s="21">
        <f>VLOOKUP(A18,deficit!C:F,4,FALSE)</f>
        <v>3.9E-2</v>
      </c>
      <c r="P18" s="84">
        <f>VLOOKUP(A18,FYFSD!A:B,2,FALSE)</f>
        <v>-73732</v>
      </c>
      <c r="Q18" s="96"/>
      <c r="R18" s="84">
        <f>AVERAGEIFS(housing!$C:$C,housing!$B:$B,A18)</f>
        <v>48050</v>
      </c>
      <c r="S18" s="84">
        <f>AVERAGEIFS(colleges!$C:$C,colleges!$B:$B,A18)</f>
        <v>617</v>
      </c>
      <c r="T18" s="96"/>
      <c r="U18" s="96"/>
      <c r="V18" s="13" t="s">
        <v>27</v>
      </c>
      <c r="W18" s="54">
        <v>3</v>
      </c>
      <c r="X18" s="13" t="s">
        <v>22</v>
      </c>
      <c r="Y18" s="13" t="str">
        <f>VLOOKUP(A18,congress!D:G,4,FALSE)</f>
        <v>dem</v>
      </c>
      <c r="Z18" s="13" t="str">
        <f>VLOOKUP(A18,congress!D:J,7,FALSE)</f>
        <v>dem</v>
      </c>
      <c r="AA18" s="14" t="str">
        <f>VLOOKUP(A18,'unemployment rate'!D:F,3,FALSE)</f>
        <v>Expansion</v>
      </c>
    </row>
    <row r="19" spans="1:27" x14ac:dyDescent="0.25">
      <c r="A19" s="55">
        <v>1977</v>
      </c>
      <c r="B19" s="12" t="s">
        <v>17</v>
      </c>
      <c r="C19" s="67">
        <v>9452.5765191451101</v>
      </c>
      <c r="D19" s="67">
        <f t="shared" si="0"/>
        <v>860.32298186899061</v>
      </c>
      <c r="E19" s="12" t="str">
        <f t="shared" si="1"/>
        <v>peak</v>
      </c>
      <c r="F19" s="46">
        <f t="shared" si="2"/>
        <v>9.1014654060351141E-2</v>
      </c>
      <c r="G19" s="46">
        <f t="shared" si="3"/>
        <v>1.0213723768278671E-3</v>
      </c>
      <c r="H19" s="46">
        <f>VLOOKUP(A19,'unemployment rate'!D:F,2,FALSE)</f>
        <v>6.4000000000000001E-2</v>
      </c>
      <c r="I19" s="22">
        <f>VLOOKUP(A19,employment!E:K,7,FALSE)</f>
        <v>89928000</v>
      </c>
      <c r="J19" s="115"/>
      <c r="K19" s="115"/>
      <c r="L19" s="154">
        <f>AVERAGEIFS(inflation!F:F,inflation!E:E,A19)</f>
        <v>60.616666666666603</v>
      </c>
      <c r="M19" s="44">
        <f>VLOOKUP(A19,deficit!C:F,2,FALSE)</f>
        <v>54</v>
      </c>
      <c r="N19" s="44">
        <f>VLOOKUP(A19,deficit!C:F,3,FALSE)</f>
        <v>78</v>
      </c>
      <c r="O19" s="19">
        <f>VLOOKUP(A19,deficit!C:F,4,FALSE)</f>
        <v>2.5999999999999999E-2</v>
      </c>
      <c r="P19" s="83">
        <f>VLOOKUP(A19,FYFSD!A:B,2,FALSE)</f>
        <v>-53659</v>
      </c>
      <c r="Q19" s="114"/>
      <c r="R19" s="83">
        <f>AVERAGEIFS(housing!$C:$C,housing!$B:$B,A19)</f>
        <v>54350</v>
      </c>
      <c r="S19" s="83">
        <f>AVERAGEIFS(colleges!$C:$C,colleges!$B:$B,A19)</f>
        <v>655</v>
      </c>
      <c r="T19" s="114"/>
      <c r="U19" s="114"/>
      <c r="V19" s="12" t="s">
        <v>28</v>
      </c>
      <c r="W19" s="50">
        <v>1</v>
      </c>
      <c r="X19" s="12" t="s">
        <v>21</v>
      </c>
      <c r="Y19" s="120" t="str">
        <f>VLOOKUP(A19,congress!D:G,4,FALSE)</f>
        <v>dem</v>
      </c>
      <c r="Z19" s="120" t="str">
        <f>VLOOKUP(A19,congress!D:J,7,FALSE)</f>
        <v>dem</v>
      </c>
      <c r="AA19" s="47" t="str">
        <f>VLOOKUP(A19,'unemployment rate'!D:F,3,FALSE)</f>
        <v>Carter took office</v>
      </c>
    </row>
    <row r="20" spans="1:27" x14ac:dyDescent="0.25">
      <c r="A20" s="56">
        <v>1978</v>
      </c>
      <c r="B20" s="11" t="s">
        <v>17</v>
      </c>
      <c r="C20" s="69">
        <v>10564.9482220275</v>
      </c>
      <c r="D20" s="69">
        <f t="shared" si="0"/>
        <v>1112.3717028823903</v>
      </c>
      <c r="E20" s="11" t="str">
        <f t="shared" si="1"/>
        <v>peak</v>
      </c>
      <c r="F20" s="19">
        <f t="shared" si="2"/>
        <v>0.10528889299837163</v>
      </c>
      <c r="G20" s="19">
        <f t="shared" si="3"/>
        <v>1.4274238938020489E-2</v>
      </c>
      <c r="H20" s="19">
        <f>VLOOKUP(A20,'unemployment rate'!D:F,2,FALSE)</f>
        <v>0.06</v>
      </c>
      <c r="I20" s="22">
        <f>VLOOKUP(A20,employment!E:K,7,FALSE)</f>
        <v>94384000</v>
      </c>
      <c r="J20" s="117"/>
      <c r="K20" s="117"/>
      <c r="L20" s="154">
        <f>AVERAGEIFS(inflation!F:F,inflation!E:E,A20)</f>
        <v>65.241666666666603</v>
      </c>
      <c r="M20" s="44">
        <f>VLOOKUP(A20,deficit!C:F,2,FALSE)</f>
        <v>59</v>
      </c>
      <c r="N20" s="44">
        <f>VLOOKUP(A20,deficit!C:F,3,FALSE)</f>
        <v>73</v>
      </c>
      <c r="O20" s="19">
        <f>VLOOKUP(A20,deficit!C:F,4,FALSE)</f>
        <v>2.5000000000000001E-2</v>
      </c>
      <c r="P20" s="83">
        <f>VLOOKUP(A20,FYFSD!A:B,2,FALSE)</f>
        <v>-59185</v>
      </c>
      <c r="Q20" s="114"/>
      <c r="R20" s="83">
        <f>AVERAGEIFS(housing!$C:$C,housing!$B:$B,A20)</f>
        <v>62700</v>
      </c>
      <c r="S20" s="83">
        <f>AVERAGEIFS(colleges!$C:$C,colleges!$B:$B,A20)</f>
        <v>688</v>
      </c>
      <c r="T20" s="114"/>
      <c r="U20" s="114"/>
      <c r="V20" s="11" t="s">
        <v>28</v>
      </c>
      <c r="W20" s="18">
        <v>2</v>
      </c>
      <c r="X20" s="11" t="s">
        <v>21</v>
      </c>
      <c r="Y20" s="120" t="str">
        <f>VLOOKUP(A20,congress!D:G,4,FALSE)</f>
        <v>dem</v>
      </c>
      <c r="Z20" s="120" t="str">
        <f>VLOOKUP(A20,congress!D:J,7,FALSE)</f>
        <v>dem</v>
      </c>
      <c r="AA20" s="15" t="str">
        <f>VLOOKUP(A20,'unemployment rate'!D:F,3,FALSE)</f>
        <v>Fed raised rate to 20% to stop inflation</v>
      </c>
    </row>
    <row r="21" spans="1:27" x14ac:dyDescent="0.25">
      <c r="A21" s="56">
        <v>1979</v>
      </c>
      <c r="B21" s="11" t="s">
        <v>17</v>
      </c>
      <c r="C21" s="69">
        <v>11674.181866654801</v>
      </c>
      <c r="D21" s="69">
        <f t="shared" si="0"/>
        <v>1109.2336446273002</v>
      </c>
      <c r="E21" s="11" t="str">
        <f t="shared" si="1"/>
        <v>peak</v>
      </c>
      <c r="F21" s="19">
        <f t="shared" si="2"/>
        <v>9.5015964056173075E-2</v>
      </c>
      <c r="G21" s="19">
        <f t="shared" si="3"/>
        <v>1.0272928942198556E-2</v>
      </c>
      <c r="H21" s="19">
        <f>VLOOKUP(A21,'unemployment rate'!D:F,2,FALSE)</f>
        <v>0.06</v>
      </c>
      <c r="I21" s="22">
        <f>VLOOKUP(A21,employment!E:K,7,FALSE)</f>
        <v>97948000</v>
      </c>
      <c r="J21" s="117"/>
      <c r="K21" s="117"/>
      <c r="L21" s="154">
        <f>AVERAGEIFS(inflation!F:F,inflation!E:E,A21)</f>
        <v>72.5833333333333</v>
      </c>
      <c r="M21" s="44">
        <f>VLOOKUP(A21,deficit!C:F,2,FALSE)</f>
        <v>41</v>
      </c>
      <c r="N21" s="44">
        <f>VLOOKUP(A21,deficit!C:F,3,FALSE)</f>
        <v>55</v>
      </c>
      <c r="O21" s="19">
        <f>VLOOKUP(A21,deficit!C:F,4,FALSE)</f>
        <v>1.6E-2</v>
      </c>
      <c r="P21" s="83">
        <f>VLOOKUP(A21,FYFSD!A:B,2,FALSE)</f>
        <v>-40726</v>
      </c>
      <c r="Q21" s="114"/>
      <c r="R21" s="83">
        <f>AVERAGEIFS(housing!$C:$C,housing!$B:$B,A21)</f>
        <v>71900</v>
      </c>
      <c r="S21" s="83">
        <f>AVERAGEIFS(colleges!$C:$C,colleges!$B:$B,A21)</f>
        <v>738</v>
      </c>
      <c r="T21" s="114"/>
      <c r="U21" s="114"/>
      <c r="V21" s="11" t="s">
        <v>28</v>
      </c>
      <c r="W21" s="18">
        <v>3</v>
      </c>
      <c r="X21" s="11" t="s">
        <v>21</v>
      </c>
      <c r="Y21" s="120" t="str">
        <f>VLOOKUP(A21,congress!D:G,4,FALSE)</f>
        <v>dem</v>
      </c>
      <c r="Z21" s="120" t="str">
        <f>VLOOKUP(A21,congress!D:J,7,FALSE)</f>
        <v>dem</v>
      </c>
      <c r="AA21" s="129"/>
    </row>
    <row r="22" spans="1:27" s="16" customFormat="1" ht="15.75" thickBot="1" x14ac:dyDescent="0.3">
      <c r="A22" s="57">
        <v>1980</v>
      </c>
      <c r="B22" s="13" t="s">
        <v>17</v>
      </c>
      <c r="C22" s="68">
        <v>12574.791506216299</v>
      </c>
      <c r="D22" s="68">
        <f t="shared" si="0"/>
        <v>900.60963956149862</v>
      </c>
      <c r="E22" s="13" t="str">
        <f t="shared" si="1"/>
        <v>peak</v>
      </c>
      <c r="F22" s="21">
        <f t="shared" si="2"/>
        <v>7.1620244289242185E-2</v>
      </c>
      <c r="G22" s="21">
        <f t="shared" si="3"/>
        <v>2.3395719766930889E-2</v>
      </c>
      <c r="H22" s="21">
        <f>VLOOKUP(A22,'unemployment rate'!D:F,2,FALSE)</f>
        <v>7.1999999999999995E-2</v>
      </c>
      <c r="I22" s="53">
        <f>VLOOKUP(A22,employment!E:K,7,FALSE)</f>
        <v>99879000</v>
      </c>
      <c r="J22" s="116"/>
      <c r="K22" s="116"/>
      <c r="L22" s="153">
        <f>AVERAGEIFS(inflation!F:F,inflation!E:E,A22)</f>
        <v>82.383333333333297</v>
      </c>
      <c r="M22" s="43">
        <f>VLOOKUP(A22,deficit!C:F,2,FALSE)</f>
        <v>74</v>
      </c>
      <c r="N22" s="43">
        <f>VLOOKUP(A22,deficit!C:F,3,FALSE)</f>
        <v>81</v>
      </c>
      <c r="O22" s="21">
        <f>VLOOKUP(A22,deficit!C:F,4,FALSE)</f>
        <v>2.5999999999999999E-2</v>
      </c>
      <c r="P22" s="84">
        <f>VLOOKUP(A22,FYFSD!A:B,2,FALSE)</f>
        <v>-73830</v>
      </c>
      <c r="Q22" s="96"/>
      <c r="R22" s="84">
        <f>AVERAGEIFS(housing!$C:$C,housing!$B:$B,A22)</f>
        <v>76375</v>
      </c>
      <c r="S22" s="84">
        <f>AVERAGEIFS(colleges!$C:$C,colleges!$B:$B,A22)</f>
        <v>804</v>
      </c>
      <c r="T22" s="96"/>
      <c r="U22" s="96"/>
      <c r="V22" s="13" t="s">
        <v>28</v>
      </c>
      <c r="W22" s="54">
        <v>4</v>
      </c>
      <c r="X22" s="13" t="s">
        <v>21</v>
      </c>
      <c r="Y22" s="13" t="str">
        <f>VLOOKUP(A22,congress!D:G,4,FALSE)</f>
        <v>dem</v>
      </c>
      <c r="Z22" s="13" t="str">
        <f>VLOOKUP(A22,congress!D:J,7,FALSE)</f>
        <v>dem</v>
      </c>
      <c r="AA22" s="14" t="str">
        <f>VLOOKUP(A22,'unemployment rate'!D:F,3,FALSE)</f>
        <v>Recession</v>
      </c>
    </row>
    <row r="23" spans="1:27" x14ac:dyDescent="0.25">
      <c r="A23" s="55">
        <v>1981</v>
      </c>
      <c r="B23" s="12" t="s">
        <v>17</v>
      </c>
      <c r="C23" s="67">
        <v>13976.105392519999</v>
      </c>
      <c r="D23" s="67">
        <f t="shared" si="0"/>
        <v>1401.3138863037002</v>
      </c>
      <c r="E23" s="12" t="str">
        <f t="shared" si="1"/>
        <v>peak</v>
      </c>
      <c r="F23" s="46">
        <f t="shared" si="2"/>
        <v>0.10026497704100612</v>
      </c>
      <c r="G23" s="46">
        <f t="shared" si="3"/>
        <v>2.8644732751763935E-2</v>
      </c>
      <c r="H23" s="46">
        <f>VLOOKUP(A23,'unemployment rate'!D:F,2,FALSE)</f>
        <v>8.5000000000000006E-2</v>
      </c>
      <c r="I23" s="22">
        <f>VLOOKUP(A23,employment!E:K,7,FALSE)</f>
        <v>99955000</v>
      </c>
      <c r="J23" s="115"/>
      <c r="K23" s="115"/>
      <c r="L23" s="154">
        <f>AVERAGEIFS(inflation!F:F,inflation!E:E,A23)</f>
        <v>90.933333333333294</v>
      </c>
      <c r="M23" s="44">
        <f>VLOOKUP(A23,deficit!C:F,2,FALSE)</f>
        <v>79</v>
      </c>
      <c r="N23" s="44">
        <f>VLOOKUP(A23,deficit!C:F,3,FALSE)</f>
        <v>90</v>
      </c>
      <c r="O23" s="19">
        <f>VLOOKUP(A23,deficit!C:F,4,FALSE)</f>
        <v>2.5000000000000001E-2</v>
      </c>
      <c r="P23" s="83">
        <f>VLOOKUP(A23,FYFSD!A:B,2,FALSE)</f>
        <v>-78968</v>
      </c>
      <c r="Q23" s="114"/>
      <c r="R23" s="83">
        <f>AVERAGEIFS(housing!$C:$C,housing!$B:$B,A23)</f>
        <v>83175</v>
      </c>
      <c r="S23" s="83">
        <f>AVERAGEIFS(colleges!$C:$C,colleges!$B:$B,A23)</f>
        <v>909</v>
      </c>
      <c r="T23" s="114"/>
      <c r="U23" s="114"/>
      <c r="V23" s="12" t="s">
        <v>29</v>
      </c>
      <c r="W23" s="50">
        <v>1</v>
      </c>
      <c r="X23" s="12" t="s">
        <v>22</v>
      </c>
      <c r="Y23" s="120" t="str">
        <f>VLOOKUP(A23,congress!D:G,4,FALSE)</f>
        <v>rep</v>
      </c>
      <c r="Z23" s="120" t="str">
        <f>VLOOKUP(A23,congress!D:J,7,FALSE)</f>
        <v>dem</v>
      </c>
      <c r="AA23" s="47" t="str">
        <f>VLOOKUP(A23,'unemployment rate'!D:F,3,FALSE)</f>
        <v>Reagan took office; Reagan tax cuts; minimum wage: $3.35</v>
      </c>
    </row>
    <row r="24" spans="1:27" x14ac:dyDescent="0.25">
      <c r="A24" s="56">
        <v>1982</v>
      </c>
      <c r="B24" s="11" t="s">
        <v>17</v>
      </c>
      <c r="C24" s="69">
        <v>14433.787727053001</v>
      </c>
      <c r="D24" s="69">
        <f t="shared" si="0"/>
        <v>457.68233453300127</v>
      </c>
      <c r="E24" s="11" t="str">
        <f t="shared" si="1"/>
        <v>peak</v>
      </c>
      <c r="F24" s="19">
        <f t="shared" si="2"/>
        <v>3.1709094188435039E-2</v>
      </c>
      <c r="G24" s="19">
        <f t="shared" si="3"/>
        <v>6.8555882852571082E-2</v>
      </c>
      <c r="H24" s="19">
        <f>VLOOKUP(A24,'unemployment rate'!D:F,2,FALSE)</f>
        <v>0.108</v>
      </c>
      <c r="I24" s="22">
        <f>VLOOKUP(A24,employment!E:K,7,FALSE)</f>
        <v>99692000</v>
      </c>
      <c r="J24" s="117"/>
      <c r="K24" s="117"/>
      <c r="L24" s="154">
        <f>AVERAGEIFS(inflation!F:F,inflation!E:E,A24)</f>
        <v>96.533333333333303</v>
      </c>
      <c r="M24" s="44">
        <f>VLOOKUP(A24,deficit!C:F,2,FALSE)</f>
        <v>128</v>
      </c>
      <c r="N24" s="44">
        <f>VLOOKUP(A24,deficit!C:F,3,FALSE)</f>
        <v>144</v>
      </c>
      <c r="O24" s="19">
        <f>VLOOKUP(A24,deficit!C:F,4,FALSE)</f>
        <v>3.7999999999999999E-2</v>
      </c>
      <c r="P24" s="83">
        <f>VLOOKUP(A24,FYFSD!A:B,2,FALSE)</f>
        <v>-127977</v>
      </c>
      <c r="Q24" s="114"/>
      <c r="R24" s="83">
        <f>AVERAGEIFS(housing!$C:$C,housing!$B:$B,A24)</f>
        <v>83850</v>
      </c>
      <c r="S24" s="83">
        <f>AVERAGEIFS(colleges!$C:$C,colleges!$B:$B,A24)</f>
        <v>1031</v>
      </c>
      <c r="T24" s="114"/>
      <c r="U24" s="114"/>
      <c r="V24" s="11" t="s">
        <v>29</v>
      </c>
      <c r="W24" s="18">
        <v>2</v>
      </c>
      <c r="X24" s="11" t="s">
        <v>22</v>
      </c>
      <c r="Y24" s="120" t="str">
        <f>VLOOKUP(A24,congress!D:G,4,FALSE)</f>
        <v>rep</v>
      </c>
      <c r="Z24" s="120" t="str">
        <f>VLOOKUP(A24,congress!D:J,7,FALSE)</f>
        <v>dem</v>
      </c>
      <c r="AA24" s="15" t="str">
        <f>VLOOKUP(A24,'unemployment rate'!D:F,3,FALSE)</f>
        <v>Job Training Partnership Act; Garn-St. Germain Act</v>
      </c>
    </row>
    <row r="25" spans="1:27" x14ac:dyDescent="0.25">
      <c r="A25" s="56">
        <v>1983</v>
      </c>
      <c r="B25" s="11" t="s">
        <v>17</v>
      </c>
      <c r="C25" s="69">
        <v>15543.893717492499</v>
      </c>
      <c r="D25" s="69">
        <f t="shared" si="0"/>
        <v>1110.1059904394988</v>
      </c>
      <c r="E25" s="11" t="str">
        <f t="shared" si="1"/>
        <v>peak</v>
      </c>
      <c r="F25" s="19">
        <f t="shared" si="2"/>
        <v>7.1417497482643477E-2</v>
      </c>
      <c r="G25" s="19">
        <f t="shared" si="3"/>
        <v>3.9708403294208439E-2</v>
      </c>
      <c r="H25" s="19">
        <f>VLOOKUP(A25,'unemployment rate'!D:F,2,FALSE)</f>
        <v>8.3000000000000004E-2</v>
      </c>
      <c r="I25" s="22">
        <f>VLOOKUP(A25,employment!E:K,7,FALSE)</f>
        <v>99161000</v>
      </c>
      <c r="J25" s="117"/>
      <c r="K25" s="117"/>
      <c r="L25" s="154">
        <f>AVERAGEIFS(inflation!F:F,inflation!E:E,A25)</f>
        <v>99.5833333333333</v>
      </c>
      <c r="M25" s="44">
        <f>VLOOKUP(A25,deficit!C:F,2,FALSE)</f>
        <v>208</v>
      </c>
      <c r="N25" s="44">
        <f>VLOOKUP(A25,deficit!C:F,3,FALSE)</f>
        <v>235</v>
      </c>
      <c r="O25" s="19">
        <f>VLOOKUP(A25,deficit!C:F,4,FALSE)</f>
        <v>5.7000000000000002E-2</v>
      </c>
      <c r="P25" s="83">
        <f>VLOOKUP(A25,FYFSD!A:B,2,FALSE)</f>
        <v>-207802</v>
      </c>
      <c r="Q25" s="114"/>
      <c r="R25" s="83">
        <f>AVERAGEIFS(housing!$C:$C,housing!$B:$B,A25)</f>
        <v>89775</v>
      </c>
      <c r="S25" s="83">
        <f>AVERAGEIFS(colleges!$C:$C,colleges!$B:$B,A25)</f>
        <v>1148</v>
      </c>
      <c r="T25" s="114"/>
      <c r="U25" s="114"/>
      <c r="V25" s="11" t="s">
        <v>29</v>
      </c>
      <c r="W25" s="18">
        <v>3</v>
      </c>
      <c r="X25" s="11" t="s">
        <v>22</v>
      </c>
      <c r="Y25" s="120" t="str">
        <f>VLOOKUP(A25,congress!D:G,4,FALSE)</f>
        <v>rep</v>
      </c>
      <c r="Z25" s="120" t="str">
        <f>VLOOKUP(A25,congress!D:J,7,FALSE)</f>
        <v>dem</v>
      </c>
      <c r="AA25" s="15" t="str">
        <f>VLOOKUP(A25,'unemployment rate'!D:F,3,FALSE)</f>
        <v>Reagan increased military spending</v>
      </c>
    </row>
    <row r="26" spans="1:27" x14ac:dyDescent="0.25">
      <c r="A26" s="56">
        <v>1984</v>
      </c>
      <c r="B26" s="11" t="s">
        <v>17</v>
      </c>
      <c r="C26" s="69">
        <v>17121.225484999501</v>
      </c>
      <c r="D26" s="69">
        <f t="shared" si="0"/>
        <v>1577.3317675070011</v>
      </c>
      <c r="E26" s="11" t="str">
        <f t="shared" si="1"/>
        <v>peak</v>
      </c>
      <c r="F26" s="19">
        <f t="shared" si="2"/>
        <v>9.2127270263974714E-2</v>
      </c>
      <c r="G26" s="19">
        <f t="shared" si="3"/>
        <v>2.0709772781331237E-2</v>
      </c>
      <c r="H26" s="19">
        <f>VLOOKUP(A26,'unemployment rate'!D:F,2,FALSE)</f>
        <v>7.2999999999999995E-2</v>
      </c>
      <c r="I26" s="22">
        <f>VLOOKUP(A26,employment!E:K,7,FALSE)</f>
        <v>103201000</v>
      </c>
      <c r="J26" s="117"/>
      <c r="K26" s="117"/>
      <c r="L26" s="154">
        <f>AVERAGEIFS(inflation!F:F,inflation!E:E,A26)</f>
        <v>103.933333333333</v>
      </c>
      <c r="M26" s="44">
        <f>VLOOKUP(A26,deficit!C:F,2,FALSE)</f>
        <v>185</v>
      </c>
      <c r="N26" s="44">
        <f>VLOOKUP(A26,deficit!C:F,3,FALSE)</f>
        <v>195</v>
      </c>
      <c r="O26" s="19">
        <f>VLOOKUP(A26,deficit!C:F,4,FALSE)</f>
        <v>4.5999999999999999E-2</v>
      </c>
      <c r="P26" s="83">
        <f>VLOOKUP(A26,FYFSD!A:B,2,FALSE)</f>
        <v>-185367</v>
      </c>
      <c r="Q26" s="114"/>
      <c r="R26" s="83">
        <f>AVERAGEIFS(housing!$C:$C,housing!$B:$B,A26)</f>
        <v>97550</v>
      </c>
      <c r="S26" s="83">
        <f>AVERAGEIFS(colleges!$C:$C,colleges!$B:$B,A26)</f>
        <v>1228</v>
      </c>
      <c r="T26" s="114"/>
      <c r="U26" s="83">
        <f>AVERAGEIFS('household income'!$C:$C,'household income'!$B:$B,A26)</f>
        <v>22420</v>
      </c>
      <c r="V26" s="11" t="s">
        <v>29</v>
      </c>
      <c r="W26" s="18">
        <v>4</v>
      </c>
      <c r="X26" s="11" t="s">
        <v>22</v>
      </c>
      <c r="Y26" s="120" t="str">
        <f>VLOOKUP(A26,congress!D:G,4,FALSE)</f>
        <v>rep</v>
      </c>
      <c r="Z26" s="120" t="str">
        <f>VLOOKUP(A26,congress!D:J,7,FALSE)</f>
        <v>dem</v>
      </c>
      <c r="AA26" s="129"/>
    </row>
    <row r="27" spans="1:27" x14ac:dyDescent="0.25">
      <c r="A27" s="56">
        <v>1985</v>
      </c>
      <c r="B27" s="11" t="s">
        <v>17</v>
      </c>
      <c r="C27" s="69">
        <v>18236.827726500898</v>
      </c>
      <c r="D27" s="69">
        <f t="shared" si="0"/>
        <v>1115.6022415013977</v>
      </c>
      <c r="E27" s="11" t="str">
        <f t="shared" si="1"/>
        <v>peak</v>
      </c>
      <c r="F27" s="19">
        <f t="shared" si="2"/>
        <v>6.1173042715113035E-2</v>
      </c>
      <c r="G27" s="19">
        <f t="shared" si="3"/>
        <v>3.0954227548861679E-2</v>
      </c>
      <c r="H27" s="19">
        <f>VLOOKUP(A27,'unemployment rate'!D:F,2,FALSE)</f>
        <v>7.0000000000000007E-2</v>
      </c>
      <c r="I27" s="22">
        <f>VLOOKUP(A27,employment!E:K,7,FALSE)</f>
        <v>106302000</v>
      </c>
      <c r="J27" s="117"/>
      <c r="K27" s="117"/>
      <c r="L27" s="154">
        <f>AVERAGEIFS(inflation!F:F,inflation!E:E,A27)</f>
        <v>107.6</v>
      </c>
      <c r="M27" s="44">
        <f>VLOOKUP(A27,deficit!C:F,2,FALSE)</f>
        <v>212</v>
      </c>
      <c r="N27" s="44">
        <f>VLOOKUP(A27,deficit!C:F,3,FALSE)</f>
        <v>251</v>
      </c>
      <c r="O27" s="19">
        <f>VLOOKUP(A27,deficit!C:F,4,FALSE)</f>
        <v>4.9000000000000002E-2</v>
      </c>
      <c r="P27" s="83">
        <f>VLOOKUP(A27,FYFSD!A:B,2,FALSE)</f>
        <v>-212308</v>
      </c>
      <c r="Q27" s="114"/>
      <c r="R27" s="83">
        <f>AVERAGEIFS(housing!$C:$C,housing!$B:$B,A27)</f>
        <v>100825</v>
      </c>
      <c r="S27" s="83">
        <f>AVERAGEIFS(colleges!$C:$C,colleges!$B:$B,A27)</f>
        <v>1318</v>
      </c>
      <c r="T27" s="114"/>
      <c r="U27" s="83">
        <f>AVERAGEIFS('household income'!$C:$C,'household income'!$B:$B,A27)</f>
        <v>23620</v>
      </c>
      <c r="V27" s="11" t="s">
        <v>29</v>
      </c>
      <c r="W27" s="18">
        <v>5</v>
      </c>
      <c r="X27" s="11" t="s">
        <v>22</v>
      </c>
      <c r="Y27" s="120" t="str">
        <f>VLOOKUP(A27,congress!D:G,4,FALSE)</f>
        <v>rep</v>
      </c>
      <c r="Z27" s="120" t="str">
        <f>VLOOKUP(A27,congress!D:J,7,FALSE)</f>
        <v>dem</v>
      </c>
      <c r="AA27" s="15" t="str">
        <f>VLOOKUP(A27,'unemployment rate'!D:F,3,FALSE)</f>
        <v>Expansion</v>
      </c>
    </row>
    <row r="28" spans="1:27" x14ac:dyDescent="0.25">
      <c r="A28" s="56">
        <v>1986</v>
      </c>
      <c r="B28" s="11" t="s">
        <v>17</v>
      </c>
      <c r="C28" s="69">
        <v>19071.227194929499</v>
      </c>
      <c r="D28" s="69">
        <f t="shared" si="0"/>
        <v>834.39946842860081</v>
      </c>
      <c r="E28" s="11" t="str">
        <f t="shared" si="1"/>
        <v>peak</v>
      </c>
      <c r="F28" s="19">
        <f t="shared" si="2"/>
        <v>4.3751744966388117E-2</v>
      </c>
      <c r="G28" s="19">
        <f t="shared" si="3"/>
        <v>1.7421297748724918E-2</v>
      </c>
      <c r="H28" s="19">
        <f>VLOOKUP(A28,'unemployment rate'!D:F,2,FALSE)</f>
        <v>6.6000000000000003E-2</v>
      </c>
      <c r="I28" s="22">
        <f>VLOOKUP(A28,employment!E:K,7,FALSE)</f>
        <v>108887000</v>
      </c>
      <c r="J28" s="117"/>
      <c r="K28" s="117"/>
      <c r="L28" s="154">
        <f>AVERAGEIFS(inflation!F:F,inflation!E:E,A28)</f>
        <v>109.69166666666599</v>
      </c>
      <c r="M28" s="44">
        <f>VLOOKUP(A28,deficit!C:F,2,FALSE)</f>
        <v>221</v>
      </c>
      <c r="N28" s="44">
        <f>VLOOKUP(A28,deficit!C:F,3,FALSE)</f>
        <v>302</v>
      </c>
      <c r="O28" s="19">
        <f>VLOOKUP(A28,deficit!C:F,4,FALSE)</f>
        <v>4.8000000000000001E-2</v>
      </c>
      <c r="P28" s="83">
        <f>VLOOKUP(A28,FYFSD!A:B,2,FALSE)</f>
        <v>-221227</v>
      </c>
      <c r="Q28" s="114"/>
      <c r="R28" s="83">
        <f>AVERAGEIFS(housing!$C:$C,housing!$B:$B,A28)</f>
        <v>112075</v>
      </c>
      <c r="S28" s="83">
        <f>AVERAGEIFS(colleges!$C:$C,colleges!$B:$B,A28)</f>
        <v>1414</v>
      </c>
      <c r="T28" s="114"/>
      <c r="U28" s="83">
        <f>AVERAGEIFS('household income'!$C:$C,'household income'!$B:$B,A28)</f>
        <v>24900</v>
      </c>
      <c r="V28" s="11" t="s">
        <v>29</v>
      </c>
      <c r="W28" s="18">
        <v>6</v>
      </c>
      <c r="X28" s="11" t="s">
        <v>22</v>
      </c>
      <c r="Y28" s="120" t="str">
        <f>VLOOKUP(A28,congress!D:G,4,FALSE)</f>
        <v>rep</v>
      </c>
      <c r="Z28" s="120" t="str">
        <f>VLOOKUP(A28,congress!D:J,7,FALSE)</f>
        <v>dem</v>
      </c>
      <c r="AA28" s="15" t="str">
        <f>VLOOKUP(A28,'unemployment rate'!D:F,3,FALSE)</f>
        <v>Tax cuts</v>
      </c>
    </row>
    <row r="29" spans="1:27" x14ac:dyDescent="0.25">
      <c r="A29" s="56">
        <v>1987</v>
      </c>
      <c r="B29" s="11" t="s">
        <v>17</v>
      </c>
      <c r="C29" s="69">
        <v>20038.941099265801</v>
      </c>
      <c r="D29" s="69">
        <f t="shared" si="0"/>
        <v>967.71390433630222</v>
      </c>
      <c r="E29" s="11" t="str">
        <f t="shared" si="1"/>
        <v>peak</v>
      </c>
      <c r="F29" s="19">
        <f t="shared" si="2"/>
        <v>4.8291668683619116E-2</v>
      </c>
      <c r="G29" s="19">
        <f t="shared" si="3"/>
        <v>4.5399237172309981E-3</v>
      </c>
      <c r="H29" s="19">
        <f>VLOOKUP(A29,'unemployment rate'!D:F,2,FALSE)</f>
        <v>5.7000000000000002E-2</v>
      </c>
      <c r="I29" s="22">
        <f>VLOOKUP(A29,employment!E:K,7,FALSE)</f>
        <v>110953000</v>
      </c>
      <c r="J29" s="117"/>
      <c r="K29" s="117"/>
      <c r="L29" s="154">
        <f>AVERAGEIFS(inflation!F:F,inflation!E:E,A29)</f>
        <v>113.61666666666601</v>
      </c>
      <c r="M29" s="44">
        <f>VLOOKUP(A29,deficit!C:F,2,FALSE)</f>
        <v>150</v>
      </c>
      <c r="N29" s="44">
        <f>VLOOKUP(A29,deficit!C:F,3,FALSE)</f>
        <v>225</v>
      </c>
      <c r="O29" s="19">
        <f>VLOOKUP(A29,deficit!C:F,4,FALSE)</f>
        <v>3.1E-2</v>
      </c>
      <c r="P29" s="83">
        <f>VLOOKUP(A29,FYFSD!A:B,2,FALSE)</f>
        <v>-149730</v>
      </c>
      <c r="Q29" s="114"/>
      <c r="R29" s="83">
        <f>AVERAGEIFS(housing!$C:$C,housing!$B:$B,A29)</f>
        <v>127575</v>
      </c>
      <c r="S29" s="83">
        <f>AVERAGEIFS(colleges!$C:$C,colleges!$B:$B,A29)</f>
        <v>1537</v>
      </c>
      <c r="T29" s="114"/>
      <c r="U29" s="83">
        <f>AVERAGEIFS('household income'!$C:$C,'household income'!$B:$B,A29)</f>
        <v>26060</v>
      </c>
      <c r="V29" s="11" t="s">
        <v>29</v>
      </c>
      <c r="W29" s="18">
        <v>7</v>
      </c>
      <c r="X29" s="11" t="s">
        <v>22</v>
      </c>
      <c r="Y29" s="120" t="str">
        <f>VLOOKUP(A29,congress!D:G,4,FALSE)</f>
        <v>dem</v>
      </c>
      <c r="Z29" s="120" t="str">
        <f>VLOOKUP(A29,congress!D:J,7,FALSE)</f>
        <v>dem</v>
      </c>
      <c r="AA29" s="15" t="str">
        <f>VLOOKUP(A29,'unemployment rate'!D:F,3,FALSE)</f>
        <v>Black Monday</v>
      </c>
    </row>
    <row r="30" spans="1:27" ht="15.75" thickBot="1" x14ac:dyDescent="0.3">
      <c r="A30" s="57">
        <v>1988</v>
      </c>
      <c r="B30" s="13" t="s">
        <v>17</v>
      </c>
      <c r="C30" s="68">
        <v>21417.0119305191</v>
      </c>
      <c r="D30" s="68">
        <f t="shared" si="0"/>
        <v>1378.0708312532988</v>
      </c>
      <c r="E30" s="13" t="str">
        <f t="shared" si="1"/>
        <v>peak</v>
      </c>
      <c r="F30" s="21">
        <f t="shared" si="2"/>
        <v>6.4344682429277489E-2</v>
      </c>
      <c r="G30" s="21">
        <f t="shared" si="3"/>
        <v>1.6053013745658373E-2</v>
      </c>
      <c r="H30" s="21">
        <f>VLOOKUP(A30,'unemployment rate'!D:F,2,FALSE)</f>
        <v>5.2999999999999999E-2</v>
      </c>
      <c r="I30" s="53">
        <f>VLOOKUP(A30,employment!E:K,7,FALSE)</f>
        <v>114016000</v>
      </c>
      <c r="J30" s="116"/>
      <c r="K30" s="116"/>
      <c r="L30" s="153">
        <f>AVERAGEIFS(inflation!F:F,inflation!E:E,A30)</f>
        <v>118.27500000000001</v>
      </c>
      <c r="M30" s="43">
        <f>VLOOKUP(A30,deficit!C:F,2,FALSE)</f>
        <v>155</v>
      </c>
      <c r="N30" s="43">
        <f>VLOOKUP(A30,deficit!C:F,3,FALSE)</f>
        <v>252</v>
      </c>
      <c r="O30" s="21">
        <f>VLOOKUP(A30,deficit!C:F,4,FALSE)</f>
        <v>0.03</v>
      </c>
      <c r="P30" s="84">
        <f>VLOOKUP(A30,FYFSD!A:B,2,FALSE)</f>
        <v>-155178</v>
      </c>
      <c r="Q30" s="96"/>
      <c r="R30" s="84">
        <f>AVERAGEIFS(housing!$C:$C,housing!$B:$B,A30)</f>
        <v>138650</v>
      </c>
      <c r="S30" s="84">
        <f>AVERAGEIFS(colleges!$C:$C,colleges!$B:$B,A30)</f>
        <v>1646</v>
      </c>
      <c r="T30" s="96"/>
      <c r="U30" s="84">
        <f>AVERAGEIFS('household income'!$C:$C,'household income'!$B:$B,A30)</f>
        <v>27230</v>
      </c>
      <c r="V30" s="13" t="s">
        <v>29</v>
      </c>
      <c r="W30" s="54">
        <v>8</v>
      </c>
      <c r="X30" s="13" t="s">
        <v>22</v>
      </c>
      <c r="Y30" s="13" t="str">
        <f>VLOOKUP(A30,congress!D:G,4,FALSE)</f>
        <v>dem</v>
      </c>
      <c r="Z30" s="13" t="str">
        <f>VLOOKUP(A30,congress!D:J,7,FALSE)</f>
        <v>dem</v>
      </c>
      <c r="AA30" s="14" t="str">
        <f>VLOOKUP(A30,'unemployment rate'!D:F,3,FALSE)</f>
        <v>Fed raised rates</v>
      </c>
    </row>
    <row r="31" spans="1:27" x14ac:dyDescent="0.25">
      <c r="A31" s="58">
        <v>1989</v>
      </c>
      <c r="B31" s="11" t="s">
        <v>17</v>
      </c>
      <c r="C31" s="69">
        <v>22857.154433005599</v>
      </c>
      <c r="D31" s="69">
        <f t="shared" si="0"/>
        <v>1440.1425024864984</v>
      </c>
      <c r="E31" s="11" t="str">
        <f t="shared" si="1"/>
        <v>peak</v>
      </c>
      <c r="F31" s="19">
        <f t="shared" si="2"/>
        <v>6.3006202574671377E-2</v>
      </c>
      <c r="G31" s="19">
        <f t="shared" si="3"/>
        <v>1.3384798546061116E-3</v>
      </c>
      <c r="H31" s="19">
        <f>VLOOKUP(A31,'unemployment rate'!D:F,2,FALSE)</f>
        <v>5.3999999999999999E-2</v>
      </c>
      <c r="I31" s="22">
        <f>VLOOKUP(A31,employment!E:K,7,FALSE)</f>
        <v>116708000</v>
      </c>
      <c r="J31" s="29">
        <f>VLOOKUP(A31,poverty!B:C,2,FALSE)</f>
        <v>12.8</v>
      </c>
      <c r="K31" s="75">
        <f>AVERAGE(J31:J34)</f>
        <v>12.8</v>
      </c>
      <c r="L31" s="154">
        <f>AVERAGEIFS(inflation!F:F,inflation!E:E,A31)</f>
        <v>123.94166666666599</v>
      </c>
      <c r="M31" s="44">
        <f>VLOOKUP(A31,deficit!C:F,2,FALSE)</f>
        <v>153</v>
      </c>
      <c r="N31" s="44">
        <f>VLOOKUP(A31,deficit!C:F,3,FALSE)</f>
        <v>255</v>
      </c>
      <c r="O31" s="19">
        <f>VLOOKUP(A31,deficit!C:F,4,FALSE)</f>
        <v>2.7E-2</v>
      </c>
      <c r="P31" s="83">
        <f>VLOOKUP(A31,FYFSD!A:B,2,FALSE)</f>
        <v>-152639</v>
      </c>
      <c r="Q31" s="114"/>
      <c r="R31" s="83">
        <f>AVERAGEIFS(housing!$C:$C,housing!$B:$B,A31)</f>
        <v>148125</v>
      </c>
      <c r="S31" s="83">
        <f>AVERAGEIFS(colleges!$C:$C,colleges!$B:$B,A31)</f>
        <v>1780</v>
      </c>
      <c r="T31" s="114"/>
      <c r="U31" s="83">
        <f>AVERAGEIFS('household income'!$C:$C,'household income'!$B:$B,A31)</f>
        <v>28910</v>
      </c>
      <c r="V31" s="11" t="s">
        <v>30</v>
      </c>
      <c r="W31" s="18">
        <v>1</v>
      </c>
      <c r="X31" s="11" t="s">
        <v>22</v>
      </c>
      <c r="Y31" s="120" t="str">
        <f>VLOOKUP(A31,congress!D:G,4,FALSE)</f>
        <v>dem</v>
      </c>
      <c r="Z31" s="120" t="str">
        <f>VLOOKUP(A31,congress!D:J,7,FALSE)</f>
        <v>dem</v>
      </c>
      <c r="AA31" s="47" t="str">
        <f>VLOOKUP(A31,'unemployment rate'!D:F,3,FALSE)</f>
        <v>George H.W. Bush took office; reforms made to address S&amp;L Crisis</v>
      </c>
    </row>
    <row r="32" spans="1:27" s="16" customFormat="1" x14ac:dyDescent="0.25">
      <c r="A32" s="58">
        <v>1990</v>
      </c>
      <c r="B32" s="11" t="s">
        <v>17</v>
      </c>
      <c r="C32" s="69">
        <v>23888.600008813301</v>
      </c>
      <c r="D32" s="69">
        <f t="shared" si="0"/>
        <v>1031.445575807702</v>
      </c>
      <c r="E32" s="11" t="str">
        <f t="shared" si="1"/>
        <v>peak</v>
      </c>
      <c r="F32" s="19">
        <f t="shared" si="2"/>
        <v>4.3177313673767759E-2</v>
      </c>
      <c r="G32" s="19">
        <f t="shared" si="3"/>
        <v>1.9828888900903618E-2</v>
      </c>
      <c r="H32" s="19">
        <f>VLOOKUP(A32,'unemployment rate'!D:F,2,FALSE)</f>
        <v>6.3E-2</v>
      </c>
      <c r="I32" s="22">
        <f>VLOOKUP(A32,employment!E:K,7,FALSE)</f>
        <v>119081000</v>
      </c>
      <c r="J32" s="29" t="str">
        <f>VLOOKUP(A32,poverty!B:C,2,FALSE)</f>
        <v>.</v>
      </c>
      <c r="K32" s="76"/>
      <c r="L32" s="154">
        <f>AVERAGEIFS(inflation!F:F,inflation!E:E,A32)</f>
        <v>130.65833333333299</v>
      </c>
      <c r="M32" s="44">
        <f>VLOOKUP(A32,deficit!C:F,2,FALSE)</f>
        <v>221</v>
      </c>
      <c r="N32" s="44">
        <f>VLOOKUP(A32,deficit!C:F,3,FALSE)</f>
        <v>376</v>
      </c>
      <c r="O32" s="19">
        <f>VLOOKUP(A32,deficit!C:F,4,FALSE)</f>
        <v>3.6999999999999998E-2</v>
      </c>
      <c r="P32" s="83">
        <f>VLOOKUP(A32,FYFSD!A:B,2,FALSE)</f>
        <v>-221036</v>
      </c>
      <c r="Q32" s="114"/>
      <c r="R32" s="83">
        <f>AVERAGEIFS(housing!$C:$C,housing!$B:$B,A32)</f>
        <v>149075</v>
      </c>
      <c r="S32" s="83">
        <f>AVERAGEIFS(colleges!$C:$C,colleges!$B:$B,A32)</f>
        <v>1888</v>
      </c>
      <c r="T32" s="114"/>
      <c r="U32" s="83">
        <f>AVERAGEIFS('household income'!$C:$C,'household income'!$B:$B,A32)</f>
        <v>29940</v>
      </c>
      <c r="V32" s="11" t="s">
        <v>30</v>
      </c>
      <c r="W32" s="18">
        <v>2</v>
      </c>
      <c r="X32" s="11" t="s">
        <v>22</v>
      </c>
      <c r="Y32" s="120" t="str">
        <f>VLOOKUP(A32,congress!D:G,4,FALSE)</f>
        <v>dem</v>
      </c>
      <c r="Z32" s="120" t="str">
        <f>VLOOKUP(A32,congress!D:J,7,FALSE)</f>
        <v>dem</v>
      </c>
      <c r="AA32" s="15" t="str">
        <f>VLOOKUP(A32,'unemployment rate'!D:F,3,FALSE)</f>
        <v>Recession</v>
      </c>
    </row>
    <row r="33" spans="1:27" x14ac:dyDescent="0.25">
      <c r="A33" s="58">
        <v>1991</v>
      </c>
      <c r="B33" s="11" t="s">
        <v>17</v>
      </c>
      <c r="C33" s="69">
        <v>24342.2589048189</v>
      </c>
      <c r="D33" s="69">
        <f t="shared" si="0"/>
        <v>453.65889600559967</v>
      </c>
      <c r="E33" s="11" t="str">
        <f t="shared" si="1"/>
        <v>peak</v>
      </c>
      <c r="F33" s="19">
        <f t="shared" si="2"/>
        <v>1.8636680259603633E-2</v>
      </c>
      <c r="G33" s="19">
        <f t="shared" si="3"/>
        <v>2.4540633414164126E-2</v>
      </c>
      <c r="H33" s="19">
        <f>VLOOKUP(A33,'unemployment rate'!D:F,2,FALSE)</f>
        <v>7.2999999999999995E-2</v>
      </c>
      <c r="I33" s="22">
        <f>VLOOKUP(A33,employment!E:K,7,FALSE)</f>
        <v>117940000</v>
      </c>
      <c r="J33" s="29" t="str">
        <f>VLOOKUP(A33,poverty!B:C,2,FALSE)</f>
        <v>.</v>
      </c>
      <c r="K33" s="76"/>
      <c r="L33" s="154">
        <f>AVERAGEIFS(inflation!F:F,inflation!E:E,A33)</f>
        <v>136.166666666666</v>
      </c>
      <c r="M33" s="44">
        <f>VLOOKUP(A33,deficit!C:F,2,FALSE)</f>
        <v>269</v>
      </c>
      <c r="N33" s="44">
        <f>VLOOKUP(A33,deficit!C:F,3,FALSE)</f>
        <v>432</v>
      </c>
      <c r="O33" s="19">
        <f>VLOOKUP(A33,deficit!C:F,4,FALSE)</f>
        <v>4.3999999999999997E-2</v>
      </c>
      <c r="P33" s="83">
        <f>VLOOKUP(A33,FYFSD!A:B,2,FALSE)</f>
        <v>-269238</v>
      </c>
      <c r="Q33" s="114"/>
      <c r="R33" s="83">
        <f>AVERAGEIFS(housing!$C:$C,housing!$B:$B,A33)</f>
        <v>147275</v>
      </c>
      <c r="S33" s="83">
        <f>AVERAGEIFS(colleges!$C:$C,colleges!$B:$B,A33)</f>
        <v>2117</v>
      </c>
      <c r="T33" s="114"/>
      <c r="U33" s="83">
        <f>AVERAGEIFS('household income'!$C:$C,'household income'!$B:$B,A33)</f>
        <v>30130</v>
      </c>
      <c r="V33" s="11" t="s">
        <v>30</v>
      </c>
      <c r="W33" s="18">
        <v>3</v>
      </c>
      <c r="X33" s="11" t="s">
        <v>22</v>
      </c>
      <c r="Y33" s="120" t="str">
        <f>VLOOKUP(A33,congress!D:G,4,FALSE)</f>
        <v>dem</v>
      </c>
      <c r="Z33" s="120" t="str">
        <f>VLOOKUP(A33,congress!D:J,7,FALSE)</f>
        <v>dem</v>
      </c>
      <c r="AA33" s="15" t="str">
        <f>VLOOKUP(A33,'unemployment rate'!D:F,3,FALSE)</f>
        <v>Desert Storm; minimum wage: $4.25</v>
      </c>
    </row>
    <row r="34" spans="1:27" ht="15.75" thickBot="1" x14ac:dyDescent="0.3">
      <c r="A34" s="58">
        <v>1992</v>
      </c>
      <c r="B34" s="11" t="s">
        <v>17</v>
      </c>
      <c r="C34" s="69">
        <v>25418.990776331899</v>
      </c>
      <c r="D34" s="69">
        <f t="shared" si="0"/>
        <v>1076.7318715129986</v>
      </c>
      <c r="E34" s="11" t="str">
        <f t="shared" si="1"/>
        <v>peak</v>
      </c>
      <c r="F34" s="19">
        <f t="shared" si="2"/>
        <v>4.235934781940931E-2</v>
      </c>
      <c r="G34" s="19">
        <f t="shared" si="3"/>
        <v>2.3722667559805677E-2</v>
      </c>
      <c r="H34" s="19">
        <f>VLOOKUP(A34,'unemployment rate'!D:F,2,FALSE)</f>
        <v>7.3999999999999996E-2</v>
      </c>
      <c r="I34" s="53">
        <f>VLOOKUP(A34,employment!E:K,7,FALSE)</f>
        <v>117978000</v>
      </c>
      <c r="J34" s="30" t="str">
        <f>VLOOKUP(A34,poverty!B:C,2,FALSE)</f>
        <v>.</v>
      </c>
      <c r="K34" s="77"/>
      <c r="L34" s="153">
        <f>AVERAGEIFS(inflation!F:F,inflation!E:E,A34)</f>
        <v>140.308333333333</v>
      </c>
      <c r="M34" s="43">
        <f>VLOOKUP(A34,deficit!C:F,2,FALSE)</f>
        <v>290</v>
      </c>
      <c r="N34" s="43">
        <f>VLOOKUP(A34,deficit!C:F,3,FALSE)</f>
        <v>399</v>
      </c>
      <c r="O34" s="21">
        <f>VLOOKUP(A34,deficit!C:F,4,FALSE)</f>
        <v>4.4999999999999998E-2</v>
      </c>
      <c r="P34" s="84">
        <f>VLOOKUP(A34,FYFSD!A:B,2,FALSE)</f>
        <v>-290321</v>
      </c>
      <c r="Q34" s="96"/>
      <c r="R34" s="84">
        <f>AVERAGEIFS(housing!$C:$C,housing!$B:$B,A34)</f>
        <v>144675</v>
      </c>
      <c r="S34" s="84">
        <f>AVERAGEIFS(colleges!$C:$C,colleges!$B:$B,A34)</f>
        <v>2349</v>
      </c>
      <c r="T34" s="96"/>
      <c r="U34" s="84">
        <f>AVERAGEIFS('household income'!$C:$C,'household income'!$B:$B,A34)</f>
        <v>30640</v>
      </c>
      <c r="V34" s="11" t="s">
        <v>30</v>
      </c>
      <c r="W34" s="18">
        <v>4</v>
      </c>
      <c r="X34" s="11" t="s">
        <v>22</v>
      </c>
      <c r="Y34" s="13" t="str">
        <f>VLOOKUP(A34,congress!D:G,4,FALSE)</f>
        <v>dem</v>
      </c>
      <c r="Z34" s="13" t="str">
        <f>VLOOKUP(A34,congress!D:J,7,FALSE)</f>
        <v>dem</v>
      </c>
      <c r="AA34" s="14" t="str">
        <f>VLOOKUP(A34,'unemployment rate'!D:F,3,FALSE)</f>
        <v>NAFTA drafted</v>
      </c>
    </row>
    <row r="35" spans="1:27" x14ac:dyDescent="0.25">
      <c r="A35" s="50">
        <v>1993</v>
      </c>
      <c r="B35" s="12" t="s">
        <v>17</v>
      </c>
      <c r="C35" s="67">
        <v>26387.2937338171</v>
      </c>
      <c r="D35" s="67">
        <f t="shared" si="0"/>
        <v>968.30295748520075</v>
      </c>
      <c r="E35" s="12" t="str">
        <f t="shared" si="1"/>
        <v>peak</v>
      </c>
      <c r="F35" s="46">
        <f t="shared" si="2"/>
        <v>3.6695803944618022E-2</v>
      </c>
      <c r="G35" s="46">
        <f t="shared" si="3"/>
        <v>5.6635438747912881E-3</v>
      </c>
      <c r="H35" s="46">
        <f>VLOOKUP(A35,'unemployment rate'!D:F,2,FALSE)</f>
        <v>6.5000000000000002E-2</v>
      </c>
      <c r="I35" s="22">
        <f>VLOOKUP(A35,employment!E:K,7,FALSE)</f>
        <v>119075000</v>
      </c>
      <c r="J35" s="29">
        <f>VLOOKUP(A35,poverty!B:C,2,FALSE)</f>
        <v>15.1</v>
      </c>
      <c r="K35" s="75">
        <f>AVERAGE(J35:J42)</f>
        <v>13.114285714285714</v>
      </c>
      <c r="L35" s="154">
        <f>AVERAGEIFS(inflation!F:F,inflation!E:E,A35)</f>
        <v>144.47499999999999</v>
      </c>
      <c r="M35" s="44">
        <f>VLOOKUP(A35,deficit!C:F,2,FALSE)</f>
        <v>255</v>
      </c>
      <c r="N35" s="44">
        <f>VLOOKUP(A35,deficit!C:F,3,FALSE)</f>
        <v>347</v>
      </c>
      <c r="O35" s="19">
        <f>VLOOKUP(A35,deficit!C:F,4,FALSE)</f>
        <v>3.6999999999999998E-2</v>
      </c>
      <c r="P35" s="83">
        <f>VLOOKUP(A35,FYFSD!A:B,2,FALSE)</f>
        <v>-255051</v>
      </c>
      <c r="Q35" s="114"/>
      <c r="R35" s="83">
        <f>AVERAGEIFS(housing!$C:$C,housing!$B:$B,A35)</f>
        <v>147475</v>
      </c>
      <c r="S35" s="83">
        <f>AVERAGEIFS(colleges!$C:$C,colleges!$B:$B,A35)</f>
        <v>2537</v>
      </c>
      <c r="T35" s="114"/>
      <c r="U35" s="83">
        <f>AVERAGEIFS('household income'!$C:$C,'household income'!$B:$B,A35)</f>
        <v>31240</v>
      </c>
      <c r="V35" s="12" t="s">
        <v>32</v>
      </c>
      <c r="W35" s="50">
        <v>1</v>
      </c>
      <c r="X35" s="12" t="s">
        <v>21</v>
      </c>
      <c r="Y35" s="120" t="str">
        <f>VLOOKUP(A35,congress!D:G,4,FALSE)</f>
        <v>dem</v>
      </c>
      <c r="Z35" s="120" t="str">
        <f>VLOOKUP(A35,congress!D:J,7,FALSE)</f>
        <v>dem</v>
      </c>
      <c r="AA35" s="47" t="str">
        <f>VLOOKUP(A35,'unemployment rate'!D:F,3,FALSE)</f>
        <v>Clinton took office; Omnibus Budget Reconciliation Act</v>
      </c>
    </row>
    <row r="36" spans="1:27" x14ac:dyDescent="0.25">
      <c r="A36" s="18">
        <v>1994</v>
      </c>
      <c r="B36" s="11" t="s">
        <v>17</v>
      </c>
      <c r="C36" s="69">
        <v>27694.853416234</v>
      </c>
      <c r="D36" s="69">
        <f t="shared" si="0"/>
        <v>1307.5596824169006</v>
      </c>
      <c r="E36" s="11" t="str">
        <f t="shared" si="1"/>
        <v>peak</v>
      </c>
      <c r="F36" s="19">
        <f t="shared" si="2"/>
        <v>4.7213092727562245E-2</v>
      </c>
      <c r="G36" s="19">
        <f t="shared" si="3"/>
        <v>1.0517288782944223E-2</v>
      </c>
      <c r="H36" s="19">
        <f>VLOOKUP(A36,'unemployment rate'!D:F,2,FALSE)</f>
        <v>5.5E-2</v>
      </c>
      <c r="I36" s="22">
        <f>VLOOKUP(A36,employment!E:K,7,FALSE)</f>
        <v>121966000</v>
      </c>
      <c r="J36" s="29" t="str">
        <f>VLOOKUP(A36,poverty!B:C,2,FALSE)</f>
        <v>.</v>
      </c>
      <c r="K36" s="76"/>
      <c r="L36" s="154">
        <f>AVERAGEIFS(inflation!F:F,inflation!E:E,A36)</f>
        <v>148.22499999999999</v>
      </c>
      <c r="M36" s="44">
        <f>VLOOKUP(A36,deficit!C:F,2,FALSE)</f>
        <v>203</v>
      </c>
      <c r="N36" s="44">
        <f>VLOOKUP(A36,deficit!C:F,3,FALSE)</f>
        <v>281</v>
      </c>
      <c r="O36" s="19">
        <f>VLOOKUP(A36,deficit!C:F,4,FALSE)</f>
        <v>2.8000000000000001E-2</v>
      </c>
      <c r="P36" s="83">
        <f>VLOOKUP(A36,FYFSD!A:B,2,FALSE)</f>
        <v>-203186</v>
      </c>
      <c r="Q36" s="114"/>
      <c r="R36" s="83">
        <f>AVERAGEIFS(housing!$C:$C,housing!$B:$B,A36)</f>
        <v>154175</v>
      </c>
      <c r="S36" s="83">
        <f>AVERAGEIFS(colleges!$C:$C,colleges!$B:$B,A36)</f>
        <v>2681</v>
      </c>
      <c r="T36" s="83">
        <f>AVERAGEIFS('gas prices'!$B:$B,'gas prices'!$A:$A,A36)</f>
        <v>1.0780000000000001</v>
      </c>
      <c r="U36" s="83">
        <f>AVERAGEIFS('household income'!$C:$C,'household income'!$B:$B,A36)</f>
        <v>32260</v>
      </c>
      <c r="V36" s="11" t="s">
        <v>32</v>
      </c>
      <c r="W36" s="18">
        <v>2</v>
      </c>
      <c r="X36" s="11" t="s">
        <v>21</v>
      </c>
      <c r="Y36" s="120" t="str">
        <f>VLOOKUP(A36,congress!D:G,4,FALSE)</f>
        <v>dem</v>
      </c>
      <c r="Z36" s="120" t="str">
        <f>VLOOKUP(A36,congress!D:J,7,FALSE)</f>
        <v>dem</v>
      </c>
      <c r="AA36" s="15" t="str">
        <f>VLOOKUP(A36,'unemployment rate'!D:F,3,FALSE)</f>
        <v>School to Work Act</v>
      </c>
    </row>
    <row r="37" spans="1:27" x14ac:dyDescent="0.25">
      <c r="A37" s="18">
        <v>1995</v>
      </c>
      <c r="B37" s="11" t="s">
        <v>17</v>
      </c>
      <c r="C37" s="69">
        <v>28690.875701334699</v>
      </c>
      <c r="D37" s="69">
        <f t="shared" si="0"/>
        <v>996.02228510069835</v>
      </c>
      <c r="E37" s="11" t="str">
        <f t="shared" si="1"/>
        <v>peak</v>
      </c>
      <c r="F37" s="19">
        <f t="shared" si="2"/>
        <v>3.4715646028690705E-2</v>
      </c>
      <c r="G37" s="19">
        <f t="shared" si="3"/>
        <v>1.2497446698871539E-2</v>
      </c>
      <c r="H37" s="19">
        <f>VLOOKUP(A37,'unemployment rate'!D:F,2,FALSE)</f>
        <v>5.6000000000000001E-2</v>
      </c>
      <c r="I37" s="22">
        <f>VLOOKUP(A37,employment!E:K,7,FALSE)</f>
        <v>124663000</v>
      </c>
      <c r="J37" s="29">
        <f>VLOOKUP(A37,poverty!B:C,2,FALSE)</f>
        <v>13.8</v>
      </c>
      <c r="K37" s="76"/>
      <c r="L37" s="154">
        <f>AVERAGEIFS(inflation!F:F,inflation!E:E,A37)</f>
        <v>152.38333333333301</v>
      </c>
      <c r="M37" s="44">
        <f>VLOOKUP(A37,deficit!C:F,2,FALSE)</f>
        <v>164</v>
      </c>
      <c r="N37" s="44">
        <f>VLOOKUP(A37,deficit!C:F,3,FALSE)</f>
        <v>281</v>
      </c>
      <c r="O37" s="19">
        <f>VLOOKUP(A37,deficit!C:F,4,FALSE)</f>
        <v>2.1000000000000001E-2</v>
      </c>
      <c r="P37" s="83">
        <f>VLOOKUP(A37,FYFSD!A:B,2,FALSE)</f>
        <v>-163952</v>
      </c>
      <c r="Q37" s="114"/>
      <c r="R37" s="83">
        <f>AVERAGEIFS(housing!$C:$C,housing!$B:$B,A37)</f>
        <v>157750</v>
      </c>
      <c r="S37" s="83">
        <f>AVERAGEIFS(colleges!$C:$C,colleges!$B:$B,A37)</f>
        <v>2848</v>
      </c>
      <c r="T37" s="83">
        <f>AVERAGEIFS('gas prices'!$B:$B,'gas prices'!$A:$A,A37)</f>
        <v>1.1579999999999999</v>
      </c>
      <c r="U37" s="83">
        <f>AVERAGEIFS('household income'!$C:$C,'household income'!$B:$B,A37)</f>
        <v>34080</v>
      </c>
      <c r="V37" s="11" t="s">
        <v>32</v>
      </c>
      <c r="W37" s="18">
        <v>3</v>
      </c>
      <c r="X37" s="11" t="s">
        <v>21</v>
      </c>
      <c r="Y37" s="120" t="str">
        <f>VLOOKUP(A37,congress!D:G,4,FALSE)</f>
        <v>rep</v>
      </c>
      <c r="Z37" s="120" t="str">
        <f>VLOOKUP(A37,congress!D:J,7,FALSE)</f>
        <v>rep</v>
      </c>
      <c r="AA37" s="15" t="str">
        <f>VLOOKUP(A37,'unemployment rate'!D:F,3,FALSE)</f>
        <v>Expansion</v>
      </c>
    </row>
    <row r="38" spans="1:27" x14ac:dyDescent="0.25">
      <c r="A38" s="18">
        <v>1996</v>
      </c>
      <c r="B38" s="11" t="s">
        <v>17</v>
      </c>
      <c r="C38" s="69">
        <v>29967.712718174898</v>
      </c>
      <c r="D38" s="69">
        <f t="shared" si="0"/>
        <v>1276.8370168401998</v>
      </c>
      <c r="E38" s="11" t="str">
        <f t="shared" si="1"/>
        <v>peak</v>
      </c>
      <c r="F38" s="19">
        <f t="shared" si="2"/>
        <v>4.2607089464849923E-2</v>
      </c>
      <c r="G38" s="19">
        <f t="shared" si="3"/>
        <v>7.8914434361592178E-3</v>
      </c>
      <c r="H38" s="19">
        <f>VLOOKUP(A38,'unemployment rate'!D:F,2,FALSE)</f>
        <v>5.3999999999999999E-2</v>
      </c>
      <c r="I38" s="22">
        <f>VLOOKUP(A38,employment!E:K,7,FALSE)</f>
        <v>125125000</v>
      </c>
      <c r="J38" s="29">
        <f>VLOOKUP(A38,poverty!B:C,2,FALSE)</f>
        <v>13.7</v>
      </c>
      <c r="K38" s="76"/>
      <c r="L38" s="154">
        <f>AVERAGEIFS(inflation!F:F,inflation!E:E,A38)</f>
        <v>156.85833333333301</v>
      </c>
      <c r="M38" s="44">
        <f>VLOOKUP(A38,deficit!C:F,2,FALSE)</f>
        <v>107</v>
      </c>
      <c r="N38" s="44">
        <f>VLOOKUP(A38,deficit!C:F,3,FALSE)</f>
        <v>251</v>
      </c>
      <c r="O38" s="19">
        <f>VLOOKUP(A38,deficit!C:F,4,FALSE)</f>
        <v>1.2999999999999999E-2</v>
      </c>
      <c r="P38" s="83">
        <f>VLOOKUP(A38,FYFSD!A:B,2,FALSE)</f>
        <v>-107431</v>
      </c>
      <c r="Q38" s="114"/>
      <c r="R38" s="83">
        <f>AVERAGEIFS(housing!$C:$C,housing!$B:$B,A38)</f>
        <v>165525</v>
      </c>
      <c r="S38" s="83">
        <f>AVERAGEIFS(colleges!$C:$C,colleges!$B:$B,A38)</f>
        <v>2987</v>
      </c>
      <c r="T38" s="83">
        <f>AVERAGEIFS('gas prices'!$B:$B,'gas prices'!$A:$A,A38)</f>
        <v>1.2450000000000001</v>
      </c>
      <c r="U38" s="83">
        <f>AVERAGEIFS('household income'!$C:$C,'household income'!$B:$B,A38)</f>
        <v>35490</v>
      </c>
      <c r="V38" s="11" t="s">
        <v>32</v>
      </c>
      <c r="W38" s="18">
        <v>4</v>
      </c>
      <c r="X38" s="11" t="s">
        <v>21</v>
      </c>
      <c r="Y38" s="120" t="str">
        <f>VLOOKUP(A38,congress!D:G,4,FALSE)</f>
        <v>rep</v>
      </c>
      <c r="Z38" s="120" t="str">
        <f>VLOOKUP(A38,congress!D:J,7,FALSE)</f>
        <v>rep</v>
      </c>
      <c r="AA38" s="15" t="str">
        <f>VLOOKUP(A38,'unemployment rate'!D:F,3,FALSE)</f>
        <v>Welfare reform</v>
      </c>
    </row>
    <row r="39" spans="1:27" x14ac:dyDescent="0.25">
      <c r="A39" s="18">
        <v>1997</v>
      </c>
      <c r="B39" s="11" t="s">
        <v>17</v>
      </c>
      <c r="C39" s="69">
        <v>31459.138980477299</v>
      </c>
      <c r="D39" s="69">
        <f t="shared" si="0"/>
        <v>1491.4262623024006</v>
      </c>
      <c r="E39" s="11" t="str">
        <f t="shared" si="1"/>
        <v>peak</v>
      </c>
      <c r="F39" s="19">
        <f t="shared" si="2"/>
        <v>4.740836242301294E-2</v>
      </c>
      <c r="G39" s="19">
        <f t="shared" si="3"/>
        <v>4.8012729581630165E-3</v>
      </c>
      <c r="H39" s="19">
        <f>VLOOKUP(A39,'unemployment rate'!D:F,2,FALSE)</f>
        <v>4.7E-2</v>
      </c>
      <c r="I39" s="22">
        <f>VLOOKUP(A39,employment!E:K,7,FALSE)</f>
        <v>128298000</v>
      </c>
      <c r="J39" s="29">
        <f>VLOOKUP(A39,poverty!B:C,2,FALSE)</f>
        <v>13.3</v>
      </c>
      <c r="K39" s="76"/>
      <c r="L39" s="154">
        <f>AVERAGEIFS(inflation!F:F,inflation!E:E,A39)</f>
        <v>160.52500000000001</v>
      </c>
      <c r="M39" s="44">
        <f>VLOOKUP(A39,deficit!C:F,2,FALSE)</f>
        <v>22</v>
      </c>
      <c r="N39" s="44">
        <f>VLOOKUP(A39,deficit!C:F,3,FALSE)</f>
        <v>188</v>
      </c>
      <c r="O39" s="19">
        <f>VLOOKUP(A39,deficit!C:F,4,FALSE)</f>
        <v>3.0000000000000001E-3</v>
      </c>
      <c r="P39" s="83">
        <f>VLOOKUP(A39,FYFSD!A:B,2,FALSE)</f>
        <v>-21884</v>
      </c>
      <c r="Q39" s="114"/>
      <c r="R39" s="83">
        <f>AVERAGEIFS(housing!$C:$C,housing!$B:$B,A39)</f>
        <v>174875</v>
      </c>
      <c r="S39" s="83">
        <f>AVERAGEIFS(colleges!$C:$C,colleges!$B:$B,A39)</f>
        <v>3110</v>
      </c>
      <c r="T39" s="83">
        <f>AVERAGEIFS('gas prices'!$B:$B,'gas prices'!$A:$A,A39)</f>
        <v>1.244</v>
      </c>
      <c r="U39" s="83">
        <f>AVERAGEIFS('household income'!$C:$C,'household income'!$B:$B,A39)</f>
        <v>37010</v>
      </c>
      <c r="V39" s="11" t="s">
        <v>32</v>
      </c>
      <c r="W39" s="18">
        <v>5</v>
      </c>
      <c r="X39" s="11" t="s">
        <v>21</v>
      </c>
      <c r="Y39" s="120" t="str">
        <f>VLOOKUP(A39,congress!D:G,4,FALSE)</f>
        <v>rep</v>
      </c>
      <c r="Z39" s="120" t="str">
        <f>VLOOKUP(A39,congress!D:J,7,FALSE)</f>
        <v>rep</v>
      </c>
      <c r="AA39" s="15" t="str">
        <f>VLOOKUP(A39,'unemployment rate'!D:F,3,FALSE)</f>
        <v>Minimum wage: $5.85</v>
      </c>
    </row>
    <row r="40" spans="1:27" x14ac:dyDescent="0.25">
      <c r="A40" s="18">
        <v>1998</v>
      </c>
      <c r="B40" s="11" t="s">
        <v>17</v>
      </c>
      <c r="C40" s="69">
        <v>32853.676952300899</v>
      </c>
      <c r="D40" s="69">
        <f t="shared" si="0"/>
        <v>1394.5379718235999</v>
      </c>
      <c r="E40" s="11" t="str">
        <f t="shared" si="1"/>
        <v>peak</v>
      </c>
      <c r="F40" s="19">
        <f t="shared" si="2"/>
        <v>4.244693748734063E-2</v>
      </c>
      <c r="G40" s="19">
        <f t="shared" si="3"/>
        <v>4.9614249356723095E-3</v>
      </c>
      <c r="H40" s="19">
        <f>VLOOKUP(A40,'unemployment rate'!D:F,2,FALSE)</f>
        <v>4.3999999999999997E-2</v>
      </c>
      <c r="I40" s="22">
        <f>VLOOKUP(A40,employment!E:K,7,FALSE)</f>
        <v>130726000</v>
      </c>
      <c r="J40" s="29">
        <f>VLOOKUP(A40,poverty!B:C,2,FALSE)</f>
        <v>12.7</v>
      </c>
      <c r="K40" s="76"/>
      <c r="L40" s="154">
        <f>AVERAGEIFS(inflation!F:F,inflation!E:E,A40)</f>
        <v>163.00833333333301</v>
      </c>
      <c r="M40" s="126">
        <f>VLOOKUP(A40,deficit!C:F,2,FALSE)</f>
        <v>-69</v>
      </c>
      <c r="N40" s="126">
        <f>VLOOKUP(A40,deficit!C:F,3,FALSE)</f>
        <v>113</v>
      </c>
      <c r="O40" s="127">
        <f>VLOOKUP(A40,deficit!C:F,4,FALSE)</f>
        <v>-8.0000000000000002E-3</v>
      </c>
      <c r="P40" s="83">
        <f>VLOOKUP(A40,FYFSD!A:B,2,FALSE)</f>
        <v>69270</v>
      </c>
      <c r="Q40" s="114"/>
      <c r="R40" s="83">
        <f>AVERAGEIFS(housing!$C:$C,housing!$B:$B,A40)</f>
        <v>181150</v>
      </c>
      <c r="S40" s="83">
        <f>AVERAGEIFS(colleges!$C:$C,colleges!$B:$B,A40)</f>
        <v>3229</v>
      </c>
      <c r="T40" s="83">
        <f>AVERAGEIFS('gas prices'!$B:$B,'gas prices'!$A:$A,A40)</f>
        <v>1.0720000000000001</v>
      </c>
      <c r="U40" s="83">
        <f>AVERAGEIFS('household income'!$C:$C,'household income'!$B:$B,A40)</f>
        <v>38890</v>
      </c>
      <c r="V40" s="11" t="s">
        <v>32</v>
      </c>
      <c r="W40" s="18">
        <v>6</v>
      </c>
      <c r="X40" s="11" t="s">
        <v>21</v>
      </c>
      <c r="Y40" s="120" t="str">
        <f>VLOOKUP(A40,congress!D:G,4,FALSE)</f>
        <v>rep</v>
      </c>
      <c r="Z40" s="120" t="str">
        <f>VLOOKUP(A40,congress!D:J,7,FALSE)</f>
        <v>rep</v>
      </c>
      <c r="AA40" s="15" t="str">
        <f>VLOOKUP(A40,'unemployment rate'!D:F,3,FALSE)</f>
        <v>LTCM crisis</v>
      </c>
    </row>
    <row r="41" spans="1:27" x14ac:dyDescent="0.25">
      <c r="A41" s="18">
        <v>1999</v>
      </c>
      <c r="B41" s="11" t="s">
        <v>17</v>
      </c>
      <c r="C41" s="69">
        <v>34515.390227207601</v>
      </c>
      <c r="D41" s="69">
        <f t="shared" si="0"/>
        <v>1661.7132749067023</v>
      </c>
      <c r="E41" s="11" t="str">
        <f t="shared" si="1"/>
        <v>peak</v>
      </c>
      <c r="F41" s="19">
        <f t="shared" si="2"/>
        <v>4.8144125387776016E-2</v>
      </c>
      <c r="G41" s="19">
        <f t="shared" si="3"/>
        <v>5.6971879004353854E-3</v>
      </c>
      <c r="H41" s="19">
        <f>VLOOKUP(A41,'unemployment rate'!D:F,2,FALSE)</f>
        <v>0.04</v>
      </c>
      <c r="I41" s="22">
        <f>VLOOKUP(A41,employment!E:K,7,FALSE)</f>
        <v>133027000</v>
      </c>
      <c r="J41" s="29">
        <f>VLOOKUP(A41,poverty!B:C,2,FALSE)</f>
        <v>11.9</v>
      </c>
      <c r="K41" s="76"/>
      <c r="L41" s="154">
        <f>AVERAGEIFS(inflation!F:F,inflation!E:E,A41)</f>
        <v>166.583333333333</v>
      </c>
      <c r="M41" s="126">
        <f>VLOOKUP(A41,deficit!C:F,2,FALSE)</f>
        <v>-126</v>
      </c>
      <c r="N41" s="126">
        <f>VLOOKUP(A41,deficit!C:F,3,FALSE)</f>
        <v>130</v>
      </c>
      <c r="O41" s="127">
        <f>VLOOKUP(A41,deficit!C:F,4,FALSE)</f>
        <v>-1.2999999999999999E-2</v>
      </c>
      <c r="P41" s="83">
        <f>VLOOKUP(A41,FYFSD!A:B,2,FALSE)</f>
        <v>125610</v>
      </c>
      <c r="Q41" s="114"/>
      <c r="R41" s="83">
        <f>AVERAGEIFS(housing!$C:$C,housing!$B:$B,A41)</f>
        <v>194675</v>
      </c>
      <c r="S41" s="83">
        <f>AVERAGEIFS(colleges!$C:$C,colleges!$B:$B,A41)</f>
        <v>3349</v>
      </c>
      <c r="T41" s="83">
        <f>AVERAGEIFS('gas prices'!$B:$B,'gas prices'!$A:$A,A41)</f>
        <v>1.1759999999999999</v>
      </c>
      <c r="U41" s="83">
        <f>AVERAGEIFS('household income'!$C:$C,'household income'!$B:$B,A41)</f>
        <v>40700</v>
      </c>
      <c r="V41" s="11" t="s">
        <v>32</v>
      </c>
      <c r="W41" s="18">
        <v>7</v>
      </c>
      <c r="X41" s="11" t="s">
        <v>21</v>
      </c>
      <c r="Y41" s="120" t="str">
        <f>VLOOKUP(A41,congress!D:G,4,FALSE)</f>
        <v>rep</v>
      </c>
      <c r="Z41" s="120" t="str">
        <f>VLOOKUP(A41,congress!D:J,7,FALSE)</f>
        <v>rep</v>
      </c>
      <c r="AA41" s="15" t="str">
        <f>VLOOKUP(A41,'unemployment rate'!D:F,3,FALSE)</f>
        <v>Euro; Serbian airstrike</v>
      </c>
    </row>
    <row r="42" spans="1:27" ht="15.75" thickBot="1" x14ac:dyDescent="0.3">
      <c r="A42" s="54">
        <v>2000</v>
      </c>
      <c r="B42" s="13" t="s">
        <v>17</v>
      </c>
      <c r="C42" s="68">
        <v>36329.9560727102</v>
      </c>
      <c r="D42" s="68">
        <f t="shared" si="0"/>
        <v>1814.5658455025987</v>
      </c>
      <c r="E42" s="13" t="str">
        <f t="shared" si="1"/>
        <v>peak</v>
      </c>
      <c r="F42" s="21">
        <f t="shared" si="2"/>
        <v>4.9946821897360771E-2</v>
      </c>
      <c r="G42" s="21">
        <f t="shared" si="3"/>
        <v>1.8026965095847558E-3</v>
      </c>
      <c r="H42" s="21">
        <f>VLOOKUP(A42,'unemployment rate'!D:F,2,FALSE)</f>
        <v>3.9E-2</v>
      </c>
      <c r="I42" s="53">
        <f>VLOOKUP(A42,employment!E:K,7,FALSE)</f>
        <v>136559000</v>
      </c>
      <c r="J42" s="30">
        <f>VLOOKUP(A42,poverty!B:C,2,FALSE)</f>
        <v>11.3</v>
      </c>
      <c r="K42" s="77"/>
      <c r="L42" s="153">
        <f>AVERAGEIFS(inflation!F:F,inflation!E:E,A42)</f>
        <v>172.19166666666601</v>
      </c>
      <c r="M42" s="128">
        <f>VLOOKUP(A42,deficit!C:F,2,FALSE)</f>
        <v>-236</v>
      </c>
      <c r="N42" s="128">
        <f>VLOOKUP(A42,deficit!C:F,3,FALSE)</f>
        <v>18</v>
      </c>
      <c r="O42" s="82">
        <f>VLOOKUP(A42,deficit!C:F,4,FALSE)</f>
        <v>-2.3E-2</v>
      </c>
      <c r="P42" s="84">
        <f>VLOOKUP(A42,FYFSD!A:B,2,FALSE)</f>
        <v>236241</v>
      </c>
      <c r="Q42" s="96"/>
      <c r="R42" s="84">
        <f>AVERAGEIFS(housing!$C:$C,housing!$B:$B,A42)</f>
        <v>205375</v>
      </c>
      <c r="S42" s="84">
        <f>AVERAGEIFS(colleges!$C:$C,colleges!$B:$B,A42)</f>
        <v>3501</v>
      </c>
      <c r="T42" s="84">
        <f>AVERAGEIFS('gas prices'!$B:$B,'gas prices'!$A:$A,A42)</f>
        <v>1.5229999999999999</v>
      </c>
      <c r="U42" s="84">
        <f>AVERAGEIFS('household income'!$C:$C,'household income'!$B:$B,A42)</f>
        <v>41990</v>
      </c>
      <c r="V42" s="13" t="s">
        <v>32</v>
      </c>
      <c r="W42" s="54">
        <v>8</v>
      </c>
      <c r="X42" s="13" t="s">
        <v>21</v>
      </c>
      <c r="Y42" s="13" t="str">
        <f>VLOOKUP(A42,congress!D:G,4,FALSE)</f>
        <v>rep</v>
      </c>
      <c r="Z42" s="13" t="str">
        <f>VLOOKUP(A42,congress!D:J,7,FALSE)</f>
        <v>rep</v>
      </c>
      <c r="AA42" s="14" t="str">
        <f>VLOOKUP(A42,'unemployment rate'!D:F,3,FALSE)</f>
        <v>Nasdaq hit record high</v>
      </c>
    </row>
    <row r="43" spans="1:27" x14ac:dyDescent="0.25">
      <c r="A43" s="55">
        <v>2001</v>
      </c>
      <c r="B43" s="12" t="s">
        <v>17</v>
      </c>
      <c r="C43" s="67">
        <v>37133.623113437003</v>
      </c>
      <c r="D43" s="67">
        <f t="shared" si="0"/>
        <v>803.66704072680295</v>
      </c>
      <c r="E43" s="12" t="str">
        <f t="shared" si="1"/>
        <v>peak</v>
      </c>
      <c r="F43" s="46">
        <f t="shared" si="2"/>
        <v>2.1642570084576263E-2</v>
      </c>
      <c r="G43" s="46">
        <f t="shared" si="3"/>
        <v>2.8304251812784509E-2</v>
      </c>
      <c r="H43" s="46">
        <f>VLOOKUP(A43,'unemployment rate'!D:F,2,FALSE)</f>
        <v>5.7000000000000002E-2</v>
      </c>
      <c r="I43" s="22">
        <f>VLOOKUP(A43,employment!E:K,7,FALSE)</f>
        <v>137778000</v>
      </c>
      <c r="J43" s="29">
        <f>VLOOKUP(A43,poverty!B:C,2,FALSE)</f>
        <v>11.7</v>
      </c>
      <c r="K43" s="75">
        <f>AVERAGE(J43:J50)</f>
        <v>12.725</v>
      </c>
      <c r="L43" s="154">
        <f>AVERAGEIFS(inflation!F:F,inflation!E:E,A43)</f>
        <v>177.041666666666</v>
      </c>
      <c r="M43" s="126">
        <f>VLOOKUP(A43,deficit!C:F,2,FALSE)</f>
        <v>-128</v>
      </c>
      <c r="N43" s="126">
        <f>VLOOKUP(A43,deficit!C:F,3,FALSE)</f>
        <v>133</v>
      </c>
      <c r="O43" s="127">
        <f>VLOOKUP(A43,deficit!C:F,4,FALSE)</f>
        <v>-1.2E-2</v>
      </c>
      <c r="P43" s="83">
        <f>VLOOKUP(A43,FYFSD!A:B,2,FALSE)</f>
        <v>128236</v>
      </c>
      <c r="Q43" s="114"/>
      <c r="R43" s="83">
        <f>AVERAGEIFS(housing!$C:$C,housing!$B:$B,A43)</f>
        <v>211050</v>
      </c>
      <c r="S43" s="83">
        <f>AVERAGEIFS(colleges!$C:$C,colleges!$B:$B,A43)</f>
        <v>3735</v>
      </c>
      <c r="T43" s="83">
        <f>AVERAGEIFS('gas prices'!$B:$B,'gas prices'!$A:$A,A43)</f>
        <v>1.46</v>
      </c>
      <c r="U43" s="83">
        <f>AVERAGEIFS('household income'!$C:$C,'household income'!$B:$B,A43)</f>
        <v>42230</v>
      </c>
      <c r="V43" s="12" t="s">
        <v>31</v>
      </c>
      <c r="W43" s="50">
        <v>1</v>
      </c>
      <c r="X43" s="12" t="s">
        <v>22</v>
      </c>
      <c r="Y43" s="120" t="str">
        <f>VLOOKUP(A43,congress!D:G,4,FALSE)</f>
        <v>rep</v>
      </c>
      <c r="Z43" s="120" t="str">
        <f>VLOOKUP(A43,congress!D:J,7,FALSE)</f>
        <v>rep</v>
      </c>
      <c r="AA43" s="47" t="str">
        <f>VLOOKUP(A43,'unemployment rate'!D:F,3,FALSE)</f>
        <v>George W. Bush took office; Bush tax cuts; 9/11 attacks</v>
      </c>
    </row>
    <row r="44" spans="1:27" x14ac:dyDescent="0.25">
      <c r="A44" s="56">
        <v>2002</v>
      </c>
      <c r="B44" s="11" t="s">
        <v>17</v>
      </c>
      <c r="C44" s="69">
        <v>37997.759657305098</v>
      </c>
      <c r="D44" s="69">
        <f t="shared" si="0"/>
        <v>864.13654386809503</v>
      </c>
      <c r="E44" s="11" t="str">
        <f t="shared" si="1"/>
        <v>peak</v>
      </c>
      <c r="F44" s="19">
        <f t="shared" si="2"/>
        <v>2.2741776137898295E-2</v>
      </c>
      <c r="G44" s="19">
        <f t="shared" si="3"/>
        <v>1.0992060533220327E-3</v>
      </c>
      <c r="H44" s="19">
        <f>VLOOKUP(A44,'unemployment rate'!D:F,2,FALSE)</f>
        <v>0.06</v>
      </c>
      <c r="I44" s="22">
        <f>VLOOKUP(A44,employment!E:K,7,FALSE)</f>
        <v>135701000</v>
      </c>
      <c r="J44" s="29">
        <f>VLOOKUP(A44,poverty!B:C,2,FALSE)</f>
        <v>12.1</v>
      </c>
      <c r="K44" s="76"/>
      <c r="L44" s="154">
        <f>AVERAGEIFS(inflation!F:F,inflation!E:E,A44)</f>
        <v>179.86666666666599</v>
      </c>
      <c r="M44" s="44">
        <f>VLOOKUP(A44,deficit!C:F,2,FALSE)</f>
        <v>158</v>
      </c>
      <c r="N44" s="44">
        <f>VLOOKUP(A44,deficit!C:F,3,FALSE)</f>
        <v>421</v>
      </c>
      <c r="O44" s="19">
        <f>VLOOKUP(A44,deficit!C:F,4,FALSE)</f>
        <v>1.4E-2</v>
      </c>
      <c r="P44" s="83">
        <f>VLOOKUP(A44,FYFSD!A:B,2,FALSE)</f>
        <v>-157758</v>
      </c>
      <c r="Q44" s="114"/>
      <c r="R44" s="83">
        <f>AVERAGEIFS(housing!$C:$C,housing!$B:$B,A44)</f>
        <v>226700</v>
      </c>
      <c r="S44" s="83">
        <f>AVERAGEIFS(colleges!$C:$C,colleges!$B:$B,A44)</f>
        <v>4046</v>
      </c>
      <c r="T44" s="83">
        <f>AVERAGEIFS('gas prices'!$B:$B,'gas prices'!$A:$A,A44)</f>
        <v>1.3859999999999999</v>
      </c>
      <c r="U44" s="83">
        <f>AVERAGEIFS('household income'!$C:$C,'household income'!$B:$B,A44)</f>
        <v>42410</v>
      </c>
      <c r="V44" s="11" t="s">
        <v>31</v>
      </c>
      <c r="W44" s="18">
        <v>2</v>
      </c>
      <c r="X44" s="11" t="s">
        <v>22</v>
      </c>
      <c r="Y44" s="120" t="str">
        <f>VLOOKUP(A44,congress!D:G,4,FALSE)</f>
        <v>rep</v>
      </c>
      <c r="Z44" s="120" t="str">
        <f>VLOOKUP(A44,congress!D:J,7,FALSE)</f>
        <v>rep</v>
      </c>
      <c r="AA44" s="15" t="str">
        <f>VLOOKUP(A44,'unemployment rate'!D:F,3,FALSE)</f>
        <v>War on Terror</v>
      </c>
    </row>
    <row r="45" spans="1:27" x14ac:dyDescent="0.25">
      <c r="A45" s="56">
        <v>2003</v>
      </c>
      <c r="B45" s="11" t="s">
        <v>17</v>
      </c>
      <c r="C45" s="69">
        <v>39490.274955700697</v>
      </c>
      <c r="D45" s="69">
        <f t="shared" si="0"/>
        <v>1492.5152983955995</v>
      </c>
      <c r="E45" s="11" t="str">
        <f t="shared" si="1"/>
        <v>peak</v>
      </c>
      <c r="F45" s="19">
        <f t="shared" si="2"/>
        <v>3.7794502572338851E-2</v>
      </c>
      <c r="G45" s="19">
        <f t="shared" si="3"/>
        <v>1.5052726434440555E-2</v>
      </c>
      <c r="H45" s="19">
        <f>VLOOKUP(A45,'unemployment rate'!D:F,2,FALSE)</f>
        <v>5.7000000000000002E-2</v>
      </c>
      <c r="I45" s="22">
        <f>VLOOKUP(A45,employment!E:K,7,FALSE)</f>
        <v>137417000</v>
      </c>
      <c r="J45" s="29">
        <f>VLOOKUP(A45,poverty!B:C,2,FALSE)</f>
        <v>12.5</v>
      </c>
      <c r="K45" s="76"/>
      <c r="L45" s="154">
        <f>AVERAGEIFS(inflation!F:F,inflation!E:E,A45)</f>
        <v>184</v>
      </c>
      <c r="M45" s="44">
        <f>VLOOKUP(A45,deficit!C:F,2,FALSE)</f>
        <v>378</v>
      </c>
      <c r="N45" s="44">
        <f>VLOOKUP(A45,deficit!C:F,3,FALSE)</f>
        <v>555</v>
      </c>
      <c r="O45" s="19">
        <f>VLOOKUP(A45,deficit!C:F,4,FALSE)</f>
        <v>3.3000000000000002E-2</v>
      </c>
      <c r="P45" s="83">
        <f>VLOOKUP(A45,FYFSD!A:B,2,FALSE)</f>
        <v>-377585</v>
      </c>
      <c r="Q45" s="114"/>
      <c r="R45" s="83">
        <f>AVERAGEIFS(housing!$C:$C,housing!$B:$B,A45)</f>
        <v>244550</v>
      </c>
      <c r="S45" s="83">
        <f>AVERAGEIFS(colleges!$C:$C,colleges!$B:$B,A45)</f>
        <v>4587</v>
      </c>
      <c r="T45" s="83">
        <f>AVERAGEIFS('gas prices'!$B:$B,'gas prices'!$A:$A,A45)</f>
        <v>1.603</v>
      </c>
      <c r="U45" s="83">
        <f>AVERAGEIFS('household income'!$C:$C,'household income'!$B:$B,A45)</f>
        <v>43320</v>
      </c>
      <c r="V45" s="11" t="s">
        <v>31</v>
      </c>
      <c r="W45" s="18">
        <v>3</v>
      </c>
      <c r="X45" s="11" t="s">
        <v>22</v>
      </c>
      <c r="Y45" s="120" t="str">
        <f>VLOOKUP(A45,congress!D:G,4,FALSE)</f>
        <v>rep</v>
      </c>
      <c r="Z45" s="120" t="str">
        <f>VLOOKUP(A45,congress!D:J,7,FALSE)</f>
        <v>rep</v>
      </c>
      <c r="AA45" s="15" t="str">
        <f>VLOOKUP(A45,'unemployment rate'!D:F,3,FALSE)</f>
        <v>JGTRRA</v>
      </c>
    </row>
    <row r="46" spans="1:27" x14ac:dyDescent="0.25">
      <c r="A46" s="56">
        <v>2004</v>
      </c>
      <c r="B46" s="11" t="s">
        <v>17</v>
      </c>
      <c r="C46" s="69">
        <v>41724.631628762399</v>
      </c>
      <c r="D46" s="69">
        <f t="shared" si="0"/>
        <v>2234.3566730617022</v>
      </c>
      <c r="E46" s="11" t="str">
        <f t="shared" si="1"/>
        <v>peak</v>
      </c>
      <c r="F46" s="19">
        <f t="shared" si="2"/>
        <v>5.3550063495862554E-2</v>
      </c>
      <c r="G46" s="19">
        <f t="shared" si="3"/>
        <v>1.5755560923523704E-2</v>
      </c>
      <c r="H46" s="19">
        <f>VLOOKUP(A46,'unemployment rate'!D:F,2,FALSE)</f>
        <v>5.3999999999999999E-2</v>
      </c>
      <c r="I46" s="22">
        <f>VLOOKUP(A46,employment!E:K,7,FALSE)</f>
        <v>138472000</v>
      </c>
      <c r="J46" s="29">
        <f>VLOOKUP(A46,poverty!B:C,2,FALSE)</f>
        <v>12.7</v>
      </c>
      <c r="K46" s="76"/>
      <c r="L46" s="154">
        <f>AVERAGEIFS(inflation!F:F,inflation!E:E,A46)</f>
        <v>188.90833333333299</v>
      </c>
      <c r="M46" s="44">
        <f>VLOOKUP(A46,deficit!C:F,2,FALSE)</f>
        <v>413</v>
      </c>
      <c r="N46" s="44">
        <f>VLOOKUP(A46,deficit!C:F,3,FALSE)</f>
        <v>596</v>
      </c>
      <c r="O46" s="19">
        <f>VLOOKUP(A46,deficit!C:F,4,FALSE)</f>
        <v>3.4000000000000002E-2</v>
      </c>
      <c r="P46" s="83">
        <f>VLOOKUP(A46,FYFSD!A:B,2,FALSE)</f>
        <v>-412727</v>
      </c>
      <c r="Q46" s="114"/>
      <c r="R46" s="83">
        <f>AVERAGEIFS(housing!$C:$C,housing!$B:$B,A46)</f>
        <v>272125</v>
      </c>
      <c r="S46" s="83">
        <f>AVERAGEIFS(colleges!$C:$C,colleges!$B:$B,A46)</f>
        <v>5027</v>
      </c>
      <c r="T46" s="83">
        <f>AVERAGEIFS('gas prices'!$B:$B,'gas prices'!$A:$A,A46)</f>
        <v>1.895</v>
      </c>
      <c r="U46" s="83">
        <f>AVERAGEIFS('household income'!$C:$C,'household income'!$B:$B,A46)</f>
        <v>44330</v>
      </c>
      <c r="V46" s="11" t="s">
        <v>31</v>
      </c>
      <c r="W46" s="18">
        <v>4</v>
      </c>
      <c r="X46" s="11" t="s">
        <v>22</v>
      </c>
      <c r="Y46" s="120" t="str">
        <f>VLOOKUP(A46,congress!D:G,4,FALSE)</f>
        <v>rep</v>
      </c>
      <c r="Z46" s="120" t="str">
        <f>VLOOKUP(A46,congress!D:J,7,FALSE)</f>
        <v>rep</v>
      </c>
      <c r="AA46" s="15" t="str">
        <f>VLOOKUP(A46,'unemployment rate'!D:F,3,FALSE)</f>
        <v>Expansion</v>
      </c>
    </row>
    <row r="47" spans="1:27" x14ac:dyDescent="0.25">
      <c r="A47" s="56">
        <v>2005</v>
      </c>
      <c r="B47" s="11" t="s">
        <v>17</v>
      </c>
      <c r="C47" s="69">
        <v>44123.4070679055</v>
      </c>
      <c r="D47" s="69">
        <f t="shared" si="0"/>
        <v>2398.7754391431008</v>
      </c>
      <c r="E47" s="11" t="str">
        <f t="shared" si="1"/>
        <v>peak</v>
      </c>
      <c r="F47" s="19">
        <f t="shared" si="2"/>
        <v>5.4365145362673561E-2</v>
      </c>
      <c r="G47" s="19">
        <f t="shared" si="3"/>
        <v>8.1508186681100714E-4</v>
      </c>
      <c r="H47" s="19">
        <f>VLOOKUP(A47,'unemployment rate'!D:F,2,FALSE)</f>
        <v>4.9000000000000002E-2</v>
      </c>
      <c r="I47" s="22">
        <f>VLOOKUP(A47,employment!E:K,7,FALSE)</f>
        <v>140245000</v>
      </c>
      <c r="J47" s="29">
        <f>VLOOKUP(A47,poverty!B:C,2,FALSE)</f>
        <v>13.3</v>
      </c>
      <c r="K47" s="76"/>
      <c r="L47" s="154">
        <f>AVERAGEIFS(inflation!F:F,inflation!E:E,A47)</f>
        <v>195.266666666666</v>
      </c>
      <c r="M47" s="44">
        <f>VLOOKUP(A47,deficit!C:F,2,FALSE)</f>
        <v>318</v>
      </c>
      <c r="N47" s="44">
        <f>VLOOKUP(A47,deficit!C:F,3,FALSE)</f>
        <v>554</v>
      </c>
      <c r="O47" s="19">
        <f>VLOOKUP(A47,deficit!C:F,4,FALSE)</f>
        <v>2.4E-2</v>
      </c>
      <c r="P47" s="83">
        <f>VLOOKUP(A47,FYFSD!A:B,2,FALSE)</f>
        <v>-318346</v>
      </c>
      <c r="Q47" s="114"/>
      <c r="R47" s="83">
        <f>AVERAGEIFS(housing!$C:$C,housing!$B:$B,A47)</f>
        <v>291275</v>
      </c>
      <c r="S47" s="83">
        <f>AVERAGEIFS(colleges!$C:$C,colleges!$B:$B,A47)</f>
        <v>5351</v>
      </c>
      <c r="T47" s="83">
        <f>AVERAGEIFS('gas prices'!$B:$B,'gas prices'!$A:$A,A47)</f>
        <v>2.3140000000000001</v>
      </c>
      <c r="U47" s="83">
        <f>AVERAGEIFS('household income'!$C:$C,'household income'!$B:$B,A47)</f>
        <v>46330</v>
      </c>
      <c r="V47" s="11" t="s">
        <v>31</v>
      </c>
      <c r="W47" s="18">
        <v>5</v>
      </c>
      <c r="X47" s="11" t="s">
        <v>22</v>
      </c>
      <c r="Y47" s="120" t="str">
        <f>VLOOKUP(A47,congress!D:G,4,FALSE)</f>
        <v>rep</v>
      </c>
      <c r="Z47" s="120" t="str">
        <f>VLOOKUP(A47,congress!D:J,7,FALSE)</f>
        <v>rep</v>
      </c>
      <c r="AA47" s="15" t="str">
        <f>VLOOKUP(A47,'unemployment rate'!D:F,3,FALSE)</f>
        <v>Bankruptcy Abuse Prevention Act; Hurricane Katrina</v>
      </c>
    </row>
    <row r="48" spans="1:27" x14ac:dyDescent="0.25">
      <c r="A48" s="56">
        <v>2006</v>
      </c>
      <c r="B48" s="11" t="s">
        <v>17</v>
      </c>
      <c r="C48" s="69">
        <v>46302.000880005602</v>
      </c>
      <c r="D48" s="69">
        <f t="shared" si="0"/>
        <v>2178.5938121001018</v>
      </c>
      <c r="E48" s="11" t="str">
        <f t="shared" si="1"/>
        <v>peak</v>
      </c>
      <c r="F48" s="19">
        <f t="shared" si="2"/>
        <v>4.7051828661704209E-2</v>
      </c>
      <c r="G48" s="19">
        <f t="shared" si="3"/>
        <v>7.3133167009693523E-3</v>
      </c>
      <c r="H48" s="19">
        <f>VLOOKUP(A48,'unemployment rate'!D:F,2,FALSE)</f>
        <v>4.3999999999999997E-2</v>
      </c>
      <c r="I48" s="22">
        <f>VLOOKUP(A48,employment!E:K,7,FALSE)</f>
        <v>143150000</v>
      </c>
      <c r="J48" s="29">
        <f>VLOOKUP(A48,poverty!B:C,2,FALSE)</f>
        <v>13.3</v>
      </c>
      <c r="K48" s="76"/>
      <c r="L48" s="154">
        <f>AVERAGEIFS(inflation!F:F,inflation!E:E,A48)</f>
        <v>201.558333333333</v>
      </c>
      <c r="M48" s="44">
        <f>VLOOKUP(A48,deficit!C:F,2,FALSE)</f>
        <v>248</v>
      </c>
      <c r="N48" s="44">
        <f>VLOOKUP(A48,deficit!C:F,3,FALSE)</f>
        <v>574</v>
      </c>
      <c r="O48" s="19">
        <f>VLOOKUP(A48,deficit!C:F,4,FALSE)</f>
        <v>1.7999999999999999E-2</v>
      </c>
      <c r="P48" s="83">
        <f>VLOOKUP(A48,FYFSD!A:B,2,FALSE)</f>
        <v>-248181</v>
      </c>
      <c r="Q48" s="114"/>
      <c r="R48" s="83">
        <f>AVERAGEIFS(housing!$C:$C,housing!$B:$B,A48)</f>
        <v>303900</v>
      </c>
      <c r="S48" s="83">
        <f>AVERAGEIFS(colleges!$C:$C,colleges!$B:$B,A48)</f>
        <v>5666</v>
      </c>
      <c r="T48" s="83">
        <f>AVERAGEIFS('gas prices'!$B:$B,'gas prices'!$A:$A,A48)</f>
        <v>2.6179999999999999</v>
      </c>
      <c r="U48" s="83">
        <f>AVERAGEIFS('household income'!$C:$C,'household income'!$B:$B,A48)</f>
        <v>48200</v>
      </c>
      <c r="V48" s="11" t="s">
        <v>31</v>
      </c>
      <c r="W48" s="18">
        <v>6</v>
      </c>
      <c r="X48" s="11" t="s">
        <v>22</v>
      </c>
      <c r="Y48" s="120" t="str">
        <f>VLOOKUP(A48,congress!D:G,4,FALSE)</f>
        <v>rep</v>
      </c>
      <c r="Z48" s="120" t="str">
        <f>VLOOKUP(A48,congress!D:J,7,FALSE)</f>
        <v>rep</v>
      </c>
      <c r="AA48" s="15" t="str">
        <f>VLOOKUP(A48,'unemployment rate'!D:F,3,FALSE)</f>
        <v>Expansion</v>
      </c>
    </row>
    <row r="49" spans="1:27" x14ac:dyDescent="0.25">
      <c r="A49" s="56">
        <v>2007</v>
      </c>
      <c r="B49" s="11" t="s">
        <v>17</v>
      </c>
      <c r="C49" s="69">
        <v>48050.223777113497</v>
      </c>
      <c r="D49" s="69">
        <f t="shared" si="0"/>
        <v>1748.2228971078948</v>
      </c>
      <c r="E49" s="11" t="str">
        <f t="shared" si="1"/>
        <v>peak</v>
      </c>
      <c r="F49" s="19">
        <f t="shared" si="2"/>
        <v>3.6383241526974586E-2</v>
      </c>
      <c r="G49" s="19">
        <f t="shared" si="3"/>
        <v>1.0668587134729624E-2</v>
      </c>
      <c r="H49" s="19">
        <f>VLOOKUP(A49,'unemployment rate'!D:F,2,FALSE)</f>
        <v>0.05</v>
      </c>
      <c r="I49" s="22">
        <f>VLOOKUP(A49,employment!E:K,7,FALSE)</f>
        <v>146028000</v>
      </c>
      <c r="J49" s="29">
        <f>VLOOKUP(A49,poverty!B:C,2,FALSE)</f>
        <v>13</v>
      </c>
      <c r="K49" s="76"/>
      <c r="L49" s="154">
        <f>AVERAGEIFS(inflation!F:F,inflation!E:E,A49)</f>
        <v>207.34416666666601</v>
      </c>
      <c r="M49" s="44">
        <f>VLOOKUP(A49,deficit!C:F,2,FALSE)</f>
        <v>161</v>
      </c>
      <c r="N49" s="44">
        <f>VLOOKUP(A49,deficit!C:F,3,FALSE)</f>
        <v>501</v>
      </c>
      <c r="O49" s="19">
        <f>VLOOKUP(A49,deficit!C:F,4,FALSE)</f>
        <v>1.0999999999999999E-2</v>
      </c>
      <c r="P49" s="83">
        <f>VLOOKUP(A49,FYFSD!A:B,2,FALSE)</f>
        <v>-160701</v>
      </c>
      <c r="Q49" s="114"/>
      <c r="R49" s="83">
        <f>AVERAGEIFS(housing!$C:$C,housing!$B:$B,A49)</f>
        <v>309800</v>
      </c>
      <c r="S49" s="83">
        <f>AVERAGEIFS(colleges!$C:$C,colleges!$B:$B,A49)</f>
        <v>5943</v>
      </c>
      <c r="T49" s="83">
        <f>AVERAGEIFS('gas prices'!$B:$B,'gas prices'!$A:$A,A49)</f>
        <v>2.843</v>
      </c>
      <c r="U49" s="83">
        <f>AVERAGEIFS('household income'!$C:$C,'household income'!$B:$B,A49)</f>
        <v>50230</v>
      </c>
      <c r="V49" s="11" t="s">
        <v>31</v>
      </c>
      <c r="W49" s="18">
        <v>7</v>
      </c>
      <c r="X49" s="11" t="s">
        <v>22</v>
      </c>
      <c r="Y49" s="120" t="str">
        <f>VLOOKUP(A49,congress!D:G,4,FALSE)</f>
        <v>equal</v>
      </c>
      <c r="Z49" s="120" t="str">
        <f>VLOOKUP(A49,congress!D:J,7,FALSE)</f>
        <v>dem</v>
      </c>
      <c r="AA49" s="129"/>
    </row>
    <row r="50" spans="1:27" s="16" customFormat="1" ht="15.75" thickBot="1" x14ac:dyDescent="0.3">
      <c r="A50" s="56">
        <v>2008</v>
      </c>
      <c r="B50" s="11" t="s">
        <v>17</v>
      </c>
      <c r="C50" s="69">
        <v>48570.045980458599</v>
      </c>
      <c r="D50" s="69">
        <f t="shared" si="0"/>
        <v>519.82220334510203</v>
      </c>
      <c r="E50" s="11" t="str">
        <f t="shared" si="1"/>
        <v>peak</v>
      </c>
      <c r="F50" s="19">
        <f t="shared" si="2"/>
        <v>1.0702526482149977E-2</v>
      </c>
      <c r="G50" s="19">
        <f t="shared" si="3"/>
        <v>2.5680715044824609E-2</v>
      </c>
      <c r="H50" s="19">
        <f>VLOOKUP(A50,'unemployment rate'!D:F,2,FALSE)</f>
        <v>7.2999999999999995E-2</v>
      </c>
      <c r="I50" s="53">
        <f>VLOOKUP(A50,employment!E:K,7,FALSE)</f>
        <v>146378000</v>
      </c>
      <c r="J50" s="30">
        <f>VLOOKUP(A50,poverty!B:C,2,FALSE)</f>
        <v>13.2</v>
      </c>
      <c r="K50" s="77"/>
      <c r="L50" s="153">
        <f>AVERAGEIFS(inflation!F:F,inflation!E:E,A50)</f>
        <v>215.25425000000001</v>
      </c>
      <c r="M50" s="43">
        <f>VLOOKUP(A50,deficit!C:F,2,FALSE)</f>
        <v>459</v>
      </c>
      <c r="N50" s="43">
        <f>VLOOKUP(A50,deficit!C:F,3,FALSE)</f>
        <v>1017</v>
      </c>
      <c r="O50" s="21">
        <f>VLOOKUP(A50,deficit!C:F,4,FALSE)</f>
        <v>3.1E-2</v>
      </c>
      <c r="P50" s="84">
        <f>VLOOKUP(A50,FYFSD!A:B,2,FALSE)</f>
        <v>-458553</v>
      </c>
      <c r="Q50" s="96"/>
      <c r="R50" s="84">
        <f>AVERAGEIFS(housing!$C:$C,housing!$B:$B,A50)</f>
        <v>289075</v>
      </c>
      <c r="S50" s="84">
        <f>AVERAGEIFS(colleges!$C:$C,colleges!$B:$B,A50)</f>
        <v>6312</v>
      </c>
      <c r="T50" s="84">
        <f>AVERAGEIFS('gas prices'!$B:$B,'gas prices'!$A:$A,A50)</f>
        <v>3.2989999999999999</v>
      </c>
      <c r="U50" s="84">
        <f>AVERAGEIFS('household income'!$C:$C,'household income'!$B:$B,A50)</f>
        <v>50300</v>
      </c>
      <c r="V50" s="11" t="s">
        <v>31</v>
      </c>
      <c r="W50" s="18">
        <v>8</v>
      </c>
      <c r="X50" s="11" t="s">
        <v>22</v>
      </c>
      <c r="Y50" s="13" t="str">
        <f>VLOOKUP(A50,congress!D:G,4,FALSE)</f>
        <v>equal</v>
      </c>
      <c r="Z50" s="13" t="str">
        <f>VLOOKUP(A50,congress!D:J,7,FALSE)</f>
        <v>dem</v>
      </c>
      <c r="AA50" s="15" t="str">
        <f>VLOOKUP(A50,'unemployment rate'!D:F,3,FALSE)</f>
        <v>Minimum wage: $6.55; financial crisis</v>
      </c>
    </row>
    <row r="51" spans="1:27" s="16" customFormat="1" x14ac:dyDescent="0.25">
      <c r="A51" s="55">
        <v>2009</v>
      </c>
      <c r="B51" s="12" t="s">
        <v>17</v>
      </c>
      <c r="C51" s="67">
        <v>47194.943354733601</v>
      </c>
      <c r="D51" s="67">
        <f t="shared" si="0"/>
        <v>-1375.1026257249978</v>
      </c>
      <c r="E51" s="12" t="str">
        <f t="shared" si="1"/>
        <v>valley</v>
      </c>
      <c r="F51" s="46">
        <f t="shared" si="2"/>
        <v>-2.9136651682983183E-2</v>
      </c>
      <c r="G51" s="46">
        <f t="shared" si="3"/>
        <v>3.983917816513316E-2</v>
      </c>
      <c r="H51" s="46">
        <f>VLOOKUP(A51,'unemployment rate'!D:F,2,FALSE)</f>
        <v>9.9000000000000005E-2</v>
      </c>
      <c r="I51" s="22">
        <f>VLOOKUP(A51,employment!E:K,7,FALSE)</f>
        <v>142152000</v>
      </c>
      <c r="J51" s="29">
        <f>VLOOKUP(A51,poverty!B:C,2,FALSE)</f>
        <v>14.3</v>
      </c>
      <c r="K51" s="75">
        <f>AVERAGE(J51:J58)</f>
        <v>15.175000000000001</v>
      </c>
      <c r="L51" s="154">
        <f>AVERAGEIFS(inflation!F:F,inflation!E:E,A51)</f>
        <v>214.564666666666</v>
      </c>
      <c r="M51" s="44">
        <f>VLOOKUP(A51,deficit!C:F,2,FALSE)</f>
        <v>1413</v>
      </c>
      <c r="N51" s="44">
        <f>VLOOKUP(A51,deficit!C:F,3,FALSE)</f>
        <v>1885</v>
      </c>
      <c r="O51" s="19">
        <f>VLOOKUP(A51,deficit!C:F,4,FALSE)</f>
        <v>9.8000000000000004E-2</v>
      </c>
      <c r="P51" s="83">
        <f>VLOOKUP(A51,FYFSD!A:B,2,FALSE)</f>
        <v>-1412688</v>
      </c>
      <c r="Q51" s="114"/>
      <c r="R51" s="83">
        <f>AVERAGEIFS(housing!$C:$C,housing!$B:$B,A51)</f>
        <v>269350</v>
      </c>
      <c r="S51" s="83">
        <f>AVERAGEIFS(colleges!$C:$C,colleges!$B:$B,A51)</f>
        <v>6717</v>
      </c>
      <c r="T51" s="83">
        <f>AVERAGEIFS('gas prices'!$B:$B,'gas prices'!$A:$A,A51)</f>
        <v>2.4060000000000001</v>
      </c>
      <c r="U51" s="83">
        <f>AVERAGEIFS('household income'!$C:$C,'household income'!$B:$B,A51)</f>
        <v>49780</v>
      </c>
      <c r="V51" s="12" t="s">
        <v>33</v>
      </c>
      <c r="W51" s="50">
        <v>1</v>
      </c>
      <c r="X51" s="12" t="s">
        <v>21</v>
      </c>
      <c r="Y51" s="120" t="str">
        <f>VLOOKUP(A51,congress!D:G,4,FALSE)</f>
        <v>dem</v>
      </c>
      <c r="Z51" s="120" t="str">
        <f>VLOOKUP(A51,congress!D:J,7,FALSE)</f>
        <v>dem</v>
      </c>
      <c r="AA51" s="47" t="str">
        <f>VLOOKUP(A51,'unemployment rate'!D:F,3,FALSE)</f>
        <v>Obama took office; ARRA; minimum wage: $7.25; jobless benefits extended</v>
      </c>
    </row>
    <row r="52" spans="1:27" s="17" customFormat="1" x14ac:dyDescent="0.25">
      <c r="A52" s="56">
        <v>2010</v>
      </c>
      <c r="B52" s="11" t="s">
        <v>17</v>
      </c>
      <c r="C52" s="69">
        <v>48650.643128333599</v>
      </c>
      <c r="D52" s="69">
        <f t="shared" si="0"/>
        <v>1455.6997735999976</v>
      </c>
      <c r="E52" s="11" t="str">
        <f t="shared" si="1"/>
        <v>peak</v>
      </c>
      <c r="F52" s="19">
        <f t="shared" si="2"/>
        <v>2.992149085799467E-2</v>
      </c>
      <c r="G52" s="19">
        <f t="shared" si="3"/>
        <v>5.9058142540977854E-2</v>
      </c>
      <c r="H52" s="19">
        <f>VLOOKUP(A52,'unemployment rate'!D:F,2,FALSE)</f>
        <v>9.2999999999999999E-2</v>
      </c>
      <c r="I52" s="22">
        <f>VLOOKUP(A52,employment!E:K,7,FALSE)</f>
        <v>138438000</v>
      </c>
      <c r="J52" s="29">
        <f>VLOOKUP(A52,poverty!B:C,2,FALSE)</f>
        <v>15.3</v>
      </c>
      <c r="K52" s="76"/>
      <c r="L52" s="154">
        <f>AVERAGEIFS(inflation!F:F,inflation!E:E,A52)</f>
        <v>218.07616666666601</v>
      </c>
      <c r="M52" s="44">
        <f>VLOOKUP(A52,deficit!C:F,2,FALSE)</f>
        <v>1294</v>
      </c>
      <c r="N52" s="44">
        <f>VLOOKUP(A52,deficit!C:F,3,FALSE)</f>
        <v>1652</v>
      </c>
      <c r="O52" s="19">
        <f>VLOOKUP(A52,deficit!C:F,4,FALSE)</f>
        <v>8.5999999999999993E-2</v>
      </c>
      <c r="P52" s="83">
        <f>VLOOKUP(A52,FYFSD!A:B,2,FALSE)</f>
        <v>-1294373</v>
      </c>
      <c r="Q52" s="114"/>
      <c r="R52" s="83">
        <f>AVERAGEIFS(housing!$C:$C,housing!$B:$B,A52)</f>
        <v>272025</v>
      </c>
      <c r="S52" s="83">
        <f>AVERAGEIFS(colleges!$C:$C,colleges!$B:$B,A52)</f>
        <v>7132</v>
      </c>
      <c r="T52" s="83">
        <f>AVERAGEIFS('gas prices'!$B:$B,'gas prices'!$A:$A,A52)</f>
        <v>2.835</v>
      </c>
      <c r="U52" s="83">
        <f>AVERAGEIFS('household income'!$C:$C,'household income'!$B:$B,A52)</f>
        <v>49280</v>
      </c>
      <c r="V52" s="11" t="s">
        <v>33</v>
      </c>
      <c r="W52" s="18">
        <v>2</v>
      </c>
      <c r="X52" s="11" t="s">
        <v>21</v>
      </c>
      <c r="Y52" s="120" t="str">
        <f>VLOOKUP(A52,congress!D:G,4,FALSE)</f>
        <v>dem</v>
      </c>
      <c r="Z52" s="120" t="str">
        <f>VLOOKUP(A52,congress!D:J,7,FALSE)</f>
        <v>dem</v>
      </c>
      <c r="AA52" s="15" t="str">
        <f>VLOOKUP(A52,'unemployment rate'!D:F,3,FALSE)</f>
        <v>Obama tax cuts</v>
      </c>
    </row>
    <row r="53" spans="1:27" x14ac:dyDescent="0.25">
      <c r="A53" s="56">
        <v>2011</v>
      </c>
      <c r="B53" s="11" t="s">
        <v>17</v>
      </c>
      <c r="C53" s="69">
        <v>50065.966504174197</v>
      </c>
      <c r="D53" s="69">
        <f t="shared" si="0"/>
        <v>1415.3233758405986</v>
      </c>
      <c r="E53" s="11" t="str">
        <f t="shared" si="1"/>
        <v>peak</v>
      </c>
      <c r="F53" s="19">
        <f t="shared" si="2"/>
        <v>2.8269171148880057E-2</v>
      </c>
      <c r="G53" s="19">
        <f t="shared" si="3"/>
        <v>1.6523197091146136E-3</v>
      </c>
      <c r="H53" s="19">
        <f>VLOOKUP(A53,'unemployment rate'!D:F,2,FALSE)</f>
        <v>8.5000000000000006E-2</v>
      </c>
      <c r="I53" s="22">
        <f>VLOOKUP(A53,employment!E:K,7,FALSE)</f>
        <v>139250000</v>
      </c>
      <c r="J53" s="29">
        <f>VLOOKUP(A53,poverty!B:C,2,FALSE)</f>
        <v>15.9</v>
      </c>
      <c r="K53" s="76"/>
      <c r="L53" s="154">
        <f>AVERAGEIFS(inflation!F:F,inflation!E:E,A53)</f>
        <v>224.923</v>
      </c>
      <c r="M53" s="44">
        <f>VLOOKUP(A53,deficit!C:F,2,FALSE)</f>
        <v>1300</v>
      </c>
      <c r="N53" s="44">
        <f>VLOOKUP(A53,deficit!C:F,3,FALSE)</f>
        <v>1229</v>
      </c>
      <c r="O53" s="19">
        <f>VLOOKUP(A53,deficit!C:F,4,FALSE)</f>
        <v>8.3000000000000004E-2</v>
      </c>
      <c r="P53" s="83">
        <f>VLOOKUP(A53,FYFSD!A:B,2,FALSE)</f>
        <v>-1299599</v>
      </c>
      <c r="Q53" s="114"/>
      <c r="R53" s="83">
        <f>AVERAGEIFS(housing!$C:$C,housing!$B:$B,A53)</f>
        <v>264600</v>
      </c>
      <c r="S53" s="83">
        <f>AVERAGEIFS(colleges!$C:$C,colleges!$B:$B,A53)</f>
        <v>7713</v>
      </c>
      <c r="T53" s="83">
        <f>AVERAGEIFS('gas prices'!$B:$B,'gas prices'!$A:$A,A53)</f>
        <v>3.5760000000000001</v>
      </c>
      <c r="U53" s="83">
        <f>AVERAGEIFS('household income'!$C:$C,'household income'!$B:$B,A53)</f>
        <v>50050</v>
      </c>
      <c r="V53" s="11" t="s">
        <v>33</v>
      </c>
      <c r="W53" s="18">
        <v>3</v>
      </c>
      <c r="X53" s="11" t="s">
        <v>21</v>
      </c>
      <c r="Y53" s="120" t="str">
        <f>VLOOKUP(A53,congress!D:G,4,FALSE)</f>
        <v>dem</v>
      </c>
      <c r="Z53" s="120" t="str">
        <f>VLOOKUP(A53,congress!D:J,7,FALSE)</f>
        <v>rep</v>
      </c>
      <c r="AA53" s="15" t="str">
        <f>VLOOKUP(A53,'unemployment rate'!D:F,3,FALSE)</f>
        <v>26 months of job losses by July; debt ceiling crisis; Iraq War ended</v>
      </c>
    </row>
    <row r="54" spans="1:27" x14ac:dyDescent="0.25">
      <c r="A54" s="56">
        <v>2012</v>
      </c>
      <c r="B54" s="11" t="s">
        <v>17</v>
      </c>
      <c r="C54" s="69">
        <v>51784.418573883697</v>
      </c>
      <c r="D54" s="69">
        <f t="shared" si="0"/>
        <v>1718.4520697094995</v>
      </c>
      <c r="E54" s="11" t="str">
        <f t="shared" si="1"/>
        <v>peak</v>
      </c>
      <c r="F54" s="19">
        <f t="shared" si="2"/>
        <v>3.3184732339085476E-2</v>
      </c>
      <c r="G54" s="19">
        <f t="shared" si="3"/>
        <v>4.9155611902054197E-3</v>
      </c>
      <c r="H54" s="19">
        <f>VLOOKUP(A54,'unemployment rate'!D:F,2,FALSE)</f>
        <v>7.9000000000000001E-2</v>
      </c>
      <c r="I54" s="22">
        <f>VLOOKUP(A54,employment!E:K,7,FALSE)</f>
        <v>141584000</v>
      </c>
      <c r="J54" s="29">
        <f>VLOOKUP(A54,poverty!B:C,2,FALSE)</f>
        <v>15.9</v>
      </c>
      <c r="K54" s="76"/>
      <c r="L54" s="154">
        <f>AVERAGEIFS(inflation!F:F,inflation!E:E,A54)</f>
        <v>229.58608333333299</v>
      </c>
      <c r="M54" s="44">
        <f>VLOOKUP(A54,deficit!C:F,2,FALSE)</f>
        <v>1077</v>
      </c>
      <c r="N54" s="44">
        <f>VLOOKUP(A54,deficit!C:F,3,FALSE)</f>
        <v>1276</v>
      </c>
      <c r="O54" s="19">
        <f>VLOOKUP(A54,deficit!C:F,4,FALSE)</f>
        <v>6.6000000000000003E-2</v>
      </c>
      <c r="P54" s="83">
        <f>VLOOKUP(A54,FYFSD!A:B,2,FALSE)</f>
        <v>-1076573</v>
      </c>
      <c r="Q54" s="114"/>
      <c r="R54" s="83">
        <f>AVERAGEIFS(housing!$C:$C,housing!$B:$B,A54)</f>
        <v>288225</v>
      </c>
      <c r="S54" s="83">
        <f>AVERAGEIFS(colleges!$C:$C,colleges!$B:$B,A54)</f>
        <v>8070</v>
      </c>
      <c r="T54" s="83">
        <f>AVERAGEIFS('gas prices'!$B:$B,'gas prices'!$A:$A,A54)</f>
        <v>3.68</v>
      </c>
      <c r="U54" s="83">
        <f>AVERAGEIFS('household income'!$C:$C,'household income'!$B:$B,A54)</f>
        <v>51020</v>
      </c>
      <c r="V54" s="11" t="s">
        <v>33</v>
      </c>
      <c r="W54" s="18">
        <v>4</v>
      </c>
      <c r="X54" s="11" t="s">
        <v>21</v>
      </c>
      <c r="Y54" s="120" t="str">
        <f>VLOOKUP(A54,congress!D:G,4,FALSE)</f>
        <v>dem</v>
      </c>
      <c r="Z54" s="120" t="str">
        <f>VLOOKUP(A54,congress!D:J,7,FALSE)</f>
        <v>rep</v>
      </c>
      <c r="AA54" s="15" t="str">
        <f>VLOOKUP(A54,'unemployment rate'!D:F,3,FALSE)</f>
        <v>QE; 10-year rate at 200-year low; fiscal cliff</v>
      </c>
    </row>
    <row r="55" spans="1:27" x14ac:dyDescent="0.25">
      <c r="A55" s="56">
        <v>2013</v>
      </c>
      <c r="B55" s="11" t="s">
        <v>17</v>
      </c>
      <c r="C55" s="69">
        <v>53291.127689140601</v>
      </c>
      <c r="D55" s="69">
        <f t="shared" si="0"/>
        <v>1506.7091152569046</v>
      </c>
      <c r="E55" s="11" t="str">
        <f t="shared" si="1"/>
        <v>peak</v>
      </c>
      <c r="F55" s="19">
        <f t="shared" si="2"/>
        <v>2.8273170048978558E-2</v>
      </c>
      <c r="G55" s="19">
        <f t="shared" si="3"/>
        <v>4.9115622901069189E-3</v>
      </c>
      <c r="H55" s="19">
        <f>VLOOKUP(A55,'unemployment rate'!D:F,2,FALSE)</f>
        <v>6.7000000000000004E-2</v>
      </c>
      <c r="I55" s="22">
        <f>VLOOKUP(A55,employment!E:K,7,FALSE)</f>
        <v>143292000</v>
      </c>
      <c r="J55" s="29">
        <f>VLOOKUP(A55,poverty!B:C,2,FALSE)</f>
        <v>15.8</v>
      </c>
      <c r="K55" s="76"/>
      <c r="L55" s="154">
        <f>AVERAGEIFS(inflation!F:F,inflation!E:E,A55)</f>
        <v>232.95175</v>
      </c>
      <c r="M55" s="44">
        <f>VLOOKUP(A55,deficit!C:F,2,FALSE)</f>
        <v>680</v>
      </c>
      <c r="N55" s="44">
        <f>VLOOKUP(A55,deficit!C:F,3,FALSE)</f>
        <v>672</v>
      </c>
      <c r="O55" s="19">
        <f>VLOOKUP(A55,deficit!C:F,4,FALSE)</f>
        <v>0.04</v>
      </c>
      <c r="P55" s="83">
        <f>VLOOKUP(A55,FYFSD!A:B,2,FALSE)</f>
        <v>-679775</v>
      </c>
      <c r="Q55" s="114"/>
      <c r="R55" s="83">
        <f>AVERAGEIFS(housing!$C:$C,housing!$B:$B,A55)</f>
        <v>321650</v>
      </c>
      <c r="S55" s="83">
        <f>AVERAGEIFS(colleges!$C:$C,colleges!$B:$B,A55)</f>
        <v>8312</v>
      </c>
      <c r="T55" s="83">
        <f>AVERAGEIFS('gas prices'!$B:$B,'gas prices'!$A:$A,A55)</f>
        <v>3.5750000000000002</v>
      </c>
      <c r="U55" s="83">
        <f>AVERAGEIFS('household income'!$C:$C,'household income'!$B:$B,A55)</f>
        <v>53590</v>
      </c>
      <c r="V55" s="11" t="s">
        <v>33</v>
      </c>
      <c r="W55" s="18">
        <v>5</v>
      </c>
      <c r="X55" s="11" t="s">
        <v>21</v>
      </c>
      <c r="Y55" s="120" t="str">
        <f>VLOOKUP(A55,congress!D:G,4,FALSE)</f>
        <v>dem</v>
      </c>
      <c r="Z55" s="120" t="str">
        <f>VLOOKUP(A55,congress!D:J,7,FALSE)</f>
        <v>rep</v>
      </c>
      <c r="AA55" s="15" t="str">
        <f>VLOOKUP(A55,'unemployment rate'!D:F,3,FALSE)</f>
        <v>Stocks up 30%</v>
      </c>
    </row>
    <row r="56" spans="1:27" x14ac:dyDescent="0.25">
      <c r="A56" s="56">
        <v>2014</v>
      </c>
      <c r="B56" s="11" t="s">
        <v>17</v>
      </c>
      <c r="C56" s="69">
        <v>55123.849786904597</v>
      </c>
      <c r="D56" s="69">
        <f t="shared" si="0"/>
        <v>1832.7220977639954</v>
      </c>
      <c r="E56" s="11" t="str">
        <f t="shared" si="1"/>
        <v>peak</v>
      </c>
      <c r="F56" s="19">
        <f t="shared" si="2"/>
        <v>3.3247353093966647E-2</v>
      </c>
      <c r="G56" s="19">
        <f t="shared" si="3"/>
        <v>4.9741830449880897E-3</v>
      </c>
      <c r="H56" s="19">
        <f>VLOOKUP(A56,'unemployment rate'!D:F,2,FALSE)</f>
        <v>5.6000000000000001E-2</v>
      </c>
      <c r="I56" s="22">
        <f>VLOOKUP(A56,employment!E:K,7,FALSE)</f>
        <v>145150000</v>
      </c>
      <c r="J56" s="29">
        <f>VLOOKUP(A56,poverty!B:C,2,FALSE)</f>
        <v>15.5</v>
      </c>
      <c r="K56" s="76"/>
      <c r="L56" s="154">
        <f>AVERAGEIFS(inflation!F:F,inflation!E:E,A56)</f>
        <v>236.715</v>
      </c>
      <c r="M56" s="44">
        <f>VLOOKUP(A56,deficit!C:F,2,FALSE)</f>
        <v>485</v>
      </c>
      <c r="N56" s="44">
        <f>VLOOKUP(A56,deficit!C:F,3,FALSE)</f>
        <v>1086</v>
      </c>
      <c r="O56" s="19">
        <f>VLOOKUP(A56,deficit!C:F,4,FALSE)</f>
        <v>2.8000000000000001E-2</v>
      </c>
      <c r="P56" s="83">
        <f>VLOOKUP(A56,FYFSD!A:B,2,FALSE)</f>
        <v>-484793</v>
      </c>
      <c r="Q56" s="83">
        <v>2548866.44</v>
      </c>
      <c r="R56" s="83">
        <f>AVERAGEIFS(housing!$C:$C,housing!$B:$B,A56)</f>
        <v>345450</v>
      </c>
      <c r="S56" s="83">
        <f>AVERAGEIFS(colleges!$C:$C,colleges!$B:$B,A56)</f>
        <v>8543</v>
      </c>
      <c r="T56" s="83">
        <f>AVERAGEIFS('gas prices'!$B:$B,'gas prices'!$A:$A,A56)</f>
        <v>3.4369999999999998</v>
      </c>
      <c r="U56" s="83">
        <f>AVERAGEIFS('household income'!$C:$C,'household income'!$B:$B,A56)</f>
        <v>53660</v>
      </c>
      <c r="V56" s="11" t="s">
        <v>33</v>
      </c>
      <c r="W56" s="18">
        <v>6</v>
      </c>
      <c r="X56" s="11" t="s">
        <v>21</v>
      </c>
      <c r="Y56" s="120" t="str">
        <f>VLOOKUP(A56,congress!D:G,4,FALSE)</f>
        <v>dem</v>
      </c>
      <c r="Z56" s="120" t="str">
        <f>VLOOKUP(A56,congress!D:J,7,FALSE)</f>
        <v>rep</v>
      </c>
      <c r="AA56" s="15" t="str">
        <f>VLOOKUP(A56,'unemployment rate'!D:F,3,FALSE)</f>
        <v>Unemployment at 2007 levels</v>
      </c>
    </row>
    <row r="57" spans="1:27" x14ac:dyDescent="0.25">
      <c r="A57" s="56">
        <v>2015</v>
      </c>
      <c r="B57" s="11" t="s">
        <v>17</v>
      </c>
      <c r="C57" s="69">
        <v>56762.729451598898</v>
      </c>
      <c r="D57" s="69">
        <f t="shared" si="0"/>
        <v>1638.879664694301</v>
      </c>
      <c r="E57" s="11" t="str">
        <f t="shared" si="1"/>
        <v>peak</v>
      </c>
      <c r="F57" s="19">
        <f t="shared" si="2"/>
        <v>2.8872460512875064E-2</v>
      </c>
      <c r="G57" s="19">
        <f t="shared" si="3"/>
        <v>4.3748925810915829E-3</v>
      </c>
      <c r="H57" s="19">
        <f>VLOOKUP(A57,'unemployment rate'!D:F,2,FALSE)</f>
        <v>0.05</v>
      </c>
      <c r="I57" s="22">
        <f>VLOOKUP(A57,employment!E:K,7,FALSE)</f>
        <v>148145000</v>
      </c>
      <c r="J57" s="29">
        <f>VLOOKUP(A57,poverty!B:C,2,FALSE)</f>
        <v>14.7</v>
      </c>
      <c r="K57" s="76"/>
      <c r="L57" s="154">
        <f>AVERAGEIFS(inflation!F:F,inflation!E:E,A57)</f>
        <v>237.00174999999999</v>
      </c>
      <c r="M57" s="44">
        <f>VLOOKUP(A57,deficit!C:F,2,FALSE)</f>
        <v>442</v>
      </c>
      <c r="N57" s="44">
        <f>VLOOKUP(A57,deficit!C:F,3,FALSE)</f>
        <v>327</v>
      </c>
      <c r="O57" s="19">
        <f>VLOOKUP(A57,deficit!C:F,4,FALSE)</f>
        <v>2.4E-2</v>
      </c>
      <c r="P57" s="83">
        <f>VLOOKUP(A57,FYFSD!A:B,2,FALSE)</f>
        <v>-441960</v>
      </c>
      <c r="Q57" s="83">
        <v>4431931.3499999996</v>
      </c>
      <c r="R57" s="83">
        <f>AVERAGEIFS(housing!$C:$C,housing!$B:$B,A57)</f>
        <v>350450</v>
      </c>
      <c r="S57" s="83">
        <f>AVERAGEIFS(colleges!$C:$C,colleges!$B:$B,A57)</f>
        <v>8778</v>
      </c>
      <c r="T57" s="83">
        <f>AVERAGEIFS('gas prices'!$B:$B,'gas prices'!$A:$A,A57)</f>
        <v>2.52</v>
      </c>
      <c r="U57" s="83">
        <f>AVERAGEIFS('household income'!$C:$C,'household income'!$B:$B,A57)</f>
        <v>56520</v>
      </c>
      <c r="V57" s="11" t="s">
        <v>33</v>
      </c>
      <c r="W57" s="18">
        <v>7</v>
      </c>
      <c r="X57" s="11" t="s">
        <v>21</v>
      </c>
      <c r="Y57" s="120" t="str">
        <f>VLOOKUP(A57,congress!D:G,4,FALSE)</f>
        <v>rep</v>
      </c>
      <c r="Z57" s="120" t="str">
        <f>VLOOKUP(A57,congress!D:J,7,FALSE)</f>
        <v>rep</v>
      </c>
      <c r="AA57" s="15" t="str">
        <f>VLOOKUP(A57,'unemployment rate'!D:F,3,FALSE)</f>
        <v>Natural rate</v>
      </c>
    </row>
    <row r="58" spans="1:27" ht="15.75" thickBot="1" x14ac:dyDescent="0.3">
      <c r="A58" s="57">
        <v>2016</v>
      </c>
      <c r="B58" s="13" t="s">
        <v>17</v>
      </c>
      <c r="C58" s="68">
        <v>57866.744934109098</v>
      </c>
      <c r="D58" s="68">
        <f t="shared" si="0"/>
        <v>1104.0154825101999</v>
      </c>
      <c r="E58" s="13" t="str">
        <f t="shared" si="1"/>
        <v>peak</v>
      </c>
      <c r="F58" s="21">
        <f t="shared" si="2"/>
        <v>1.9078582764026297E-2</v>
      </c>
      <c r="G58" s="21">
        <f t="shared" si="3"/>
        <v>9.7938777488487672E-3</v>
      </c>
      <c r="H58" s="21">
        <f>VLOOKUP(A58,'unemployment rate'!D:F,2,FALSE)</f>
        <v>4.7E-2</v>
      </c>
      <c r="I58" s="53">
        <f>VLOOKUP(A58,employment!E:K,7,FALSE)</f>
        <v>150653000</v>
      </c>
      <c r="J58" s="30">
        <f>VLOOKUP(A58,poverty!B:C,2,FALSE)</f>
        <v>14</v>
      </c>
      <c r="K58" s="77"/>
      <c r="L58" s="153">
        <f>AVERAGEIFS(inflation!F:F,inflation!E:E,A58)</f>
        <v>240.00541666666601</v>
      </c>
      <c r="M58" s="43">
        <f>VLOOKUP(A58,deficit!C:F,2,FALSE)</f>
        <v>585</v>
      </c>
      <c r="N58" s="43">
        <f>VLOOKUP(A58,deficit!C:F,3,FALSE)</f>
        <v>1423</v>
      </c>
      <c r="O58" s="21">
        <f>VLOOKUP(A58,deficit!C:F,4,FALSE)</f>
        <v>3.1E-2</v>
      </c>
      <c r="P58" s="84">
        <f>VLOOKUP(A58,FYFSD!A:B,2,FALSE)</f>
        <v>-584650</v>
      </c>
      <c r="Q58" s="84">
        <v>4517631.05</v>
      </c>
      <c r="R58" s="84">
        <f>AVERAGEIFS(housing!$C:$C,housing!$B:$B,A58)</f>
        <v>359650</v>
      </c>
      <c r="S58" s="84">
        <f>AVERAGEIFS(colleges!$C:$C,colleges!$B:$B,A58)</f>
        <v>8804</v>
      </c>
      <c r="T58" s="84">
        <f>AVERAGEIFS('gas prices'!$B:$B,'gas prices'!$A:$A,A58)</f>
        <v>2.25</v>
      </c>
      <c r="U58" s="84">
        <f>AVERAGEIFS('household income'!$C:$C,'household income'!$B:$B,A58)</f>
        <v>59040</v>
      </c>
      <c r="V58" s="13" t="s">
        <v>33</v>
      </c>
      <c r="W58" s="54">
        <v>8</v>
      </c>
      <c r="X58" s="13" t="s">
        <v>21</v>
      </c>
      <c r="Y58" s="13" t="str">
        <f>VLOOKUP(A58,congress!D:G,4,FALSE)</f>
        <v>rep</v>
      </c>
      <c r="Z58" s="13" t="str">
        <f>VLOOKUP(A58,congress!D:J,7,FALSE)</f>
        <v>rep</v>
      </c>
      <c r="AA58" s="14" t="str">
        <f>VLOOKUP(A58,'unemployment rate'!D:F,3,FALSE)</f>
        <v>Presidential race</v>
      </c>
    </row>
    <row r="59" spans="1:27" s="17" customFormat="1" x14ac:dyDescent="0.25">
      <c r="A59" s="55">
        <v>2017</v>
      </c>
      <c r="B59" s="12" t="s">
        <v>17</v>
      </c>
      <c r="C59" s="67">
        <v>59907.754260884998</v>
      </c>
      <c r="D59" s="67">
        <f t="shared" si="0"/>
        <v>2041.0093267759003</v>
      </c>
      <c r="E59" s="12" t="str">
        <f t="shared" si="1"/>
        <v>peak</v>
      </c>
      <c r="F59" s="46">
        <f t="shared" si="2"/>
        <v>3.4069201090192069E-2</v>
      </c>
      <c r="G59" s="46">
        <f t="shared" si="3"/>
        <v>1.4990618326165772E-2</v>
      </c>
      <c r="H59" s="46">
        <f>VLOOKUP(A59,'unemployment rate'!D:F,2,FALSE)</f>
        <v>4.1000000000000002E-2</v>
      </c>
      <c r="I59" s="22">
        <f>VLOOKUP(A59,employment!E:K,7,FALSE)</f>
        <v>152152000</v>
      </c>
      <c r="J59" s="29">
        <f>VLOOKUP(A59,poverty!B:C,2,FALSE)</f>
        <v>13.4</v>
      </c>
      <c r="K59" s="75">
        <f>AVERAGE(J59:J62)</f>
        <v>12.674999999999999</v>
      </c>
      <c r="L59" s="154">
        <f>AVERAGEIFS(inflation!F:F,inflation!E:E,A59)</f>
        <v>245.12100000000001</v>
      </c>
      <c r="M59" s="44">
        <f>VLOOKUP(A59,deficit!C:F,2,FALSE)</f>
        <v>665</v>
      </c>
      <c r="N59" s="44">
        <f>VLOOKUP(A59,deficit!C:F,3,FALSE)</f>
        <v>671</v>
      </c>
      <c r="O59" s="19">
        <f>VLOOKUP(A59,deficit!C:F,4,FALSE)</f>
        <v>3.4000000000000002E-2</v>
      </c>
      <c r="P59" s="83">
        <f>VLOOKUP(A59,FYFSD!A:B,2,FALSE)</f>
        <v>-665450</v>
      </c>
      <c r="Q59" s="83">
        <v>5459301.1399999997</v>
      </c>
      <c r="R59" s="83">
        <f>AVERAGEIFS(housing!$C:$C,housing!$B:$B,A59)</f>
        <v>381150</v>
      </c>
      <c r="S59" s="83">
        <f>AVERAGEIFS(colleges!$C:$C,colleges!$B:$B,A59)</f>
        <v>9036</v>
      </c>
      <c r="T59" s="83">
        <f>AVERAGEIFS('gas prices'!$B:$B,'gas prices'!$A:$A,A59)</f>
        <v>2.528</v>
      </c>
      <c r="U59" s="83">
        <f>AVERAGEIFS('household income'!$C:$C,'household income'!$B:$B,A59)</f>
        <v>61140</v>
      </c>
      <c r="V59" s="12" t="s">
        <v>34</v>
      </c>
      <c r="W59" s="50">
        <v>1</v>
      </c>
      <c r="X59" s="12" t="s">
        <v>22</v>
      </c>
      <c r="Y59" s="120" t="str">
        <f>VLOOKUP(A59,congress!D:G,4,FALSE)</f>
        <v>rep</v>
      </c>
      <c r="Z59" s="120" t="str">
        <f>VLOOKUP(A59,congress!D:J,7,FALSE)</f>
        <v>rep</v>
      </c>
      <c r="AA59" s="47" t="str">
        <f>VLOOKUP(A59,'unemployment rate'!D:F,3,FALSE)</f>
        <v>Trump took office; dollar weakened</v>
      </c>
    </row>
    <row r="60" spans="1:27" x14ac:dyDescent="0.25">
      <c r="A60" s="56">
        <v>2018</v>
      </c>
      <c r="B60" s="11" t="s">
        <v>17</v>
      </c>
      <c r="C60" s="69">
        <v>62823.309438197</v>
      </c>
      <c r="D60" s="69">
        <f t="shared" si="0"/>
        <v>2915.5551773120023</v>
      </c>
      <c r="E60" s="11" t="str">
        <f t="shared" si="1"/>
        <v>peak</v>
      </c>
      <c r="F60" s="19">
        <f t="shared" si="2"/>
        <v>4.6408812324352455E-2</v>
      </c>
      <c r="G60" s="19">
        <f t="shared" si="3"/>
        <v>1.2339611234160386E-2</v>
      </c>
      <c r="H60" s="19">
        <f>VLOOKUP(A60,'unemployment rate'!D:F,2,FALSE)</f>
        <v>3.9E-2</v>
      </c>
      <c r="I60" s="22">
        <f>VLOOKUP(A60,employment!E:K,7,FALSE)</f>
        <v>154425000</v>
      </c>
      <c r="J60" s="29">
        <f>VLOOKUP(A60,poverty!B:C,2,FALSE)</f>
        <v>13.1</v>
      </c>
      <c r="K60" s="76"/>
      <c r="L60" s="154">
        <f>AVERAGEIFS(inflation!F:F,inflation!E:E,A60)</f>
        <v>251.09950000000001</v>
      </c>
      <c r="M60" s="44">
        <f>VLOOKUP(A60,deficit!C:F,2,FALSE)</f>
        <v>779</v>
      </c>
      <c r="N60" s="44">
        <f>VLOOKUP(A60,deficit!C:F,3,FALSE)</f>
        <v>1271</v>
      </c>
      <c r="O60" s="19">
        <f>VLOOKUP(A60,deficit!C:F,4,FALSE)</f>
        <v>3.7999999999999999E-2</v>
      </c>
      <c r="P60" s="83">
        <f>VLOOKUP(A60,FYFSD!A:B,2,FALSE)</f>
        <v>-779074</v>
      </c>
      <c r="Q60" s="83">
        <v>6288541.4400000004</v>
      </c>
      <c r="R60" s="83">
        <f>AVERAGEIFS(housing!$C:$C,housing!$B:$B,A60)</f>
        <v>382475</v>
      </c>
      <c r="S60" s="83">
        <f>AVERAGEIFS(colleges!$C:$C,colleges!$B:$B,A60)</f>
        <v>9212</v>
      </c>
      <c r="T60" s="83">
        <f>AVERAGEIFS('gas prices'!$B:$B,'gas prices'!$A:$A,A60)</f>
        <v>2.8130000000000002</v>
      </c>
      <c r="U60" s="83">
        <f>AVERAGEIFS('household income'!$C:$C,'household income'!$B:$B,A60)</f>
        <v>63180</v>
      </c>
      <c r="V60" s="11" t="s">
        <v>34</v>
      </c>
      <c r="W60" s="18">
        <v>2</v>
      </c>
      <c r="X60" s="11" t="s">
        <v>22</v>
      </c>
      <c r="Y60" s="120" t="str">
        <f>VLOOKUP(A60,congress!D:G,4,FALSE)</f>
        <v>rep</v>
      </c>
      <c r="Z60" s="120" t="str">
        <f>VLOOKUP(A60,congress!D:J,7,FALSE)</f>
        <v>rep</v>
      </c>
      <c r="AA60" s="15" t="str">
        <f>VLOOKUP(A60,'unemployment rate'!D:F,3,FALSE)</f>
        <v>Trump tax cuts</v>
      </c>
    </row>
    <row r="61" spans="1:27" x14ac:dyDescent="0.25">
      <c r="A61" s="56">
        <v>2019</v>
      </c>
      <c r="B61" s="11" t="s">
        <v>17</v>
      </c>
      <c r="C61" s="69">
        <v>65120.394662865299</v>
      </c>
      <c r="D61" s="69">
        <f t="shared" si="0"/>
        <v>2297.0852246682989</v>
      </c>
      <c r="E61" s="11" t="str">
        <f t="shared" si="1"/>
        <v>peak</v>
      </c>
      <c r="F61" s="19">
        <f t="shared" si="2"/>
        <v>3.5274436473558435E-2</v>
      </c>
      <c r="G61" s="19">
        <f t="shared" si="3"/>
        <v>1.113437585079402E-2</v>
      </c>
      <c r="H61" s="19">
        <f>VLOOKUP(A61,'unemployment rate'!D:F,2,FALSE)</f>
        <v>3.5999999999999997E-2</v>
      </c>
      <c r="I61" s="22">
        <f>VLOOKUP(A61,employment!E:K,7,FALSE)</f>
        <v>156487000</v>
      </c>
      <c r="J61" s="29">
        <f>VLOOKUP(A61,poverty!B:C,2,FALSE)</f>
        <v>12.3</v>
      </c>
      <c r="K61" s="76"/>
      <c r="L61" s="154">
        <f>AVERAGEIFS(inflation!F:F,inflation!E:E,A61)</f>
        <v>255.65258333333301</v>
      </c>
      <c r="M61" s="44">
        <f>VLOOKUP(A61,deficit!C:F,2,FALSE)</f>
        <v>984</v>
      </c>
      <c r="N61" s="44">
        <f>VLOOKUP(A61,deficit!C:F,3,FALSE)</f>
        <v>1203</v>
      </c>
      <c r="O61" s="19">
        <f>VLOOKUP(A61,deficit!C:F,4,FALSE)</f>
        <v>4.5999999999999999E-2</v>
      </c>
      <c r="P61" s="83">
        <f>VLOOKUP(A61,FYFSD!A:B,2,FALSE)</f>
        <v>-983588</v>
      </c>
      <c r="Q61" s="83">
        <v>6647655.9299999997</v>
      </c>
      <c r="R61" s="83">
        <f>AVERAGEIFS(housing!$C:$C,housing!$B:$B,A61)</f>
        <v>379875</v>
      </c>
      <c r="S61" s="83">
        <f>AVERAGEIFS(colleges!$C:$C,colleges!$B:$B,A61)</f>
        <v>9349</v>
      </c>
      <c r="T61" s="83">
        <f>AVERAGEIFS('gas prices'!$B:$B,'gas prices'!$A:$A,A61)</f>
        <v>2.6909999999999998</v>
      </c>
      <c r="U61" s="83">
        <f>AVERAGEIFS('household income'!$C:$C,'household income'!$B:$B,A61)</f>
        <v>68700</v>
      </c>
      <c r="V61" s="11" t="s">
        <v>34</v>
      </c>
      <c r="W61" s="18">
        <v>3</v>
      </c>
      <c r="X61" s="11" t="s">
        <v>22</v>
      </c>
      <c r="Y61" s="120" t="str">
        <f>VLOOKUP(A61,congress!D:G,4,FALSE)</f>
        <v>rep</v>
      </c>
      <c r="Z61" s="120" t="str">
        <f>VLOOKUP(A61,congress!D:J,7,FALSE)</f>
        <v>dem</v>
      </c>
      <c r="AA61" s="15" t="str">
        <f>VLOOKUP(A61,'unemployment rate'!D:F,3,FALSE)</f>
        <v>Goldilocks economy</v>
      </c>
    </row>
    <row r="62" spans="1:27" s="16" customFormat="1" ht="15.75" thickBot="1" x14ac:dyDescent="0.3">
      <c r="A62" s="57">
        <v>2020</v>
      </c>
      <c r="B62" s="13" t="s">
        <v>17</v>
      </c>
      <c r="C62" s="68">
        <v>63528.634302750797</v>
      </c>
      <c r="D62" s="68">
        <f t="shared" si="0"/>
        <v>-1591.760360114502</v>
      </c>
      <c r="E62" s="13" t="str">
        <f t="shared" si="1"/>
        <v>valley</v>
      </c>
      <c r="F62" s="21">
        <f t="shared" si="2"/>
        <v>-2.5055793778421931E-2</v>
      </c>
      <c r="G62" s="21">
        <f t="shared" si="3"/>
        <v>6.0330230251980366E-2</v>
      </c>
      <c r="H62" s="21">
        <f>VLOOKUP(A62,'unemployment rate'!D:F,2,FALSE)</f>
        <v>6.7000000000000004E-2</v>
      </c>
      <c r="I62" s="53">
        <f>VLOOKUP(A62,employment!E:K,7,FALSE)</f>
        <v>158486000</v>
      </c>
      <c r="J62" s="30">
        <f>VLOOKUP(A62,poverty!B:C,2,FALSE)</f>
        <v>11.9</v>
      </c>
      <c r="K62" s="77"/>
      <c r="L62" s="153">
        <f>AVERAGEIFS(inflation!F:F,inflation!E:E,A62)</f>
        <v>258.84616666666602</v>
      </c>
      <c r="M62" s="43">
        <f>VLOOKUP(A62,deficit!C:F,2,FALSE)</f>
        <v>3132</v>
      </c>
      <c r="N62" s="43">
        <f>VLOOKUP(A62,deficit!C:F,3,FALSE)</f>
        <v>4226</v>
      </c>
      <c r="O62" s="21">
        <f>VLOOKUP(A62,deficit!C:F,4,FALSE)</f>
        <v>0.14699999999999999</v>
      </c>
      <c r="P62" s="84">
        <f>VLOOKUP(A62,FYFSD!A:B,2,FALSE)</f>
        <v>-3132456</v>
      </c>
      <c r="Q62" s="84">
        <v>6803340.4199999999</v>
      </c>
      <c r="R62" s="84">
        <f>AVERAGEIFS(housing!$C:$C,housing!$B:$B,A62)</f>
        <v>387900</v>
      </c>
      <c r="S62" s="84" t="s">
        <v>200</v>
      </c>
      <c r="T62" s="84">
        <f>AVERAGEIFS('gas prices'!$B:$B,'gas prices'!$A:$A,A62)</f>
        <v>2.258</v>
      </c>
      <c r="U62" s="84">
        <f>AVERAGEIFS('household income'!$C:$C,'household income'!$B:$B,A62)</f>
        <v>68010</v>
      </c>
      <c r="V62" s="13" t="s">
        <v>34</v>
      </c>
      <c r="W62" s="54">
        <v>4</v>
      </c>
      <c r="X62" s="13" t="s">
        <v>22</v>
      </c>
      <c r="Y62" s="13" t="str">
        <f>VLOOKUP(A62,congress!D:G,4,FALSE)</f>
        <v>rep</v>
      </c>
      <c r="Z62" s="13" t="str">
        <f>VLOOKUP(A62,congress!D:J,7,FALSE)</f>
        <v>dem</v>
      </c>
      <c r="AA62" s="14" t="str">
        <f>VLOOKUP(A62,'unemployment rate'!D:F,3,FALSE)</f>
        <v>Pandemic and recession</v>
      </c>
    </row>
    <row r="63" spans="1:27" s="17" customFormat="1" x14ac:dyDescent="0.25">
      <c r="A63" s="55">
        <v>2021</v>
      </c>
      <c r="B63" s="12" t="s">
        <v>17</v>
      </c>
      <c r="C63" s="67">
        <v>70219.472454115006</v>
      </c>
      <c r="D63" s="67">
        <f t="shared" si="0"/>
        <v>6690.8381513642089</v>
      </c>
      <c r="E63" s="12" t="str">
        <f t="shared" si="1"/>
        <v>peak</v>
      </c>
      <c r="F63" s="46">
        <f t="shared" si="2"/>
        <v>9.5284654206656771E-2</v>
      </c>
      <c r="G63" s="46">
        <f t="shared" si="3"/>
        <v>0.1203404479850787</v>
      </c>
      <c r="H63" s="46">
        <f>VLOOKUP(A63,'unemployment rate'!D:F,2,FALSE)</f>
        <v>3.9E-2</v>
      </c>
      <c r="I63" s="22">
        <f>VLOOKUP(A63,employment!E:K,7,FALSE)</f>
        <v>149817000</v>
      </c>
      <c r="J63" s="29">
        <f>VLOOKUP(A63,poverty!B:C,2,FALSE)</f>
        <v>12.8</v>
      </c>
      <c r="K63" s="75">
        <f>AVERAGE(J63:J64)</f>
        <v>12.7</v>
      </c>
      <c r="L63" s="154">
        <f>AVERAGEIFS(inflation!F:F,inflation!E:E,A63)</f>
        <v>270.96583333333302</v>
      </c>
      <c r="M63" s="44">
        <f>VLOOKUP(A63,deficit!C:F,2,FALSE)</f>
        <v>2772</v>
      </c>
      <c r="N63" s="44">
        <f>VLOOKUP(A63,deficit!C:F,3,FALSE)</f>
        <v>1484</v>
      </c>
      <c r="O63" s="19">
        <f>VLOOKUP(A63,deficit!C:F,4,FALSE)</f>
        <v>0.11799999999999999</v>
      </c>
      <c r="P63" s="83">
        <f>VLOOKUP(A63,FYFSD!A:B,2,FALSE)</f>
        <v>-2775350</v>
      </c>
      <c r="Q63" s="83">
        <v>8581933.0199999996</v>
      </c>
      <c r="R63" s="83">
        <f>AVERAGEIFS(housing!$C:$C,housing!$B:$B,A63)</f>
        <v>452675</v>
      </c>
      <c r="S63" s="83" t="s">
        <v>200</v>
      </c>
      <c r="T63" s="83">
        <f>AVERAGEIFS('gas prices'!$B:$B,'gas prices'!$A:$A,A63)</f>
        <v>3.1</v>
      </c>
      <c r="U63" s="83">
        <f>AVERAGEIFS('household income'!$C:$C,'household income'!$B:$B,A63)</f>
        <v>70780</v>
      </c>
      <c r="V63" s="12" t="s">
        <v>35</v>
      </c>
      <c r="W63" s="50">
        <v>1</v>
      </c>
      <c r="X63" s="12" t="s">
        <v>21</v>
      </c>
      <c r="Y63" s="120" t="str">
        <f>VLOOKUP(A63,congress!D:G,4,FALSE)</f>
        <v>rep</v>
      </c>
      <c r="Z63" s="120" t="str">
        <f>VLOOKUP(A63,congress!D:J,7,FALSE)</f>
        <v>dem</v>
      </c>
      <c r="AA63" s="47" t="str">
        <f>VLOOKUP(A63,'unemployment rate'!D:F,3,FALSE)</f>
        <v>Pandemic and recovery; Biden took office</v>
      </c>
    </row>
    <row r="64" spans="1:27" x14ac:dyDescent="0.25">
      <c r="A64" s="56">
        <v>2022</v>
      </c>
      <c r="B64" s="11" t="s">
        <v>17</v>
      </c>
      <c r="C64" s="119">
        <v>76329.582265202902</v>
      </c>
      <c r="D64" s="119">
        <f t="shared" si="0"/>
        <v>6110.1098110878957</v>
      </c>
      <c r="E64" s="120" t="str">
        <f t="shared" si="1"/>
        <v>peak</v>
      </c>
      <c r="F64" s="81">
        <f t="shared" si="2"/>
        <v>8.0049040355790968E-2</v>
      </c>
      <c r="G64" s="81">
        <f t="shared" si="3"/>
        <v>1.5235613850865803E-2</v>
      </c>
      <c r="H64" s="81">
        <f>VLOOKUP(A64,'unemployment rate'!D:F,2,FALSE)</f>
        <v>3.5000000000000003E-2</v>
      </c>
      <c r="I64" s="22">
        <f>VLOOKUP(A64,employment!E:K,7,FALSE)</f>
        <v>157066000</v>
      </c>
      <c r="J64" s="124">
        <f>VLOOKUP(A64,poverty!B:C,2,FALSE)</f>
        <v>12.6</v>
      </c>
      <c r="K64" s="76"/>
      <c r="L64" s="154">
        <f>AVERAGEIFS(inflation!F:F,inflation!E:E,A64)</f>
        <v>292.620583333333</v>
      </c>
      <c r="M64" s="44">
        <f>VLOOKUP(A64,deficit!C:F,2,FALSE)</f>
        <v>1376</v>
      </c>
      <c r="N64" s="44">
        <f>VLOOKUP(A64,deficit!C:F,3,FALSE)</f>
        <v>1402</v>
      </c>
      <c r="O64" s="19">
        <f>VLOOKUP(A64,deficit!C:F,4,FALSE)</f>
        <v>5.2999999999999999E-2</v>
      </c>
      <c r="P64" s="83">
        <f>VLOOKUP(A64,FYFSD!A:B,2,FALSE)</f>
        <v>-1375920</v>
      </c>
      <c r="Q64" s="83">
        <v>8257233.6399999997</v>
      </c>
      <c r="R64" s="83">
        <f>AVERAGEIFS(housing!$C:$C,housing!$B:$B,A64)</f>
        <v>516425</v>
      </c>
      <c r="S64" s="83" t="s">
        <v>200</v>
      </c>
      <c r="T64" s="83">
        <f>AVERAGEIFS('gas prices'!$B:$B,'gas prices'!$A:$A,A64)</f>
        <v>4.0590000000000002</v>
      </c>
      <c r="U64" s="83">
        <f>AVERAGEIFS('household income'!$C:$C,'household income'!$B:$B,A64)</f>
        <v>74580</v>
      </c>
      <c r="V64" s="11" t="s">
        <v>35</v>
      </c>
      <c r="W64" s="18">
        <v>2</v>
      </c>
      <c r="X64" s="11" t="s">
        <v>21</v>
      </c>
      <c r="Y64" s="120" t="str">
        <f>VLOOKUP(A64,congress!D:G,4,FALSE)</f>
        <v>rep</v>
      </c>
      <c r="Z64" s="120" t="str">
        <f>VLOOKUP(A64,congress!D:J,7,FALSE)</f>
        <v>dem</v>
      </c>
      <c r="AA64" s="15" t="str">
        <f>VLOOKUP(A64,'unemployment rate'!D:F,3,FALSE)</f>
        <v>Continued recovery</v>
      </c>
    </row>
    <row r="65" spans="1:27" x14ac:dyDescent="0.25">
      <c r="A65" s="56">
        <v>2023</v>
      </c>
      <c r="B65" s="11" t="s">
        <v>17</v>
      </c>
      <c r="C65" s="121"/>
      <c r="D65" s="121"/>
      <c r="E65" s="122"/>
      <c r="F65" s="123"/>
      <c r="G65" s="123"/>
      <c r="H65" s="123"/>
      <c r="I65" s="22">
        <f>VLOOKUP(A65,employment!E:K,7,FALSE)</f>
        <v>160152000</v>
      </c>
      <c r="J65" s="125"/>
      <c r="K65" s="76"/>
      <c r="L65" s="154">
        <f>AVERAGEIFS(inflation!F:F,inflation!E:E,A65)</f>
        <v>304.70075000000003</v>
      </c>
      <c r="M65" s="44">
        <f>VLOOKUP(A65,deficit!C:F,2,FALSE)</f>
        <v>1684</v>
      </c>
      <c r="N65" s="44">
        <f>VLOOKUP(A65,deficit!C:F,3,FALSE)</f>
        <v>2238</v>
      </c>
      <c r="O65" s="19">
        <f>VLOOKUP(A65,deficit!C:F,4,FALSE)</f>
        <v>6.2E-2</v>
      </c>
      <c r="P65" s="83">
        <f>VLOOKUP(A65,FYFSD!A:B,2,FALSE)</f>
        <v>-1693725</v>
      </c>
      <c r="Q65" s="83">
        <v>8530384.2300000004</v>
      </c>
      <c r="R65" s="83">
        <f>AVERAGEIFS(housing!$C:$C,housing!$B:$B,A65)</f>
        <v>507125</v>
      </c>
      <c r="S65" s="83" t="s">
        <v>200</v>
      </c>
      <c r="T65" s="83">
        <f>AVERAGEIFS('gas prices'!$B:$B,'gas prices'!$A:$A,A65)</f>
        <v>3.6349999999999998</v>
      </c>
      <c r="U65" s="114"/>
      <c r="V65" s="11" t="s">
        <v>35</v>
      </c>
      <c r="W65" s="18">
        <v>3</v>
      </c>
      <c r="X65" s="11" t="s">
        <v>21</v>
      </c>
      <c r="Y65" s="120" t="str">
        <f>VLOOKUP(A65,congress!D:G,4,FALSE)</f>
        <v>rep</v>
      </c>
      <c r="Z65" s="120" t="str">
        <f>VLOOKUP(A65,congress!D:J,7,FALSE)</f>
        <v>dem</v>
      </c>
      <c r="AA65" s="129"/>
    </row>
    <row r="66" spans="1:27" ht="15.75" thickBot="1" x14ac:dyDescent="0.3">
      <c r="A66" s="100">
        <v>2024</v>
      </c>
      <c r="B66" s="97" t="s">
        <v>17</v>
      </c>
      <c r="C66" s="101"/>
      <c r="D66" s="101"/>
      <c r="E66" s="97"/>
      <c r="F66" s="95"/>
      <c r="G66" s="95"/>
      <c r="H66" s="95"/>
      <c r="I66" s="102">
        <f>VLOOKUP(A66,employment!E:K,7,FALSE)</f>
        <v>161152000</v>
      </c>
      <c r="J66" s="116"/>
      <c r="K66" s="77"/>
      <c r="L66" s="155"/>
      <c r="M66" s="94"/>
      <c r="N66" s="94"/>
      <c r="O66" s="95"/>
      <c r="P66" s="96"/>
      <c r="Q66" s="118">
        <v>4055237.18</v>
      </c>
      <c r="R66" s="108"/>
      <c r="S66" s="108"/>
      <c r="T66" s="108"/>
      <c r="U66" s="96"/>
      <c r="V66" s="97" t="s">
        <v>35</v>
      </c>
      <c r="W66" s="98">
        <v>4</v>
      </c>
      <c r="X66" s="97" t="s">
        <v>21</v>
      </c>
      <c r="Y66" s="13" t="str">
        <f>VLOOKUP(A66,congress!D:G,4,FALSE)</f>
        <v>rep</v>
      </c>
      <c r="Z66" s="13" t="str">
        <f>VLOOKUP(A66,congress!D:J,7,FALSE)</f>
        <v>rep</v>
      </c>
      <c r="AA66" s="99" t="s">
        <v>190</v>
      </c>
    </row>
    <row r="67" spans="1:27" x14ac:dyDescent="0.25">
      <c r="M67" s="45" t="s">
        <v>161</v>
      </c>
      <c r="O67" s="45"/>
      <c r="P67" s="117"/>
      <c r="Q67" s="45" t="s">
        <v>201</v>
      </c>
    </row>
  </sheetData>
  <mergeCells count="6">
    <mergeCell ref="K31:K34"/>
    <mergeCell ref="K51:K58"/>
    <mergeCell ref="K43:K50"/>
    <mergeCell ref="K59:K62"/>
    <mergeCell ref="K63:K66"/>
    <mergeCell ref="K35:K42"/>
  </mergeCells>
  <conditionalFormatting sqref="M2:O39 M44:O65">
    <cfRule type="cellIs" dxfId="0" priority="1" operator="lessThan">
      <formula>0</formula>
    </cfRule>
  </conditionalFormatting>
  <pageMargins left="0.25" right="0.25" top="0.75" bottom="0.75" header="0.3" footer="0.3"/>
  <pageSetup scale="28" orientation="landscape" r:id="rId1"/>
  <colBreaks count="1" manualBreakCount="1">
    <brk id="27" max="1048575" man="1"/>
  </col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0815D4-85D1-4CAC-A244-BB7849E38BF1}">
  <dimension ref="E1:H78"/>
  <sheetViews>
    <sheetView workbookViewId="0">
      <selection activeCell="H2" sqref="H2"/>
    </sheetView>
  </sheetViews>
  <sheetFormatPr defaultRowHeight="15" x14ac:dyDescent="0.25"/>
  <sheetData>
    <row r="1" spans="5:8" x14ac:dyDescent="0.25">
      <c r="E1" s="1" t="s">
        <v>187</v>
      </c>
      <c r="F1" s="1" t="s">
        <v>280</v>
      </c>
      <c r="H1" t="s">
        <v>281</v>
      </c>
    </row>
    <row r="2" spans="5:8" x14ac:dyDescent="0.25">
      <c r="E2" s="1">
        <v>1947</v>
      </c>
      <c r="F2" s="1">
        <v>22.331666666666599</v>
      </c>
    </row>
    <row r="3" spans="5:8" x14ac:dyDescent="0.25">
      <c r="E3" s="1">
        <v>1948</v>
      </c>
      <c r="F3" s="1">
        <v>24.045000000000002</v>
      </c>
    </row>
    <row r="4" spans="5:8" x14ac:dyDescent="0.25">
      <c r="E4" s="1">
        <v>1949</v>
      </c>
      <c r="F4" s="1">
        <v>23.809166666666599</v>
      </c>
    </row>
    <row r="5" spans="5:8" x14ac:dyDescent="0.25">
      <c r="E5" s="1">
        <v>1950</v>
      </c>
      <c r="F5" s="1">
        <v>24.0625</v>
      </c>
    </row>
    <row r="6" spans="5:8" x14ac:dyDescent="0.25">
      <c r="E6" s="1">
        <v>1951</v>
      </c>
      <c r="F6" s="1">
        <v>25.973333333333301</v>
      </c>
    </row>
    <row r="7" spans="5:8" x14ac:dyDescent="0.25">
      <c r="E7" s="1">
        <v>1952</v>
      </c>
      <c r="F7" s="1">
        <v>26.566666666666599</v>
      </c>
    </row>
    <row r="8" spans="5:8" x14ac:dyDescent="0.25">
      <c r="E8" s="1">
        <v>1953</v>
      </c>
      <c r="F8" s="1">
        <v>26.768333333333299</v>
      </c>
    </row>
    <row r="9" spans="5:8" x14ac:dyDescent="0.25">
      <c r="E9" s="1">
        <v>1954</v>
      </c>
      <c r="F9" s="1">
        <v>26.864999999999998</v>
      </c>
    </row>
    <row r="10" spans="5:8" x14ac:dyDescent="0.25">
      <c r="E10" s="1">
        <v>1955</v>
      </c>
      <c r="F10" s="1">
        <v>26.795833333333299</v>
      </c>
    </row>
    <row r="11" spans="5:8" x14ac:dyDescent="0.25">
      <c r="E11" s="1">
        <v>1956</v>
      </c>
      <c r="F11" s="1">
        <v>27.190833333333298</v>
      </c>
    </row>
    <row r="12" spans="5:8" x14ac:dyDescent="0.25">
      <c r="E12" s="1">
        <v>1957</v>
      </c>
      <c r="F12" s="1">
        <v>28.113333333333301</v>
      </c>
    </row>
    <row r="13" spans="5:8" x14ac:dyDescent="0.25">
      <c r="E13" s="1">
        <v>1958</v>
      </c>
      <c r="F13" s="1">
        <v>28.8808333333333</v>
      </c>
    </row>
    <row r="14" spans="5:8" x14ac:dyDescent="0.25">
      <c r="E14" s="1">
        <v>1959</v>
      </c>
      <c r="F14" s="1">
        <v>29.15</v>
      </c>
    </row>
    <row r="15" spans="5:8" x14ac:dyDescent="0.25">
      <c r="E15" s="1">
        <v>1960</v>
      </c>
      <c r="F15" s="1">
        <v>29.585000000000001</v>
      </c>
    </row>
    <row r="16" spans="5:8" x14ac:dyDescent="0.25">
      <c r="E16" s="1">
        <v>1961</v>
      </c>
      <c r="F16" s="1">
        <v>29.9016666666666</v>
      </c>
    </row>
    <row r="17" spans="5:6" x14ac:dyDescent="0.25">
      <c r="E17" s="1">
        <v>1962</v>
      </c>
      <c r="F17" s="1">
        <v>30.253333333333298</v>
      </c>
    </row>
    <row r="18" spans="5:6" x14ac:dyDescent="0.25">
      <c r="E18" s="1">
        <v>1963</v>
      </c>
      <c r="F18" s="1">
        <v>30.633333333333301</v>
      </c>
    </row>
    <row r="19" spans="5:6" x14ac:dyDescent="0.25">
      <c r="E19" s="1">
        <v>1964</v>
      </c>
      <c r="F19" s="1">
        <v>31.038333333333298</v>
      </c>
    </row>
    <row r="20" spans="5:6" x14ac:dyDescent="0.25">
      <c r="E20" s="1">
        <v>1965</v>
      </c>
      <c r="F20" s="1">
        <v>31.5283333333333</v>
      </c>
    </row>
    <row r="21" spans="5:6" x14ac:dyDescent="0.25">
      <c r="E21" s="1">
        <v>1966</v>
      </c>
      <c r="F21" s="1">
        <v>32.470833333333303</v>
      </c>
    </row>
    <row r="22" spans="5:6" x14ac:dyDescent="0.25">
      <c r="E22" s="1">
        <v>1967</v>
      </c>
      <c r="F22" s="1">
        <v>33.375</v>
      </c>
    </row>
    <row r="23" spans="5:6" x14ac:dyDescent="0.25">
      <c r="E23" s="1">
        <v>1968</v>
      </c>
      <c r="F23" s="1">
        <v>34.7916666666666</v>
      </c>
    </row>
    <row r="24" spans="5:6" x14ac:dyDescent="0.25">
      <c r="E24" s="1">
        <v>1969</v>
      </c>
      <c r="F24" s="1">
        <v>36.683333333333302</v>
      </c>
    </row>
    <row r="25" spans="5:6" x14ac:dyDescent="0.25">
      <c r="E25" s="1">
        <v>1970</v>
      </c>
      <c r="F25" s="1">
        <v>38.841666666666598</v>
      </c>
    </row>
    <row r="26" spans="5:6" x14ac:dyDescent="0.25">
      <c r="E26" s="1">
        <v>1971</v>
      </c>
      <c r="F26" s="1">
        <v>40.483333333333299</v>
      </c>
    </row>
    <row r="27" spans="5:6" x14ac:dyDescent="0.25">
      <c r="E27" s="1">
        <v>1972</v>
      </c>
      <c r="F27" s="1">
        <v>41.808333333333302</v>
      </c>
    </row>
    <row r="28" spans="5:6" x14ac:dyDescent="0.25">
      <c r="E28" s="1">
        <v>1973</v>
      </c>
      <c r="F28" s="1">
        <v>44.424999999999997</v>
      </c>
    </row>
    <row r="29" spans="5:6" x14ac:dyDescent="0.25">
      <c r="E29" s="1">
        <v>1974</v>
      </c>
      <c r="F29" s="1">
        <v>49.316666666666599</v>
      </c>
    </row>
    <row r="30" spans="5:6" x14ac:dyDescent="0.25">
      <c r="E30" s="1">
        <v>1975</v>
      </c>
      <c r="F30" s="1">
        <v>53.825000000000003</v>
      </c>
    </row>
    <row r="31" spans="5:6" x14ac:dyDescent="0.25">
      <c r="E31" s="1">
        <v>1976</v>
      </c>
      <c r="F31" s="1">
        <v>56.933333333333302</v>
      </c>
    </row>
    <row r="32" spans="5:6" x14ac:dyDescent="0.25">
      <c r="E32" s="1">
        <v>1977</v>
      </c>
      <c r="F32" s="1">
        <v>60.616666666666603</v>
      </c>
    </row>
    <row r="33" spans="5:6" x14ac:dyDescent="0.25">
      <c r="E33" s="1">
        <v>1978</v>
      </c>
      <c r="F33" s="1">
        <v>65.241666666666603</v>
      </c>
    </row>
    <row r="34" spans="5:6" x14ac:dyDescent="0.25">
      <c r="E34" s="1">
        <v>1979</v>
      </c>
      <c r="F34" s="1">
        <v>72.5833333333333</v>
      </c>
    </row>
    <row r="35" spans="5:6" x14ac:dyDescent="0.25">
      <c r="E35" s="1">
        <v>1980</v>
      </c>
      <c r="F35" s="1">
        <v>82.383333333333297</v>
      </c>
    </row>
    <row r="36" spans="5:6" x14ac:dyDescent="0.25">
      <c r="E36" s="1">
        <v>1981</v>
      </c>
      <c r="F36" s="1">
        <v>90.933333333333294</v>
      </c>
    </row>
    <row r="37" spans="5:6" x14ac:dyDescent="0.25">
      <c r="E37" s="1">
        <v>1982</v>
      </c>
      <c r="F37" s="1">
        <v>96.533333333333303</v>
      </c>
    </row>
    <row r="38" spans="5:6" x14ac:dyDescent="0.25">
      <c r="E38" s="1">
        <v>1983</v>
      </c>
      <c r="F38" s="1">
        <v>99.5833333333333</v>
      </c>
    </row>
    <row r="39" spans="5:6" x14ac:dyDescent="0.25">
      <c r="E39" s="1">
        <v>1984</v>
      </c>
      <c r="F39" s="1">
        <v>103.933333333333</v>
      </c>
    </row>
    <row r="40" spans="5:6" x14ac:dyDescent="0.25">
      <c r="E40" s="1">
        <v>1985</v>
      </c>
      <c r="F40" s="1">
        <v>107.6</v>
      </c>
    </row>
    <row r="41" spans="5:6" x14ac:dyDescent="0.25">
      <c r="E41" s="1">
        <v>1986</v>
      </c>
      <c r="F41" s="1">
        <v>109.69166666666599</v>
      </c>
    </row>
    <row r="42" spans="5:6" x14ac:dyDescent="0.25">
      <c r="E42" s="1">
        <v>1987</v>
      </c>
      <c r="F42" s="1">
        <v>113.61666666666601</v>
      </c>
    </row>
    <row r="43" spans="5:6" x14ac:dyDescent="0.25">
      <c r="E43" s="1">
        <v>1988</v>
      </c>
      <c r="F43" s="1">
        <v>118.27500000000001</v>
      </c>
    </row>
    <row r="44" spans="5:6" x14ac:dyDescent="0.25">
      <c r="E44" s="1">
        <v>1989</v>
      </c>
      <c r="F44" s="1">
        <v>123.94166666666599</v>
      </c>
    </row>
    <row r="45" spans="5:6" x14ac:dyDescent="0.25">
      <c r="E45" s="1">
        <v>1990</v>
      </c>
      <c r="F45" s="1">
        <v>130.65833333333299</v>
      </c>
    </row>
    <row r="46" spans="5:6" x14ac:dyDescent="0.25">
      <c r="E46" s="1">
        <v>1991</v>
      </c>
      <c r="F46" s="1">
        <v>136.166666666666</v>
      </c>
    </row>
    <row r="47" spans="5:6" x14ac:dyDescent="0.25">
      <c r="E47" s="1">
        <v>1992</v>
      </c>
      <c r="F47" s="1">
        <v>140.308333333333</v>
      </c>
    </row>
    <row r="48" spans="5:6" x14ac:dyDescent="0.25">
      <c r="E48" s="1">
        <v>1993</v>
      </c>
      <c r="F48" s="1">
        <v>144.47499999999999</v>
      </c>
    </row>
    <row r="49" spans="5:6" x14ac:dyDescent="0.25">
      <c r="E49" s="1">
        <v>1994</v>
      </c>
      <c r="F49" s="1">
        <v>148.22499999999999</v>
      </c>
    </row>
    <row r="50" spans="5:6" x14ac:dyDescent="0.25">
      <c r="E50" s="1">
        <v>1995</v>
      </c>
      <c r="F50" s="1">
        <v>152.38333333333301</v>
      </c>
    </row>
    <row r="51" spans="5:6" x14ac:dyDescent="0.25">
      <c r="E51" s="1">
        <v>1996</v>
      </c>
      <c r="F51" s="1">
        <v>156.85833333333301</v>
      </c>
    </row>
    <row r="52" spans="5:6" x14ac:dyDescent="0.25">
      <c r="E52" s="1">
        <v>1997</v>
      </c>
      <c r="F52" s="1">
        <v>160.52500000000001</v>
      </c>
    </row>
    <row r="53" spans="5:6" x14ac:dyDescent="0.25">
      <c r="E53" s="1">
        <v>1998</v>
      </c>
      <c r="F53" s="1">
        <v>163.00833333333301</v>
      </c>
    </row>
    <row r="54" spans="5:6" x14ac:dyDescent="0.25">
      <c r="E54" s="1">
        <v>1999</v>
      </c>
      <c r="F54" s="1">
        <v>166.583333333333</v>
      </c>
    </row>
    <row r="55" spans="5:6" x14ac:dyDescent="0.25">
      <c r="E55" s="1">
        <v>2000</v>
      </c>
      <c r="F55" s="1">
        <v>172.19166666666601</v>
      </c>
    </row>
    <row r="56" spans="5:6" x14ac:dyDescent="0.25">
      <c r="E56" s="1">
        <v>2001</v>
      </c>
      <c r="F56" s="1">
        <v>177.041666666666</v>
      </c>
    </row>
    <row r="57" spans="5:6" x14ac:dyDescent="0.25">
      <c r="E57" s="1">
        <v>2002</v>
      </c>
      <c r="F57" s="1">
        <v>179.86666666666599</v>
      </c>
    </row>
    <row r="58" spans="5:6" x14ac:dyDescent="0.25">
      <c r="E58" s="1">
        <v>2003</v>
      </c>
      <c r="F58" s="1">
        <v>184</v>
      </c>
    </row>
    <row r="59" spans="5:6" x14ac:dyDescent="0.25">
      <c r="E59" s="1">
        <v>2004</v>
      </c>
      <c r="F59" s="1">
        <v>188.90833333333299</v>
      </c>
    </row>
    <row r="60" spans="5:6" x14ac:dyDescent="0.25">
      <c r="E60" s="1">
        <v>2005</v>
      </c>
      <c r="F60" s="1">
        <v>195.266666666666</v>
      </c>
    </row>
    <row r="61" spans="5:6" x14ac:dyDescent="0.25">
      <c r="E61" s="1">
        <v>2006</v>
      </c>
      <c r="F61" s="1">
        <v>201.558333333333</v>
      </c>
    </row>
    <row r="62" spans="5:6" x14ac:dyDescent="0.25">
      <c r="E62" s="1">
        <v>2007</v>
      </c>
      <c r="F62" s="1">
        <v>207.34416666666601</v>
      </c>
    </row>
    <row r="63" spans="5:6" x14ac:dyDescent="0.25">
      <c r="E63" s="1">
        <v>2008</v>
      </c>
      <c r="F63" s="1">
        <v>215.25425000000001</v>
      </c>
    </row>
    <row r="64" spans="5:6" x14ac:dyDescent="0.25">
      <c r="E64" s="1">
        <v>2009</v>
      </c>
      <c r="F64" s="1">
        <v>214.564666666666</v>
      </c>
    </row>
    <row r="65" spans="5:6" x14ac:dyDescent="0.25">
      <c r="E65" s="1">
        <v>2010</v>
      </c>
      <c r="F65" s="1">
        <v>218.07616666666601</v>
      </c>
    </row>
    <row r="66" spans="5:6" x14ac:dyDescent="0.25">
      <c r="E66" s="1">
        <v>2011</v>
      </c>
      <c r="F66" s="1">
        <v>224.923</v>
      </c>
    </row>
    <row r="67" spans="5:6" x14ac:dyDescent="0.25">
      <c r="E67" s="1">
        <v>2012</v>
      </c>
      <c r="F67" s="1">
        <v>229.58608333333299</v>
      </c>
    </row>
    <row r="68" spans="5:6" x14ac:dyDescent="0.25">
      <c r="E68" s="1">
        <v>2013</v>
      </c>
      <c r="F68" s="1">
        <v>232.95175</v>
      </c>
    </row>
    <row r="69" spans="5:6" x14ac:dyDescent="0.25">
      <c r="E69" s="1">
        <v>2014</v>
      </c>
      <c r="F69" s="1">
        <v>236.715</v>
      </c>
    </row>
    <row r="70" spans="5:6" x14ac:dyDescent="0.25">
      <c r="E70" s="1">
        <v>2015</v>
      </c>
      <c r="F70" s="1">
        <v>237.00174999999999</v>
      </c>
    </row>
    <row r="71" spans="5:6" x14ac:dyDescent="0.25">
      <c r="E71" s="1">
        <v>2016</v>
      </c>
      <c r="F71" s="1">
        <v>240.00541666666601</v>
      </c>
    </row>
    <row r="72" spans="5:6" x14ac:dyDescent="0.25">
      <c r="E72" s="1">
        <v>2017</v>
      </c>
      <c r="F72" s="1">
        <v>245.12100000000001</v>
      </c>
    </row>
    <row r="73" spans="5:6" x14ac:dyDescent="0.25">
      <c r="E73" s="1">
        <v>2018</v>
      </c>
      <c r="F73" s="1">
        <v>251.09950000000001</v>
      </c>
    </row>
    <row r="74" spans="5:6" x14ac:dyDescent="0.25">
      <c r="E74" s="1">
        <v>2019</v>
      </c>
      <c r="F74" s="1">
        <v>255.65258333333301</v>
      </c>
    </row>
    <row r="75" spans="5:6" x14ac:dyDescent="0.25">
      <c r="E75" s="1">
        <v>2020</v>
      </c>
      <c r="F75" s="1">
        <v>258.84616666666602</v>
      </c>
    </row>
    <row r="76" spans="5:6" x14ac:dyDescent="0.25">
      <c r="E76" s="1">
        <v>2021</v>
      </c>
      <c r="F76" s="1">
        <v>270.96583333333302</v>
      </c>
    </row>
    <row r="77" spans="5:6" x14ac:dyDescent="0.25">
      <c r="E77" s="1">
        <v>2022</v>
      </c>
      <c r="F77" s="1">
        <v>292.620583333333</v>
      </c>
    </row>
    <row r="78" spans="5:6" x14ac:dyDescent="0.25">
      <c r="E78" s="1">
        <v>2023</v>
      </c>
      <c r="F78" s="1">
        <v>304.70075000000003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849CFA-A88C-4DD4-8FF7-D8ACF0108E7C}">
  <dimension ref="D3:F97"/>
  <sheetViews>
    <sheetView topLeftCell="A78" workbookViewId="0">
      <selection activeCell="H101" sqref="H101"/>
    </sheetView>
  </sheetViews>
  <sheetFormatPr defaultRowHeight="15" x14ac:dyDescent="0.25"/>
  <cols>
    <col min="4" max="4" width="11" customWidth="1"/>
    <col min="5" max="5" width="19" customWidth="1"/>
    <col min="6" max="6" width="67.140625" customWidth="1"/>
  </cols>
  <sheetData>
    <row r="3" spans="4:6" ht="29.25" customHeight="1" x14ac:dyDescent="0.25">
      <c r="D3" s="2" t="s">
        <v>39</v>
      </c>
      <c r="E3" s="2" t="s">
        <v>40</v>
      </c>
      <c r="F3" s="3" t="s">
        <v>41</v>
      </c>
    </row>
    <row r="4" spans="4:6" ht="17.25" customHeight="1" x14ac:dyDescent="0.25">
      <c r="D4" s="4">
        <v>1929</v>
      </c>
      <c r="E4" s="5">
        <v>3.2000000000000001E-2</v>
      </c>
      <c r="F4" s="6" t="s">
        <v>42</v>
      </c>
    </row>
    <row r="5" spans="4:6" ht="17.25" customHeight="1" x14ac:dyDescent="0.25">
      <c r="D5" s="7">
        <v>1930</v>
      </c>
      <c r="E5" s="8">
        <v>8.6999999999999994E-2</v>
      </c>
      <c r="F5" s="9" t="s">
        <v>43</v>
      </c>
    </row>
    <row r="6" spans="4:6" ht="17.25" customHeight="1" x14ac:dyDescent="0.25">
      <c r="D6" s="4">
        <v>1931</v>
      </c>
      <c r="E6" s="5">
        <v>0.159</v>
      </c>
      <c r="F6" s="6" t="s">
        <v>44</v>
      </c>
    </row>
    <row r="7" spans="4:6" ht="17.25" customHeight="1" x14ac:dyDescent="0.25">
      <c r="D7" s="7">
        <v>1932</v>
      </c>
      <c r="E7" s="8">
        <v>0.23599999999999999</v>
      </c>
      <c r="F7" s="9" t="s">
        <v>45</v>
      </c>
    </row>
    <row r="8" spans="4:6" ht="17.25" customHeight="1" x14ac:dyDescent="0.25">
      <c r="D8" s="4">
        <v>1933</v>
      </c>
      <c r="E8" s="5">
        <v>0.249</v>
      </c>
      <c r="F8" s="6" t="s">
        <v>46</v>
      </c>
    </row>
    <row r="9" spans="4:6" ht="17.25" customHeight="1" x14ac:dyDescent="0.25">
      <c r="D9" s="7">
        <v>1934</v>
      </c>
      <c r="E9" s="8">
        <v>0.217</v>
      </c>
      <c r="F9" s="9" t="s">
        <v>47</v>
      </c>
    </row>
    <row r="10" spans="4:6" ht="17.25" customHeight="1" x14ac:dyDescent="0.25">
      <c r="D10" s="4">
        <v>1935</v>
      </c>
      <c r="E10" s="5">
        <v>0.20100000000000001</v>
      </c>
      <c r="F10" s="6" t="s">
        <v>48</v>
      </c>
    </row>
    <row r="11" spans="4:6" ht="17.25" customHeight="1" x14ac:dyDescent="0.25">
      <c r="D11" s="7">
        <v>1936</v>
      </c>
      <c r="E11" s="8">
        <v>0.16900000000000001</v>
      </c>
      <c r="F11" s="9" t="s">
        <v>48</v>
      </c>
    </row>
    <row r="12" spans="4:6" ht="17.25" customHeight="1" x14ac:dyDescent="0.25">
      <c r="D12" s="4">
        <v>1937</v>
      </c>
      <c r="E12" s="5">
        <v>0.14299999999999999</v>
      </c>
      <c r="F12" s="6" t="s">
        <v>49</v>
      </c>
    </row>
    <row r="13" spans="4:6" ht="17.25" customHeight="1" x14ac:dyDescent="0.25">
      <c r="D13" s="7">
        <v>1938</v>
      </c>
      <c r="E13" s="8">
        <v>0.19</v>
      </c>
      <c r="F13" s="10" t="s">
        <v>50</v>
      </c>
    </row>
    <row r="14" spans="4:6" ht="17.25" customHeight="1" x14ac:dyDescent="0.25">
      <c r="D14" s="4">
        <v>1939</v>
      </c>
      <c r="E14" s="5">
        <v>0.17199999999999999</v>
      </c>
      <c r="F14" s="6" t="s">
        <v>51</v>
      </c>
    </row>
    <row r="15" spans="4:6" ht="17.25" customHeight="1" x14ac:dyDescent="0.25">
      <c r="D15" s="7">
        <v>1940</v>
      </c>
      <c r="E15" s="8">
        <v>0.14599999999999999</v>
      </c>
      <c r="F15" s="9" t="s">
        <v>52</v>
      </c>
    </row>
    <row r="16" spans="4:6" ht="17.25" customHeight="1" x14ac:dyDescent="0.25">
      <c r="D16" s="4">
        <v>1941</v>
      </c>
      <c r="E16" s="5">
        <v>9.9000000000000005E-2</v>
      </c>
      <c r="F16" s="6" t="s">
        <v>53</v>
      </c>
    </row>
    <row r="17" spans="4:6" ht="17.25" customHeight="1" x14ac:dyDescent="0.25">
      <c r="D17" s="7">
        <v>1942</v>
      </c>
      <c r="E17" s="8">
        <v>4.7E-2</v>
      </c>
      <c r="F17" s="9" t="s">
        <v>54</v>
      </c>
    </row>
    <row r="18" spans="4:6" ht="17.25" customHeight="1" x14ac:dyDescent="0.25">
      <c r="D18" s="4">
        <v>1943</v>
      </c>
      <c r="E18" s="5">
        <v>1.9E-2</v>
      </c>
      <c r="F18" s="6" t="s">
        <v>55</v>
      </c>
    </row>
    <row r="19" spans="4:6" ht="17.25" customHeight="1" x14ac:dyDescent="0.25">
      <c r="D19" s="7">
        <v>1944</v>
      </c>
      <c r="E19" s="8">
        <v>1.2E-2</v>
      </c>
      <c r="F19" s="9" t="s">
        <v>56</v>
      </c>
    </row>
    <row r="20" spans="4:6" ht="17.25" customHeight="1" x14ac:dyDescent="0.25">
      <c r="D20" s="4">
        <v>1945</v>
      </c>
      <c r="E20" s="5">
        <v>1.9E-2</v>
      </c>
      <c r="F20" s="6" t="s">
        <v>57</v>
      </c>
    </row>
    <row r="21" spans="4:6" ht="17.25" customHeight="1" x14ac:dyDescent="0.25">
      <c r="D21" s="7">
        <v>1946</v>
      </c>
      <c r="E21" s="8">
        <v>3.9E-2</v>
      </c>
      <c r="F21" s="9" t="s">
        <v>58</v>
      </c>
    </row>
    <row r="22" spans="4:6" ht="17.25" customHeight="1" x14ac:dyDescent="0.25">
      <c r="D22" s="4">
        <v>1947</v>
      </c>
      <c r="E22" s="5">
        <v>3.5999999999999997E-2</v>
      </c>
      <c r="F22" s="6" t="s">
        <v>59</v>
      </c>
    </row>
    <row r="23" spans="4:6" ht="17.25" customHeight="1" x14ac:dyDescent="0.25">
      <c r="D23" s="7">
        <v>1948</v>
      </c>
      <c r="E23" s="8">
        <v>0.04</v>
      </c>
      <c r="F23" s="9" t="s">
        <v>60</v>
      </c>
    </row>
    <row r="24" spans="4:6" ht="17.25" customHeight="1" x14ac:dyDescent="0.25">
      <c r="D24" s="4">
        <v>1949</v>
      </c>
      <c r="E24" s="5">
        <v>6.6000000000000003E-2</v>
      </c>
      <c r="F24" s="6" t="s">
        <v>61</v>
      </c>
    </row>
    <row r="25" spans="4:6" ht="17.25" customHeight="1" x14ac:dyDescent="0.25">
      <c r="D25" s="7">
        <v>1950</v>
      </c>
      <c r="E25" s="8">
        <v>4.2999999999999997E-2</v>
      </c>
      <c r="F25" s="9" t="s">
        <v>62</v>
      </c>
    </row>
    <row r="26" spans="4:6" ht="17.25" customHeight="1" x14ac:dyDescent="0.25">
      <c r="D26" s="4">
        <v>1951</v>
      </c>
      <c r="E26" s="5">
        <v>3.1E-2</v>
      </c>
      <c r="F26" s="6" t="s">
        <v>63</v>
      </c>
    </row>
    <row r="27" spans="4:6" ht="17.25" customHeight="1" x14ac:dyDescent="0.25">
      <c r="D27" s="7">
        <v>1952</v>
      </c>
      <c r="E27" s="8">
        <v>2.7E-2</v>
      </c>
      <c r="F27" s="9" t="s">
        <v>63</v>
      </c>
    </row>
    <row r="28" spans="4:6" ht="17.25" customHeight="1" x14ac:dyDescent="0.25">
      <c r="D28" s="4">
        <v>1953</v>
      </c>
      <c r="E28" s="5">
        <v>4.4999999999999998E-2</v>
      </c>
      <c r="F28" s="6" t="s">
        <v>64</v>
      </c>
    </row>
    <row r="29" spans="4:6" ht="17.25" customHeight="1" x14ac:dyDescent="0.25">
      <c r="D29" s="7">
        <v>1954</v>
      </c>
      <c r="E29" s="8">
        <v>0.05</v>
      </c>
      <c r="F29" s="9" t="s">
        <v>65</v>
      </c>
    </row>
    <row r="30" spans="4:6" ht="17.25" customHeight="1" x14ac:dyDescent="0.25">
      <c r="D30" s="4">
        <v>1955</v>
      </c>
      <c r="E30" s="5">
        <v>4.2000000000000003E-2</v>
      </c>
      <c r="F30" s="6" t="s">
        <v>66</v>
      </c>
    </row>
    <row r="31" spans="4:6" ht="17.25" customHeight="1" x14ac:dyDescent="0.25">
      <c r="D31" s="7">
        <v>1956</v>
      </c>
      <c r="E31" s="8">
        <v>4.2000000000000003E-2</v>
      </c>
      <c r="F31" s="9" t="s">
        <v>67</v>
      </c>
    </row>
    <row r="32" spans="4:6" ht="17.25" customHeight="1" x14ac:dyDescent="0.25">
      <c r="D32" s="4">
        <v>1957</v>
      </c>
      <c r="E32" s="5">
        <v>5.1999999999999998E-2</v>
      </c>
      <c r="F32" s="6" t="s">
        <v>68</v>
      </c>
    </row>
    <row r="33" spans="4:6" ht="17.25" customHeight="1" x14ac:dyDescent="0.25">
      <c r="D33" s="7">
        <v>1958</v>
      </c>
      <c r="E33" s="8">
        <v>6.2E-2</v>
      </c>
      <c r="F33" s="9" t="s">
        <v>48</v>
      </c>
    </row>
    <row r="34" spans="4:6" ht="17.25" customHeight="1" x14ac:dyDescent="0.25">
      <c r="D34" s="4">
        <v>1959</v>
      </c>
      <c r="E34" s="5">
        <v>5.2999999999999999E-2</v>
      </c>
      <c r="F34" s="6" t="s">
        <v>63</v>
      </c>
    </row>
    <row r="35" spans="4:6" ht="17.25" customHeight="1" x14ac:dyDescent="0.25">
      <c r="D35" s="7">
        <v>1960</v>
      </c>
      <c r="E35" s="8">
        <v>6.6000000000000003E-2</v>
      </c>
      <c r="F35" s="9" t="s">
        <v>68</v>
      </c>
    </row>
    <row r="36" spans="4:6" ht="17.25" customHeight="1" x14ac:dyDescent="0.25">
      <c r="D36" s="4">
        <v>1961</v>
      </c>
      <c r="E36" s="5">
        <v>0.06</v>
      </c>
      <c r="F36" s="6" t="s">
        <v>69</v>
      </c>
    </row>
    <row r="37" spans="4:6" ht="17.25" customHeight="1" x14ac:dyDescent="0.25">
      <c r="D37" s="7">
        <v>1962</v>
      </c>
      <c r="E37" s="8">
        <v>5.5E-2</v>
      </c>
      <c r="F37" s="9" t="s">
        <v>70</v>
      </c>
    </row>
    <row r="38" spans="4:6" ht="17.25" customHeight="1" x14ac:dyDescent="0.25">
      <c r="D38" s="4">
        <v>1963</v>
      </c>
      <c r="E38" s="5">
        <v>5.5E-2</v>
      </c>
      <c r="F38" s="6" t="s">
        <v>71</v>
      </c>
    </row>
    <row r="39" spans="4:6" ht="17.25" customHeight="1" x14ac:dyDescent="0.25">
      <c r="D39" s="7">
        <v>1964</v>
      </c>
      <c r="E39" s="8">
        <v>0.05</v>
      </c>
      <c r="F39" s="9" t="s">
        <v>72</v>
      </c>
    </row>
    <row r="40" spans="4:6" ht="17.25" customHeight="1" x14ac:dyDescent="0.25">
      <c r="D40" s="4">
        <v>1965</v>
      </c>
      <c r="E40" s="5">
        <v>0.04</v>
      </c>
      <c r="F40" s="6" t="s">
        <v>73</v>
      </c>
    </row>
    <row r="41" spans="4:6" ht="17.25" customHeight="1" x14ac:dyDescent="0.25">
      <c r="D41" s="7">
        <v>1966</v>
      </c>
      <c r="E41" s="8">
        <v>3.7999999999999999E-2</v>
      </c>
      <c r="F41" s="9" t="s">
        <v>63</v>
      </c>
    </row>
    <row r="42" spans="4:6" ht="17.25" customHeight="1" x14ac:dyDescent="0.25">
      <c r="D42" s="4">
        <v>1967</v>
      </c>
      <c r="E42" s="5">
        <v>3.7999999999999999E-2</v>
      </c>
      <c r="F42" s="6" t="s">
        <v>74</v>
      </c>
    </row>
    <row r="43" spans="4:6" ht="17.25" customHeight="1" x14ac:dyDescent="0.25">
      <c r="D43" s="7">
        <v>1968</v>
      </c>
      <c r="E43" s="8">
        <v>3.4000000000000002E-2</v>
      </c>
      <c r="F43" s="9" t="s">
        <v>75</v>
      </c>
    </row>
    <row r="44" spans="4:6" ht="17.25" customHeight="1" x14ac:dyDescent="0.25">
      <c r="D44" s="4">
        <v>1969</v>
      </c>
      <c r="E44" s="5">
        <v>3.5000000000000003E-2</v>
      </c>
      <c r="F44" s="6" t="s">
        <v>76</v>
      </c>
    </row>
    <row r="45" spans="4:6" ht="17.25" customHeight="1" x14ac:dyDescent="0.25">
      <c r="D45" s="7">
        <v>1970</v>
      </c>
      <c r="E45" s="8">
        <v>6.0999999999999999E-2</v>
      </c>
      <c r="F45" s="9" t="s">
        <v>68</v>
      </c>
    </row>
    <row r="46" spans="4:6" ht="17.25" customHeight="1" x14ac:dyDescent="0.25">
      <c r="D46" s="4">
        <v>1971</v>
      </c>
      <c r="E46" s="5">
        <v>0.06</v>
      </c>
      <c r="F46" s="6" t="s">
        <v>77</v>
      </c>
    </row>
    <row r="47" spans="4:6" ht="17.25" customHeight="1" x14ac:dyDescent="0.25">
      <c r="D47" s="7">
        <v>1972</v>
      </c>
      <c r="E47" s="8">
        <v>5.1999999999999998E-2</v>
      </c>
      <c r="F47" s="9" t="s">
        <v>78</v>
      </c>
    </row>
    <row r="48" spans="4:6" ht="17.25" customHeight="1" x14ac:dyDescent="0.25">
      <c r="D48" s="4">
        <v>1973</v>
      </c>
      <c r="E48" s="5">
        <v>4.9000000000000002E-2</v>
      </c>
      <c r="F48" s="6" t="s">
        <v>79</v>
      </c>
    </row>
    <row r="49" spans="4:6" ht="17.25" customHeight="1" x14ac:dyDescent="0.25">
      <c r="D49" s="7">
        <v>1974</v>
      </c>
      <c r="E49" s="8">
        <v>7.1999999999999995E-2</v>
      </c>
      <c r="F49" s="9" t="s">
        <v>80</v>
      </c>
    </row>
    <row r="50" spans="4:6" ht="17.25" customHeight="1" x14ac:dyDescent="0.25">
      <c r="D50" s="4">
        <v>1975</v>
      </c>
      <c r="E50" s="5">
        <v>8.2000000000000003E-2</v>
      </c>
      <c r="F50" s="6" t="s">
        <v>144</v>
      </c>
    </row>
    <row r="51" spans="4:6" ht="17.25" customHeight="1" x14ac:dyDescent="0.25">
      <c r="D51" s="7">
        <v>1976</v>
      </c>
      <c r="E51" s="8">
        <v>7.8E-2</v>
      </c>
      <c r="F51" s="9" t="s">
        <v>63</v>
      </c>
    </row>
    <row r="52" spans="4:6" ht="17.25" customHeight="1" x14ac:dyDescent="0.25">
      <c r="D52" s="4">
        <v>1977</v>
      </c>
      <c r="E52" s="5">
        <v>6.4000000000000001E-2</v>
      </c>
      <c r="F52" s="6" t="s">
        <v>81</v>
      </c>
    </row>
    <row r="53" spans="4:6" ht="17.25" customHeight="1" x14ac:dyDescent="0.25">
      <c r="D53" s="7">
        <v>1978</v>
      </c>
      <c r="E53" s="8">
        <v>0.06</v>
      </c>
      <c r="F53" s="10" t="s">
        <v>82</v>
      </c>
    </row>
    <row r="54" spans="4:6" ht="17.25" customHeight="1" x14ac:dyDescent="0.25">
      <c r="D54" s="4">
        <v>1979</v>
      </c>
      <c r="E54" s="5">
        <v>0.06</v>
      </c>
      <c r="F54" s="6" t="s">
        <v>48</v>
      </c>
    </row>
    <row r="55" spans="4:6" ht="17.25" customHeight="1" x14ac:dyDescent="0.25">
      <c r="D55" s="7">
        <v>1980</v>
      </c>
      <c r="E55" s="8">
        <v>7.1999999999999995E-2</v>
      </c>
      <c r="F55" s="9" t="s">
        <v>68</v>
      </c>
    </row>
    <row r="56" spans="4:6" ht="17.25" customHeight="1" x14ac:dyDescent="0.25">
      <c r="D56" s="4">
        <v>1981</v>
      </c>
      <c r="E56" s="5">
        <v>8.5000000000000006E-2</v>
      </c>
      <c r="F56" s="6" t="s">
        <v>83</v>
      </c>
    </row>
    <row r="57" spans="4:6" ht="17.25" customHeight="1" x14ac:dyDescent="0.25">
      <c r="D57" s="7">
        <v>1982</v>
      </c>
      <c r="E57" s="8">
        <v>0.108</v>
      </c>
      <c r="F57" s="9" t="s">
        <v>84</v>
      </c>
    </row>
    <row r="58" spans="4:6" ht="17.25" customHeight="1" x14ac:dyDescent="0.25">
      <c r="D58" s="4">
        <v>1983</v>
      </c>
      <c r="E58" s="5">
        <v>8.3000000000000004E-2</v>
      </c>
      <c r="F58" s="6" t="s">
        <v>85</v>
      </c>
    </row>
    <row r="59" spans="4:6" ht="17.25" customHeight="1" x14ac:dyDescent="0.25">
      <c r="D59" s="7">
        <v>1984</v>
      </c>
      <c r="E59" s="8">
        <v>7.2999999999999995E-2</v>
      </c>
      <c r="F59" s="9" t="s">
        <v>48</v>
      </c>
    </row>
    <row r="60" spans="4:6" ht="17.25" customHeight="1" x14ac:dyDescent="0.25">
      <c r="D60" s="4">
        <v>1985</v>
      </c>
      <c r="E60" s="5">
        <v>7.0000000000000007E-2</v>
      </c>
      <c r="F60" s="6" t="s">
        <v>63</v>
      </c>
    </row>
    <row r="61" spans="4:6" ht="17.25" customHeight="1" x14ac:dyDescent="0.25">
      <c r="D61" s="7">
        <v>1986</v>
      </c>
      <c r="E61" s="8">
        <v>6.6000000000000003E-2</v>
      </c>
      <c r="F61" s="9" t="s">
        <v>86</v>
      </c>
    </row>
    <row r="62" spans="4:6" ht="17.25" customHeight="1" x14ac:dyDescent="0.25">
      <c r="D62" s="4">
        <v>1987</v>
      </c>
      <c r="E62" s="5">
        <v>5.7000000000000002E-2</v>
      </c>
      <c r="F62" s="6" t="s">
        <v>87</v>
      </c>
    </row>
    <row r="63" spans="4:6" ht="17.25" customHeight="1" x14ac:dyDescent="0.25">
      <c r="D63" s="7">
        <v>1988</v>
      </c>
      <c r="E63" s="8">
        <v>5.2999999999999999E-2</v>
      </c>
      <c r="F63" s="9" t="s">
        <v>88</v>
      </c>
    </row>
    <row r="64" spans="4:6" ht="17.25" customHeight="1" x14ac:dyDescent="0.25">
      <c r="D64" s="4">
        <v>1989</v>
      </c>
      <c r="E64" s="5">
        <v>5.3999999999999999E-2</v>
      </c>
      <c r="F64" s="6" t="s">
        <v>89</v>
      </c>
    </row>
    <row r="65" spans="4:6" ht="17.25" customHeight="1" x14ac:dyDescent="0.25">
      <c r="D65" s="7">
        <v>1990</v>
      </c>
      <c r="E65" s="8">
        <v>6.3E-2</v>
      </c>
      <c r="F65" s="9" t="s">
        <v>68</v>
      </c>
    </row>
    <row r="66" spans="4:6" ht="17.25" customHeight="1" x14ac:dyDescent="0.25">
      <c r="D66" s="4">
        <v>1991</v>
      </c>
      <c r="E66" s="5">
        <v>7.2999999999999995E-2</v>
      </c>
      <c r="F66" s="6" t="s">
        <v>90</v>
      </c>
    </row>
    <row r="67" spans="4:6" ht="17.25" customHeight="1" x14ac:dyDescent="0.25">
      <c r="D67" s="7">
        <v>1992</v>
      </c>
      <c r="E67" s="8">
        <v>7.3999999999999996E-2</v>
      </c>
      <c r="F67" s="9" t="s">
        <v>91</v>
      </c>
    </row>
    <row r="68" spans="4:6" ht="17.25" customHeight="1" x14ac:dyDescent="0.25">
      <c r="D68" s="4">
        <v>1993</v>
      </c>
      <c r="E68" s="5">
        <v>6.5000000000000002E-2</v>
      </c>
      <c r="F68" s="6" t="s">
        <v>92</v>
      </c>
    </row>
    <row r="69" spans="4:6" ht="17.25" customHeight="1" x14ac:dyDescent="0.25">
      <c r="D69" s="7">
        <v>1994</v>
      </c>
      <c r="E69" s="8">
        <v>5.5E-2</v>
      </c>
      <c r="F69" s="9" t="s">
        <v>93</v>
      </c>
    </row>
    <row r="70" spans="4:6" ht="17.25" customHeight="1" x14ac:dyDescent="0.25">
      <c r="D70" s="4">
        <v>1995</v>
      </c>
      <c r="E70" s="5">
        <v>5.6000000000000001E-2</v>
      </c>
      <c r="F70" s="6" t="s">
        <v>63</v>
      </c>
    </row>
    <row r="71" spans="4:6" ht="17.25" customHeight="1" x14ac:dyDescent="0.25">
      <c r="D71" s="7">
        <v>1996</v>
      </c>
      <c r="E71" s="8">
        <v>5.3999999999999999E-2</v>
      </c>
      <c r="F71" s="9" t="s">
        <v>94</v>
      </c>
    </row>
    <row r="72" spans="4:6" ht="17.25" customHeight="1" x14ac:dyDescent="0.25">
      <c r="D72" s="4">
        <v>1997</v>
      </c>
      <c r="E72" s="5">
        <v>4.7E-2</v>
      </c>
      <c r="F72" s="6" t="s">
        <v>95</v>
      </c>
    </row>
    <row r="73" spans="4:6" ht="17.25" customHeight="1" x14ac:dyDescent="0.25">
      <c r="D73" s="7">
        <v>1998</v>
      </c>
      <c r="E73" s="8">
        <v>4.3999999999999997E-2</v>
      </c>
      <c r="F73" s="9" t="s">
        <v>96</v>
      </c>
    </row>
    <row r="74" spans="4:6" ht="17.25" customHeight="1" x14ac:dyDescent="0.25">
      <c r="D74" s="4">
        <v>1999</v>
      </c>
      <c r="E74" s="5">
        <v>0.04</v>
      </c>
      <c r="F74" s="6" t="s">
        <v>97</v>
      </c>
    </row>
    <row r="75" spans="4:6" ht="17.25" customHeight="1" x14ac:dyDescent="0.25">
      <c r="D75" s="7">
        <v>2000</v>
      </c>
      <c r="E75" s="8">
        <v>3.9E-2</v>
      </c>
      <c r="F75" s="9" t="s">
        <v>98</v>
      </c>
    </row>
    <row r="76" spans="4:6" ht="17.25" customHeight="1" x14ac:dyDescent="0.25">
      <c r="D76" s="4">
        <v>2001</v>
      </c>
      <c r="E76" s="5">
        <v>5.7000000000000002E-2</v>
      </c>
      <c r="F76" s="6" t="s">
        <v>99</v>
      </c>
    </row>
    <row r="77" spans="4:6" ht="17.25" customHeight="1" x14ac:dyDescent="0.25">
      <c r="D77" s="7">
        <v>2002</v>
      </c>
      <c r="E77" s="8">
        <v>0.06</v>
      </c>
      <c r="F77" s="9" t="s">
        <v>100</v>
      </c>
    </row>
    <row r="78" spans="4:6" ht="17.25" customHeight="1" x14ac:dyDescent="0.25">
      <c r="D78" s="4">
        <v>2003</v>
      </c>
      <c r="E78" s="5">
        <v>5.7000000000000002E-2</v>
      </c>
      <c r="F78" s="6" t="s">
        <v>101</v>
      </c>
    </row>
    <row r="79" spans="4:6" ht="17.25" customHeight="1" x14ac:dyDescent="0.25">
      <c r="D79" s="7">
        <v>2004</v>
      </c>
      <c r="E79" s="8">
        <v>5.3999999999999999E-2</v>
      </c>
      <c r="F79" s="9" t="s">
        <v>63</v>
      </c>
    </row>
    <row r="80" spans="4:6" ht="17.25" customHeight="1" x14ac:dyDescent="0.25">
      <c r="D80" s="4">
        <v>2005</v>
      </c>
      <c r="E80" s="5">
        <v>4.9000000000000002E-2</v>
      </c>
      <c r="F80" s="6" t="s">
        <v>102</v>
      </c>
    </row>
    <row r="81" spans="4:6" ht="17.25" customHeight="1" x14ac:dyDescent="0.25">
      <c r="D81" s="7">
        <v>2006</v>
      </c>
      <c r="E81" s="8">
        <v>4.3999999999999997E-2</v>
      </c>
      <c r="F81" s="9" t="s">
        <v>63</v>
      </c>
    </row>
    <row r="82" spans="4:6" ht="17.25" customHeight="1" x14ac:dyDescent="0.25">
      <c r="D82" s="4">
        <v>2007</v>
      </c>
      <c r="E82" s="5">
        <v>0.05</v>
      </c>
      <c r="F82" s="6" t="s">
        <v>48</v>
      </c>
    </row>
    <row r="83" spans="4:6" ht="17.25" customHeight="1" x14ac:dyDescent="0.25">
      <c r="D83" s="7">
        <v>2008</v>
      </c>
      <c r="E83" s="8">
        <v>7.2999999999999995E-2</v>
      </c>
      <c r="F83" s="9" t="s">
        <v>103</v>
      </c>
    </row>
    <row r="84" spans="4:6" ht="17.25" customHeight="1" x14ac:dyDescent="0.25">
      <c r="D84" s="4">
        <v>2009</v>
      </c>
      <c r="E84" s="5">
        <v>9.9000000000000005E-2</v>
      </c>
      <c r="F84" s="6" t="s">
        <v>104</v>
      </c>
    </row>
    <row r="85" spans="4:6" ht="17.25" customHeight="1" x14ac:dyDescent="0.25">
      <c r="D85" s="7">
        <v>2010</v>
      </c>
      <c r="E85" s="8">
        <v>9.2999999999999999E-2</v>
      </c>
      <c r="F85" s="9" t="s">
        <v>105</v>
      </c>
    </row>
    <row r="86" spans="4:6" ht="17.25" customHeight="1" x14ac:dyDescent="0.25">
      <c r="D86" s="4">
        <v>2011</v>
      </c>
      <c r="E86" s="5">
        <v>8.5000000000000006E-2</v>
      </c>
      <c r="F86" s="6" t="s">
        <v>106</v>
      </c>
    </row>
    <row r="87" spans="4:6" ht="17.25" customHeight="1" x14ac:dyDescent="0.25">
      <c r="D87" s="7">
        <v>2012</v>
      </c>
      <c r="E87" s="8">
        <v>7.9000000000000001E-2</v>
      </c>
      <c r="F87" s="9" t="s">
        <v>107</v>
      </c>
    </row>
    <row r="88" spans="4:6" ht="17.25" customHeight="1" x14ac:dyDescent="0.25">
      <c r="D88" s="4">
        <v>2013</v>
      </c>
      <c r="E88" s="5">
        <v>6.7000000000000004E-2</v>
      </c>
      <c r="F88" s="6" t="s">
        <v>108</v>
      </c>
    </row>
    <row r="89" spans="4:6" ht="17.25" customHeight="1" x14ac:dyDescent="0.25">
      <c r="D89" s="7">
        <v>2014</v>
      </c>
      <c r="E89" s="8">
        <v>5.6000000000000001E-2</v>
      </c>
      <c r="F89" s="9" t="s">
        <v>109</v>
      </c>
    </row>
    <row r="90" spans="4:6" ht="17.25" customHeight="1" x14ac:dyDescent="0.25">
      <c r="D90" s="4">
        <v>2015</v>
      </c>
      <c r="E90" s="5">
        <v>0.05</v>
      </c>
      <c r="F90" s="6" t="s">
        <v>110</v>
      </c>
    </row>
    <row r="91" spans="4:6" ht="17.25" customHeight="1" x14ac:dyDescent="0.25">
      <c r="D91" s="7">
        <v>2016</v>
      </c>
      <c r="E91" s="8">
        <v>4.7E-2</v>
      </c>
      <c r="F91" s="9" t="s">
        <v>111</v>
      </c>
    </row>
    <row r="92" spans="4:6" ht="17.25" customHeight="1" x14ac:dyDescent="0.25">
      <c r="D92" s="4">
        <v>2017</v>
      </c>
      <c r="E92" s="5">
        <v>4.1000000000000002E-2</v>
      </c>
      <c r="F92" s="6" t="s">
        <v>112</v>
      </c>
    </row>
    <row r="93" spans="4:6" ht="17.25" customHeight="1" x14ac:dyDescent="0.25">
      <c r="D93" s="7">
        <v>2018</v>
      </c>
      <c r="E93" s="8">
        <v>3.9E-2</v>
      </c>
      <c r="F93" s="9" t="s">
        <v>113</v>
      </c>
    </row>
    <row r="94" spans="4:6" ht="17.25" customHeight="1" x14ac:dyDescent="0.25">
      <c r="D94" s="4">
        <v>2019</v>
      </c>
      <c r="E94" s="5">
        <v>3.5999999999999997E-2</v>
      </c>
      <c r="F94" s="6" t="s">
        <v>114</v>
      </c>
    </row>
    <row r="95" spans="4:6" ht="17.25" customHeight="1" x14ac:dyDescent="0.25">
      <c r="D95" s="7">
        <v>2020</v>
      </c>
      <c r="E95" s="8">
        <v>6.7000000000000004E-2</v>
      </c>
      <c r="F95" s="9" t="s">
        <v>115</v>
      </c>
    </row>
    <row r="96" spans="4:6" ht="17.25" customHeight="1" x14ac:dyDescent="0.25">
      <c r="D96" s="4">
        <v>2021</v>
      </c>
      <c r="E96" s="5">
        <v>3.9E-2</v>
      </c>
      <c r="F96" s="6" t="s">
        <v>116</v>
      </c>
    </row>
    <row r="97" spans="4:6" ht="17.25" customHeight="1" x14ac:dyDescent="0.25">
      <c r="D97" s="7">
        <v>2022</v>
      </c>
      <c r="E97" s="8">
        <v>3.5000000000000003E-2</v>
      </c>
      <c r="F97" s="9" t="s">
        <v>117</v>
      </c>
    </row>
  </sheetData>
  <autoFilter ref="D3:F97" xr:uid="{A7849CFA-A88C-4DD4-8FF7-D8ACF0108E7C}"/>
  <hyperlinks>
    <hyperlink ref="F13" r:id="rId1" display="https://www.investopedia.com/terms/f/fair-labor-standards-act-flsa.asp" xr:uid="{B30540AB-4E6B-4872-9FBB-9DF59A42C06D}"/>
    <hyperlink ref="F53" r:id="rId2" display="https://www.investopedia.com/terms/i/inflation.asp" xr:uid="{51AAC064-D4C5-428B-86C3-6664DBE30702}"/>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B0CE48-1268-46E8-A8D2-828539F15821}">
  <dimension ref="A1:I33"/>
  <sheetViews>
    <sheetView topLeftCell="D1" workbookViewId="0">
      <selection activeCell="D7" sqref="D7"/>
    </sheetView>
  </sheetViews>
  <sheetFormatPr defaultRowHeight="15" x14ac:dyDescent="0.25"/>
  <cols>
    <col min="1" max="3" width="0" hidden="1" customWidth="1"/>
    <col min="4" max="4" width="76.85546875" bestFit="1" customWidth="1"/>
    <col min="5" max="5" width="24" bestFit="1" customWidth="1"/>
    <col min="6" max="6" width="40.7109375" bestFit="1" customWidth="1"/>
    <col min="7" max="7" width="68.85546875" bestFit="1" customWidth="1"/>
    <col min="8" max="8" width="24.85546875" bestFit="1" customWidth="1"/>
    <col min="9" max="9" width="48.42578125" bestFit="1" customWidth="1"/>
    <col min="10" max="11" width="9.140625" customWidth="1"/>
  </cols>
  <sheetData>
    <row r="1" spans="1:9" x14ac:dyDescent="0.25">
      <c r="A1" s="1" t="s">
        <v>0</v>
      </c>
      <c r="B1" s="1" t="s">
        <v>1</v>
      </c>
      <c r="C1" s="1" t="s">
        <v>2</v>
      </c>
      <c r="D1" s="1" t="s">
        <v>3</v>
      </c>
      <c r="E1" s="1" t="s">
        <v>4</v>
      </c>
      <c r="F1" s="1" t="s">
        <v>5</v>
      </c>
      <c r="G1" s="1" t="s">
        <v>6</v>
      </c>
      <c r="H1" s="1" t="s">
        <v>10</v>
      </c>
      <c r="I1" s="1" t="s">
        <v>11</v>
      </c>
    </row>
    <row r="2" spans="1:9" x14ac:dyDescent="0.25">
      <c r="A2" s="1" t="s">
        <v>12</v>
      </c>
      <c r="B2" s="1" t="s">
        <v>13</v>
      </c>
      <c r="C2" s="1" t="s">
        <v>14</v>
      </c>
      <c r="D2" s="1" t="s">
        <v>125</v>
      </c>
      <c r="E2" s="1">
        <v>1990</v>
      </c>
      <c r="F2" s="1" t="s">
        <v>15</v>
      </c>
      <c r="G2" s="1" t="s">
        <v>16</v>
      </c>
      <c r="H2" s="1">
        <v>0.74944999999999995</v>
      </c>
      <c r="I2" s="1" t="s">
        <v>124</v>
      </c>
    </row>
    <row r="3" spans="1:9" x14ac:dyDescent="0.25">
      <c r="A3" s="1" t="s">
        <v>12</v>
      </c>
      <c r="B3" s="1" t="s">
        <v>13</v>
      </c>
      <c r="C3" s="1" t="s">
        <v>14</v>
      </c>
      <c r="D3" s="1" t="s">
        <v>125</v>
      </c>
      <c r="E3" s="1">
        <v>1991</v>
      </c>
      <c r="F3" s="1" t="s">
        <v>15</v>
      </c>
      <c r="G3" s="1" t="s">
        <v>16</v>
      </c>
      <c r="H3" s="1">
        <v>0.74712000000000001</v>
      </c>
      <c r="I3" s="1" t="s">
        <v>124</v>
      </c>
    </row>
    <row r="4" spans="1:9" x14ac:dyDescent="0.25">
      <c r="A4" s="1" t="s">
        <v>12</v>
      </c>
      <c r="B4" s="1" t="s">
        <v>13</v>
      </c>
      <c r="C4" s="1" t="s">
        <v>14</v>
      </c>
      <c r="D4" s="1" t="s">
        <v>125</v>
      </c>
      <c r="E4" s="1">
        <v>1992</v>
      </c>
      <c r="F4" s="1" t="s">
        <v>15</v>
      </c>
      <c r="G4" s="1" t="s">
        <v>16</v>
      </c>
      <c r="H4" s="1">
        <v>0.75080000000000002</v>
      </c>
      <c r="I4" s="1" t="s">
        <v>124</v>
      </c>
    </row>
    <row r="5" spans="1:9" x14ac:dyDescent="0.25">
      <c r="A5" s="1" t="s">
        <v>12</v>
      </c>
      <c r="B5" s="1" t="s">
        <v>13</v>
      </c>
      <c r="C5" s="1" t="s">
        <v>14</v>
      </c>
      <c r="D5" s="1" t="s">
        <v>125</v>
      </c>
      <c r="E5" s="1">
        <v>1993</v>
      </c>
      <c r="F5" s="1" t="s">
        <v>15</v>
      </c>
      <c r="G5" s="1" t="s">
        <v>16</v>
      </c>
      <c r="H5" s="1">
        <v>0.75051999999999996</v>
      </c>
      <c r="I5" s="1" t="s">
        <v>124</v>
      </c>
    </row>
    <row r="6" spans="1:9" x14ac:dyDescent="0.25">
      <c r="A6" s="1" t="s">
        <v>12</v>
      </c>
      <c r="B6" s="1" t="s">
        <v>13</v>
      </c>
      <c r="C6" s="1" t="s">
        <v>14</v>
      </c>
      <c r="D6" s="1" t="s">
        <v>125</v>
      </c>
      <c r="E6" s="1">
        <v>1994</v>
      </c>
      <c r="F6" s="1" t="s">
        <v>15</v>
      </c>
      <c r="G6" s="1" t="s">
        <v>16</v>
      </c>
      <c r="H6" s="1">
        <v>0.75251999999999997</v>
      </c>
      <c r="I6" s="1" t="s">
        <v>124</v>
      </c>
    </row>
    <row r="7" spans="1:9" x14ac:dyDescent="0.25">
      <c r="A7" s="1" t="s">
        <v>12</v>
      </c>
      <c r="B7" s="1" t="s">
        <v>13</v>
      </c>
      <c r="C7" s="1" t="s">
        <v>14</v>
      </c>
      <c r="D7" s="1" t="s">
        <v>125</v>
      </c>
      <c r="E7" s="1">
        <v>1995</v>
      </c>
      <c r="F7" s="1" t="s">
        <v>15</v>
      </c>
      <c r="G7" s="1" t="s">
        <v>16</v>
      </c>
      <c r="H7" s="1">
        <v>0.75438000000000005</v>
      </c>
      <c r="I7" s="1" t="s">
        <v>124</v>
      </c>
    </row>
    <row r="8" spans="1:9" x14ac:dyDescent="0.25">
      <c r="A8" s="1" t="s">
        <v>12</v>
      </c>
      <c r="B8" s="1" t="s">
        <v>13</v>
      </c>
      <c r="C8" s="1" t="s">
        <v>14</v>
      </c>
      <c r="D8" s="1" t="s">
        <v>125</v>
      </c>
      <c r="E8" s="1">
        <v>1996</v>
      </c>
      <c r="F8" s="1" t="s">
        <v>15</v>
      </c>
      <c r="G8" s="1" t="s">
        <v>16</v>
      </c>
      <c r="H8" s="1">
        <v>0.75643000000000005</v>
      </c>
      <c r="I8" s="1" t="s">
        <v>124</v>
      </c>
    </row>
    <row r="9" spans="1:9" x14ac:dyDescent="0.25">
      <c r="A9" s="1" t="s">
        <v>12</v>
      </c>
      <c r="B9" s="1" t="s">
        <v>13</v>
      </c>
      <c r="C9" s="1" t="s">
        <v>14</v>
      </c>
      <c r="D9" s="1" t="s">
        <v>125</v>
      </c>
      <c r="E9" s="1">
        <v>1997</v>
      </c>
      <c r="F9" s="1" t="s">
        <v>15</v>
      </c>
      <c r="G9" s="1" t="s">
        <v>16</v>
      </c>
      <c r="H9" s="1">
        <v>0.75980000000000003</v>
      </c>
      <c r="I9" s="1" t="s">
        <v>124</v>
      </c>
    </row>
    <row r="10" spans="1:9" x14ac:dyDescent="0.25">
      <c r="A10" s="1" t="s">
        <v>12</v>
      </c>
      <c r="B10" s="1" t="s">
        <v>13</v>
      </c>
      <c r="C10" s="1" t="s">
        <v>14</v>
      </c>
      <c r="D10" s="1" t="s">
        <v>125</v>
      </c>
      <c r="E10" s="1">
        <v>1998</v>
      </c>
      <c r="F10" s="1" t="s">
        <v>15</v>
      </c>
      <c r="G10" s="1" t="s">
        <v>16</v>
      </c>
      <c r="H10" s="1">
        <v>0.75909000000000004</v>
      </c>
      <c r="I10" s="1" t="s">
        <v>124</v>
      </c>
    </row>
    <row r="11" spans="1:9" x14ac:dyDescent="0.25">
      <c r="A11" s="1" t="s">
        <v>12</v>
      </c>
      <c r="B11" s="1" t="s">
        <v>13</v>
      </c>
      <c r="C11" s="1" t="s">
        <v>14</v>
      </c>
      <c r="D11" s="1" t="s">
        <v>125</v>
      </c>
      <c r="E11" s="1">
        <v>1999</v>
      </c>
      <c r="F11" s="1" t="s">
        <v>15</v>
      </c>
      <c r="G11" s="1" t="s">
        <v>16</v>
      </c>
      <c r="H11" s="1">
        <v>0.75841999999999998</v>
      </c>
      <c r="I11" s="1" t="s">
        <v>124</v>
      </c>
    </row>
    <row r="12" spans="1:9" x14ac:dyDescent="0.25">
      <c r="A12" s="1" t="s">
        <v>12</v>
      </c>
      <c r="B12" s="1" t="s">
        <v>13</v>
      </c>
      <c r="C12" s="1" t="s">
        <v>14</v>
      </c>
      <c r="D12" s="1" t="s">
        <v>125</v>
      </c>
      <c r="E12" s="1">
        <v>2000</v>
      </c>
      <c r="F12" s="1" t="s">
        <v>15</v>
      </c>
      <c r="G12" s="1" t="s">
        <v>16</v>
      </c>
      <c r="H12" s="1">
        <v>0.75780000000000003</v>
      </c>
      <c r="I12" s="1" t="s">
        <v>124</v>
      </c>
    </row>
    <row r="13" spans="1:9" x14ac:dyDescent="0.25">
      <c r="A13" s="1" t="s">
        <v>12</v>
      </c>
      <c r="B13" s="1" t="s">
        <v>13</v>
      </c>
      <c r="C13" s="1" t="s">
        <v>14</v>
      </c>
      <c r="D13" s="1" t="s">
        <v>125</v>
      </c>
      <c r="E13" s="1">
        <v>2001</v>
      </c>
      <c r="F13" s="1" t="s">
        <v>15</v>
      </c>
      <c r="G13" s="1" t="s">
        <v>16</v>
      </c>
      <c r="H13" s="1">
        <v>0.75353999999999999</v>
      </c>
      <c r="I13" s="1" t="s">
        <v>124</v>
      </c>
    </row>
    <row r="14" spans="1:9" x14ac:dyDescent="0.25">
      <c r="A14" s="1" t="s">
        <v>12</v>
      </c>
      <c r="B14" s="1" t="s">
        <v>13</v>
      </c>
      <c r="C14" s="1" t="s">
        <v>14</v>
      </c>
      <c r="D14" s="1" t="s">
        <v>125</v>
      </c>
      <c r="E14" s="1">
        <v>2002</v>
      </c>
      <c r="F14" s="1" t="s">
        <v>15</v>
      </c>
      <c r="G14" s="1" t="s">
        <v>16</v>
      </c>
      <c r="H14" s="1">
        <v>0.74927999999999995</v>
      </c>
      <c r="I14" s="1" t="s">
        <v>124</v>
      </c>
    </row>
    <row r="15" spans="1:9" x14ac:dyDescent="0.25">
      <c r="A15" s="1" t="s">
        <v>12</v>
      </c>
      <c r="B15" s="1" t="s">
        <v>13</v>
      </c>
      <c r="C15" s="1" t="s">
        <v>14</v>
      </c>
      <c r="D15" s="1" t="s">
        <v>125</v>
      </c>
      <c r="E15" s="1">
        <v>2003</v>
      </c>
      <c r="F15" s="1" t="s">
        <v>15</v>
      </c>
      <c r="G15" s="1" t="s">
        <v>16</v>
      </c>
      <c r="H15" s="1">
        <v>0.74324000000000001</v>
      </c>
      <c r="I15" s="1" t="s">
        <v>124</v>
      </c>
    </row>
    <row r="16" spans="1:9" x14ac:dyDescent="0.25">
      <c r="A16" s="1" t="s">
        <v>12</v>
      </c>
      <c r="B16" s="1" t="s">
        <v>13</v>
      </c>
      <c r="C16" s="1" t="s">
        <v>14</v>
      </c>
      <c r="D16" s="1" t="s">
        <v>125</v>
      </c>
      <c r="E16" s="1">
        <v>2004</v>
      </c>
      <c r="F16" s="1" t="s">
        <v>15</v>
      </c>
      <c r="G16" s="1" t="s">
        <v>16</v>
      </c>
      <c r="H16" s="1">
        <v>0.73987999999999998</v>
      </c>
      <c r="I16" s="1" t="s">
        <v>124</v>
      </c>
    </row>
    <row r="17" spans="1:9" x14ac:dyDescent="0.25">
      <c r="A17" s="1" t="s">
        <v>12</v>
      </c>
      <c r="B17" s="1" t="s">
        <v>13</v>
      </c>
      <c r="C17" s="1" t="s">
        <v>14</v>
      </c>
      <c r="D17" s="1" t="s">
        <v>125</v>
      </c>
      <c r="E17" s="1">
        <v>2005</v>
      </c>
      <c r="F17" s="1" t="s">
        <v>15</v>
      </c>
      <c r="G17" s="1" t="s">
        <v>16</v>
      </c>
      <c r="H17" s="1">
        <v>0.73972000000000004</v>
      </c>
      <c r="I17" s="1" t="s">
        <v>124</v>
      </c>
    </row>
    <row r="18" spans="1:9" x14ac:dyDescent="0.25">
      <c r="A18" s="1" t="s">
        <v>12</v>
      </c>
      <c r="B18" s="1" t="s">
        <v>13</v>
      </c>
      <c r="C18" s="1" t="s">
        <v>14</v>
      </c>
      <c r="D18" s="1" t="s">
        <v>125</v>
      </c>
      <c r="E18" s="1">
        <v>2006</v>
      </c>
      <c r="F18" s="1" t="s">
        <v>15</v>
      </c>
      <c r="G18" s="1" t="s">
        <v>16</v>
      </c>
      <c r="H18" s="1">
        <v>0.74067000000000005</v>
      </c>
      <c r="I18" s="1" t="s">
        <v>124</v>
      </c>
    </row>
    <row r="19" spans="1:9" x14ac:dyDescent="0.25">
      <c r="A19" s="1" t="s">
        <v>12</v>
      </c>
      <c r="B19" s="1" t="s">
        <v>13</v>
      </c>
      <c r="C19" s="1" t="s">
        <v>14</v>
      </c>
      <c r="D19" s="1" t="s">
        <v>125</v>
      </c>
      <c r="E19" s="1">
        <v>2007</v>
      </c>
      <c r="F19" s="1" t="s">
        <v>15</v>
      </c>
      <c r="G19" s="1" t="s">
        <v>16</v>
      </c>
      <c r="H19" s="1">
        <v>0.73797000000000001</v>
      </c>
      <c r="I19" s="1" t="s">
        <v>124</v>
      </c>
    </row>
    <row r="20" spans="1:9" x14ac:dyDescent="0.25">
      <c r="A20" s="1" t="s">
        <v>12</v>
      </c>
      <c r="B20" s="1" t="s">
        <v>13</v>
      </c>
      <c r="C20" s="1" t="s">
        <v>14</v>
      </c>
      <c r="D20" s="1" t="s">
        <v>125</v>
      </c>
      <c r="E20" s="1">
        <v>2008</v>
      </c>
      <c r="F20" s="1" t="s">
        <v>15</v>
      </c>
      <c r="G20" s="1" t="s">
        <v>16</v>
      </c>
      <c r="H20" s="1">
        <v>0.73777000000000004</v>
      </c>
      <c r="I20" s="1" t="s">
        <v>124</v>
      </c>
    </row>
    <row r="21" spans="1:9" x14ac:dyDescent="0.25">
      <c r="A21" s="1" t="s">
        <v>12</v>
      </c>
      <c r="B21" s="1" t="s">
        <v>13</v>
      </c>
      <c r="C21" s="1" t="s">
        <v>14</v>
      </c>
      <c r="D21" s="1" t="s">
        <v>125</v>
      </c>
      <c r="E21" s="1">
        <v>2009</v>
      </c>
      <c r="F21" s="1" t="s">
        <v>15</v>
      </c>
      <c r="G21" s="1" t="s">
        <v>16</v>
      </c>
      <c r="H21" s="1">
        <v>0.73107999999999995</v>
      </c>
      <c r="I21" s="1" t="s">
        <v>124</v>
      </c>
    </row>
    <row r="22" spans="1:9" x14ac:dyDescent="0.25">
      <c r="A22" s="1" t="s">
        <v>12</v>
      </c>
      <c r="B22" s="1" t="s">
        <v>13</v>
      </c>
      <c r="C22" s="1" t="s">
        <v>14</v>
      </c>
      <c r="D22" s="1" t="s">
        <v>125</v>
      </c>
      <c r="E22" s="1">
        <v>2010</v>
      </c>
      <c r="F22" s="1" t="s">
        <v>15</v>
      </c>
      <c r="G22" s="1" t="s">
        <v>16</v>
      </c>
      <c r="H22" s="1">
        <v>0.72426999999999997</v>
      </c>
      <c r="I22" s="1" t="s">
        <v>124</v>
      </c>
    </row>
    <row r="23" spans="1:9" x14ac:dyDescent="0.25">
      <c r="A23" s="1" t="s">
        <v>12</v>
      </c>
      <c r="B23" s="1" t="s">
        <v>13</v>
      </c>
      <c r="C23" s="1" t="s">
        <v>14</v>
      </c>
      <c r="D23" s="1" t="s">
        <v>125</v>
      </c>
      <c r="E23" s="1">
        <v>2011</v>
      </c>
      <c r="F23" s="1" t="s">
        <v>15</v>
      </c>
      <c r="G23" s="1" t="s">
        <v>16</v>
      </c>
      <c r="H23" s="1">
        <v>0.71882999999999997</v>
      </c>
      <c r="I23" s="1" t="s">
        <v>124</v>
      </c>
    </row>
    <row r="24" spans="1:9" x14ac:dyDescent="0.25">
      <c r="A24" s="1" t="s">
        <v>12</v>
      </c>
      <c r="B24" s="1" t="s">
        <v>13</v>
      </c>
      <c r="C24" s="1" t="s">
        <v>14</v>
      </c>
      <c r="D24" s="1" t="s">
        <v>125</v>
      </c>
      <c r="E24" s="1">
        <v>2012</v>
      </c>
      <c r="F24" s="1" t="s">
        <v>15</v>
      </c>
      <c r="G24" s="1" t="s">
        <v>16</v>
      </c>
      <c r="H24" s="1">
        <v>0.71840999999999999</v>
      </c>
      <c r="I24" s="1" t="s">
        <v>124</v>
      </c>
    </row>
    <row r="25" spans="1:9" x14ac:dyDescent="0.25">
      <c r="A25" s="1" t="s">
        <v>12</v>
      </c>
      <c r="B25" s="1" t="s">
        <v>13</v>
      </c>
      <c r="C25" s="1" t="s">
        <v>14</v>
      </c>
      <c r="D25" s="1" t="s">
        <v>125</v>
      </c>
      <c r="E25" s="1">
        <v>2013</v>
      </c>
      <c r="F25" s="1" t="s">
        <v>15</v>
      </c>
      <c r="G25" s="1" t="s">
        <v>16</v>
      </c>
      <c r="H25" s="1">
        <v>0.71570999999999996</v>
      </c>
      <c r="I25" s="1" t="s">
        <v>124</v>
      </c>
    </row>
    <row r="26" spans="1:9" x14ac:dyDescent="0.25">
      <c r="A26" s="1" t="s">
        <v>12</v>
      </c>
      <c r="B26" s="1" t="s">
        <v>13</v>
      </c>
      <c r="C26" s="1" t="s">
        <v>14</v>
      </c>
      <c r="D26" s="1" t="s">
        <v>125</v>
      </c>
      <c r="E26" s="1">
        <v>2014</v>
      </c>
      <c r="F26" s="1" t="s">
        <v>15</v>
      </c>
      <c r="G26" s="1" t="s">
        <v>16</v>
      </c>
      <c r="H26" s="1">
        <v>0.71458999999999995</v>
      </c>
      <c r="I26" s="1" t="s">
        <v>124</v>
      </c>
    </row>
    <row r="27" spans="1:9" x14ac:dyDescent="0.25">
      <c r="A27" s="1" t="s">
        <v>12</v>
      </c>
      <c r="B27" s="1" t="s">
        <v>13</v>
      </c>
      <c r="C27" s="1" t="s">
        <v>14</v>
      </c>
      <c r="D27" s="1" t="s">
        <v>125</v>
      </c>
      <c r="E27" s="1">
        <v>2015</v>
      </c>
      <c r="F27" s="1" t="s">
        <v>15</v>
      </c>
      <c r="G27" s="1" t="s">
        <v>16</v>
      </c>
      <c r="H27" s="1">
        <v>0.71365999999999996</v>
      </c>
      <c r="I27" s="1" t="s">
        <v>124</v>
      </c>
    </row>
    <row r="28" spans="1:9" x14ac:dyDescent="0.25">
      <c r="A28" s="1" t="s">
        <v>12</v>
      </c>
      <c r="B28" s="1" t="s">
        <v>13</v>
      </c>
      <c r="C28" s="1" t="s">
        <v>14</v>
      </c>
      <c r="D28" s="1" t="s">
        <v>125</v>
      </c>
      <c r="E28" s="1">
        <v>2016</v>
      </c>
      <c r="F28" s="1" t="s">
        <v>15</v>
      </c>
      <c r="G28" s="1" t="s">
        <v>16</v>
      </c>
      <c r="H28" s="1">
        <v>0.71721000000000001</v>
      </c>
      <c r="I28" s="1" t="s">
        <v>124</v>
      </c>
    </row>
    <row r="29" spans="1:9" x14ac:dyDescent="0.25">
      <c r="A29" s="1" t="s">
        <v>12</v>
      </c>
      <c r="B29" s="1" t="s">
        <v>13</v>
      </c>
      <c r="C29" s="1" t="s">
        <v>14</v>
      </c>
      <c r="D29" s="1" t="s">
        <v>125</v>
      </c>
      <c r="E29" s="1">
        <v>2017</v>
      </c>
      <c r="F29" s="1" t="s">
        <v>15</v>
      </c>
      <c r="G29" s="1" t="s">
        <v>16</v>
      </c>
      <c r="H29" s="1">
        <v>0.72128000000000003</v>
      </c>
      <c r="I29" s="1" t="s">
        <v>124</v>
      </c>
    </row>
    <row r="30" spans="1:9" x14ac:dyDescent="0.25">
      <c r="A30" s="1" t="s">
        <v>12</v>
      </c>
      <c r="B30" s="1" t="s">
        <v>13</v>
      </c>
      <c r="C30" s="1" t="s">
        <v>14</v>
      </c>
      <c r="D30" s="1" t="s">
        <v>125</v>
      </c>
      <c r="E30" s="1">
        <v>2018</v>
      </c>
      <c r="F30" s="1" t="s">
        <v>15</v>
      </c>
      <c r="G30" s="1" t="s">
        <v>16</v>
      </c>
      <c r="H30" s="1">
        <v>0.72401000000000004</v>
      </c>
      <c r="I30" s="1" t="s">
        <v>124</v>
      </c>
    </row>
    <row r="31" spans="1:9" x14ac:dyDescent="0.25">
      <c r="A31" s="1" t="s">
        <v>12</v>
      </c>
      <c r="B31" s="1" t="s">
        <v>13</v>
      </c>
      <c r="C31" s="1" t="s">
        <v>14</v>
      </c>
      <c r="D31" s="1" t="s">
        <v>125</v>
      </c>
      <c r="E31" s="1">
        <v>2019</v>
      </c>
      <c r="F31" s="1" t="s">
        <v>15</v>
      </c>
      <c r="G31" s="1" t="s">
        <v>16</v>
      </c>
      <c r="H31" s="1">
        <v>0.72865000000000002</v>
      </c>
      <c r="I31" s="1" t="s">
        <v>124</v>
      </c>
    </row>
    <row r="32" spans="1:9" x14ac:dyDescent="0.25">
      <c r="A32" s="1" t="s">
        <v>12</v>
      </c>
      <c r="B32" s="1" t="s">
        <v>13</v>
      </c>
      <c r="C32" s="1" t="s">
        <v>14</v>
      </c>
      <c r="D32" s="1" t="s">
        <v>125</v>
      </c>
      <c r="E32" s="1">
        <v>2020</v>
      </c>
      <c r="F32" s="1" t="s">
        <v>15</v>
      </c>
      <c r="G32" s="1" t="s">
        <v>16</v>
      </c>
      <c r="H32" s="1">
        <v>0.71719999999999995</v>
      </c>
      <c r="I32" s="1" t="s">
        <v>124</v>
      </c>
    </row>
    <row r="33" spans="1:9" x14ac:dyDescent="0.25">
      <c r="A33" s="1" t="s">
        <v>12</v>
      </c>
      <c r="B33" s="1" t="s">
        <v>13</v>
      </c>
      <c r="C33" s="1" t="s">
        <v>14</v>
      </c>
      <c r="D33" s="1" t="s">
        <v>125</v>
      </c>
      <c r="E33" s="1">
        <v>2021</v>
      </c>
      <c r="F33" s="1" t="s">
        <v>15</v>
      </c>
      <c r="G33" s="1" t="s">
        <v>16</v>
      </c>
      <c r="H33" s="1">
        <v>0.72072999999999998</v>
      </c>
      <c r="I33" s="1" t="s">
        <v>124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FEF374-5346-4618-B32E-134A1E419D9A}">
  <dimension ref="A1:L917"/>
  <sheetViews>
    <sheetView workbookViewId="0">
      <selection activeCell="C12" sqref="C12"/>
    </sheetView>
  </sheetViews>
  <sheetFormatPr defaultRowHeight="15" x14ac:dyDescent="0.25"/>
  <cols>
    <col min="1" max="1" width="11.7109375" bestFit="1" customWidth="1"/>
    <col min="3" max="3" width="22.7109375" bestFit="1" customWidth="1"/>
    <col min="4" max="4" width="23" bestFit="1" customWidth="1"/>
    <col min="5" max="5" width="18.7109375" customWidth="1"/>
  </cols>
  <sheetData>
    <row r="1" spans="1:12" x14ac:dyDescent="0.25">
      <c r="A1" s="1" t="s">
        <v>0</v>
      </c>
      <c r="B1" s="1" t="s">
        <v>1</v>
      </c>
      <c r="C1" s="1" t="s">
        <v>2</v>
      </c>
      <c r="D1" s="1" t="s">
        <v>3</v>
      </c>
      <c r="E1" s="1" t="s">
        <v>4</v>
      </c>
      <c r="F1" s="1" t="s">
        <v>5</v>
      </c>
      <c r="G1" s="1" t="s">
        <v>6</v>
      </c>
      <c r="H1" s="1" t="s">
        <v>7</v>
      </c>
      <c r="I1" s="1" t="s">
        <v>8</v>
      </c>
      <c r="J1" s="1" t="s">
        <v>9</v>
      </c>
      <c r="K1" s="1" t="s">
        <v>10</v>
      </c>
      <c r="L1" s="1" t="s">
        <v>11</v>
      </c>
    </row>
    <row r="2" spans="1:12" x14ac:dyDescent="0.25">
      <c r="A2" s="1" t="s">
        <v>12</v>
      </c>
      <c r="B2" s="1" t="s">
        <v>13</v>
      </c>
      <c r="C2" s="1" t="s">
        <v>14</v>
      </c>
      <c r="D2" s="1" t="s">
        <v>129</v>
      </c>
      <c r="E2" s="1">
        <v>1948</v>
      </c>
      <c r="F2" s="1" t="s">
        <v>128</v>
      </c>
      <c r="G2" s="1" t="s">
        <v>127</v>
      </c>
      <c r="H2" s="1"/>
      <c r="I2" s="1"/>
      <c r="J2" s="1"/>
      <c r="K2" s="1">
        <v>58061000</v>
      </c>
      <c r="L2" s="1" t="s">
        <v>126</v>
      </c>
    </row>
    <row r="3" spans="1:12" x14ac:dyDescent="0.25">
      <c r="A3" s="1" t="s">
        <v>12</v>
      </c>
      <c r="B3" s="1" t="s">
        <v>13</v>
      </c>
      <c r="C3" s="1" t="s">
        <v>14</v>
      </c>
      <c r="D3" s="1" t="s">
        <v>129</v>
      </c>
      <c r="E3" s="1">
        <v>1948</v>
      </c>
      <c r="F3" s="1" t="s">
        <v>128</v>
      </c>
      <c r="G3" s="1" t="s">
        <v>127</v>
      </c>
      <c r="H3" s="1"/>
      <c r="I3" s="1"/>
      <c r="J3" s="1"/>
      <c r="K3" s="1">
        <v>58196000</v>
      </c>
      <c r="L3" s="1" t="s">
        <v>126</v>
      </c>
    </row>
    <row r="4" spans="1:12" x14ac:dyDescent="0.25">
      <c r="A4" s="1" t="s">
        <v>12</v>
      </c>
      <c r="B4" s="1" t="s">
        <v>13</v>
      </c>
      <c r="C4" s="1" t="s">
        <v>14</v>
      </c>
      <c r="D4" s="1" t="s">
        <v>129</v>
      </c>
      <c r="E4" s="1">
        <v>1948</v>
      </c>
      <c r="F4" s="1" t="s">
        <v>128</v>
      </c>
      <c r="G4" s="1" t="s">
        <v>127</v>
      </c>
      <c r="H4" s="1"/>
      <c r="I4" s="1"/>
      <c r="J4" s="1"/>
      <c r="K4" s="1">
        <v>57671000</v>
      </c>
      <c r="L4" s="1" t="s">
        <v>126</v>
      </c>
    </row>
    <row r="5" spans="1:12" x14ac:dyDescent="0.25">
      <c r="A5" s="1" t="s">
        <v>12</v>
      </c>
      <c r="B5" s="1" t="s">
        <v>13</v>
      </c>
      <c r="C5" s="1" t="s">
        <v>14</v>
      </c>
      <c r="D5" s="1" t="s">
        <v>129</v>
      </c>
      <c r="E5" s="1">
        <v>1948</v>
      </c>
      <c r="F5" s="1" t="s">
        <v>128</v>
      </c>
      <c r="G5" s="1" t="s">
        <v>127</v>
      </c>
      <c r="H5" s="1"/>
      <c r="I5" s="1"/>
      <c r="J5" s="1"/>
      <c r="K5" s="1">
        <v>58291000</v>
      </c>
      <c r="L5" s="1" t="s">
        <v>126</v>
      </c>
    </row>
    <row r="6" spans="1:12" x14ac:dyDescent="0.25">
      <c r="A6" s="1" t="s">
        <v>12</v>
      </c>
      <c r="B6" s="1" t="s">
        <v>13</v>
      </c>
      <c r="C6" s="1" t="s">
        <v>14</v>
      </c>
      <c r="D6" s="1" t="s">
        <v>129</v>
      </c>
      <c r="E6" s="1">
        <v>1948</v>
      </c>
      <c r="F6" s="1" t="s">
        <v>128</v>
      </c>
      <c r="G6" s="1" t="s">
        <v>127</v>
      </c>
      <c r="H6" s="1"/>
      <c r="I6" s="1"/>
      <c r="J6" s="1"/>
      <c r="K6" s="1">
        <v>57854000</v>
      </c>
      <c r="L6" s="1" t="s">
        <v>126</v>
      </c>
    </row>
    <row r="7" spans="1:12" x14ac:dyDescent="0.25">
      <c r="A7" s="1" t="s">
        <v>12</v>
      </c>
      <c r="B7" s="1" t="s">
        <v>13</v>
      </c>
      <c r="C7" s="1" t="s">
        <v>14</v>
      </c>
      <c r="D7" s="1" t="s">
        <v>129</v>
      </c>
      <c r="E7" s="1">
        <v>1948</v>
      </c>
      <c r="F7" s="1" t="s">
        <v>128</v>
      </c>
      <c r="G7" s="1" t="s">
        <v>127</v>
      </c>
      <c r="H7" s="1"/>
      <c r="I7" s="1"/>
      <c r="J7" s="1"/>
      <c r="K7" s="1">
        <v>58743000</v>
      </c>
      <c r="L7" s="1" t="s">
        <v>126</v>
      </c>
    </row>
    <row r="8" spans="1:12" x14ac:dyDescent="0.25">
      <c r="A8" s="1" t="s">
        <v>12</v>
      </c>
      <c r="B8" s="1" t="s">
        <v>13</v>
      </c>
      <c r="C8" s="1" t="s">
        <v>14</v>
      </c>
      <c r="D8" s="1" t="s">
        <v>129</v>
      </c>
      <c r="E8" s="1">
        <v>1948</v>
      </c>
      <c r="F8" s="1" t="s">
        <v>128</v>
      </c>
      <c r="G8" s="1" t="s">
        <v>127</v>
      </c>
      <c r="H8" s="1"/>
      <c r="I8" s="1"/>
      <c r="J8" s="1"/>
      <c r="K8" s="1">
        <v>58968000</v>
      </c>
      <c r="L8" s="1" t="s">
        <v>126</v>
      </c>
    </row>
    <row r="9" spans="1:12" x14ac:dyDescent="0.25">
      <c r="A9" s="1" t="s">
        <v>12</v>
      </c>
      <c r="B9" s="1" t="s">
        <v>13</v>
      </c>
      <c r="C9" s="1" t="s">
        <v>14</v>
      </c>
      <c r="D9" s="1" t="s">
        <v>129</v>
      </c>
      <c r="E9" s="1">
        <v>1948</v>
      </c>
      <c r="F9" s="1" t="s">
        <v>128</v>
      </c>
      <c r="G9" s="1" t="s">
        <v>127</v>
      </c>
      <c r="H9" s="1"/>
      <c r="I9" s="1"/>
      <c r="J9" s="1"/>
      <c r="K9" s="1">
        <v>58456000</v>
      </c>
      <c r="L9" s="1" t="s">
        <v>126</v>
      </c>
    </row>
    <row r="10" spans="1:12" x14ac:dyDescent="0.25">
      <c r="A10" s="1" t="s">
        <v>12</v>
      </c>
      <c r="B10" s="1" t="s">
        <v>13</v>
      </c>
      <c r="C10" s="1" t="s">
        <v>14</v>
      </c>
      <c r="D10" s="1" t="s">
        <v>129</v>
      </c>
      <c r="E10" s="1">
        <v>1948</v>
      </c>
      <c r="F10" s="1" t="s">
        <v>128</v>
      </c>
      <c r="G10" s="1" t="s">
        <v>127</v>
      </c>
      <c r="H10" s="1"/>
      <c r="I10" s="1"/>
      <c r="J10" s="1"/>
      <c r="K10" s="1">
        <v>58513000</v>
      </c>
      <c r="L10" s="1" t="s">
        <v>126</v>
      </c>
    </row>
    <row r="11" spans="1:12" x14ac:dyDescent="0.25">
      <c r="A11" s="1" t="s">
        <v>12</v>
      </c>
      <c r="B11" s="1" t="s">
        <v>13</v>
      </c>
      <c r="C11" s="1" t="s">
        <v>14</v>
      </c>
      <c r="D11" s="1" t="s">
        <v>129</v>
      </c>
      <c r="E11" s="1">
        <v>1948</v>
      </c>
      <c r="F11" s="1" t="s">
        <v>128</v>
      </c>
      <c r="G11" s="1" t="s">
        <v>127</v>
      </c>
      <c r="H11" s="1"/>
      <c r="I11" s="1"/>
      <c r="J11" s="1"/>
      <c r="K11" s="1">
        <v>58387000</v>
      </c>
      <c r="L11" s="1" t="s">
        <v>126</v>
      </c>
    </row>
    <row r="12" spans="1:12" x14ac:dyDescent="0.25">
      <c r="A12" s="1" t="s">
        <v>12</v>
      </c>
      <c r="B12" s="1" t="s">
        <v>13</v>
      </c>
      <c r="C12" s="1" t="s">
        <v>14</v>
      </c>
      <c r="D12" s="1" t="s">
        <v>129</v>
      </c>
      <c r="E12" s="1">
        <v>1948</v>
      </c>
      <c r="F12" s="1" t="s">
        <v>128</v>
      </c>
      <c r="G12" s="1" t="s">
        <v>127</v>
      </c>
      <c r="H12" s="1"/>
      <c r="I12" s="1"/>
      <c r="J12" s="1"/>
      <c r="K12" s="1">
        <v>58417000</v>
      </c>
      <c r="L12" s="1" t="s">
        <v>126</v>
      </c>
    </row>
    <row r="13" spans="1:12" x14ac:dyDescent="0.25">
      <c r="A13" s="1" t="s">
        <v>12</v>
      </c>
      <c r="B13" s="1" t="s">
        <v>13</v>
      </c>
      <c r="C13" s="1" t="s">
        <v>14</v>
      </c>
      <c r="D13" s="1" t="s">
        <v>129</v>
      </c>
      <c r="E13" s="1">
        <v>1948</v>
      </c>
      <c r="F13" s="1" t="s">
        <v>128</v>
      </c>
      <c r="G13" s="1" t="s">
        <v>127</v>
      </c>
      <c r="H13" s="1"/>
      <c r="I13" s="1"/>
      <c r="J13" s="1"/>
      <c r="K13" s="1">
        <v>58740000</v>
      </c>
      <c r="L13" s="1" t="s">
        <v>126</v>
      </c>
    </row>
    <row r="14" spans="1:12" x14ac:dyDescent="0.25">
      <c r="A14" s="1" t="s">
        <v>12</v>
      </c>
      <c r="B14" s="1" t="s">
        <v>13</v>
      </c>
      <c r="C14" s="1" t="s">
        <v>14</v>
      </c>
      <c r="D14" s="1" t="s">
        <v>129</v>
      </c>
      <c r="E14" s="1">
        <v>1949</v>
      </c>
      <c r="F14" s="1" t="s">
        <v>128</v>
      </c>
      <c r="G14" s="1" t="s">
        <v>127</v>
      </c>
      <c r="H14" s="1"/>
      <c r="I14" s="1"/>
      <c r="J14" s="1"/>
      <c r="K14" s="1">
        <v>58175000</v>
      </c>
      <c r="L14" s="1" t="s">
        <v>126</v>
      </c>
    </row>
    <row r="15" spans="1:12" x14ac:dyDescent="0.25">
      <c r="A15" s="1" t="s">
        <v>12</v>
      </c>
      <c r="B15" s="1" t="s">
        <v>13</v>
      </c>
      <c r="C15" s="1" t="s">
        <v>14</v>
      </c>
      <c r="D15" s="1" t="s">
        <v>129</v>
      </c>
      <c r="E15" s="1">
        <v>1949</v>
      </c>
      <c r="F15" s="1" t="s">
        <v>128</v>
      </c>
      <c r="G15" s="1" t="s">
        <v>127</v>
      </c>
      <c r="H15" s="1"/>
      <c r="I15" s="1"/>
      <c r="J15" s="1"/>
      <c r="K15" s="1">
        <v>58208000</v>
      </c>
      <c r="L15" s="1" t="s">
        <v>126</v>
      </c>
    </row>
    <row r="16" spans="1:12" x14ac:dyDescent="0.25">
      <c r="A16" s="1" t="s">
        <v>12</v>
      </c>
      <c r="B16" s="1" t="s">
        <v>13</v>
      </c>
      <c r="C16" s="1" t="s">
        <v>14</v>
      </c>
      <c r="D16" s="1" t="s">
        <v>129</v>
      </c>
      <c r="E16" s="1">
        <v>1949</v>
      </c>
      <c r="F16" s="1" t="s">
        <v>128</v>
      </c>
      <c r="G16" s="1" t="s">
        <v>127</v>
      </c>
      <c r="H16" s="1"/>
      <c r="I16" s="1"/>
      <c r="J16" s="1"/>
      <c r="K16" s="1">
        <v>58043000</v>
      </c>
      <c r="L16" s="1" t="s">
        <v>126</v>
      </c>
    </row>
    <row r="17" spans="1:12" x14ac:dyDescent="0.25">
      <c r="A17" s="1" t="s">
        <v>12</v>
      </c>
      <c r="B17" s="1" t="s">
        <v>13</v>
      </c>
      <c r="C17" s="1" t="s">
        <v>14</v>
      </c>
      <c r="D17" s="1" t="s">
        <v>129</v>
      </c>
      <c r="E17" s="1">
        <v>1949</v>
      </c>
      <c r="F17" s="1" t="s">
        <v>128</v>
      </c>
      <c r="G17" s="1" t="s">
        <v>127</v>
      </c>
      <c r="H17" s="1"/>
      <c r="I17" s="1"/>
      <c r="J17" s="1"/>
      <c r="K17" s="1">
        <v>57747000</v>
      </c>
      <c r="L17" s="1" t="s">
        <v>126</v>
      </c>
    </row>
    <row r="18" spans="1:12" x14ac:dyDescent="0.25">
      <c r="A18" s="1" t="s">
        <v>12</v>
      </c>
      <c r="B18" s="1" t="s">
        <v>13</v>
      </c>
      <c r="C18" s="1" t="s">
        <v>14</v>
      </c>
      <c r="D18" s="1" t="s">
        <v>129</v>
      </c>
      <c r="E18" s="1">
        <v>1949</v>
      </c>
      <c r="F18" s="1" t="s">
        <v>128</v>
      </c>
      <c r="G18" s="1" t="s">
        <v>127</v>
      </c>
      <c r="H18" s="1"/>
      <c r="I18" s="1"/>
      <c r="J18" s="1"/>
      <c r="K18" s="1">
        <v>57552000</v>
      </c>
      <c r="L18" s="1" t="s">
        <v>126</v>
      </c>
    </row>
    <row r="19" spans="1:12" x14ac:dyDescent="0.25">
      <c r="A19" s="1" t="s">
        <v>12</v>
      </c>
      <c r="B19" s="1" t="s">
        <v>13</v>
      </c>
      <c r="C19" s="1" t="s">
        <v>14</v>
      </c>
      <c r="D19" s="1" t="s">
        <v>129</v>
      </c>
      <c r="E19" s="1">
        <v>1949</v>
      </c>
      <c r="F19" s="1" t="s">
        <v>128</v>
      </c>
      <c r="G19" s="1" t="s">
        <v>127</v>
      </c>
      <c r="H19" s="1"/>
      <c r="I19" s="1"/>
      <c r="J19" s="1"/>
      <c r="K19" s="1">
        <v>57172000</v>
      </c>
      <c r="L19" s="1" t="s">
        <v>126</v>
      </c>
    </row>
    <row r="20" spans="1:12" x14ac:dyDescent="0.25">
      <c r="A20" s="1" t="s">
        <v>12</v>
      </c>
      <c r="B20" s="1" t="s">
        <v>13</v>
      </c>
      <c r="C20" s="1" t="s">
        <v>14</v>
      </c>
      <c r="D20" s="1" t="s">
        <v>129</v>
      </c>
      <c r="E20" s="1">
        <v>1949</v>
      </c>
      <c r="F20" s="1" t="s">
        <v>128</v>
      </c>
      <c r="G20" s="1" t="s">
        <v>127</v>
      </c>
      <c r="H20" s="1"/>
      <c r="I20" s="1"/>
      <c r="J20" s="1"/>
      <c r="K20" s="1">
        <v>57190000</v>
      </c>
      <c r="L20" s="1" t="s">
        <v>126</v>
      </c>
    </row>
    <row r="21" spans="1:12" x14ac:dyDescent="0.25">
      <c r="A21" s="1" t="s">
        <v>12</v>
      </c>
      <c r="B21" s="1" t="s">
        <v>13</v>
      </c>
      <c r="C21" s="1" t="s">
        <v>14</v>
      </c>
      <c r="D21" s="1" t="s">
        <v>129</v>
      </c>
      <c r="E21" s="1">
        <v>1949</v>
      </c>
      <c r="F21" s="1" t="s">
        <v>128</v>
      </c>
      <c r="G21" s="1" t="s">
        <v>127</v>
      </c>
      <c r="H21" s="1"/>
      <c r="I21" s="1"/>
      <c r="J21" s="1"/>
      <c r="K21" s="1">
        <v>57397000</v>
      </c>
      <c r="L21" s="1" t="s">
        <v>126</v>
      </c>
    </row>
    <row r="22" spans="1:12" x14ac:dyDescent="0.25">
      <c r="A22" s="1" t="s">
        <v>12</v>
      </c>
      <c r="B22" s="1" t="s">
        <v>13</v>
      </c>
      <c r="C22" s="1" t="s">
        <v>14</v>
      </c>
      <c r="D22" s="1" t="s">
        <v>129</v>
      </c>
      <c r="E22" s="1">
        <v>1949</v>
      </c>
      <c r="F22" s="1" t="s">
        <v>128</v>
      </c>
      <c r="G22" s="1" t="s">
        <v>127</v>
      </c>
      <c r="H22" s="1"/>
      <c r="I22" s="1"/>
      <c r="J22" s="1"/>
      <c r="K22" s="1">
        <v>57584000</v>
      </c>
      <c r="L22" s="1" t="s">
        <v>126</v>
      </c>
    </row>
    <row r="23" spans="1:12" x14ac:dyDescent="0.25">
      <c r="A23" s="1" t="s">
        <v>12</v>
      </c>
      <c r="B23" s="1" t="s">
        <v>13</v>
      </c>
      <c r="C23" s="1" t="s">
        <v>14</v>
      </c>
      <c r="D23" s="1" t="s">
        <v>129</v>
      </c>
      <c r="E23" s="1">
        <v>1949</v>
      </c>
      <c r="F23" s="1" t="s">
        <v>128</v>
      </c>
      <c r="G23" s="1" t="s">
        <v>127</v>
      </c>
      <c r="H23" s="1"/>
      <c r="I23" s="1"/>
      <c r="J23" s="1"/>
      <c r="K23" s="1">
        <v>57269000</v>
      </c>
      <c r="L23" s="1" t="s">
        <v>126</v>
      </c>
    </row>
    <row r="24" spans="1:12" x14ac:dyDescent="0.25">
      <c r="A24" s="1" t="s">
        <v>12</v>
      </c>
      <c r="B24" s="1" t="s">
        <v>13</v>
      </c>
      <c r="C24" s="1" t="s">
        <v>14</v>
      </c>
      <c r="D24" s="1" t="s">
        <v>129</v>
      </c>
      <c r="E24" s="1">
        <v>1949</v>
      </c>
      <c r="F24" s="1" t="s">
        <v>128</v>
      </c>
      <c r="G24" s="1" t="s">
        <v>127</v>
      </c>
      <c r="H24" s="1"/>
      <c r="I24" s="1"/>
      <c r="J24" s="1"/>
      <c r="K24" s="1">
        <v>58009000</v>
      </c>
      <c r="L24" s="1" t="s">
        <v>126</v>
      </c>
    </row>
    <row r="25" spans="1:12" x14ac:dyDescent="0.25">
      <c r="A25" s="1" t="s">
        <v>12</v>
      </c>
      <c r="B25" s="1" t="s">
        <v>13</v>
      </c>
      <c r="C25" s="1" t="s">
        <v>14</v>
      </c>
      <c r="D25" s="1" t="s">
        <v>129</v>
      </c>
      <c r="E25" s="1">
        <v>1949</v>
      </c>
      <c r="F25" s="1" t="s">
        <v>128</v>
      </c>
      <c r="G25" s="1" t="s">
        <v>127</v>
      </c>
      <c r="H25" s="1"/>
      <c r="I25" s="1"/>
      <c r="J25" s="1"/>
      <c r="K25" s="1">
        <v>57845000</v>
      </c>
      <c r="L25" s="1" t="s">
        <v>126</v>
      </c>
    </row>
    <row r="26" spans="1:12" x14ac:dyDescent="0.25">
      <c r="A26" s="1" t="s">
        <v>12</v>
      </c>
      <c r="B26" s="1" t="s">
        <v>13</v>
      </c>
      <c r="C26" s="1" t="s">
        <v>14</v>
      </c>
      <c r="D26" s="1" t="s">
        <v>129</v>
      </c>
      <c r="E26" s="1">
        <v>1950</v>
      </c>
      <c r="F26" s="1" t="s">
        <v>128</v>
      </c>
      <c r="G26" s="1" t="s">
        <v>127</v>
      </c>
      <c r="H26" s="1"/>
      <c r="I26" s="1"/>
      <c r="J26" s="1"/>
      <c r="K26" s="1">
        <v>57635000</v>
      </c>
      <c r="L26" s="1" t="s">
        <v>126</v>
      </c>
    </row>
    <row r="27" spans="1:12" x14ac:dyDescent="0.25">
      <c r="A27" s="1" t="s">
        <v>12</v>
      </c>
      <c r="B27" s="1" t="s">
        <v>13</v>
      </c>
      <c r="C27" s="1" t="s">
        <v>14</v>
      </c>
      <c r="D27" s="1" t="s">
        <v>129</v>
      </c>
      <c r="E27" s="1">
        <v>1950</v>
      </c>
      <c r="F27" s="1" t="s">
        <v>128</v>
      </c>
      <c r="G27" s="1" t="s">
        <v>127</v>
      </c>
      <c r="H27" s="1"/>
      <c r="I27" s="1"/>
      <c r="J27" s="1"/>
      <c r="K27" s="1">
        <v>57751000</v>
      </c>
      <c r="L27" s="1" t="s">
        <v>126</v>
      </c>
    </row>
    <row r="28" spans="1:12" x14ac:dyDescent="0.25">
      <c r="A28" s="1" t="s">
        <v>12</v>
      </c>
      <c r="B28" s="1" t="s">
        <v>13</v>
      </c>
      <c r="C28" s="1" t="s">
        <v>14</v>
      </c>
      <c r="D28" s="1" t="s">
        <v>129</v>
      </c>
      <c r="E28" s="1">
        <v>1950</v>
      </c>
      <c r="F28" s="1" t="s">
        <v>128</v>
      </c>
      <c r="G28" s="1" t="s">
        <v>127</v>
      </c>
      <c r="H28" s="1"/>
      <c r="I28" s="1"/>
      <c r="J28" s="1"/>
      <c r="K28" s="1">
        <v>57728000</v>
      </c>
      <c r="L28" s="1" t="s">
        <v>126</v>
      </c>
    </row>
    <row r="29" spans="1:12" x14ac:dyDescent="0.25">
      <c r="A29" s="1" t="s">
        <v>12</v>
      </c>
      <c r="B29" s="1" t="s">
        <v>13</v>
      </c>
      <c r="C29" s="1" t="s">
        <v>14</v>
      </c>
      <c r="D29" s="1" t="s">
        <v>129</v>
      </c>
      <c r="E29" s="1">
        <v>1950</v>
      </c>
      <c r="F29" s="1" t="s">
        <v>128</v>
      </c>
      <c r="G29" s="1" t="s">
        <v>127</v>
      </c>
      <c r="H29" s="1"/>
      <c r="I29" s="1"/>
      <c r="J29" s="1"/>
      <c r="K29" s="1">
        <v>58583000</v>
      </c>
      <c r="L29" s="1" t="s">
        <v>126</v>
      </c>
    </row>
    <row r="30" spans="1:12" x14ac:dyDescent="0.25">
      <c r="A30" s="1" t="s">
        <v>12</v>
      </c>
      <c r="B30" s="1" t="s">
        <v>13</v>
      </c>
      <c r="C30" s="1" t="s">
        <v>14</v>
      </c>
      <c r="D30" s="1" t="s">
        <v>129</v>
      </c>
      <c r="E30" s="1">
        <v>1950</v>
      </c>
      <c r="F30" s="1" t="s">
        <v>128</v>
      </c>
      <c r="G30" s="1" t="s">
        <v>127</v>
      </c>
      <c r="H30" s="1"/>
      <c r="I30" s="1"/>
      <c r="J30" s="1"/>
      <c r="K30" s="1">
        <v>58649000</v>
      </c>
      <c r="L30" s="1" t="s">
        <v>126</v>
      </c>
    </row>
    <row r="31" spans="1:12" x14ac:dyDescent="0.25">
      <c r="A31" s="1" t="s">
        <v>12</v>
      </c>
      <c r="B31" s="1" t="s">
        <v>13</v>
      </c>
      <c r="C31" s="1" t="s">
        <v>14</v>
      </c>
      <c r="D31" s="1" t="s">
        <v>129</v>
      </c>
      <c r="E31" s="1">
        <v>1950</v>
      </c>
      <c r="F31" s="1" t="s">
        <v>128</v>
      </c>
      <c r="G31" s="1" t="s">
        <v>127</v>
      </c>
      <c r="H31" s="1"/>
      <c r="I31" s="1"/>
      <c r="J31" s="1"/>
      <c r="K31" s="1">
        <v>59052000</v>
      </c>
      <c r="L31" s="1" t="s">
        <v>126</v>
      </c>
    </row>
    <row r="32" spans="1:12" x14ac:dyDescent="0.25">
      <c r="A32" s="1" t="s">
        <v>12</v>
      </c>
      <c r="B32" s="1" t="s">
        <v>13</v>
      </c>
      <c r="C32" s="1" t="s">
        <v>14</v>
      </c>
      <c r="D32" s="1" t="s">
        <v>129</v>
      </c>
      <c r="E32" s="1">
        <v>1950</v>
      </c>
      <c r="F32" s="1" t="s">
        <v>128</v>
      </c>
      <c r="G32" s="1" t="s">
        <v>127</v>
      </c>
      <c r="H32" s="1"/>
      <c r="I32" s="1"/>
      <c r="J32" s="1"/>
      <c r="K32" s="1">
        <v>59001000</v>
      </c>
      <c r="L32" s="1" t="s">
        <v>126</v>
      </c>
    </row>
    <row r="33" spans="1:12" x14ac:dyDescent="0.25">
      <c r="A33" s="1" t="s">
        <v>12</v>
      </c>
      <c r="B33" s="1" t="s">
        <v>13</v>
      </c>
      <c r="C33" s="1" t="s">
        <v>14</v>
      </c>
      <c r="D33" s="1" t="s">
        <v>129</v>
      </c>
      <c r="E33" s="1">
        <v>1950</v>
      </c>
      <c r="F33" s="1" t="s">
        <v>128</v>
      </c>
      <c r="G33" s="1" t="s">
        <v>127</v>
      </c>
      <c r="H33" s="1"/>
      <c r="I33" s="1"/>
      <c r="J33" s="1"/>
      <c r="K33" s="1">
        <v>59797000</v>
      </c>
      <c r="L33" s="1" t="s">
        <v>126</v>
      </c>
    </row>
    <row r="34" spans="1:12" x14ac:dyDescent="0.25">
      <c r="A34" s="1" t="s">
        <v>12</v>
      </c>
      <c r="B34" s="1" t="s">
        <v>13</v>
      </c>
      <c r="C34" s="1" t="s">
        <v>14</v>
      </c>
      <c r="D34" s="1" t="s">
        <v>129</v>
      </c>
      <c r="E34" s="1">
        <v>1950</v>
      </c>
      <c r="F34" s="1" t="s">
        <v>128</v>
      </c>
      <c r="G34" s="1" t="s">
        <v>127</v>
      </c>
      <c r="H34" s="1"/>
      <c r="I34" s="1"/>
      <c r="J34" s="1"/>
      <c r="K34" s="1">
        <v>59575000</v>
      </c>
      <c r="L34" s="1" t="s">
        <v>126</v>
      </c>
    </row>
    <row r="35" spans="1:12" x14ac:dyDescent="0.25">
      <c r="A35" s="1" t="s">
        <v>12</v>
      </c>
      <c r="B35" s="1" t="s">
        <v>13</v>
      </c>
      <c r="C35" s="1" t="s">
        <v>14</v>
      </c>
      <c r="D35" s="1" t="s">
        <v>129</v>
      </c>
      <c r="E35" s="1">
        <v>1950</v>
      </c>
      <c r="F35" s="1" t="s">
        <v>128</v>
      </c>
      <c r="G35" s="1" t="s">
        <v>127</v>
      </c>
      <c r="H35" s="1"/>
      <c r="I35" s="1"/>
      <c r="J35" s="1"/>
      <c r="K35" s="1">
        <v>59803000</v>
      </c>
      <c r="L35" s="1" t="s">
        <v>126</v>
      </c>
    </row>
    <row r="36" spans="1:12" x14ac:dyDescent="0.25">
      <c r="A36" s="1" t="s">
        <v>12</v>
      </c>
      <c r="B36" s="1" t="s">
        <v>13</v>
      </c>
      <c r="C36" s="1" t="s">
        <v>14</v>
      </c>
      <c r="D36" s="1" t="s">
        <v>129</v>
      </c>
      <c r="E36" s="1">
        <v>1950</v>
      </c>
      <c r="F36" s="1" t="s">
        <v>128</v>
      </c>
      <c r="G36" s="1" t="s">
        <v>127</v>
      </c>
      <c r="H36" s="1"/>
      <c r="I36" s="1"/>
      <c r="J36" s="1"/>
      <c r="K36" s="1">
        <v>59697000</v>
      </c>
      <c r="L36" s="1" t="s">
        <v>126</v>
      </c>
    </row>
    <row r="37" spans="1:12" x14ac:dyDescent="0.25">
      <c r="A37" s="1" t="s">
        <v>12</v>
      </c>
      <c r="B37" s="1" t="s">
        <v>13</v>
      </c>
      <c r="C37" s="1" t="s">
        <v>14</v>
      </c>
      <c r="D37" s="1" t="s">
        <v>129</v>
      </c>
      <c r="E37" s="1">
        <v>1950</v>
      </c>
      <c r="F37" s="1" t="s">
        <v>128</v>
      </c>
      <c r="G37" s="1" t="s">
        <v>127</v>
      </c>
      <c r="H37" s="1"/>
      <c r="I37" s="1"/>
      <c r="J37" s="1"/>
      <c r="K37" s="1">
        <v>59429000</v>
      </c>
      <c r="L37" s="1" t="s">
        <v>126</v>
      </c>
    </row>
    <row r="38" spans="1:12" x14ac:dyDescent="0.25">
      <c r="A38" s="1" t="s">
        <v>12</v>
      </c>
      <c r="B38" s="1" t="s">
        <v>13</v>
      </c>
      <c r="C38" s="1" t="s">
        <v>14</v>
      </c>
      <c r="D38" s="1" t="s">
        <v>129</v>
      </c>
      <c r="E38" s="1">
        <v>1951</v>
      </c>
      <c r="F38" s="1" t="s">
        <v>128</v>
      </c>
      <c r="G38" s="1" t="s">
        <v>127</v>
      </c>
      <c r="H38" s="1"/>
      <c r="I38" s="1"/>
      <c r="J38" s="1"/>
      <c r="K38" s="1">
        <v>59636000</v>
      </c>
      <c r="L38" s="1" t="s">
        <v>126</v>
      </c>
    </row>
    <row r="39" spans="1:12" x14ac:dyDescent="0.25">
      <c r="A39" s="1" t="s">
        <v>12</v>
      </c>
      <c r="B39" s="1" t="s">
        <v>13</v>
      </c>
      <c r="C39" s="1" t="s">
        <v>14</v>
      </c>
      <c r="D39" s="1" t="s">
        <v>129</v>
      </c>
      <c r="E39" s="1">
        <v>1951</v>
      </c>
      <c r="F39" s="1" t="s">
        <v>128</v>
      </c>
      <c r="G39" s="1" t="s">
        <v>127</v>
      </c>
      <c r="H39" s="1"/>
      <c r="I39" s="1"/>
      <c r="J39" s="1"/>
      <c r="K39" s="1">
        <v>59661000</v>
      </c>
      <c r="L39" s="1" t="s">
        <v>126</v>
      </c>
    </row>
    <row r="40" spans="1:12" x14ac:dyDescent="0.25">
      <c r="A40" s="1" t="s">
        <v>12</v>
      </c>
      <c r="B40" s="1" t="s">
        <v>13</v>
      </c>
      <c r="C40" s="1" t="s">
        <v>14</v>
      </c>
      <c r="D40" s="1" t="s">
        <v>129</v>
      </c>
      <c r="E40" s="1">
        <v>1951</v>
      </c>
      <c r="F40" s="1" t="s">
        <v>128</v>
      </c>
      <c r="G40" s="1" t="s">
        <v>127</v>
      </c>
      <c r="H40" s="1"/>
      <c r="I40" s="1"/>
      <c r="J40" s="1"/>
      <c r="K40" s="1">
        <v>60401000</v>
      </c>
      <c r="L40" s="1" t="s">
        <v>126</v>
      </c>
    </row>
    <row r="41" spans="1:12" x14ac:dyDescent="0.25">
      <c r="A41" s="1" t="s">
        <v>12</v>
      </c>
      <c r="B41" s="1" t="s">
        <v>13</v>
      </c>
      <c r="C41" s="1" t="s">
        <v>14</v>
      </c>
      <c r="D41" s="1" t="s">
        <v>129</v>
      </c>
      <c r="E41" s="1">
        <v>1951</v>
      </c>
      <c r="F41" s="1" t="s">
        <v>128</v>
      </c>
      <c r="G41" s="1" t="s">
        <v>127</v>
      </c>
      <c r="H41" s="1"/>
      <c r="I41" s="1"/>
      <c r="J41" s="1"/>
      <c r="K41" s="1">
        <v>59889000</v>
      </c>
      <c r="L41" s="1" t="s">
        <v>126</v>
      </c>
    </row>
    <row r="42" spans="1:12" x14ac:dyDescent="0.25">
      <c r="A42" s="1" t="s">
        <v>12</v>
      </c>
      <c r="B42" s="1" t="s">
        <v>13</v>
      </c>
      <c r="C42" s="1" t="s">
        <v>14</v>
      </c>
      <c r="D42" s="1" t="s">
        <v>129</v>
      </c>
      <c r="E42" s="1">
        <v>1951</v>
      </c>
      <c r="F42" s="1" t="s">
        <v>128</v>
      </c>
      <c r="G42" s="1" t="s">
        <v>127</v>
      </c>
      <c r="H42" s="1"/>
      <c r="I42" s="1"/>
      <c r="J42" s="1"/>
      <c r="K42" s="1">
        <v>60188000</v>
      </c>
      <c r="L42" s="1" t="s">
        <v>126</v>
      </c>
    </row>
    <row r="43" spans="1:12" x14ac:dyDescent="0.25">
      <c r="A43" s="1" t="s">
        <v>12</v>
      </c>
      <c r="B43" s="1" t="s">
        <v>13</v>
      </c>
      <c r="C43" s="1" t="s">
        <v>14</v>
      </c>
      <c r="D43" s="1" t="s">
        <v>129</v>
      </c>
      <c r="E43" s="1">
        <v>1951</v>
      </c>
      <c r="F43" s="1" t="s">
        <v>128</v>
      </c>
      <c r="G43" s="1" t="s">
        <v>127</v>
      </c>
      <c r="H43" s="1"/>
      <c r="I43" s="1"/>
      <c r="J43" s="1"/>
      <c r="K43" s="1">
        <v>59620000</v>
      </c>
      <c r="L43" s="1" t="s">
        <v>126</v>
      </c>
    </row>
    <row r="44" spans="1:12" x14ac:dyDescent="0.25">
      <c r="A44" s="1" t="s">
        <v>12</v>
      </c>
      <c r="B44" s="1" t="s">
        <v>13</v>
      </c>
      <c r="C44" s="1" t="s">
        <v>14</v>
      </c>
      <c r="D44" s="1" t="s">
        <v>129</v>
      </c>
      <c r="E44" s="1">
        <v>1951</v>
      </c>
      <c r="F44" s="1" t="s">
        <v>128</v>
      </c>
      <c r="G44" s="1" t="s">
        <v>127</v>
      </c>
      <c r="H44" s="1"/>
      <c r="I44" s="1"/>
      <c r="J44" s="1"/>
      <c r="K44" s="1">
        <v>60156000</v>
      </c>
      <c r="L44" s="1" t="s">
        <v>126</v>
      </c>
    </row>
    <row r="45" spans="1:12" x14ac:dyDescent="0.25">
      <c r="A45" s="1" t="s">
        <v>12</v>
      </c>
      <c r="B45" s="1" t="s">
        <v>13</v>
      </c>
      <c r="C45" s="1" t="s">
        <v>14</v>
      </c>
      <c r="D45" s="1" t="s">
        <v>129</v>
      </c>
      <c r="E45" s="1">
        <v>1951</v>
      </c>
      <c r="F45" s="1" t="s">
        <v>128</v>
      </c>
      <c r="G45" s="1" t="s">
        <v>127</v>
      </c>
      <c r="H45" s="1"/>
      <c r="I45" s="1"/>
      <c r="J45" s="1"/>
      <c r="K45" s="1">
        <v>59994000</v>
      </c>
      <c r="L45" s="1" t="s">
        <v>126</v>
      </c>
    </row>
    <row r="46" spans="1:12" x14ac:dyDescent="0.25">
      <c r="A46" s="1" t="s">
        <v>12</v>
      </c>
      <c r="B46" s="1" t="s">
        <v>13</v>
      </c>
      <c r="C46" s="1" t="s">
        <v>14</v>
      </c>
      <c r="D46" s="1" t="s">
        <v>129</v>
      </c>
      <c r="E46" s="1">
        <v>1951</v>
      </c>
      <c r="F46" s="1" t="s">
        <v>128</v>
      </c>
      <c r="G46" s="1" t="s">
        <v>127</v>
      </c>
      <c r="H46" s="1"/>
      <c r="I46" s="1"/>
      <c r="J46" s="1"/>
      <c r="K46" s="1">
        <v>59713000</v>
      </c>
      <c r="L46" s="1" t="s">
        <v>126</v>
      </c>
    </row>
    <row r="47" spans="1:12" x14ac:dyDescent="0.25">
      <c r="A47" s="1" t="s">
        <v>12</v>
      </c>
      <c r="B47" s="1" t="s">
        <v>13</v>
      </c>
      <c r="C47" s="1" t="s">
        <v>14</v>
      </c>
      <c r="D47" s="1" t="s">
        <v>129</v>
      </c>
      <c r="E47" s="1">
        <v>1951</v>
      </c>
      <c r="F47" s="1" t="s">
        <v>128</v>
      </c>
      <c r="G47" s="1" t="s">
        <v>127</v>
      </c>
      <c r="H47" s="1"/>
      <c r="I47" s="1"/>
      <c r="J47" s="1"/>
      <c r="K47" s="1">
        <v>60010000</v>
      </c>
      <c r="L47" s="1" t="s">
        <v>126</v>
      </c>
    </row>
    <row r="48" spans="1:12" x14ac:dyDescent="0.25">
      <c r="A48" s="1" t="s">
        <v>12</v>
      </c>
      <c r="B48" s="1" t="s">
        <v>13</v>
      </c>
      <c r="C48" s="1" t="s">
        <v>14</v>
      </c>
      <c r="D48" s="1" t="s">
        <v>129</v>
      </c>
      <c r="E48" s="1">
        <v>1951</v>
      </c>
      <c r="F48" s="1" t="s">
        <v>128</v>
      </c>
      <c r="G48" s="1" t="s">
        <v>127</v>
      </c>
      <c r="H48" s="1"/>
      <c r="I48" s="1"/>
      <c r="J48" s="1"/>
      <c r="K48" s="1">
        <v>59836000</v>
      </c>
      <c r="L48" s="1" t="s">
        <v>126</v>
      </c>
    </row>
    <row r="49" spans="1:12" x14ac:dyDescent="0.25">
      <c r="A49" s="1" t="s">
        <v>12</v>
      </c>
      <c r="B49" s="1" t="s">
        <v>13</v>
      </c>
      <c r="C49" s="1" t="s">
        <v>14</v>
      </c>
      <c r="D49" s="1" t="s">
        <v>129</v>
      </c>
      <c r="E49" s="1">
        <v>1951</v>
      </c>
      <c r="F49" s="1" t="s">
        <v>128</v>
      </c>
      <c r="G49" s="1" t="s">
        <v>127</v>
      </c>
      <c r="H49" s="1"/>
      <c r="I49" s="1"/>
      <c r="J49" s="1"/>
      <c r="K49" s="1">
        <v>60497000</v>
      </c>
      <c r="L49" s="1" t="s">
        <v>126</v>
      </c>
    </row>
    <row r="50" spans="1:12" x14ac:dyDescent="0.25">
      <c r="A50" s="1" t="s">
        <v>12</v>
      </c>
      <c r="B50" s="1" t="s">
        <v>13</v>
      </c>
      <c r="C50" s="1" t="s">
        <v>14</v>
      </c>
      <c r="D50" s="1" t="s">
        <v>129</v>
      </c>
      <c r="E50" s="1">
        <v>1952</v>
      </c>
      <c r="F50" s="1" t="s">
        <v>128</v>
      </c>
      <c r="G50" s="1" t="s">
        <v>127</v>
      </c>
      <c r="H50" s="1"/>
      <c r="I50" s="1"/>
      <c r="J50" s="1"/>
      <c r="K50" s="1">
        <v>60460000</v>
      </c>
      <c r="L50" s="1" t="s">
        <v>126</v>
      </c>
    </row>
    <row r="51" spans="1:12" x14ac:dyDescent="0.25">
      <c r="A51" s="1" t="s">
        <v>12</v>
      </c>
      <c r="B51" s="1" t="s">
        <v>13</v>
      </c>
      <c r="C51" s="1" t="s">
        <v>14</v>
      </c>
      <c r="D51" s="1" t="s">
        <v>129</v>
      </c>
      <c r="E51" s="1">
        <v>1952</v>
      </c>
      <c r="F51" s="1" t="s">
        <v>128</v>
      </c>
      <c r="G51" s="1" t="s">
        <v>127</v>
      </c>
      <c r="H51" s="1"/>
      <c r="I51" s="1"/>
      <c r="J51" s="1"/>
      <c r="K51" s="1">
        <v>60462000</v>
      </c>
      <c r="L51" s="1" t="s">
        <v>126</v>
      </c>
    </row>
    <row r="52" spans="1:12" x14ac:dyDescent="0.25">
      <c r="A52" s="1" t="s">
        <v>12</v>
      </c>
      <c r="B52" s="1" t="s">
        <v>13</v>
      </c>
      <c r="C52" s="1" t="s">
        <v>14</v>
      </c>
      <c r="D52" s="1" t="s">
        <v>129</v>
      </c>
      <c r="E52" s="1">
        <v>1952</v>
      </c>
      <c r="F52" s="1" t="s">
        <v>128</v>
      </c>
      <c r="G52" s="1" t="s">
        <v>127</v>
      </c>
      <c r="H52" s="1"/>
      <c r="I52" s="1"/>
      <c r="J52" s="1"/>
      <c r="K52" s="1">
        <v>59908000</v>
      </c>
      <c r="L52" s="1" t="s">
        <v>126</v>
      </c>
    </row>
    <row r="53" spans="1:12" x14ac:dyDescent="0.25">
      <c r="A53" s="1" t="s">
        <v>12</v>
      </c>
      <c r="B53" s="1" t="s">
        <v>13</v>
      </c>
      <c r="C53" s="1" t="s">
        <v>14</v>
      </c>
      <c r="D53" s="1" t="s">
        <v>129</v>
      </c>
      <c r="E53" s="1">
        <v>1952</v>
      </c>
      <c r="F53" s="1" t="s">
        <v>128</v>
      </c>
      <c r="G53" s="1" t="s">
        <v>127</v>
      </c>
      <c r="H53" s="1"/>
      <c r="I53" s="1"/>
      <c r="J53" s="1"/>
      <c r="K53" s="1">
        <v>59909000</v>
      </c>
      <c r="L53" s="1" t="s">
        <v>126</v>
      </c>
    </row>
    <row r="54" spans="1:12" x14ac:dyDescent="0.25">
      <c r="A54" s="1" t="s">
        <v>12</v>
      </c>
      <c r="B54" s="1" t="s">
        <v>13</v>
      </c>
      <c r="C54" s="1" t="s">
        <v>14</v>
      </c>
      <c r="D54" s="1" t="s">
        <v>129</v>
      </c>
      <c r="E54" s="1">
        <v>1952</v>
      </c>
      <c r="F54" s="1" t="s">
        <v>128</v>
      </c>
      <c r="G54" s="1" t="s">
        <v>127</v>
      </c>
      <c r="H54" s="1"/>
      <c r="I54" s="1"/>
      <c r="J54" s="1"/>
      <c r="K54" s="1">
        <v>60195000</v>
      </c>
      <c r="L54" s="1" t="s">
        <v>126</v>
      </c>
    </row>
    <row r="55" spans="1:12" x14ac:dyDescent="0.25">
      <c r="A55" s="1" t="s">
        <v>12</v>
      </c>
      <c r="B55" s="1" t="s">
        <v>13</v>
      </c>
      <c r="C55" s="1" t="s">
        <v>14</v>
      </c>
      <c r="D55" s="1" t="s">
        <v>129</v>
      </c>
      <c r="E55" s="1">
        <v>1952</v>
      </c>
      <c r="F55" s="1" t="s">
        <v>128</v>
      </c>
      <c r="G55" s="1" t="s">
        <v>127</v>
      </c>
      <c r="H55" s="1"/>
      <c r="I55" s="1"/>
      <c r="J55" s="1"/>
      <c r="K55" s="1">
        <v>60219000</v>
      </c>
      <c r="L55" s="1" t="s">
        <v>126</v>
      </c>
    </row>
    <row r="56" spans="1:12" x14ac:dyDescent="0.25">
      <c r="A56" s="1" t="s">
        <v>12</v>
      </c>
      <c r="B56" s="1" t="s">
        <v>13</v>
      </c>
      <c r="C56" s="1" t="s">
        <v>14</v>
      </c>
      <c r="D56" s="1" t="s">
        <v>129</v>
      </c>
      <c r="E56" s="1">
        <v>1952</v>
      </c>
      <c r="F56" s="1" t="s">
        <v>128</v>
      </c>
      <c r="G56" s="1" t="s">
        <v>127</v>
      </c>
      <c r="H56" s="1"/>
      <c r="I56" s="1"/>
      <c r="J56" s="1"/>
      <c r="K56" s="1">
        <v>59971000</v>
      </c>
      <c r="L56" s="1" t="s">
        <v>126</v>
      </c>
    </row>
    <row r="57" spans="1:12" x14ac:dyDescent="0.25">
      <c r="A57" s="1" t="s">
        <v>12</v>
      </c>
      <c r="B57" s="1" t="s">
        <v>13</v>
      </c>
      <c r="C57" s="1" t="s">
        <v>14</v>
      </c>
      <c r="D57" s="1" t="s">
        <v>129</v>
      </c>
      <c r="E57" s="1">
        <v>1952</v>
      </c>
      <c r="F57" s="1" t="s">
        <v>128</v>
      </c>
      <c r="G57" s="1" t="s">
        <v>127</v>
      </c>
      <c r="H57" s="1"/>
      <c r="I57" s="1"/>
      <c r="J57" s="1"/>
      <c r="K57" s="1">
        <v>59790000</v>
      </c>
      <c r="L57" s="1" t="s">
        <v>126</v>
      </c>
    </row>
    <row r="58" spans="1:12" x14ac:dyDescent="0.25">
      <c r="A58" s="1" t="s">
        <v>12</v>
      </c>
      <c r="B58" s="1" t="s">
        <v>13</v>
      </c>
      <c r="C58" s="1" t="s">
        <v>14</v>
      </c>
      <c r="D58" s="1" t="s">
        <v>129</v>
      </c>
      <c r="E58" s="1">
        <v>1952</v>
      </c>
      <c r="F58" s="1" t="s">
        <v>128</v>
      </c>
      <c r="G58" s="1" t="s">
        <v>127</v>
      </c>
      <c r="H58" s="1"/>
      <c r="I58" s="1"/>
      <c r="J58" s="1"/>
      <c r="K58" s="1">
        <v>60521000</v>
      </c>
      <c r="L58" s="1" t="s">
        <v>126</v>
      </c>
    </row>
    <row r="59" spans="1:12" x14ac:dyDescent="0.25">
      <c r="A59" s="1" t="s">
        <v>12</v>
      </c>
      <c r="B59" s="1" t="s">
        <v>13</v>
      </c>
      <c r="C59" s="1" t="s">
        <v>14</v>
      </c>
      <c r="D59" s="1" t="s">
        <v>129</v>
      </c>
      <c r="E59" s="1">
        <v>1952</v>
      </c>
      <c r="F59" s="1" t="s">
        <v>128</v>
      </c>
      <c r="G59" s="1" t="s">
        <v>127</v>
      </c>
      <c r="H59" s="1"/>
      <c r="I59" s="1"/>
      <c r="J59" s="1"/>
      <c r="K59" s="1">
        <v>60132000</v>
      </c>
      <c r="L59" s="1" t="s">
        <v>126</v>
      </c>
    </row>
    <row r="60" spans="1:12" x14ac:dyDescent="0.25">
      <c r="A60" s="1" t="s">
        <v>12</v>
      </c>
      <c r="B60" s="1" t="s">
        <v>13</v>
      </c>
      <c r="C60" s="1" t="s">
        <v>14</v>
      </c>
      <c r="D60" s="1" t="s">
        <v>129</v>
      </c>
      <c r="E60" s="1">
        <v>1952</v>
      </c>
      <c r="F60" s="1" t="s">
        <v>128</v>
      </c>
      <c r="G60" s="1" t="s">
        <v>127</v>
      </c>
      <c r="H60" s="1"/>
      <c r="I60" s="1"/>
      <c r="J60" s="1"/>
      <c r="K60" s="1">
        <v>60748000</v>
      </c>
      <c r="L60" s="1" t="s">
        <v>126</v>
      </c>
    </row>
    <row r="61" spans="1:12" x14ac:dyDescent="0.25">
      <c r="A61" s="1" t="s">
        <v>12</v>
      </c>
      <c r="B61" s="1" t="s">
        <v>13</v>
      </c>
      <c r="C61" s="1" t="s">
        <v>14</v>
      </c>
      <c r="D61" s="1" t="s">
        <v>129</v>
      </c>
      <c r="E61" s="1">
        <v>1952</v>
      </c>
      <c r="F61" s="1" t="s">
        <v>128</v>
      </c>
      <c r="G61" s="1" t="s">
        <v>127</v>
      </c>
      <c r="H61" s="1"/>
      <c r="I61" s="1"/>
      <c r="J61" s="1"/>
      <c r="K61" s="1">
        <v>60954000</v>
      </c>
      <c r="L61" s="1" t="s">
        <v>126</v>
      </c>
    </row>
    <row r="62" spans="1:12" x14ac:dyDescent="0.25">
      <c r="A62" s="1" t="s">
        <v>12</v>
      </c>
      <c r="B62" s="1" t="s">
        <v>13</v>
      </c>
      <c r="C62" s="1" t="s">
        <v>14</v>
      </c>
      <c r="D62" s="1" t="s">
        <v>129</v>
      </c>
      <c r="E62" s="1">
        <v>1953</v>
      </c>
      <c r="F62" s="1" t="s">
        <v>128</v>
      </c>
      <c r="G62" s="1" t="s">
        <v>127</v>
      </c>
      <c r="H62" s="1"/>
      <c r="I62" s="1"/>
      <c r="J62" s="1"/>
      <c r="K62" s="1">
        <v>61600000</v>
      </c>
      <c r="L62" s="1" t="s">
        <v>126</v>
      </c>
    </row>
    <row r="63" spans="1:12" x14ac:dyDescent="0.25">
      <c r="A63" s="1" t="s">
        <v>12</v>
      </c>
      <c r="B63" s="1" t="s">
        <v>13</v>
      </c>
      <c r="C63" s="1" t="s">
        <v>14</v>
      </c>
      <c r="D63" s="1" t="s">
        <v>129</v>
      </c>
      <c r="E63" s="1">
        <v>1953</v>
      </c>
      <c r="F63" s="1" t="s">
        <v>128</v>
      </c>
      <c r="G63" s="1" t="s">
        <v>127</v>
      </c>
      <c r="H63" s="1"/>
      <c r="I63" s="1"/>
      <c r="J63" s="1"/>
      <c r="K63" s="1">
        <v>61884000</v>
      </c>
      <c r="L63" s="1" t="s">
        <v>126</v>
      </c>
    </row>
    <row r="64" spans="1:12" x14ac:dyDescent="0.25">
      <c r="A64" s="1" t="s">
        <v>12</v>
      </c>
      <c r="B64" s="1" t="s">
        <v>13</v>
      </c>
      <c r="C64" s="1" t="s">
        <v>14</v>
      </c>
      <c r="D64" s="1" t="s">
        <v>129</v>
      </c>
      <c r="E64" s="1">
        <v>1953</v>
      </c>
      <c r="F64" s="1" t="s">
        <v>128</v>
      </c>
      <c r="G64" s="1" t="s">
        <v>127</v>
      </c>
      <c r="H64" s="1"/>
      <c r="I64" s="1"/>
      <c r="J64" s="1"/>
      <c r="K64" s="1">
        <v>62010000</v>
      </c>
      <c r="L64" s="1" t="s">
        <v>126</v>
      </c>
    </row>
    <row r="65" spans="1:12" x14ac:dyDescent="0.25">
      <c r="A65" s="1" t="s">
        <v>12</v>
      </c>
      <c r="B65" s="1" t="s">
        <v>13</v>
      </c>
      <c r="C65" s="1" t="s">
        <v>14</v>
      </c>
      <c r="D65" s="1" t="s">
        <v>129</v>
      </c>
      <c r="E65" s="1">
        <v>1953</v>
      </c>
      <c r="F65" s="1" t="s">
        <v>128</v>
      </c>
      <c r="G65" s="1" t="s">
        <v>127</v>
      </c>
      <c r="H65" s="1"/>
      <c r="I65" s="1"/>
      <c r="J65" s="1"/>
      <c r="K65" s="1">
        <v>61444000</v>
      </c>
      <c r="L65" s="1" t="s">
        <v>126</v>
      </c>
    </row>
    <row r="66" spans="1:12" x14ac:dyDescent="0.25">
      <c r="A66" s="1" t="s">
        <v>12</v>
      </c>
      <c r="B66" s="1" t="s">
        <v>13</v>
      </c>
      <c r="C66" s="1" t="s">
        <v>14</v>
      </c>
      <c r="D66" s="1" t="s">
        <v>129</v>
      </c>
      <c r="E66" s="1">
        <v>1953</v>
      </c>
      <c r="F66" s="1" t="s">
        <v>128</v>
      </c>
      <c r="G66" s="1" t="s">
        <v>127</v>
      </c>
      <c r="H66" s="1"/>
      <c r="I66" s="1"/>
      <c r="J66" s="1"/>
      <c r="K66" s="1">
        <v>61019000</v>
      </c>
      <c r="L66" s="1" t="s">
        <v>126</v>
      </c>
    </row>
    <row r="67" spans="1:12" x14ac:dyDescent="0.25">
      <c r="A67" s="1" t="s">
        <v>12</v>
      </c>
      <c r="B67" s="1" t="s">
        <v>13</v>
      </c>
      <c r="C67" s="1" t="s">
        <v>14</v>
      </c>
      <c r="D67" s="1" t="s">
        <v>129</v>
      </c>
      <c r="E67" s="1">
        <v>1953</v>
      </c>
      <c r="F67" s="1" t="s">
        <v>128</v>
      </c>
      <c r="G67" s="1" t="s">
        <v>127</v>
      </c>
      <c r="H67" s="1"/>
      <c r="I67" s="1"/>
      <c r="J67" s="1"/>
      <c r="K67" s="1">
        <v>61456000</v>
      </c>
      <c r="L67" s="1" t="s">
        <v>126</v>
      </c>
    </row>
    <row r="68" spans="1:12" x14ac:dyDescent="0.25">
      <c r="A68" s="1" t="s">
        <v>12</v>
      </c>
      <c r="B68" s="1" t="s">
        <v>13</v>
      </c>
      <c r="C68" s="1" t="s">
        <v>14</v>
      </c>
      <c r="D68" s="1" t="s">
        <v>129</v>
      </c>
      <c r="E68" s="1">
        <v>1953</v>
      </c>
      <c r="F68" s="1" t="s">
        <v>128</v>
      </c>
      <c r="G68" s="1" t="s">
        <v>127</v>
      </c>
      <c r="H68" s="1"/>
      <c r="I68" s="1"/>
      <c r="J68" s="1"/>
      <c r="K68" s="1">
        <v>61397000</v>
      </c>
      <c r="L68" s="1" t="s">
        <v>126</v>
      </c>
    </row>
    <row r="69" spans="1:12" x14ac:dyDescent="0.25">
      <c r="A69" s="1" t="s">
        <v>12</v>
      </c>
      <c r="B69" s="1" t="s">
        <v>13</v>
      </c>
      <c r="C69" s="1" t="s">
        <v>14</v>
      </c>
      <c r="D69" s="1" t="s">
        <v>129</v>
      </c>
      <c r="E69" s="1">
        <v>1953</v>
      </c>
      <c r="F69" s="1" t="s">
        <v>128</v>
      </c>
      <c r="G69" s="1" t="s">
        <v>127</v>
      </c>
      <c r="H69" s="1"/>
      <c r="I69" s="1"/>
      <c r="J69" s="1"/>
      <c r="K69" s="1">
        <v>61151000</v>
      </c>
      <c r="L69" s="1" t="s">
        <v>126</v>
      </c>
    </row>
    <row r="70" spans="1:12" x14ac:dyDescent="0.25">
      <c r="A70" s="1" t="s">
        <v>12</v>
      </c>
      <c r="B70" s="1" t="s">
        <v>13</v>
      </c>
      <c r="C70" s="1" t="s">
        <v>14</v>
      </c>
      <c r="D70" s="1" t="s">
        <v>129</v>
      </c>
      <c r="E70" s="1">
        <v>1953</v>
      </c>
      <c r="F70" s="1" t="s">
        <v>128</v>
      </c>
      <c r="G70" s="1" t="s">
        <v>127</v>
      </c>
      <c r="H70" s="1"/>
      <c r="I70" s="1"/>
      <c r="J70" s="1"/>
      <c r="K70" s="1">
        <v>60906000</v>
      </c>
      <c r="L70" s="1" t="s">
        <v>126</v>
      </c>
    </row>
    <row r="71" spans="1:12" x14ac:dyDescent="0.25">
      <c r="A71" s="1" t="s">
        <v>12</v>
      </c>
      <c r="B71" s="1" t="s">
        <v>13</v>
      </c>
      <c r="C71" s="1" t="s">
        <v>14</v>
      </c>
      <c r="D71" s="1" t="s">
        <v>129</v>
      </c>
      <c r="E71" s="1">
        <v>1953</v>
      </c>
      <c r="F71" s="1" t="s">
        <v>128</v>
      </c>
      <c r="G71" s="1" t="s">
        <v>127</v>
      </c>
      <c r="H71" s="1"/>
      <c r="I71" s="1"/>
      <c r="J71" s="1"/>
      <c r="K71" s="1">
        <v>60893000</v>
      </c>
      <c r="L71" s="1" t="s">
        <v>126</v>
      </c>
    </row>
    <row r="72" spans="1:12" x14ac:dyDescent="0.25">
      <c r="A72" s="1" t="s">
        <v>12</v>
      </c>
      <c r="B72" s="1" t="s">
        <v>13</v>
      </c>
      <c r="C72" s="1" t="s">
        <v>14</v>
      </c>
      <c r="D72" s="1" t="s">
        <v>129</v>
      </c>
      <c r="E72" s="1">
        <v>1953</v>
      </c>
      <c r="F72" s="1" t="s">
        <v>128</v>
      </c>
      <c r="G72" s="1" t="s">
        <v>127</v>
      </c>
      <c r="H72" s="1"/>
      <c r="I72" s="1"/>
      <c r="J72" s="1"/>
      <c r="K72" s="1">
        <v>60738000</v>
      </c>
      <c r="L72" s="1" t="s">
        <v>126</v>
      </c>
    </row>
    <row r="73" spans="1:12" x14ac:dyDescent="0.25">
      <c r="A73" s="1" t="s">
        <v>12</v>
      </c>
      <c r="B73" s="1" t="s">
        <v>13</v>
      </c>
      <c r="C73" s="1" t="s">
        <v>14</v>
      </c>
      <c r="D73" s="1" t="s">
        <v>129</v>
      </c>
      <c r="E73" s="1">
        <v>1953</v>
      </c>
      <c r="F73" s="1" t="s">
        <v>128</v>
      </c>
      <c r="G73" s="1" t="s">
        <v>127</v>
      </c>
      <c r="H73" s="1"/>
      <c r="I73" s="1"/>
      <c r="J73" s="1"/>
      <c r="K73" s="1">
        <v>59977000</v>
      </c>
      <c r="L73" s="1" t="s">
        <v>126</v>
      </c>
    </row>
    <row r="74" spans="1:12" x14ac:dyDescent="0.25">
      <c r="A74" s="1" t="s">
        <v>12</v>
      </c>
      <c r="B74" s="1" t="s">
        <v>13</v>
      </c>
      <c r="C74" s="1" t="s">
        <v>14</v>
      </c>
      <c r="D74" s="1" t="s">
        <v>129</v>
      </c>
      <c r="E74" s="1">
        <v>1954</v>
      </c>
      <c r="F74" s="1" t="s">
        <v>128</v>
      </c>
      <c r="G74" s="1" t="s">
        <v>127</v>
      </c>
      <c r="H74" s="1"/>
      <c r="I74" s="1"/>
      <c r="J74" s="1"/>
      <c r="K74" s="1">
        <v>60024000</v>
      </c>
      <c r="L74" s="1" t="s">
        <v>126</v>
      </c>
    </row>
    <row r="75" spans="1:12" x14ac:dyDescent="0.25">
      <c r="A75" s="1" t="s">
        <v>12</v>
      </c>
      <c r="B75" s="1" t="s">
        <v>13</v>
      </c>
      <c r="C75" s="1" t="s">
        <v>14</v>
      </c>
      <c r="D75" s="1" t="s">
        <v>129</v>
      </c>
      <c r="E75" s="1">
        <v>1954</v>
      </c>
      <c r="F75" s="1" t="s">
        <v>128</v>
      </c>
      <c r="G75" s="1" t="s">
        <v>127</v>
      </c>
      <c r="H75" s="1"/>
      <c r="I75" s="1"/>
      <c r="J75" s="1"/>
      <c r="K75" s="1">
        <v>60663000</v>
      </c>
      <c r="L75" s="1" t="s">
        <v>126</v>
      </c>
    </row>
    <row r="76" spans="1:12" x14ac:dyDescent="0.25">
      <c r="A76" s="1" t="s">
        <v>12</v>
      </c>
      <c r="B76" s="1" t="s">
        <v>13</v>
      </c>
      <c r="C76" s="1" t="s">
        <v>14</v>
      </c>
      <c r="D76" s="1" t="s">
        <v>129</v>
      </c>
      <c r="E76" s="1">
        <v>1954</v>
      </c>
      <c r="F76" s="1" t="s">
        <v>128</v>
      </c>
      <c r="G76" s="1" t="s">
        <v>127</v>
      </c>
      <c r="H76" s="1"/>
      <c r="I76" s="1"/>
      <c r="J76" s="1"/>
      <c r="K76" s="1">
        <v>60186000</v>
      </c>
      <c r="L76" s="1" t="s">
        <v>126</v>
      </c>
    </row>
    <row r="77" spans="1:12" x14ac:dyDescent="0.25">
      <c r="A77" s="1" t="s">
        <v>12</v>
      </c>
      <c r="B77" s="1" t="s">
        <v>13</v>
      </c>
      <c r="C77" s="1" t="s">
        <v>14</v>
      </c>
      <c r="D77" s="1" t="s">
        <v>129</v>
      </c>
      <c r="E77" s="1">
        <v>1954</v>
      </c>
      <c r="F77" s="1" t="s">
        <v>128</v>
      </c>
      <c r="G77" s="1" t="s">
        <v>127</v>
      </c>
      <c r="H77" s="1"/>
      <c r="I77" s="1"/>
      <c r="J77" s="1"/>
      <c r="K77" s="1">
        <v>60185000</v>
      </c>
      <c r="L77" s="1" t="s">
        <v>126</v>
      </c>
    </row>
    <row r="78" spans="1:12" x14ac:dyDescent="0.25">
      <c r="A78" s="1" t="s">
        <v>12</v>
      </c>
      <c r="B78" s="1" t="s">
        <v>13</v>
      </c>
      <c r="C78" s="1" t="s">
        <v>14</v>
      </c>
      <c r="D78" s="1" t="s">
        <v>129</v>
      </c>
      <c r="E78" s="1">
        <v>1954</v>
      </c>
      <c r="F78" s="1" t="s">
        <v>128</v>
      </c>
      <c r="G78" s="1" t="s">
        <v>127</v>
      </c>
      <c r="H78" s="1"/>
      <c r="I78" s="1"/>
      <c r="J78" s="1"/>
      <c r="K78" s="1">
        <v>59908000</v>
      </c>
      <c r="L78" s="1" t="s">
        <v>126</v>
      </c>
    </row>
    <row r="79" spans="1:12" x14ac:dyDescent="0.25">
      <c r="A79" s="1" t="s">
        <v>12</v>
      </c>
      <c r="B79" s="1" t="s">
        <v>13</v>
      </c>
      <c r="C79" s="1" t="s">
        <v>14</v>
      </c>
      <c r="D79" s="1" t="s">
        <v>129</v>
      </c>
      <c r="E79" s="1">
        <v>1954</v>
      </c>
      <c r="F79" s="1" t="s">
        <v>128</v>
      </c>
      <c r="G79" s="1" t="s">
        <v>127</v>
      </c>
      <c r="H79" s="1"/>
      <c r="I79" s="1"/>
      <c r="J79" s="1"/>
      <c r="K79" s="1">
        <v>59792000</v>
      </c>
      <c r="L79" s="1" t="s">
        <v>126</v>
      </c>
    </row>
    <row r="80" spans="1:12" x14ac:dyDescent="0.25">
      <c r="A80" s="1" t="s">
        <v>12</v>
      </c>
      <c r="B80" s="1" t="s">
        <v>13</v>
      </c>
      <c r="C80" s="1" t="s">
        <v>14</v>
      </c>
      <c r="D80" s="1" t="s">
        <v>129</v>
      </c>
      <c r="E80" s="1">
        <v>1954</v>
      </c>
      <c r="F80" s="1" t="s">
        <v>128</v>
      </c>
      <c r="G80" s="1" t="s">
        <v>127</v>
      </c>
      <c r="H80" s="1"/>
      <c r="I80" s="1"/>
      <c r="J80" s="1"/>
      <c r="K80" s="1">
        <v>59643000</v>
      </c>
      <c r="L80" s="1" t="s">
        <v>126</v>
      </c>
    </row>
    <row r="81" spans="1:12" x14ac:dyDescent="0.25">
      <c r="A81" s="1" t="s">
        <v>12</v>
      </c>
      <c r="B81" s="1" t="s">
        <v>13</v>
      </c>
      <c r="C81" s="1" t="s">
        <v>14</v>
      </c>
      <c r="D81" s="1" t="s">
        <v>129</v>
      </c>
      <c r="E81" s="1">
        <v>1954</v>
      </c>
      <c r="F81" s="1" t="s">
        <v>128</v>
      </c>
      <c r="G81" s="1" t="s">
        <v>127</v>
      </c>
      <c r="H81" s="1"/>
      <c r="I81" s="1"/>
      <c r="J81" s="1"/>
      <c r="K81" s="1">
        <v>59853000</v>
      </c>
      <c r="L81" s="1" t="s">
        <v>126</v>
      </c>
    </row>
    <row r="82" spans="1:12" x14ac:dyDescent="0.25">
      <c r="A82" s="1" t="s">
        <v>12</v>
      </c>
      <c r="B82" s="1" t="s">
        <v>13</v>
      </c>
      <c r="C82" s="1" t="s">
        <v>14</v>
      </c>
      <c r="D82" s="1" t="s">
        <v>129</v>
      </c>
      <c r="E82" s="1">
        <v>1954</v>
      </c>
      <c r="F82" s="1" t="s">
        <v>128</v>
      </c>
      <c r="G82" s="1" t="s">
        <v>127</v>
      </c>
      <c r="H82" s="1"/>
      <c r="I82" s="1"/>
      <c r="J82" s="1"/>
      <c r="K82" s="1">
        <v>60282000</v>
      </c>
      <c r="L82" s="1" t="s">
        <v>126</v>
      </c>
    </row>
    <row r="83" spans="1:12" x14ac:dyDescent="0.25">
      <c r="A83" s="1" t="s">
        <v>12</v>
      </c>
      <c r="B83" s="1" t="s">
        <v>13</v>
      </c>
      <c r="C83" s="1" t="s">
        <v>14</v>
      </c>
      <c r="D83" s="1" t="s">
        <v>129</v>
      </c>
      <c r="E83" s="1">
        <v>1954</v>
      </c>
      <c r="F83" s="1" t="s">
        <v>128</v>
      </c>
      <c r="G83" s="1" t="s">
        <v>127</v>
      </c>
      <c r="H83" s="1"/>
      <c r="I83" s="1"/>
      <c r="J83" s="1"/>
      <c r="K83" s="1">
        <v>60270000</v>
      </c>
      <c r="L83" s="1" t="s">
        <v>126</v>
      </c>
    </row>
    <row r="84" spans="1:12" x14ac:dyDescent="0.25">
      <c r="A84" s="1" t="s">
        <v>12</v>
      </c>
      <c r="B84" s="1" t="s">
        <v>13</v>
      </c>
      <c r="C84" s="1" t="s">
        <v>14</v>
      </c>
      <c r="D84" s="1" t="s">
        <v>129</v>
      </c>
      <c r="E84" s="1">
        <v>1954</v>
      </c>
      <c r="F84" s="1" t="s">
        <v>128</v>
      </c>
      <c r="G84" s="1" t="s">
        <v>127</v>
      </c>
      <c r="H84" s="1"/>
      <c r="I84" s="1"/>
      <c r="J84" s="1"/>
      <c r="K84" s="1">
        <v>60357000</v>
      </c>
      <c r="L84" s="1" t="s">
        <v>126</v>
      </c>
    </row>
    <row r="85" spans="1:12" x14ac:dyDescent="0.25">
      <c r="A85" s="1" t="s">
        <v>12</v>
      </c>
      <c r="B85" s="1" t="s">
        <v>13</v>
      </c>
      <c r="C85" s="1" t="s">
        <v>14</v>
      </c>
      <c r="D85" s="1" t="s">
        <v>129</v>
      </c>
      <c r="E85" s="1">
        <v>1954</v>
      </c>
      <c r="F85" s="1" t="s">
        <v>128</v>
      </c>
      <c r="G85" s="1" t="s">
        <v>127</v>
      </c>
      <c r="H85" s="1"/>
      <c r="I85" s="1"/>
      <c r="J85" s="1"/>
      <c r="K85" s="1">
        <v>60116000</v>
      </c>
      <c r="L85" s="1" t="s">
        <v>126</v>
      </c>
    </row>
    <row r="86" spans="1:12" x14ac:dyDescent="0.25">
      <c r="A86" s="1" t="s">
        <v>12</v>
      </c>
      <c r="B86" s="1" t="s">
        <v>13</v>
      </c>
      <c r="C86" s="1" t="s">
        <v>14</v>
      </c>
      <c r="D86" s="1" t="s">
        <v>129</v>
      </c>
      <c r="E86" s="1">
        <v>1955</v>
      </c>
      <c r="F86" s="1" t="s">
        <v>128</v>
      </c>
      <c r="G86" s="1" t="s">
        <v>127</v>
      </c>
      <c r="H86" s="1"/>
      <c r="I86" s="1"/>
      <c r="J86" s="1"/>
      <c r="K86" s="1">
        <v>60753000</v>
      </c>
      <c r="L86" s="1" t="s">
        <v>126</v>
      </c>
    </row>
    <row r="87" spans="1:12" x14ac:dyDescent="0.25">
      <c r="A87" s="1" t="s">
        <v>12</v>
      </c>
      <c r="B87" s="1" t="s">
        <v>13</v>
      </c>
      <c r="C87" s="1" t="s">
        <v>14</v>
      </c>
      <c r="D87" s="1" t="s">
        <v>129</v>
      </c>
      <c r="E87" s="1">
        <v>1955</v>
      </c>
      <c r="F87" s="1" t="s">
        <v>128</v>
      </c>
      <c r="G87" s="1" t="s">
        <v>127</v>
      </c>
      <c r="H87" s="1"/>
      <c r="I87" s="1"/>
      <c r="J87" s="1"/>
      <c r="K87" s="1">
        <v>60727000</v>
      </c>
      <c r="L87" s="1" t="s">
        <v>126</v>
      </c>
    </row>
    <row r="88" spans="1:12" x14ac:dyDescent="0.25">
      <c r="A88" s="1" t="s">
        <v>12</v>
      </c>
      <c r="B88" s="1" t="s">
        <v>13</v>
      </c>
      <c r="C88" s="1" t="s">
        <v>14</v>
      </c>
      <c r="D88" s="1" t="s">
        <v>129</v>
      </c>
      <c r="E88" s="1">
        <v>1955</v>
      </c>
      <c r="F88" s="1" t="s">
        <v>128</v>
      </c>
      <c r="G88" s="1" t="s">
        <v>127</v>
      </c>
      <c r="H88" s="1"/>
      <c r="I88" s="1"/>
      <c r="J88" s="1"/>
      <c r="K88" s="1">
        <v>60964000</v>
      </c>
      <c r="L88" s="1" t="s">
        <v>126</v>
      </c>
    </row>
    <row r="89" spans="1:12" x14ac:dyDescent="0.25">
      <c r="A89" s="1" t="s">
        <v>12</v>
      </c>
      <c r="B89" s="1" t="s">
        <v>13</v>
      </c>
      <c r="C89" s="1" t="s">
        <v>14</v>
      </c>
      <c r="D89" s="1" t="s">
        <v>129</v>
      </c>
      <c r="E89" s="1">
        <v>1955</v>
      </c>
      <c r="F89" s="1" t="s">
        <v>128</v>
      </c>
      <c r="G89" s="1" t="s">
        <v>127</v>
      </c>
      <c r="H89" s="1"/>
      <c r="I89" s="1"/>
      <c r="J89" s="1"/>
      <c r="K89" s="1">
        <v>61515000</v>
      </c>
      <c r="L89" s="1" t="s">
        <v>126</v>
      </c>
    </row>
    <row r="90" spans="1:12" x14ac:dyDescent="0.25">
      <c r="A90" s="1" t="s">
        <v>12</v>
      </c>
      <c r="B90" s="1" t="s">
        <v>13</v>
      </c>
      <c r="C90" s="1" t="s">
        <v>14</v>
      </c>
      <c r="D90" s="1" t="s">
        <v>129</v>
      </c>
      <c r="E90" s="1">
        <v>1955</v>
      </c>
      <c r="F90" s="1" t="s">
        <v>128</v>
      </c>
      <c r="G90" s="1" t="s">
        <v>127</v>
      </c>
      <c r="H90" s="1"/>
      <c r="I90" s="1"/>
      <c r="J90" s="1"/>
      <c r="K90" s="1">
        <v>61634000</v>
      </c>
      <c r="L90" s="1" t="s">
        <v>126</v>
      </c>
    </row>
    <row r="91" spans="1:12" x14ac:dyDescent="0.25">
      <c r="A91" s="1" t="s">
        <v>12</v>
      </c>
      <c r="B91" s="1" t="s">
        <v>13</v>
      </c>
      <c r="C91" s="1" t="s">
        <v>14</v>
      </c>
      <c r="D91" s="1" t="s">
        <v>129</v>
      </c>
      <c r="E91" s="1">
        <v>1955</v>
      </c>
      <c r="F91" s="1" t="s">
        <v>128</v>
      </c>
      <c r="G91" s="1" t="s">
        <v>127</v>
      </c>
      <c r="H91" s="1"/>
      <c r="I91" s="1"/>
      <c r="J91" s="1"/>
      <c r="K91" s="1">
        <v>61781000</v>
      </c>
      <c r="L91" s="1" t="s">
        <v>126</v>
      </c>
    </row>
    <row r="92" spans="1:12" x14ac:dyDescent="0.25">
      <c r="A92" s="1" t="s">
        <v>12</v>
      </c>
      <c r="B92" s="1" t="s">
        <v>13</v>
      </c>
      <c r="C92" s="1" t="s">
        <v>14</v>
      </c>
      <c r="D92" s="1" t="s">
        <v>129</v>
      </c>
      <c r="E92" s="1">
        <v>1955</v>
      </c>
      <c r="F92" s="1" t="s">
        <v>128</v>
      </c>
      <c r="G92" s="1" t="s">
        <v>127</v>
      </c>
      <c r="H92" s="1"/>
      <c r="I92" s="1"/>
      <c r="J92" s="1"/>
      <c r="K92" s="1">
        <v>62513000</v>
      </c>
      <c r="L92" s="1" t="s">
        <v>126</v>
      </c>
    </row>
    <row r="93" spans="1:12" x14ac:dyDescent="0.25">
      <c r="A93" s="1" t="s">
        <v>12</v>
      </c>
      <c r="B93" s="1" t="s">
        <v>13</v>
      </c>
      <c r="C93" s="1" t="s">
        <v>14</v>
      </c>
      <c r="D93" s="1" t="s">
        <v>129</v>
      </c>
      <c r="E93" s="1">
        <v>1955</v>
      </c>
      <c r="F93" s="1" t="s">
        <v>128</v>
      </c>
      <c r="G93" s="1" t="s">
        <v>127</v>
      </c>
      <c r="H93" s="1"/>
      <c r="I93" s="1"/>
      <c r="J93" s="1"/>
      <c r="K93" s="1">
        <v>62797000</v>
      </c>
      <c r="L93" s="1" t="s">
        <v>126</v>
      </c>
    </row>
    <row r="94" spans="1:12" x14ac:dyDescent="0.25">
      <c r="A94" s="1" t="s">
        <v>12</v>
      </c>
      <c r="B94" s="1" t="s">
        <v>13</v>
      </c>
      <c r="C94" s="1" t="s">
        <v>14</v>
      </c>
      <c r="D94" s="1" t="s">
        <v>129</v>
      </c>
      <c r="E94" s="1">
        <v>1955</v>
      </c>
      <c r="F94" s="1" t="s">
        <v>128</v>
      </c>
      <c r="G94" s="1" t="s">
        <v>127</v>
      </c>
      <c r="H94" s="1"/>
      <c r="I94" s="1"/>
      <c r="J94" s="1"/>
      <c r="K94" s="1">
        <v>62950000</v>
      </c>
      <c r="L94" s="1" t="s">
        <v>126</v>
      </c>
    </row>
    <row r="95" spans="1:12" x14ac:dyDescent="0.25">
      <c r="A95" s="1" t="s">
        <v>12</v>
      </c>
      <c r="B95" s="1" t="s">
        <v>13</v>
      </c>
      <c r="C95" s="1" t="s">
        <v>14</v>
      </c>
      <c r="D95" s="1" t="s">
        <v>129</v>
      </c>
      <c r="E95" s="1">
        <v>1955</v>
      </c>
      <c r="F95" s="1" t="s">
        <v>128</v>
      </c>
      <c r="G95" s="1" t="s">
        <v>127</v>
      </c>
      <c r="H95" s="1"/>
      <c r="I95" s="1"/>
      <c r="J95" s="1"/>
      <c r="K95" s="1">
        <v>62991000</v>
      </c>
      <c r="L95" s="1" t="s">
        <v>126</v>
      </c>
    </row>
    <row r="96" spans="1:12" x14ac:dyDescent="0.25">
      <c r="A96" s="1" t="s">
        <v>12</v>
      </c>
      <c r="B96" s="1" t="s">
        <v>13</v>
      </c>
      <c r="C96" s="1" t="s">
        <v>14</v>
      </c>
      <c r="D96" s="1" t="s">
        <v>129</v>
      </c>
      <c r="E96" s="1">
        <v>1955</v>
      </c>
      <c r="F96" s="1" t="s">
        <v>128</v>
      </c>
      <c r="G96" s="1" t="s">
        <v>127</v>
      </c>
      <c r="H96" s="1"/>
      <c r="I96" s="1"/>
      <c r="J96" s="1"/>
      <c r="K96" s="1">
        <v>63257000</v>
      </c>
      <c r="L96" s="1" t="s">
        <v>126</v>
      </c>
    </row>
    <row r="97" spans="1:12" x14ac:dyDescent="0.25">
      <c r="A97" s="1" t="s">
        <v>12</v>
      </c>
      <c r="B97" s="1" t="s">
        <v>13</v>
      </c>
      <c r="C97" s="1" t="s">
        <v>14</v>
      </c>
      <c r="D97" s="1" t="s">
        <v>129</v>
      </c>
      <c r="E97" s="1">
        <v>1955</v>
      </c>
      <c r="F97" s="1" t="s">
        <v>128</v>
      </c>
      <c r="G97" s="1" t="s">
        <v>127</v>
      </c>
      <c r="H97" s="1"/>
      <c r="I97" s="1"/>
      <c r="J97" s="1"/>
      <c r="K97" s="1">
        <v>63684000</v>
      </c>
      <c r="L97" s="1" t="s">
        <v>126</v>
      </c>
    </row>
    <row r="98" spans="1:12" x14ac:dyDescent="0.25">
      <c r="A98" s="1" t="s">
        <v>12</v>
      </c>
      <c r="B98" s="1" t="s">
        <v>13</v>
      </c>
      <c r="C98" s="1" t="s">
        <v>14</v>
      </c>
      <c r="D98" s="1" t="s">
        <v>129</v>
      </c>
      <c r="E98" s="1">
        <v>1956</v>
      </c>
      <c r="F98" s="1" t="s">
        <v>128</v>
      </c>
      <c r="G98" s="1" t="s">
        <v>127</v>
      </c>
      <c r="H98" s="1"/>
      <c r="I98" s="1"/>
      <c r="J98" s="1"/>
      <c r="K98" s="1">
        <v>63753000</v>
      </c>
      <c r="L98" s="1" t="s">
        <v>126</v>
      </c>
    </row>
    <row r="99" spans="1:12" x14ac:dyDescent="0.25">
      <c r="A99" s="1" t="s">
        <v>12</v>
      </c>
      <c r="B99" s="1" t="s">
        <v>13</v>
      </c>
      <c r="C99" s="1" t="s">
        <v>14</v>
      </c>
      <c r="D99" s="1" t="s">
        <v>129</v>
      </c>
      <c r="E99" s="1">
        <v>1956</v>
      </c>
      <c r="F99" s="1" t="s">
        <v>128</v>
      </c>
      <c r="G99" s="1" t="s">
        <v>127</v>
      </c>
      <c r="H99" s="1"/>
      <c r="I99" s="1"/>
      <c r="J99" s="1"/>
      <c r="K99" s="1">
        <v>63518000</v>
      </c>
      <c r="L99" s="1" t="s">
        <v>126</v>
      </c>
    </row>
    <row r="100" spans="1:12" x14ac:dyDescent="0.25">
      <c r="A100" s="1" t="s">
        <v>12</v>
      </c>
      <c r="B100" s="1" t="s">
        <v>13</v>
      </c>
      <c r="C100" s="1" t="s">
        <v>14</v>
      </c>
      <c r="D100" s="1" t="s">
        <v>129</v>
      </c>
      <c r="E100" s="1">
        <v>1956</v>
      </c>
      <c r="F100" s="1" t="s">
        <v>128</v>
      </c>
      <c r="G100" s="1" t="s">
        <v>127</v>
      </c>
      <c r="H100" s="1"/>
      <c r="I100" s="1"/>
      <c r="J100" s="1"/>
      <c r="K100" s="1">
        <v>63411000</v>
      </c>
      <c r="L100" s="1" t="s">
        <v>126</v>
      </c>
    </row>
    <row r="101" spans="1:12" x14ac:dyDescent="0.25">
      <c r="A101" s="1" t="s">
        <v>12</v>
      </c>
      <c r="B101" s="1" t="s">
        <v>13</v>
      </c>
      <c r="C101" s="1" t="s">
        <v>14</v>
      </c>
      <c r="D101" s="1" t="s">
        <v>129</v>
      </c>
      <c r="E101" s="1">
        <v>1956</v>
      </c>
      <c r="F101" s="1" t="s">
        <v>128</v>
      </c>
      <c r="G101" s="1" t="s">
        <v>127</v>
      </c>
      <c r="H101" s="1"/>
      <c r="I101" s="1"/>
      <c r="J101" s="1"/>
      <c r="K101" s="1">
        <v>63614000</v>
      </c>
      <c r="L101" s="1" t="s">
        <v>126</v>
      </c>
    </row>
    <row r="102" spans="1:12" x14ac:dyDescent="0.25">
      <c r="A102" s="1" t="s">
        <v>12</v>
      </c>
      <c r="B102" s="1" t="s">
        <v>13</v>
      </c>
      <c r="C102" s="1" t="s">
        <v>14</v>
      </c>
      <c r="D102" s="1" t="s">
        <v>129</v>
      </c>
      <c r="E102" s="1">
        <v>1956</v>
      </c>
      <c r="F102" s="1" t="s">
        <v>128</v>
      </c>
      <c r="G102" s="1" t="s">
        <v>127</v>
      </c>
      <c r="H102" s="1"/>
      <c r="I102" s="1"/>
      <c r="J102" s="1"/>
      <c r="K102" s="1">
        <v>63861000</v>
      </c>
      <c r="L102" s="1" t="s">
        <v>126</v>
      </c>
    </row>
    <row r="103" spans="1:12" x14ac:dyDescent="0.25">
      <c r="A103" s="1" t="s">
        <v>12</v>
      </c>
      <c r="B103" s="1" t="s">
        <v>13</v>
      </c>
      <c r="C103" s="1" t="s">
        <v>14</v>
      </c>
      <c r="D103" s="1" t="s">
        <v>129</v>
      </c>
      <c r="E103" s="1">
        <v>1956</v>
      </c>
      <c r="F103" s="1" t="s">
        <v>128</v>
      </c>
      <c r="G103" s="1" t="s">
        <v>127</v>
      </c>
      <c r="H103" s="1"/>
      <c r="I103" s="1"/>
      <c r="J103" s="1"/>
      <c r="K103" s="1">
        <v>63820000</v>
      </c>
      <c r="L103" s="1" t="s">
        <v>126</v>
      </c>
    </row>
    <row r="104" spans="1:12" x14ac:dyDescent="0.25">
      <c r="A104" s="1" t="s">
        <v>12</v>
      </c>
      <c r="B104" s="1" t="s">
        <v>13</v>
      </c>
      <c r="C104" s="1" t="s">
        <v>14</v>
      </c>
      <c r="D104" s="1" t="s">
        <v>129</v>
      </c>
      <c r="E104" s="1">
        <v>1956</v>
      </c>
      <c r="F104" s="1" t="s">
        <v>128</v>
      </c>
      <c r="G104" s="1" t="s">
        <v>127</v>
      </c>
      <c r="H104" s="1"/>
      <c r="I104" s="1"/>
      <c r="J104" s="1"/>
      <c r="K104" s="1">
        <v>63800000</v>
      </c>
      <c r="L104" s="1" t="s">
        <v>126</v>
      </c>
    </row>
    <row r="105" spans="1:12" x14ac:dyDescent="0.25">
      <c r="A105" s="1" t="s">
        <v>12</v>
      </c>
      <c r="B105" s="1" t="s">
        <v>13</v>
      </c>
      <c r="C105" s="1" t="s">
        <v>14</v>
      </c>
      <c r="D105" s="1" t="s">
        <v>129</v>
      </c>
      <c r="E105" s="1">
        <v>1956</v>
      </c>
      <c r="F105" s="1" t="s">
        <v>128</v>
      </c>
      <c r="G105" s="1" t="s">
        <v>127</v>
      </c>
      <c r="H105" s="1"/>
      <c r="I105" s="1"/>
      <c r="J105" s="1"/>
      <c r="K105" s="1">
        <v>63972000</v>
      </c>
      <c r="L105" s="1" t="s">
        <v>126</v>
      </c>
    </row>
    <row r="106" spans="1:12" x14ac:dyDescent="0.25">
      <c r="A106" s="1" t="s">
        <v>12</v>
      </c>
      <c r="B106" s="1" t="s">
        <v>13</v>
      </c>
      <c r="C106" s="1" t="s">
        <v>14</v>
      </c>
      <c r="D106" s="1" t="s">
        <v>129</v>
      </c>
      <c r="E106" s="1">
        <v>1956</v>
      </c>
      <c r="F106" s="1" t="s">
        <v>128</v>
      </c>
      <c r="G106" s="1" t="s">
        <v>127</v>
      </c>
      <c r="H106" s="1"/>
      <c r="I106" s="1"/>
      <c r="J106" s="1"/>
      <c r="K106" s="1">
        <v>64079000</v>
      </c>
      <c r="L106" s="1" t="s">
        <v>126</v>
      </c>
    </row>
    <row r="107" spans="1:12" x14ac:dyDescent="0.25">
      <c r="A107" s="1" t="s">
        <v>12</v>
      </c>
      <c r="B107" s="1" t="s">
        <v>13</v>
      </c>
      <c r="C107" s="1" t="s">
        <v>14</v>
      </c>
      <c r="D107" s="1" t="s">
        <v>129</v>
      </c>
      <c r="E107" s="1">
        <v>1956</v>
      </c>
      <c r="F107" s="1" t="s">
        <v>128</v>
      </c>
      <c r="G107" s="1" t="s">
        <v>127</v>
      </c>
      <c r="H107" s="1"/>
      <c r="I107" s="1"/>
      <c r="J107" s="1"/>
      <c r="K107" s="1">
        <v>63975000</v>
      </c>
      <c r="L107" s="1" t="s">
        <v>126</v>
      </c>
    </row>
    <row r="108" spans="1:12" x14ac:dyDescent="0.25">
      <c r="A108" s="1" t="s">
        <v>12</v>
      </c>
      <c r="B108" s="1" t="s">
        <v>13</v>
      </c>
      <c r="C108" s="1" t="s">
        <v>14</v>
      </c>
      <c r="D108" s="1" t="s">
        <v>129</v>
      </c>
      <c r="E108" s="1">
        <v>1956</v>
      </c>
      <c r="F108" s="1" t="s">
        <v>128</v>
      </c>
      <c r="G108" s="1" t="s">
        <v>127</v>
      </c>
      <c r="H108" s="1"/>
      <c r="I108" s="1"/>
      <c r="J108" s="1"/>
      <c r="K108" s="1">
        <v>63796000</v>
      </c>
      <c r="L108" s="1" t="s">
        <v>126</v>
      </c>
    </row>
    <row r="109" spans="1:12" x14ac:dyDescent="0.25">
      <c r="A109" s="1" t="s">
        <v>12</v>
      </c>
      <c r="B109" s="1" t="s">
        <v>13</v>
      </c>
      <c r="C109" s="1" t="s">
        <v>14</v>
      </c>
      <c r="D109" s="1" t="s">
        <v>129</v>
      </c>
      <c r="E109" s="1">
        <v>1956</v>
      </c>
      <c r="F109" s="1" t="s">
        <v>128</v>
      </c>
      <c r="G109" s="1" t="s">
        <v>127</v>
      </c>
      <c r="H109" s="1"/>
      <c r="I109" s="1"/>
      <c r="J109" s="1"/>
      <c r="K109" s="1">
        <v>63910000</v>
      </c>
      <c r="L109" s="1" t="s">
        <v>126</v>
      </c>
    </row>
    <row r="110" spans="1:12" x14ac:dyDescent="0.25">
      <c r="A110" s="1" t="s">
        <v>12</v>
      </c>
      <c r="B110" s="1" t="s">
        <v>13</v>
      </c>
      <c r="C110" s="1" t="s">
        <v>14</v>
      </c>
      <c r="D110" s="1" t="s">
        <v>129</v>
      </c>
      <c r="E110" s="1">
        <v>1957</v>
      </c>
      <c r="F110" s="1" t="s">
        <v>128</v>
      </c>
      <c r="G110" s="1" t="s">
        <v>127</v>
      </c>
      <c r="H110" s="1"/>
      <c r="I110" s="1"/>
      <c r="J110" s="1"/>
      <c r="K110" s="1">
        <v>63632000</v>
      </c>
      <c r="L110" s="1" t="s">
        <v>126</v>
      </c>
    </row>
    <row r="111" spans="1:12" x14ac:dyDescent="0.25">
      <c r="A111" s="1" t="s">
        <v>12</v>
      </c>
      <c r="B111" s="1" t="s">
        <v>13</v>
      </c>
      <c r="C111" s="1" t="s">
        <v>14</v>
      </c>
      <c r="D111" s="1" t="s">
        <v>129</v>
      </c>
      <c r="E111" s="1">
        <v>1957</v>
      </c>
      <c r="F111" s="1" t="s">
        <v>128</v>
      </c>
      <c r="G111" s="1" t="s">
        <v>127</v>
      </c>
      <c r="H111" s="1"/>
      <c r="I111" s="1"/>
      <c r="J111" s="1"/>
      <c r="K111" s="1">
        <v>64257000</v>
      </c>
      <c r="L111" s="1" t="s">
        <v>126</v>
      </c>
    </row>
    <row r="112" spans="1:12" x14ac:dyDescent="0.25">
      <c r="A112" s="1" t="s">
        <v>12</v>
      </c>
      <c r="B112" s="1" t="s">
        <v>13</v>
      </c>
      <c r="C112" s="1" t="s">
        <v>14</v>
      </c>
      <c r="D112" s="1" t="s">
        <v>129</v>
      </c>
      <c r="E112" s="1">
        <v>1957</v>
      </c>
      <c r="F112" s="1" t="s">
        <v>128</v>
      </c>
      <c r="G112" s="1" t="s">
        <v>127</v>
      </c>
      <c r="H112" s="1"/>
      <c r="I112" s="1"/>
      <c r="J112" s="1"/>
      <c r="K112" s="1">
        <v>64404000</v>
      </c>
      <c r="L112" s="1" t="s">
        <v>126</v>
      </c>
    </row>
    <row r="113" spans="1:12" x14ac:dyDescent="0.25">
      <c r="A113" s="1" t="s">
        <v>12</v>
      </c>
      <c r="B113" s="1" t="s">
        <v>13</v>
      </c>
      <c r="C113" s="1" t="s">
        <v>14</v>
      </c>
      <c r="D113" s="1" t="s">
        <v>129</v>
      </c>
      <c r="E113" s="1">
        <v>1957</v>
      </c>
      <c r="F113" s="1" t="s">
        <v>128</v>
      </c>
      <c r="G113" s="1" t="s">
        <v>127</v>
      </c>
      <c r="H113" s="1"/>
      <c r="I113" s="1"/>
      <c r="J113" s="1"/>
      <c r="K113" s="1">
        <v>64047000</v>
      </c>
      <c r="L113" s="1" t="s">
        <v>126</v>
      </c>
    </row>
    <row r="114" spans="1:12" x14ac:dyDescent="0.25">
      <c r="A114" s="1" t="s">
        <v>12</v>
      </c>
      <c r="B114" s="1" t="s">
        <v>13</v>
      </c>
      <c r="C114" s="1" t="s">
        <v>14</v>
      </c>
      <c r="D114" s="1" t="s">
        <v>129</v>
      </c>
      <c r="E114" s="1">
        <v>1957</v>
      </c>
      <c r="F114" s="1" t="s">
        <v>128</v>
      </c>
      <c r="G114" s="1" t="s">
        <v>127</v>
      </c>
      <c r="H114" s="1"/>
      <c r="I114" s="1"/>
      <c r="J114" s="1"/>
      <c r="K114" s="1">
        <v>63985000</v>
      </c>
      <c r="L114" s="1" t="s">
        <v>126</v>
      </c>
    </row>
    <row r="115" spans="1:12" x14ac:dyDescent="0.25">
      <c r="A115" s="1" t="s">
        <v>12</v>
      </c>
      <c r="B115" s="1" t="s">
        <v>13</v>
      </c>
      <c r="C115" s="1" t="s">
        <v>14</v>
      </c>
      <c r="D115" s="1" t="s">
        <v>129</v>
      </c>
      <c r="E115" s="1">
        <v>1957</v>
      </c>
      <c r="F115" s="1" t="s">
        <v>128</v>
      </c>
      <c r="G115" s="1" t="s">
        <v>127</v>
      </c>
      <c r="H115" s="1"/>
      <c r="I115" s="1"/>
      <c r="J115" s="1"/>
      <c r="K115" s="1">
        <v>64196000</v>
      </c>
      <c r="L115" s="1" t="s">
        <v>126</v>
      </c>
    </row>
    <row r="116" spans="1:12" x14ac:dyDescent="0.25">
      <c r="A116" s="1" t="s">
        <v>12</v>
      </c>
      <c r="B116" s="1" t="s">
        <v>13</v>
      </c>
      <c r="C116" s="1" t="s">
        <v>14</v>
      </c>
      <c r="D116" s="1" t="s">
        <v>129</v>
      </c>
      <c r="E116" s="1">
        <v>1957</v>
      </c>
      <c r="F116" s="1" t="s">
        <v>128</v>
      </c>
      <c r="G116" s="1" t="s">
        <v>127</v>
      </c>
      <c r="H116" s="1"/>
      <c r="I116" s="1"/>
      <c r="J116" s="1"/>
      <c r="K116" s="1">
        <v>64540000</v>
      </c>
      <c r="L116" s="1" t="s">
        <v>126</v>
      </c>
    </row>
    <row r="117" spans="1:12" x14ac:dyDescent="0.25">
      <c r="A117" s="1" t="s">
        <v>12</v>
      </c>
      <c r="B117" s="1" t="s">
        <v>13</v>
      </c>
      <c r="C117" s="1" t="s">
        <v>14</v>
      </c>
      <c r="D117" s="1" t="s">
        <v>129</v>
      </c>
      <c r="E117" s="1">
        <v>1957</v>
      </c>
      <c r="F117" s="1" t="s">
        <v>128</v>
      </c>
      <c r="G117" s="1" t="s">
        <v>127</v>
      </c>
      <c r="H117" s="1"/>
      <c r="I117" s="1"/>
      <c r="J117" s="1"/>
      <c r="K117" s="1">
        <v>63959000</v>
      </c>
      <c r="L117" s="1" t="s">
        <v>126</v>
      </c>
    </row>
    <row r="118" spans="1:12" x14ac:dyDescent="0.25">
      <c r="A118" s="1" t="s">
        <v>12</v>
      </c>
      <c r="B118" s="1" t="s">
        <v>13</v>
      </c>
      <c r="C118" s="1" t="s">
        <v>14</v>
      </c>
      <c r="D118" s="1" t="s">
        <v>129</v>
      </c>
      <c r="E118" s="1">
        <v>1957</v>
      </c>
      <c r="F118" s="1" t="s">
        <v>128</v>
      </c>
      <c r="G118" s="1" t="s">
        <v>127</v>
      </c>
      <c r="H118" s="1"/>
      <c r="I118" s="1"/>
      <c r="J118" s="1"/>
      <c r="K118" s="1">
        <v>64121000</v>
      </c>
      <c r="L118" s="1" t="s">
        <v>126</v>
      </c>
    </row>
    <row r="119" spans="1:12" x14ac:dyDescent="0.25">
      <c r="A119" s="1" t="s">
        <v>12</v>
      </c>
      <c r="B119" s="1" t="s">
        <v>13</v>
      </c>
      <c r="C119" s="1" t="s">
        <v>14</v>
      </c>
      <c r="D119" s="1" t="s">
        <v>129</v>
      </c>
      <c r="E119" s="1">
        <v>1957</v>
      </c>
      <c r="F119" s="1" t="s">
        <v>128</v>
      </c>
      <c r="G119" s="1" t="s">
        <v>127</v>
      </c>
      <c r="H119" s="1"/>
      <c r="I119" s="1"/>
      <c r="J119" s="1"/>
      <c r="K119" s="1">
        <v>64046000</v>
      </c>
      <c r="L119" s="1" t="s">
        <v>126</v>
      </c>
    </row>
    <row r="120" spans="1:12" x14ac:dyDescent="0.25">
      <c r="A120" s="1" t="s">
        <v>12</v>
      </c>
      <c r="B120" s="1" t="s">
        <v>13</v>
      </c>
      <c r="C120" s="1" t="s">
        <v>14</v>
      </c>
      <c r="D120" s="1" t="s">
        <v>129</v>
      </c>
      <c r="E120" s="1">
        <v>1957</v>
      </c>
      <c r="F120" s="1" t="s">
        <v>128</v>
      </c>
      <c r="G120" s="1" t="s">
        <v>127</v>
      </c>
      <c r="H120" s="1"/>
      <c r="I120" s="1"/>
      <c r="J120" s="1"/>
      <c r="K120" s="1">
        <v>63669000</v>
      </c>
      <c r="L120" s="1" t="s">
        <v>126</v>
      </c>
    </row>
    <row r="121" spans="1:12" x14ac:dyDescent="0.25">
      <c r="A121" s="1" t="s">
        <v>12</v>
      </c>
      <c r="B121" s="1" t="s">
        <v>13</v>
      </c>
      <c r="C121" s="1" t="s">
        <v>14</v>
      </c>
      <c r="D121" s="1" t="s">
        <v>129</v>
      </c>
      <c r="E121" s="1">
        <v>1957</v>
      </c>
      <c r="F121" s="1" t="s">
        <v>128</v>
      </c>
      <c r="G121" s="1" t="s">
        <v>127</v>
      </c>
      <c r="H121" s="1"/>
      <c r="I121" s="1"/>
      <c r="J121" s="1"/>
      <c r="K121" s="1">
        <v>63922000</v>
      </c>
      <c r="L121" s="1" t="s">
        <v>126</v>
      </c>
    </row>
    <row r="122" spans="1:12" x14ac:dyDescent="0.25">
      <c r="A122" s="1" t="s">
        <v>12</v>
      </c>
      <c r="B122" s="1" t="s">
        <v>13</v>
      </c>
      <c r="C122" s="1" t="s">
        <v>14</v>
      </c>
      <c r="D122" s="1" t="s">
        <v>129</v>
      </c>
      <c r="E122" s="1">
        <v>1958</v>
      </c>
      <c r="F122" s="1" t="s">
        <v>128</v>
      </c>
      <c r="G122" s="1" t="s">
        <v>127</v>
      </c>
      <c r="H122" s="1"/>
      <c r="I122" s="1"/>
      <c r="J122" s="1"/>
      <c r="K122" s="1">
        <v>63220000</v>
      </c>
      <c r="L122" s="1" t="s">
        <v>126</v>
      </c>
    </row>
    <row r="123" spans="1:12" x14ac:dyDescent="0.25">
      <c r="A123" s="1" t="s">
        <v>12</v>
      </c>
      <c r="B123" s="1" t="s">
        <v>13</v>
      </c>
      <c r="C123" s="1" t="s">
        <v>14</v>
      </c>
      <c r="D123" s="1" t="s">
        <v>129</v>
      </c>
      <c r="E123" s="1">
        <v>1958</v>
      </c>
      <c r="F123" s="1" t="s">
        <v>128</v>
      </c>
      <c r="G123" s="1" t="s">
        <v>127</v>
      </c>
      <c r="H123" s="1"/>
      <c r="I123" s="1"/>
      <c r="J123" s="1"/>
      <c r="K123" s="1">
        <v>62898000</v>
      </c>
      <c r="L123" s="1" t="s">
        <v>126</v>
      </c>
    </row>
    <row r="124" spans="1:12" x14ac:dyDescent="0.25">
      <c r="A124" s="1" t="s">
        <v>12</v>
      </c>
      <c r="B124" s="1" t="s">
        <v>13</v>
      </c>
      <c r="C124" s="1" t="s">
        <v>14</v>
      </c>
      <c r="D124" s="1" t="s">
        <v>129</v>
      </c>
      <c r="E124" s="1">
        <v>1958</v>
      </c>
      <c r="F124" s="1" t="s">
        <v>128</v>
      </c>
      <c r="G124" s="1" t="s">
        <v>127</v>
      </c>
      <c r="H124" s="1"/>
      <c r="I124" s="1"/>
      <c r="J124" s="1"/>
      <c r="K124" s="1">
        <v>62731000</v>
      </c>
      <c r="L124" s="1" t="s">
        <v>126</v>
      </c>
    </row>
    <row r="125" spans="1:12" x14ac:dyDescent="0.25">
      <c r="A125" s="1" t="s">
        <v>12</v>
      </c>
      <c r="B125" s="1" t="s">
        <v>13</v>
      </c>
      <c r="C125" s="1" t="s">
        <v>14</v>
      </c>
      <c r="D125" s="1" t="s">
        <v>129</v>
      </c>
      <c r="E125" s="1">
        <v>1958</v>
      </c>
      <c r="F125" s="1" t="s">
        <v>128</v>
      </c>
      <c r="G125" s="1" t="s">
        <v>127</v>
      </c>
      <c r="H125" s="1"/>
      <c r="I125" s="1"/>
      <c r="J125" s="1"/>
      <c r="K125" s="1">
        <v>62631000</v>
      </c>
      <c r="L125" s="1" t="s">
        <v>126</v>
      </c>
    </row>
    <row r="126" spans="1:12" x14ac:dyDescent="0.25">
      <c r="A126" s="1" t="s">
        <v>12</v>
      </c>
      <c r="B126" s="1" t="s">
        <v>13</v>
      </c>
      <c r="C126" s="1" t="s">
        <v>14</v>
      </c>
      <c r="D126" s="1" t="s">
        <v>129</v>
      </c>
      <c r="E126" s="1">
        <v>1958</v>
      </c>
      <c r="F126" s="1" t="s">
        <v>128</v>
      </c>
      <c r="G126" s="1" t="s">
        <v>127</v>
      </c>
      <c r="H126" s="1"/>
      <c r="I126" s="1"/>
      <c r="J126" s="1"/>
      <c r="K126" s="1">
        <v>62874000</v>
      </c>
      <c r="L126" s="1" t="s">
        <v>126</v>
      </c>
    </row>
    <row r="127" spans="1:12" x14ac:dyDescent="0.25">
      <c r="A127" s="1" t="s">
        <v>12</v>
      </c>
      <c r="B127" s="1" t="s">
        <v>13</v>
      </c>
      <c r="C127" s="1" t="s">
        <v>14</v>
      </c>
      <c r="D127" s="1" t="s">
        <v>129</v>
      </c>
      <c r="E127" s="1">
        <v>1958</v>
      </c>
      <c r="F127" s="1" t="s">
        <v>128</v>
      </c>
      <c r="G127" s="1" t="s">
        <v>127</v>
      </c>
      <c r="H127" s="1"/>
      <c r="I127" s="1"/>
      <c r="J127" s="1"/>
      <c r="K127" s="1">
        <v>62730000</v>
      </c>
      <c r="L127" s="1" t="s">
        <v>126</v>
      </c>
    </row>
    <row r="128" spans="1:12" x14ac:dyDescent="0.25">
      <c r="A128" s="1" t="s">
        <v>12</v>
      </c>
      <c r="B128" s="1" t="s">
        <v>13</v>
      </c>
      <c r="C128" s="1" t="s">
        <v>14</v>
      </c>
      <c r="D128" s="1" t="s">
        <v>129</v>
      </c>
      <c r="E128" s="1">
        <v>1958</v>
      </c>
      <c r="F128" s="1" t="s">
        <v>128</v>
      </c>
      <c r="G128" s="1" t="s">
        <v>127</v>
      </c>
      <c r="H128" s="1"/>
      <c r="I128" s="1"/>
      <c r="J128" s="1"/>
      <c r="K128" s="1">
        <v>62745000</v>
      </c>
      <c r="L128" s="1" t="s">
        <v>126</v>
      </c>
    </row>
    <row r="129" spans="1:12" x14ac:dyDescent="0.25">
      <c r="A129" s="1" t="s">
        <v>12</v>
      </c>
      <c r="B129" s="1" t="s">
        <v>13</v>
      </c>
      <c r="C129" s="1" t="s">
        <v>14</v>
      </c>
      <c r="D129" s="1" t="s">
        <v>129</v>
      </c>
      <c r="E129" s="1">
        <v>1958</v>
      </c>
      <c r="F129" s="1" t="s">
        <v>128</v>
      </c>
      <c r="G129" s="1" t="s">
        <v>127</v>
      </c>
      <c r="H129" s="1"/>
      <c r="I129" s="1"/>
      <c r="J129" s="1"/>
      <c r="K129" s="1">
        <v>63012000</v>
      </c>
      <c r="L129" s="1" t="s">
        <v>126</v>
      </c>
    </row>
    <row r="130" spans="1:12" x14ac:dyDescent="0.25">
      <c r="A130" s="1" t="s">
        <v>12</v>
      </c>
      <c r="B130" s="1" t="s">
        <v>13</v>
      </c>
      <c r="C130" s="1" t="s">
        <v>14</v>
      </c>
      <c r="D130" s="1" t="s">
        <v>129</v>
      </c>
      <c r="E130" s="1">
        <v>1958</v>
      </c>
      <c r="F130" s="1" t="s">
        <v>128</v>
      </c>
      <c r="G130" s="1" t="s">
        <v>127</v>
      </c>
      <c r="H130" s="1"/>
      <c r="I130" s="1"/>
      <c r="J130" s="1"/>
      <c r="K130" s="1">
        <v>63181000</v>
      </c>
      <c r="L130" s="1" t="s">
        <v>126</v>
      </c>
    </row>
    <row r="131" spans="1:12" x14ac:dyDescent="0.25">
      <c r="A131" s="1" t="s">
        <v>12</v>
      </c>
      <c r="B131" s="1" t="s">
        <v>13</v>
      </c>
      <c r="C131" s="1" t="s">
        <v>14</v>
      </c>
      <c r="D131" s="1" t="s">
        <v>129</v>
      </c>
      <c r="E131" s="1">
        <v>1958</v>
      </c>
      <c r="F131" s="1" t="s">
        <v>128</v>
      </c>
      <c r="G131" s="1" t="s">
        <v>127</v>
      </c>
      <c r="H131" s="1"/>
      <c r="I131" s="1"/>
      <c r="J131" s="1"/>
      <c r="K131" s="1">
        <v>63475000</v>
      </c>
      <c r="L131" s="1" t="s">
        <v>126</v>
      </c>
    </row>
    <row r="132" spans="1:12" x14ac:dyDescent="0.25">
      <c r="A132" s="1" t="s">
        <v>12</v>
      </c>
      <c r="B132" s="1" t="s">
        <v>13</v>
      </c>
      <c r="C132" s="1" t="s">
        <v>14</v>
      </c>
      <c r="D132" s="1" t="s">
        <v>129</v>
      </c>
      <c r="E132" s="1">
        <v>1958</v>
      </c>
      <c r="F132" s="1" t="s">
        <v>128</v>
      </c>
      <c r="G132" s="1" t="s">
        <v>127</v>
      </c>
      <c r="H132" s="1"/>
      <c r="I132" s="1"/>
      <c r="J132" s="1"/>
      <c r="K132" s="1">
        <v>63470000</v>
      </c>
      <c r="L132" s="1" t="s">
        <v>126</v>
      </c>
    </row>
    <row r="133" spans="1:12" x14ac:dyDescent="0.25">
      <c r="A133" s="1" t="s">
        <v>12</v>
      </c>
      <c r="B133" s="1" t="s">
        <v>13</v>
      </c>
      <c r="C133" s="1" t="s">
        <v>14</v>
      </c>
      <c r="D133" s="1" t="s">
        <v>129</v>
      </c>
      <c r="E133" s="1">
        <v>1958</v>
      </c>
      <c r="F133" s="1" t="s">
        <v>128</v>
      </c>
      <c r="G133" s="1" t="s">
        <v>127</v>
      </c>
      <c r="H133" s="1"/>
      <c r="I133" s="1"/>
      <c r="J133" s="1"/>
      <c r="K133" s="1">
        <v>63549000</v>
      </c>
      <c r="L133" s="1" t="s">
        <v>126</v>
      </c>
    </row>
    <row r="134" spans="1:12" x14ac:dyDescent="0.25">
      <c r="A134" s="1" t="s">
        <v>12</v>
      </c>
      <c r="B134" s="1" t="s">
        <v>13</v>
      </c>
      <c r="C134" s="1" t="s">
        <v>14</v>
      </c>
      <c r="D134" s="1" t="s">
        <v>129</v>
      </c>
      <c r="E134" s="1">
        <v>1959</v>
      </c>
      <c r="F134" s="1" t="s">
        <v>128</v>
      </c>
      <c r="G134" s="1" t="s">
        <v>127</v>
      </c>
      <c r="H134" s="1"/>
      <c r="I134" s="1"/>
      <c r="J134" s="1"/>
      <c r="K134" s="1">
        <v>63868000</v>
      </c>
      <c r="L134" s="1" t="s">
        <v>126</v>
      </c>
    </row>
    <row r="135" spans="1:12" x14ac:dyDescent="0.25">
      <c r="A135" s="1" t="s">
        <v>12</v>
      </c>
      <c r="B135" s="1" t="s">
        <v>13</v>
      </c>
      <c r="C135" s="1" t="s">
        <v>14</v>
      </c>
      <c r="D135" s="1" t="s">
        <v>129</v>
      </c>
      <c r="E135" s="1">
        <v>1959</v>
      </c>
      <c r="F135" s="1" t="s">
        <v>128</v>
      </c>
      <c r="G135" s="1" t="s">
        <v>127</v>
      </c>
      <c r="H135" s="1"/>
      <c r="I135" s="1"/>
      <c r="J135" s="1"/>
      <c r="K135" s="1">
        <v>63684000</v>
      </c>
      <c r="L135" s="1" t="s">
        <v>126</v>
      </c>
    </row>
    <row r="136" spans="1:12" x14ac:dyDescent="0.25">
      <c r="A136" s="1" t="s">
        <v>12</v>
      </c>
      <c r="B136" s="1" t="s">
        <v>13</v>
      </c>
      <c r="C136" s="1" t="s">
        <v>14</v>
      </c>
      <c r="D136" s="1" t="s">
        <v>129</v>
      </c>
      <c r="E136" s="1">
        <v>1959</v>
      </c>
      <c r="F136" s="1" t="s">
        <v>128</v>
      </c>
      <c r="G136" s="1" t="s">
        <v>127</v>
      </c>
      <c r="H136" s="1"/>
      <c r="I136" s="1"/>
      <c r="J136" s="1"/>
      <c r="K136" s="1">
        <v>64267000</v>
      </c>
      <c r="L136" s="1" t="s">
        <v>126</v>
      </c>
    </row>
    <row r="137" spans="1:12" x14ac:dyDescent="0.25">
      <c r="A137" s="1" t="s">
        <v>12</v>
      </c>
      <c r="B137" s="1" t="s">
        <v>13</v>
      </c>
      <c r="C137" s="1" t="s">
        <v>14</v>
      </c>
      <c r="D137" s="1" t="s">
        <v>129</v>
      </c>
      <c r="E137" s="1">
        <v>1959</v>
      </c>
      <c r="F137" s="1" t="s">
        <v>128</v>
      </c>
      <c r="G137" s="1" t="s">
        <v>127</v>
      </c>
      <c r="H137" s="1"/>
      <c r="I137" s="1"/>
      <c r="J137" s="1"/>
      <c r="K137" s="1">
        <v>64768000</v>
      </c>
      <c r="L137" s="1" t="s">
        <v>126</v>
      </c>
    </row>
    <row r="138" spans="1:12" x14ac:dyDescent="0.25">
      <c r="A138" s="1" t="s">
        <v>12</v>
      </c>
      <c r="B138" s="1" t="s">
        <v>13</v>
      </c>
      <c r="C138" s="1" t="s">
        <v>14</v>
      </c>
      <c r="D138" s="1" t="s">
        <v>129</v>
      </c>
      <c r="E138" s="1">
        <v>1959</v>
      </c>
      <c r="F138" s="1" t="s">
        <v>128</v>
      </c>
      <c r="G138" s="1" t="s">
        <v>127</v>
      </c>
      <c r="H138" s="1"/>
      <c r="I138" s="1"/>
      <c r="J138" s="1"/>
      <c r="K138" s="1">
        <v>64699000</v>
      </c>
      <c r="L138" s="1" t="s">
        <v>126</v>
      </c>
    </row>
    <row r="139" spans="1:12" x14ac:dyDescent="0.25">
      <c r="A139" s="1" t="s">
        <v>12</v>
      </c>
      <c r="B139" s="1" t="s">
        <v>13</v>
      </c>
      <c r="C139" s="1" t="s">
        <v>14</v>
      </c>
      <c r="D139" s="1" t="s">
        <v>129</v>
      </c>
      <c r="E139" s="1">
        <v>1959</v>
      </c>
      <c r="F139" s="1" t="s">
        <v>128</v>
      </c>
      <c r="G139" s="1" t="s">
        <v>127</v>
      </c>
      <c r="H139" s="1"/>
      <c r="I139" s="1"/>
      <c r="J139" s="1"/>
      <c r="K139" s="1">
        <v>64849000</v>
      </c>
      <c r="L139" s="1" t="s">
        <v>126</v>
      </c>
    </row>
    <row r="140" spans="1:12" x14ac:dyDescent="0.25">
      <c r="A140" s="1" t="s">
        <v>12</v>
      </c>
      <c r="B140" s="1" t="s">
        <v>13</v>
      </c>
      <c r="C140" s="1" t="s">
        <v>14</v>
      </c>
      <c r="D140" s="1" t="s">
        <v>129</v>
      </c>
      <c r="E140" s="1">
        <v>1959</v>
      </c>
      <c r="F140" s="1" t="s">
        <v>128</v>
      </c>
      <c r="G140" s="1" t="s">
        <v>127</v>
      </c>
      <c r="H140" s="1"/>
      <c r="I140" s="1"/>
      <c r="J140" s="1"/>
      <c r="K140" s="1">
        <v>65011000</v>
      </c>
      <c r="L140" s="1" t="s">
        <v>126</v>
      </c>
    </row>
    <row r="141" spans="1:12" x14ac:dyDescent="0.25">
      <c r="A141" s="1" t="s">
        <v>12</v>
      </c>
      <c r="B141" s="1" t="s">
        <v>13</v>
      </c>
      <c r="C141" s="1" t="s">
        <v>14</v>
      </c>
      <c r="D141" s="1" t="s">
        <v>129</v>
      </c>
      <c r="E141" s="1">
        <v>1959</v>
      </c>
      <c r="F141" s="1" t="s">
        <v>128</v>
      </c>
      <c r="G141" s="1" t="s">
        <v>127</v>
      </c>
      <c r="H141" s="1"/>
      <c r="I141" s="1"/>
      <c r="J141" s="1"/>
      <c r="K141" s="1">
        <v>64844000</v>
      </c>
      <c r="L141" s="1" t="s">
        <v>126</v>
      </c>
    </row>
    <row r="142" spans="1:12" x14ac:dyDescent="0.25">
      <c r="A142" s="1" t="s">
        <v>12</v>
      </c>
      <c r="B142" s="1" t="s">
        <v>13</v>
      </c>
      <c r="C142" s="1" t="s">
        <v>14</v>
      </c>
      <c r="D142" s="1" t="s">
        <v>129</v>
      </c>
      <c r="E142" s="1">
        <v>1959</v>
      </c>
      <c r="F142" s="1" t="s">
        <v>128</v>
      </c>
      <c r="G142" s="1" t="s">
        <v>127</v>
      </c>
      <c r="H142" s="1"/>
      <c r="I142" s="1"/>
      <c r="J142" s="1"/>
      <c r="K142" s="1">
        <v>64770000</v>
      </c>
      <c r="L142" s="1" t="s">
        <v>126</v>
      </c>
    </row>
    <row r="143" spans="1:12" x14ac:dyDescent="0.25">
      <c r="A143" s="1" t="s">
        <v>12</v>
      </c>
      <c r="B143" s="1" t="s">
        <v>13</v>
      </c>
      <c r="C143" s="1" t="s">
        <v>14</v>
      </c>
      <c r="D143" s="1" t="s">
        <v>129</v>
      </c>
      <c r="E143" s="1">
        <v>1959</v>
      </c>
      <c r="F143" s="1" t="s">
        <v>128</v>
      </c>
      <c r="G143" s="1" t="s">
        <v>127</v>
      </c>
      <c r="H143" s="1"/>
      <c r="I143" s="1"/>
      <c r="J143" s="1"/>
      <c r="K143" s="1">
        <v>64911000</v>
      </c>
      <c r="L143" s="1" t="s">
        <v>126</v>
      </c>
    </row>
    <row r="144" spans="1:12" x14ac:dyDescent="0.25">
      <c r="A144" s="1" t="s">
        <v>12</v>
      </c>
      <c r="B144" s="1" t="s">
        <v>13</v>
      </c>
      <c r="C144" s="1" t="s">
        <v>14</v>
      </c>
      <c r="D144" s="1" t="s">
        <v>129</v>
      </c>
      <c r="E144" s="1">
        <v>1959</v>
      </c>
      <c r="F144" s="1" t="s">
        <v>128</v>
      </c>
      <c r="G144" s="1" t="s">
        <v>127</v>
      </c>
      <c r="H144" s="1"/>
      <c r="I144" s="1"/>
      <c r="J144" s="1"/>
      <c r="K144" s="1">
        <v>64530000</v>
      </c>
      <c r="L144" s="1" t="s">
        <v>126</v>
      </c>
    </row>
    <row r="145" spans="1:12" x14ac:dyDescent="0.25">
      <c r="A145" s="1" t="s">
        <v>12</v>
      </c>
      <c r="B145" s="1" t="s">
        <v>13</v>
      </c>
      <c r="C145" s="1" t="s">
        <v>14</v>
      </c>
      <c r="D145" s="1" t="s">
        <v>129</v>
      </c>
      <c r="E145" s="1">
        <v>1959</v>
      </c>
      <c r="F145" s="1" t="s">
        <v>128</v>
      </c>
      <c r="G145" s="1" t="s">
        <v>127</v>
      </c>
      <c r="H145" s="1"/>
      <c r="I145" s="1"/>
      <c r="J145" s="1"/>
      <c r="K145" s="1">
        <v>65341000</v>
      </c>
      <c r="L145" s="1" t="s">
        <v>126</v>
      </c>
    </row>
    <row r="146" spans="1:12" x14ac:dyDescent="0.25">
      <c r="A146" s="1" t="s">
        <v>12</v>
      </c>
      <c r="B146" s="1" t="s">
        <v>13</v>
      </c>
      <c r="C146" s="1" t="s">
        <v>14</v>
      </c>
      <c r="D146" s="1" t="s">
        <v>129</v>
      </c>
      <c r="E146" s="1">
        <v>1960</v>
      </c>
      <c r="F146" s="1" t="s">
        <v>128</v>
      </c>
      <c r="G146" s="1" t="s">
        <v>127</v>
      </c>
      <c r="H146" s="1"/>
      <c r="I146" s="1"/>
      <c r="J146" s="1"/>
      <c r="K146" s="1">
        <v>65347000</v>
      </c>
      <c r="L146" s="1" t="s">
        <v>126</v>
      </c>
    </row>
    <row r="147" spans="1:12" x14ac:dyDescent="0.25">
      <c r="A147" s="1" t="s">
        <v>12</v>
      </c>
      <c r="B147" s="1" t="s">
        <v>13</v>
      </c>
      <c r="C147" s="1" t="s">
        <v>14</v>
      </c>
      <c r="D147" s="1" t="s">
        <v>129</v>
      </c>
      <c r="E147" s="1">
        <v>1960</v>
      </c>
      <c r="F147" s="1" t="s">
        <v>128</v>
      </c>
      <c r="G147" s="1" t="s">
        <v>127</v>
      </c>
      <c r="H147" s="1"/>
      <c r="I147" s="1"/>
      <c r="J147" s="1"/>
      <c r="K147" s="1">
        <v>65620000</v>
      </c>
      <c r="L147" s="1" t="s">
        <v>126</v>
      </c>
    </row>
    <row r="148" spans="1:12" x14ac:dyDescent="0.25">
      <c r="A148" s="1" t="s">
        <v>12</v>
      </c>
      <c r="B148" s="1" t="s">
        <v>13</v>
      </c>
      <c r="C148" s="1" t="s">
        <v>14</v>
      </c>
      <c r="D148" s="1" t="s">
        <v>129</v>
      </c>
      <c r="E148" s="1">
        <v>1960</v>
      </c>
      <c r="F148" s="1" t="s">
        <v>128</v>
      </c>
      <c r="G148" s="1" t="s">
        <v>127</v>
      </c>
      <c r="H148" s="1"/>
      <c r="I148" s="1"/>
      <c r="J148" s="1"/>
      <c r="K148" s="1">
        <v>64673000</v>
      </c>
      <c r="L148" s="1" t="s">
        <v>126</v>
      </c>
    </row>
    <row r="149" spans="1:12" x14ac:dyDescent="0.25">
      <c r="A149" s="1" t="s">
        <v>12</v>
      </c>
      <c r="B149" s="1" t="s">
        <v>13</v>
      </c>
      <c r="C149" s="1" t="s">
        <v>14</v>
      </c>
      <c r="D149" s="1" t="s">
        <v>129</v>
      </c>
      <c r="E149" s="1">
        <v>1960</v>
      </c>
      <c r="F149" s="1" t="s">
        <v>128</v>
      </c>
      <c r="G149" s="1" t="s">
        <v>127</v>
      </c>
      <c r="H149" s="1"/>
      <c r="I149" s="1"/>
      <c r="J149" s="1"/>
      <c r="K149" s="1">
        <v>65959000</v>
      </c>
      <c r="L149" s="1" t="s">
        <v>126</v>
      </c>
    </row>
    <row r="150" spans="1:12" x14ac:dyDescent="0.25">
      <c r="A150" s="1" t="s">
        <v>12</v>
      </c>
      <c r="B150" s="1" t="s">
        <v>13</v>
      </c>
      <c r="C150" s="1" t="s">
        <v>14</v>
      </c>
      <c r="D150" s="1" t="s">
        <v>129</v>
      </c>
      <c r="E150" s="1">
        <v>1960</v>
      </c>
      <c r="F150" s="1" t="s">
        <v>128</v>
      </c>
      <c r="G150" s="1" t="s">
        <v>127</v>
      </c>
      <c r="H150" s="1"/>
      <c r="I150" s="1"/>
      <c r="J150" s="1"/>
      <c r="K150" s="1">
        <v>66057000</v>
      </c>
      <c r="L150" s="1" t="s">
        <v>126</v>
      </c>
    </row>
    <row r="151" spans="1:12" x14ac:dyDescent="0.25">
      <c r="A151" s="1" t="s">
        <v>12</v>
      </c>
      <c r="B151" s="1" t="s">
        <v>13</v>
      </c>
      <c r="C151" s="1" t="s">
        <v>14</v>
      </c>
      <c r="D151" s="1" t="s">
        <v>129</v>
      </c>
      <c r="E151" s="1">
        <v>1960</v>
      </c>
      <c r="F151" s="1" t="s">
        <v>128</v>
      </c>
      <c r="G151" s="1" t="s">
        <v>127</v>
      </c>
      <c r="H151" s="1"/>
      <c r="I151" s="1"/>
      <c r="J151" s="1"/>
      <c r="K151" s="1">
        <v>66168000</v>
      </c>
      <c r="L151" s="1" t="s">
        <v>126</v>
      </c>
    </row>
    <row r="152" spans="1:12" x14ac:dyDescent="0.25">
      <c r="A152" s="1" t="s">
        <v>12</v>
      </c>
      <c r="B152" s="1" t="s">
        <v>13</v>
      </c>
      <c r="C152" s="1" t="s">
        <v>14</v>
      </c>
      <c r="D152" s="1" t="s">
        <v>129</v>
      </c>
      <c r="E152" s="1">
        <v>1960</v>
      </c>
      <c r="F152" s="1" t="s">
        <v>128</v>
      </c>
      <c r="G152" s="1" t="s">
        <v>127</v>
      </c>
      <c r="H152" s="1"/>
      <c r="I152" s="1"/>
      <c r="J152" s="1"/>
      <c r="K152" s="1">
        <v>65909000</v>
      </c>
      <c r="L152" s="1" t="s">
        <v>126</v>
      </c>
    </row>
    <row r="153" spans="1:12" x14ac:dyDescent="0.25">
      <c r="A153" s="1" t="s">
        <v>12</v>
      </c>
      <c r="B153" s="1" t="s">
        <v>13</v>
      </c>
      <c r="C153" s="1" t="s">
        <v>14</v>
      </c>
      <c r="D153" s="1" t="s">
        <v>129</v>
      </c>
      <c r="E153" s="1">
        <v>1960</v>
      </c>
      <c r="F153" s="1" t="s">
        <v>128</v>
      </c>
      <c r="G153" s="1" t="s">
        <v>127</v>
      </c>
      <c r="H153" s="1"/>
      <c r="I153" s="1"/>
      <c r="J153" s="1"/>
      <c r="K153" s="1">
        <v>65895000</v>
      </c>
      <c r="L153" s="1" t="s">
        <v>126</v>
      </c>
    </row>
    <row r="154" spans="1:12" x14ac:dyDescent="0.25">
      <c r="A154" s="1" t="s">
        <v>12</v>
      </c>
      <c r="B154" s="1" t="s">
        <v>13</v>
      </c>
      <c r="C154" s="1" t="s">
        <v>14</v>
      </c>
      <c r="D154" s="1" t="s">
        <v>129</v>
      </c>
      <c r="E154" s="1">
        <v>1960</v>
      </c>
      <c r="F154" s="1" t="s">
        <v>128</v>
      </c>
      <c r="G154" s="1" t="s">
        <v>127</v>
      </c>
      <c r="H154" s="1"/>
      <c r="I154" s="1"/>
      <c r="J154" s="1"/>
      <c r="K154" s="1">
        <v>66267000</v>
      </c>
      <c r="L154" s="1" t="s">
        <v>126</v>
      </c>
    </row>
    <row r="155" spans="1:12" x14ac:dyDescent="0.25">
      <c r="A155" s="1" t="s">
        <v>12</v>
      </c>
      <c r="B155" s="1" t="s">
        <v>13</v>
      </c>
      <c r="C155" s="1" t="s">
        <v>14</v>
      </c>
      <c r="D155" s="1" t="s">
        <v>129</v>
      </c>
      <c r="E155" s="1">
        <v>1960</v>
      </c>
      <c r="F155" s="1" t="s">
        <v>128</v>
      </c>
      <c r="G155" s="1" t="s">
        <v>127</v>
      </c>
      <c r="H155" s="1"/>
      <c r="I155" s="1"/>
      <c r="J155" s="1"/>
      <c r="K155" s="1">
        <v>65632000</v>
      </c>
      <c r="L155" s="1" t="s">
        <v>126</v>
      </c>
    </row>
    <row r="156" spans="1:12" x14ac:dyDescent="0.25">
      <c r="A156" s="1" t="s">
        <v>12</v>
      </c>
      <c r="B156" s="1" t="s">
        <v>13</v>
      </c>
      <c r="C156" s="1" t="s">
        <v>14</v>
      </c>
      <c r="D156" s="1" t="s">
        <v>129</v>
      </c>
      <c r="E156" s="1">
        <v>1960</v>
      </c>
      <c r="F156" s="1" t="s">
        <v>128</v>
      </c>
      <c r="G156" s="1" t="s">
        <v>127</v>
      </c>
      <c r="H156" s="1"/>
      <c r="I156" s="1"/>
      <c r="J156" s="1"/>
      <c r="K156" s="1">
        <v>66109000</v>
      </c>
      <c r="L156" s="1" t="s">
        <v>126</v>
      </c>
    </row>
    <row r="157" spans="1:12" x14ac:dyDescent="0.25">
      <c r="A157" s="1" t="s">
        <v>12</v>
      </c>
      <c r="B157" s="1" t="s">
        <v>13</v>
      </c>
      <c r="C157" s="1" t="s">
        <v>14</v>
      </c>
      <c r="D157" s="1" t="s">
        <v>129</v>
      </c>
      <c r="E157" s="1">
        <v>1960</v>
      </c>
      <c r="F157" s="1" t="s">
        <v>128</v>
      </c>
      <c r="G157" s="1" t="s">
        <v>127</v>
      </c>
      <c r="H157" s="1"/>
      <c r="I157" s="1"/>
      <c r="J157" s="1"/>
      <c r="K157" s="1">
        <v>65778000</v>
      </c>
      <c r="L157" s="1" t="s">
        <v>126</v>
      </c>
    </row>
    <row r="158" spans="1:12" x14ac:dyDescent="0.25">
      <c r="A158" s="1" t="s">
        <v>12</v>
      </c>
      <c r="B158" s="1" t="s">
        <v>13</v>
      </c>
      <c r="C158" s="1" t="s">
        <v>14</v>
      </c>
      <c r="D158" s="1" t="s">
        <v>129</v>
      </c>
      <c r="E158" s="1">
        <v>1961</v>
      </c>
      <c r="F158" s="1" t="s">
        <v>128</v>
      </c>
      <c r="G158" s="1" t="s">
        <v>127</v>
      </c>
      <c r="H158" s="1"/>
      <c r="I158" s="1"/>
      <c r="J158" s="1"/>
      <c r="K158" s="1">
        <v>65776000</v>
      </c>
      <c r="L158" s="1" t="s">
        <v>126</v>
      </c>
    </row>
    <row r="159" spans="1:12" x14ac:dyDescent="0.25">
      <c r="A159" s="1" t="s">
        <v>12</v>
      </c>
      <c r="B159" s="1" t="s">
        <v>13</v>
      </c>
      <c r="C159" s="1" t="s">
        <v>14</v>
      </c>
      <c r="D159" s="1" t="s">
        <v>129</v>
      </c>
      <c r="E159" s="1">
        <v>1961</v>
      </c>
      <c r="F159" s="1" t="s">
        <v>128</v>
      </c>
      <c r="G159" s="1" t="s">
        <v>127</v>
      </c>
      <c r="H159" s="1"/>
      <c r="I159" s="1"/>
      <c r="J159" s="1"/>
      <c r="K159" s="1">
        <v>65588000</v>
      </c>
      <c r="L159" s="1" t="s">
        <v>126</v>
      </c>
    </row>
    <row r="160" spans="1:12" x14ac:dyDescent="0.25">
      <c r="A160" s="1" t="s">
        <v>12</v>
      </c>
      <c r="B160" s="1" t="s">
        <v>13</v>
      </c>
      <c r="C160" s="1" t="s">
        <v>14</v>
      </c>
      <c r="D160" s="1" t="s">
        <v>129</v>
      </c>
      <c r="E160" s="1">
        <v>1961</v>
      </c>
      <c r="F160" s="1" t="s">
        <v>128</v>
      </c>
      <c r="G160" s="1" t="s">
        <v>127</v>
      </c>
      <c r="H160" s="1"/>
      <c r="I160" s="1"/>
      <c r="J160" s="1"/>
      <c r="K160" s="1">
        <v>65850000</v>
      </c>
      <c r="L160" s="1" t="s">
        <v>126</v>
      </c>
    </row>
    <row r="161" spans="1:12" x14ac:dyDescent="0.25">
      <c r="A161" s="1" t="s">
        <v>12</v>
      </c>
      <c r="B161" s="1" t="s">
        <v>13</v>
      </c>
      <c r="C161" s="1" t="s">
        <v>14</v>
      </c>
      <c r="D161" s="1" t="s">
        <v>129</v>
      </c>
      <c r="E161" s="1">
        <v>1961</v>
      </c>
      <c r="F161" s="1" t="s">
        <v>128</v>
      </c>
      <c r="G161" s="1" t="s">
        <v>127</v>
      </c>
      <c r="H161" s="1"/>
      <c r="I161" s="1"/>
      <c r="J161" s="1"/>
      <c r="K161" s="1">
        <v>65374000</v>
      </c>
      <c r="L161" s="1" t="s">
        <v>126</v>
      </c>
    </row>
    <row r="162" spans="1:12" x14ac:dyDescent="0.25">
      <c r="A162" s="1" t="s">
        <v>12</v>
      </c>
      <c r="B162" s="1" t="s">
        <v>13</v>
      </c>
      <c r="C162" s="1" t="s">
        <v>14</v>
      </c>
      <c r="D162" s="1" t="s">
        <v>129</v>
      </c>
      <c r="E162" s="1">
        <v>1961</v>
      </c>
      <c r="F162" s="1" t="s">
        <v>128</v>
      </c>
      <c r="G162" s="1" t="s">
        <v>127</v>
      </c>
      <c r="H162" s="1"/>
      <c r="I162" s="1"/>
      <c r="J162" s="1"/>
      <c r="K162" s="1">
        <v>65449000</v>
      </c>
      <c r="L162" s="1" t="s">
        <v>126</v>
      </c>
    </row>
    <row r="163" spans="1:12" x14ac:dyDescent="0.25">
      <c r="A163" s="1" t="s">
        <v>12</v>
      </c>
      <c r="B163" s="1" t="s">
        <v>13</v>
      </c>
      <c r="C163" s="1" t="s">
        <v>14</v>
      </c>
      <c r="D163" s="1" t="s">
        <v>129</v>
      </c>
      <c r="E163" s="1">
        <v>1961</v>
      </c>
      <c r="F163" s="1" t="s">
        <v>128</v>
      </c>
      <c r="G163" s="1" t="s">
        <v>127</v>
      </c>
      <c r="H163" s="1"/>
      <c r="I163" s="1"/>
      <c r="J163" s="1"/>
      <c r="K163" s="1">
        <v>65993000</v>
      </c>
      <c r="L163" s="1" t="s">
        <v>126</v>
      </c>
    </row>
    <row r="164" spans="1:12" x14ac:dyDescent="0.25">
      <c r="A164" s="1" t="s">
        <v>12</v>
      </c>
      <c r="B164" s="1" t="s">
        <v>13</v>
      </c>
      <c r="C164" s="1" t="s">
        <v>14</v>
      </c>
      <c r="D164" s="1" t="s">
        <v>129</v>
      </c>
      <c r="E164" s="1">
        <v>1961</v>
      </c>
      <c r="F164" s="1" t="s">
        <v>128</v>
      </c>
      <c r="G164" s="1" t="s">
        <v>127</v>
      </c>
      <c r="H164" s="1"/>
      <c r="I164" s="1"/>
      <c r="J164" s="1"/>
      <c r="K164" s="1">
        <v>65608000</v>
      </c>
      <c r="L164" s="1" t="s">
        <v>126</v>
      </c>
    </row>
    <row r="165" spans="1:12" x14ac:dyDescent="0.25">
      <c r="A165" s="1" t="s">
        <v>12</v>
      </c>
      <c r="B165" s="1" t="s">
        <v>13</v>
      </c>
      <c r="C165" s="1" t="s">
        <v>14</v>
      </c>
      <c r="D165" s="1" t="s">
        <v>129</v>
      </c>
      <c r="E165" s="1">
        <v>1961</v>
      </c>
      <c r="F165" s="1" t="s">
        <v>128</v>
      </c>
      <c r="G165" s="1" t="s">
        <v>127</v>
      </c>
      <c r="H165" s="1"/>
      <c r="I165" s="1"/>
      <c r="J165" s="1"/>
      <c r="K165" s="1">
        <v>65852000</v>
      </c>
      <c r="L165" s="1" t="s">
        <v>126</v>
      </c>
    </row>
    <row r="166" spans="1:12" x14ac:dyDescent="0.25">
      <c r="A166" s="1" t="s">
        <v>12</v>
      </c>
      <c r="B166" s="1" t="s">
        <v>13</v>
      </c>
      <c r="C166" s="1" t="s">
        <v>14</v>
      </c>
      <c r="D166" s="1" t="s">
        <v>129</v>
      </c>
      <c r="E166" s="1">
        <v>1961</v>
      </c>
      <c r="F166" s="1" t="s">
        <v>128</v>
      </c>
      <c r="G166" s="1" t="s">
        <v>127</v>
      </c>
      <c r="H166" s="1"/>
      <c r="I166" s="1"/>
      <c r="J166" s="1"/>
      <c r="K166" s="1">
        <v>65541000</v>
      </c>
      <c r="L166" s="1" t="s">
        <v>126</v>
      </c>
    </row>
    <row r="167" spans="1:12" x14ac:dyDescent="0.25">
      <c r="A167" s="1" t="s">
        <v>12</v>
      </c>
      <c r="B167" s="1" t="s">
        <v>13</v>
      </c>
      <c r="C167" s="1" t="s">
        <v>14</v>
      </c>
      <c r="D167" s="1" t="s">
        <v>129</v>
      </c>
      <c r="E167" s="1">
        <v>1961</v>
      </c>
      <c r="F167" s="1" t="s">
        <v>128</v>
      </c>
      <c r="G167" s="1" t="s">
        <v>127</v>
      </c>
      <c r="H167" s="1"/>
      <c r="I167" s="1"/>
      <c r="J167" s="1"/>
      <c r="K167" s="1">
        <v>65919000</v>
      </c>
      <c r="L167" s="1" t="s">
        <v>126</v>
      </c>
    </row>
    <row r="168" spans="1:12" x14ac:dyDescent="0.25">
      <c r="A168" s="1" t="s">
        <v>12</v>
      </c>
      <c r="B168" s="1" t="s">
        <v>13</v>
      </c>
      <c r="C168" s="1" t="s">
        <v>14</v>
      </c>
      <c r="D168" s="1" t="s">
        <v>129</v>
      </c>
      <c r="E168" s="1">
        <v>1961</v>
      </c>
      <c r="F168" s="1" t="s">
        <v>128</v>
      </c>
      <c r="G168" s="1" t="s">
        <v>127</v>
      </c>
      <c r="H168" s="1"/>
      <c r="I168" s="1"/>
      <c r="J168" s="1"/>
      <c r="K168" s="1">
        <v>66081000</v>
      </c>
      <c r="L168" s="1" t="s">
        <v>126</v>
      </c>
    </row>
    <row r="169" spans="1:12" x14ac:dyDescent="0.25">
      <c r="A169" s="1" t="s">
        <v>12</v>
      </c>
      <c r="B169" s="1" t="s">
        <v>13</v>
      </c>
      <c r="C169" s="1" t="s">
        <v>14</v>
      </c>
      <c r="D169" s="1" t="s">
        <v>129</v>
      </c>
      <c r="E169" s="1">
        <v>1961</v>
      </c>
      <c r="F169" s="1" t="s">
        <v>128</v>
      </c>
      <c r="G169" s="1" t="s">
        <v>127</v>
      </c>
      <c r="H169" s="1"/>
      <c r="I169" s="1"/>
      <c r="J169" s="1"/>
      <c r="K169" s="1">
        <v>65900000</v>
      </c>
      <c r="L169" s="1" t="s">
        <v>126</v>
      </c>
    </row>
    <row r="170" spans="1:12" x14ac:dyDescent="0.25">
      <c r="A170" s="1" t="s">
        <v>12</v>
      </c>
      <c r="B170" s="1" t="s">
        <v>13</v>
      </c>
      <c r="C170" s="1" t="s">
        <v>14</v>
      </c>
      <c r="D170" s="1" t="s">
        <v>129</v>
      </c>
      <c r="E170" s="1">
        <v>1962</v>
      </c>
      <c r="F170" s="1" t="s">
        <v>128</v>
      </c>
      <c r="G170" s="1" t="s">
        <v>127</v>
      </c>
      <c r="H170" s="1"/>
      <c r="I170" s="1"/>
      <c r="J170" s="1"/>
      <c r="K170" s="1">
        <v>66108000</v>
      </c>
      <c r="L170" s="1" t="s">
        <v>126</v>
      </c>
    </row>
    <row r="171" spans="1:12" x14ac:dyDescent="0.25">
      <c r="A171" s="1" t="s">
        <v>12</v>
      </c>
      <c r="B171" s="1" t="s">
        <v>13</v>
      </c>
      <c r="C171" s="1" t="s">
        <v>14</v>
      </c>
      <c r="D171" s="1" t="s">
        <v>129</v>
      </c>
      <c r="E171" s="1">
        <v>1962</v>
      </c>
      <c r="F171" s="1" t="s">
        <v>128</v>
      </c>
      <c r="G171" s="1" t="s">
        <v>127</v>
      </c>
      <c r="H171" s="1"/>
      <c r="I171" s="1"/>
      <c r="J171" s="1"/>
      <c r="K171" s="1">
        <v>66538000</v>
      </c>
      <c r="L171" s="1" t="s">
        <v>126</v>
      </c>
    </row>
    <row r="172" spans="1:12" x14ac:dyDescent="0.25">
      <c r="A172" s="1" t="s">
        <v>12</v>
      </c>
      <c r="B172" s="1" t="s">
        <v>13</v>
      </c>
      <c r="C172" s="1" t="s">
        <v>14</v>
      </c>
      <c r="D172" s="1" t="s">
        <v>129</v>
      </c>
      <c r="E172" s="1">
        <v>1962</v>
      </c>
      <c r="F172" s="1" t="s">
        <v>128</v>
      </c>
      <c r="G172" s="1" t="s">
        <v>127</v>
      </c>
      <c r="H172" s="1"/>
      <c r="I172" s="1"/>
      <c r="J172" s="1"/>
      <c r="K172" s="1">
        <v>66493000</v>
      </c>
      <c r="L172" s="1" t="s">
        <v>126</v>
      </c>
    </row>
    <row r="173" spans="1:12" x14ac:dyDescent="0.25">
      <c r="A173" s="1" t="s">
        <v>12</v>
      </c>
      <c r="B173" s="1" t="s">
        <v>13</v>
      </c>
      <c r="C173" s="1" t="s">
        <v>14</v>
      </c>
      <c r="D173" s="1" t="s">
        <v>129</v>
      </c>
      <c r="E173" s="1">
        <v>1962</v>
      </c>
      <c r="F173" s="1" t="s">
        <v>128</v>
      </c>
      <c r="G173" s="1" t="s">
        <v>127</v>
      </c>
      <c r="H173" s="1"/>
      <c r="I173" s="1"/>
      <c r="J173" s="1"/>
      <c r="K173" s="1">
        <v>66372000</v>
      </c>
      <c r="L173" s="1" t="s">
        <v>126</v>
      </c>
    </row>
    <row r="174" spans="1:12" x14ac:dyDescent="0.25">
      <c r="A174" s="1" t="s">
        <v>12</v>
      </c>
      <c r="B174" s="1" t="s">
        <v>13</v>
      </c>
      <c r="C174" s="1" t="s">
        <v>14</v>
      </c>
      <c r="D174" s="1" t="s">
        <v>129</v>
      </c>
      <c r="E174" s="1">
        <v>1962</v>
      </c>
      <c r="F174" s="1" t="s">
        <v>128</v>
      </c>
      <c r="G174" s="1" t="s">
        <v>127</v>
      </c>
      <c r="H174" s="1"/>
      <c r="I174" s="1"/>
      <c r="J174" s="1"/>
      <c r="K174" s="1">
        <v>66688000</v>
      </c>
      <c r="L174" s="1" t="s">
        <v>126</v>
      </c>
    </row>
    <row r="175" spans="1:12" x14ac:dyDescent="0.25">
      <c r="A175" s="1" t="s">
        <v>12</v>
      </c>
      <c r="B175" s="1" t="s">
        <v>13</v>
      </c>
      <c r="C175" s="1" t="s">
        <v>14</v>
      </c>
      <c r="D175" s="1" t="s">
        <v>129</v>
      </c>
      <c r="E175" s="1">
        <v>1962</v>
      </c>
      <c r="F175" s="1" t="s">
        <v>128</v>
      </c>
      <c r="G175" s="1" t="s">
        <v>127</v>
      </c>
      <c r="H175" s="1"/>
      <c r="I175" s="1"/>
      <c r="J175" s="1"/>
      <c r="K175" s="1">
        <v>66670000</v>
      </c>
      <c r="L175" s="1" t="s">
        <v>126</v>
      </c>
    </row>
    <row r="176" spans="1:12" x14ac:dyDescent="0.25">
      <c r="A176" s="1" t="s">
        <v>12</v>
      </c>
      <c r="B176" s="1" t="s">
        <v>13</v>
      </c>
      <c r="C176" s="1" t="s">
        <v>14</v>
      </c>
      <c r="D176" s="1" t="s">
        <v>129</v>
      </c>
      <c r="E176" s="1">
        <v>1962</v>
      </c>
      <c r="F176" s="1" t="s">
        <v>128</v>
      </c>
      <c r="G176" s="1" t="s">
        <v>127</v>
      </c>
      <c r="H176" s="1"/>
      <c r="I176" s="1"/>
      <c r="J176" s="1"/>
      <c r="K176" s="1">
        <v>66483000</v>
      </c>
      <c r="L176" s="1" t="s">
        <v>126</v>
      </c>
    </row>
    <row r="177" spans="1:12" x14ac:dyDescent="0.25">
      <c r="A177" s="1" t="s">
        <v>12</v>
      </c>
      <c r="B177" s="1" t="s">
        <v>13</v>
      </c>
      <c r="C177" s="1" t="s">
        <v>14</v>
      </c>
      <c r="D177" s="1" t="s">
        <v>129</v>
      </c>
      <c r="E177" s="1">
        <v>1962</v>
      </c>
      <c r="F177" s="1" t="s">
        <v>128</v>
      </c>
      <c r="G177" s="1" t="s">
        <v>127</v>
      </c>
      <c r="H177" s="1"/>
      <c r="I177" s="1"/>
      <c r="J177" s="1"/>
      <c r="K177" s="1">
        <v>66968000</v>
      </c>
      <c r="L177" s="1" t="s">
        <v>126</v>
      </c>
    </row>
    <row r="178" spans="1:12" x14ac:dyDescent="0.25">
      <c r="A178" s="1" t="s">
        <v>12</v>
      </c>
      <c r="B178" s="1" t="s">
        <v>13</v>
      </c>
      <c r="C178" s="1" t="s">
        <v>14</v>
      </c>
      <c r="D178" s="1" t="s">
        <v>129</v>
      </c>
      <c r="E178" s="1">
        <v>1962</v>
      </c>
      <c r="F178" s="1" t="s">
        <v>128</v>
      </c>
      <c r="G178" s="1" t="s">
        <v>127</v>
      </c>
      <c r="H178" s="1"/>
      <c r="I178" s="1"/>
      <c r="J178" s="1"/>
      <c r="K178" s="1">
        <v>67192000</v>
      </c>
      <c r="L178" s="1" t="s">
        <v>126</v>
      </c>
    </row>
    <row r="179" spans="1:12" x14ac:dyDescent="0.25">
      <c r="A179" s="1" t="s">
        <v>12</v>
      </c>
      <c r="B179" s="1" t="s">
        <v>13</v>
      </c>
      <c r="C179" s="1" t="s">
        <v>14</v>
      </c>
      <c r="D179" s="1" t="s">
        <v>129</v>
      </c>
      <c r="E179" s="1">
        <v>1962</v>
      </c>
      <c r="F179" s="1" t="s">
        <v>128</v>
      </c>
      <c r="G179" s="1" t="s">
        <v>127</v>
      </c>
      <c r="H179" s="1"/>
      <c r="I179" s="1"/>
      <c r="J179" s="1"/>
      <c r="K179" s="1">
        <v>67114000</v>
      </c>
      <c r="L179" s="1" t="s">
        <v>126</v>
      </c>
    </row>
    <row r="180" spans="1:12" x14ac:dyDescent="0.25">
      <c r="A180" s="1" t="s">
        <v>12</v>
      </c>
      <c r="B180" s="1" t="s">
        <v>13</v>
      </c>
      <c r="C180" s="1" t="s">
        <v>14</v>
      </c>
      <c r="D180" s="1" t="s">
        <v>129</v>
      </c>
      <c r="E180" s="1">
        <v>1962</v>
      </c>
      <c r="F180" s="1" t="s">
        <v>128</v>
      </c>
      <c r="G180" s="1" t="s">
        <v>127</v>
      </c>
      <c r="H180" s="1"/>
      <c r="I180" s="1"/>
      <c r="J180" s="1"/>
      <c r="K180" s="1">
        <v>66847000</v>
      </c>
      <c r="L180" s="1" t="s">
        <v>126</v>
      </c>
    </row>
    <row r="181" spans="1:12" x14ac:dyDescent="0.25">
      <c r="A181" s="1" t="s">
        <v>12</v>
      </c>
      <c r="B181" s="1" t="s">
        <v>13</v>
      </c>
      <c r="C181" s="1" t="s">
        <v>14</v>
      </c>
      <c r="D181" s="1" t="s">
        <v>129</v>
      </c>
      <c r="E181" s="1">
        <v>1962</v>
      </c>
      <c r="F181" s="1" t="s">
        <v>128</v>
      </c>
      <c r="G181" s="1" t="s">
        <v>127</v>
      </c>
      <c r="H181" s="1"/>
      <c r="I181" s="1"/>
      <c r="J181" s="1"/>
      <c r="K181" s="1">
        <v>66947000</v>
      </c>
      <c r="L181" s="1" t="s">
        <v>126</v>
      </c>
    </row>
    <row r="182" spans="1:12" x14ac:dyDescent="0.25">
      <c r="A182" s="1" t="s">
        <v>12</v>
      </c>
      <c r="B182" s="1" t="s">
        <v>13</v>
      </c>
      <c r="C182" s="1" t="s">
        <v>14</v>
      </c>
      <c r="D182" s="1" t="s">
        <v>129</v>
      </c>
      <c r="E182" s="1">
        <v>1963</v>
      </c>
      <c r="F182" s="1" t="s">
        <v>128</v>
      </c>
      <c r="G182" s="1" t="s">
        <v>127</v>
      </c>
      <c r="H182" s="1"/>
      <c r="I182" s="1"/>
      <c r="J182" s="1"/>
      <c r="K182" s="1">
        <v>67072000</v>
      </c>
      <c r="L182" s="1" t="s">
        <v>126</v>
      </c>
    </row>
    <row r="183" spans="1:12" x14ac:dyDescent="0.25">
      <c r="A183" s="1" t="s">
        <v>12</v>
      </c>
      <c r="B183" s="1" t="s">
        <v>13</v>
      </c>
      <c r="C183" s="1" t="s">
        <v>14</v>
      </c>
      <c r="D183" s="1" t="s">
        <v>129</v>
      </c>
      <c r="E183" s="1">
        <v>1963</v>
      </c>
      <c r="F183" s="1" t="s">
        <v>128</v>
      </c>
      <c r="G183" s="1" t="s">
        <v>127</v>
      </c>
      <c r="H183" s="1"/>
      <c r="I183" s="1"/>
      <c r="J183" s="1"/>
      <c r="K183" s="1">
        <v>67024000</v>
      </c>
      <c r="L183" s="1" t="s">
        <v>126</v>
      </c>
    </row>
    <row r="184" spans="1:12" x14ac:dyDescent="0.25">
      <c r="A184" s="1" t="s">
        <v>12</v>
      </c>
      <c r="B184" s="1" t="s">
        <v>13</v>
      </c>
      <c r="C184" s="1" t="s">
        <v>14</v>
      </c>
      <c r="D184" s="1" t="s">
        <v>129</v>
      </c>
      <c r="E184" s="1">
        <v>1963</v>
      </c>
      <c r="F184" s="1" t="s">
        <v>128</v>
      </c>
      <c r="G184" s="1" t="s">
        <v>127</v>
      </c>
      <c r="H184" s="1"/>
      <c r="I184" s="1"/>
      <c r="J184" s="1"/>
      <c r="K184" s="1">
        <v>67351000</v>
      </c>
      <c r="L184" s="1" t="s">
        <v>126</v>
      </c>
    </row>
    <row r="185" spans="1:12" x14ac:dyDescent="0.25">
      <c r="A185" s="1" t="s">
        <v>12</v>
      </c>
      <c r="B185" s="1" t="s">
        <v>13</v>
      </c>
      <c r="C185" s="1" t="s">
        <v>14</v>
      </c>
      <c r="D185" s="1" t="s">
        <v>129</v>
      </c>
      <c r="E185" s="1">
        <v>1963</v>
      </c>
      <c r="F185" s="1" t="s">
        <v>128</v>
      </c>
      <c r="G185" s="1" t="s">
        <v>127</v>
      </c>
      <c r="H185" s="1"/>
      <c r="I185" s="1"/>
      <c r="J185" s="1"/>
      <c r="K185" s="1">
        <v>67642000</v>
      </c>
      <c r="L185" s="1" t="s">
        <v>126</v>
      </c>
    </row>
    <row r="186" spans="1:12" x14ac:dyDescent="0.25">
      <c r="A186" s="1" t="s">
        <v>12</v>
      </c>
      <c r="B186" s="1" t="s">
        <v>13</v>
      </c>
      <c r="C186" s="1" t="s">
        <v>14</v>
      </c>
      <c r="D186" s="1" t="s">
        <v>129</v>
      </c>
      <c r="E186" s="1">
        <v>1963</v>
      </c>
      <c r="F186" s="1" t="s">
        <v>128</v>
      </c>
      <c r="G186" s="1" t="s">
        <v>127</v>
      </c>
      <c r="H186" s="1"/>
      <c r="I186" s="1"/>
      <c r="J186" s="1"/>
      <c r="K186" s="1">
        <v>67615000</v>
      </c>
      <c r="L186" s="1" t="s">
        <v>126</v>
      </c>
    </row>
    <row r="187" spans="1:12" x14ac:dyDescent="0.25">
      <c r="A187" s="1" t="s">
        <v>12</v>
      </c>
      <c r="B187" s="1" t="s">
        <v>13</v>
      </c>
      <c r="C187" s="1" t="s">
        <v>14</v>
      </c>
      <c r="D187" s="1" t="s">
        <v>129</v>
      </c>
      <c r="E187" s="1">
        <v>1963</v>
      </c>
      <c r="F187" s="1" t="s">
        <v>128</v>
      </c>
      <c r="G187" s="1" t="s">
        <v>127</v>
      </c>
      <c r="H187" s="1"/>
      <c r="I187" s="1"/>
      <c r="J187" s="1"/>
      <c r="K187" s="1">
        <v>67649000</v>
      </c>
      <c r="L187" s="1" t="s">
        <v>126</v>
      </c>
    </row>
    <row r="188" spans="1:12" x14ac:dyDescent="0.25">
      <c r="A188" s="1" t="s">
        <v>12</v>
      </c>
      <c r="B188" s="1" t="s">
        <v>13</v>
      </c>
      <c r="C188" s="1" t="s">
        <v>14</v>
      </c>
      <c r="D188" s="1" t="s">
        <v>129</v>
      </c>
      <c r="E188" s="1">
        <v>1963</v>
      </c>
      <c r="F188" s="1" t="s">
        <v>128</v>
      </c>
      <c r="G188" s="1" t="s">
        <v>127</v>
      </c>
      <c r="H188" s="1"/>
      <c r="I188" s="1"/>
      <c r="J188" s="1"/>
      <c r="K188" s="1">
        <v>67905000</v>
      </c>
      <c r="L188" s="1" t="s">
        <v>126</v>
      </c>
    </row>
    <row r="189" spans="1:12" x14ac:dyDescent="0.25">
      <c r="A189" s="1" t="s">
        <v>12</v>
      </c>
      <c r="B189" s="1" t="s">
        <v>13</v>
      </c>
      <c r="C189" s="1" t="s">
        <v>14</v>
      </c>
      <c r="D189" s="1" t="s">
        <v>129</v>
      </c>
      <c r="E189" s="1">
        <v>1963</v>
      </c>
      <c r="F189" s="1" t="s">
        <v>128</v>
      </c>
      <c r="G189" s="1" t="s">
        <v>127</v>
      </c>
      <c r="H189" s="1"/>
      <c r="I189" s="1"/>
      <c r="J189" s="1"/>
      <c r="K189" s="1">
        <v>67908000</v>
      </c>
      <c r="L189" s="1" t="s">
        <v>126</v>
      </c>
    </row>
    <row r="190" spans="1:12" x14ac:dyDescent="0.25">
      <c r="A190" s="1" t="s">
        <v>12</v>
      </c>
      <c r="B190" s="1" t="s">
        <v>13</v>
      </c>
      <c r="C190" s="1" t="s">
        <v>14</v>
      </c>
      <c r="D190" s="1" t="s">
        <v>129</v>
      </c>
      <c r="E190" s="1">
        <v>1963</v>
      </c>
      <c r="F190" s="1" t="s">
        <v>128</v>
      </c>
      <c r="G190" s="1" t="s">
        <v>127</v>
      </c>
      <c r="H190" s="1"/>
      <c r="I190" s="1"/>
      <c r="J190" s="1"/>
      <c r="K190" s="1">
        <v>68174000</v>
      </c>
      <c r="L190" s="1" t="s">
        <v>126</v>
      </c>
    </row>
    <row r="191" spans="1:12" x14ac:dyDescent="0.25">
      <c r="A191" s="1" t="s">
        <v>12</v>
      </c>
      <c r="B191" s="1" t="s">
        <v>13</v>
      </c>
      <c r="C191" s="1" t="s">
        <v>14</v>
      </c>
      <c r="D191" s="1" t="s">
        <v>129</v>
      </c>
      <c r="E191" s="1">
        <v>1963</v>
      </c>
      <c r="F191" s="1" t="s">
        <v>128</v>
      </c>
      <c r="G191" s="1" t="s">
        <v>127</v>
      </c>
      <c r="H191" s="1"/>
      <c r="I191" s="1"/>
      <c r="J191" s="1"/>
      <c r="K191" s="1">
        <v>68294000</v>
      </c>
      <c r="L191" s="1" t="s">
        <v>126</v>
      </c>
    </row>
    <row r="192" spans="1:12" x14ac:dyDescent="0.25">
      <c r="A192" s="1" t="s">
        <v>12</v>
      </c>
      <c r="B192" s="1" t="s">
        <v>13</v>
      </c>
      <c r="C192" s="1" t="s">
        <v>14</v>
      </c>
      <c r="D192" s="1" t="s">
        <v>129</v>
      </c>
      <c r="E192" s="1">
        <v>1963</v>
      </c>
      <c r="F192" s="1" t="s">
        <v>128</v>
      </c>
      <c r="G192" s="1" t="s">
        <v>127</v>
      </c>
      <c r="H192" s="1"/>
      <c r="I192" s="1"/>
      <c r="J192" s="1"/>
      <c r="K192" s="1">
        <v>68267000</v>
      </c>
      <c r="L192" s="1" t="s">
        <v>126</v>
      </c>
    </row>
    <row r="193" spans="1:12" x14ac:dyDescent="0.25">
      <c r="A193" s="1" t="s">
        <v>12</v>
      </c>
      <c r="B193" s="1" t="s">
        <v>13</v>
      </c>
      <c r="C193" s="1" t="s">
        <v>14</v>
      </c>
      <c r="D193" s="1" t="s">
        <v>129</v>
      </c>
      <c r="E193" s="1">
        <v>1963</v>
      </c>
      <c r="F193" s="1" t="s">
        <v>128</v>
      </c>
      <c r="G193" s="1" t="s">
        <v>127</v>
      </c>
      <c r="H193" s="1"/>
      <c r="I193" s="1"/>
      <c r="J193" s="1"/>
      <c r="K193" s="1">
        <v>68213000</v>
      </c>
      <c r="L193" s="1" t="s">
        <v>126</v>
      </c>
    </row>
    <row r="194" spans="1:12" x14ac:dyDescent="0.25">
      <c r="A194" s="1" t="s">
        <v>12</v>
      </c>
      <c r="B194" s="1" t="s">
        <v>13</v>
      </c>
      <c r="C194" s="1" t="s">
        <v>14</v>
      </c>
      <c r="D194" s="1" t="s">
        <v>129</v>
      </c>
      <c r="E194" s="1">
        <v>1964</v>
      </c>
      <c r="F194" s="1" t="s">
        <v>128</v>
      </c>
      <c r="G194" s="1" t="s">
        <v>127</v>
      </c>
      <c r="H194" s="1"/>
      <c r="I194" s="1"/>
      <c r="J194" s="1"/>
      <c r="K194" s="1">
        <v>68327000</v>
      </c>
      <c r="L194" s="1" t="s">
        <v>126</v>
      </c>
    </row>
    <row r="195" spans="1:12" x14ac:dyDescent="0.25">
      <c r="A195" s="1" t="s">
        <v>12</v>
      </c>
      <c r="B195" s="1" t="s">
        <v>13</v>
      </c>
      <c r="C195" s="1" t="s">
        <v>14</v>
      </c>
      <c r="D195" s="1" t="s">
        <v>129</v>
      </c>
      <c r="E195" s="1">
        <v>1964</v>
      </c>
      <c r="F195" s="1" t="s">
        <v>128</v>
      </c>
      <c r="G195" s="1" t="s">
        <v>127</v>
      </c>
      <c r="H195" s="1"/>
      <c r="I195" s="1"/>
      <c r="J195" s="1"/>
      <c r="K195" s="1">
        <v>68751000</v>
      </c>
      <c r="L195" s="1" t="s">
        <v>126</v>
      </c>
    </row>
    <row r="196" spans="1:12" x14ac:dyDescent="0.25">
      <c r="A196" s="1" t="s">
        <v>12</v>
      </c>
      <c r="B196" s="1" t="s">
        <v>13</v>
      </c>
      <c r="C196" s="1" t="s">
        <v>14</v>
      </c>
      <c r="D196" s="1" t="s">
        <v>129</v>
      </c>
      <c r="E196" s="1">
        <v>1964</v>
      </c>
      <c r="F196" s="1" t="s">
        <v>128</v>
      </c>
      <c r="G196" s="1" t="s">
        <v>127</v>
      </c>
      <c r="H196" s="1"/>
      <c r="I196" s="1"/>
      <c r="J196" s="1"/>
      <c r="K196" s="1">
        <v>68763000</v>
      </c>
      <c r="L196" s="1" t="s">
        <v>126</v>
      </c>
    </row>
    <row r="197" spans="1:12" x14ac:dyDescent="0.25">
      <c r="A197" s="1" t="s">
        <v>12</v>
      </c>
      <c r="B197" s="1" t="s">
        <v>13</v>
      </c>
      <c r="C197" s="1" t="s">
        <v>14</v>
      </c>
      <c r="D197" s="1" t="s">
        <v>129</v>
      </c>
      <c r="E197" s="1">
        <v>1964</v>
      </c>
      <c r="F197" s="1" t="s">
        <v>128</v>
      </c>
      <c r="G197" s="1" t="s">
        <v>127</v>
      </c>
      <c r="H197" s="1"/>
      <c r="I197" s="1"/>
      <c r="J197" s="1"/>
      <c r="K197" s="1">
        <v>69356000</v>
      </c>
      <c r="L197" s="1" t="s">
        <v>126</v>
      </c>
    </row>
    <row r="198" spans="1:12" x14ac:dyDescent="0.25">
      <c r="A198" s="1" t="s">
        <v>12</v>
      </c>
      <c r="B198" s="1" t="s">
        <v>13</v>
      </c>
      <c r="C198" s="1" t="s">
        <v>14</v>
      </c>
      <c r="D198" s="1" t="s">
        <v>129</v>
      </c>
      <c r="E198" s="1">
        <v>1964</v>
      </c>
      <c r="F198" s="1" t="s">
        <v>128</v>
      </c>
      <c r="G198" s="1" t="s">
        <v>127</v>
      </c>
      <c r="H198" s="1"/>
      <c r="I198" s="1"/>
      <c r="J198" s="1"/>
      <c r="K198" s="1">
        <v>69631000</v>
      </c>
      <c r="L198" s="1" t="s">
        <v>126</v>
      </c>
    </row>
    <row r="199" spans="1:12" x14ac:dyDescent="0.25">
      <c r="A199" s="1" t="s">
        <v>12</v>
      </c>
      <c r="B199" s="1" t="s">
        <v>13</v>
      </c>
      <c r="C199" s="1" t="s">
        <v>14</v>
      </c>
      <c r="D199" s="1" t="s">
        <v>129</v>
      </c>
      <c r="E199" s="1">
        <v>1964</v>
      </c>
      <c r="F199" s="1" t="s">
        <v>128</v>
      </c>
      <c r="G199" s="1" t="s">
        <v>127</v>
      </c>
      <c r="H199" s="1"/>
      <c r="I199" s="1"/>
      <c r="J199" s="1"/>
      <c r="K199" s="1">
        <v>69218000</v>
      </c>
      <c r="L199" s="1" t="s">
        <v>126</v>
      </c>
    </row>
    <row r="200" spans="1:12" x14ac:dyDescent="0.25">
      <c r="A200" s="1" t="s">
        <v>12</v>
      </c>
      <c r="B200" s="1" t="s">
        <v>13</v>
      </c>
      <c r="C200" s="1" t="s">
        <v>14</v>
      </c>
      <c r="D200" s="1" t="s">
        <v>129</v>
      </c>
      <c r="E200" s="1">
        <v>1964</v>
      </c>
      <c r="F200" s="1" t="s">
        <v>128</v>
      </c>
      <c r="G200" s="1" t="s">
        <v>127</v>
      </c>
      <c r="H200" s="1"/>
      <c r="I200" s="1"/>
      <c r="J200" s="1"/>
      <c r="K200" s="1">
        <v>69399000</v>
      </c>
      <c r="L200" s="1" t="s">
        <v>126</v>
      </c>
    </row>
    <row r="201" spans="1:12" x14ac:dyDescent="0.25">
      <c r="A201" s="1" t="s">
        <v>12</v>
      </c>
      <c r="B201" s="1" t="s">
        <v>13</v>
      </c>
      <c r="C201" s="1" t="s">
        <v>14</v>
      </c>
      <c r="D201" s="1" t="s">
        <v>129</v>
      </c>
      <c r="E201" s="1">
        <v>1964</v>
      </c>
      <c r="F201" s="1" t="s">
        <v>128</v>
      </c>
      <c r="G201" s="1" t="s">
        <v>127</v>
      </c>
      <c r="H201" s="1"/>
      <c r="I201" s="1"/>
      <c r="J201" s="1"/>
      <c r="K201" s="1">
        <v>69463000</v>
      </c>
      <c r="L201" s="1" t="s">
        <v>126</v>
      </c>
    </row>
    <row r="202" spans="1:12" x14ac:dyDescent="0.25">
      <c r="A202" s="1" t="s">
        <v>12</v>
      </c>
      <c r="B202" s="1" t="s">
        <v>13</v>
      </c>
      <c r="C202" s="1" t="s">
        <v>14</v>
      </c>
      <c r="D202" s="1" t="s">
        <v>129</v>
      </c>
      <c r="E202" s="1">
        <v>1964</v>
      </c>
      <c r="F202" s="1" t="s">
        <v>128</v>
      </c>
      <c r="G202" s="1" t="s">
        <v>127</v>
      </c>
      <c r="H202" s="1"/>
      <c r="I202" s="1"/>
      <c r="J202" s="1"/>
      <c r="K202" s="1">
        <v>69578000</v>
      </c>
      <c r="L202" s="1" t="s">
        <v>126</v>
      </c>
    </row>
    <row r="203" spans="1:12" x14ac:dyDescent="0.25">
      <c r="A203" s="1" t="s">
        <v>12</v>
      </c>
      <c r="B203" s="1" t="s">
        <v>13</v>
      </c>
      <c r="C203" s="1" t="s">
        <v>14</v>
      </c>
      <c r="D203" s="1" t="s">
        <v>129</v>
      </c>
      <c r="E203" s="1">
        <v>1964</v>
      </c>
      <c r="F203" s="1" t="s">
        <v>128</v>
      </c>
      <c r="G203" s="1" t="s">
        <v>127</v>
      </c>
      <c r="H203" s="1"/>
      <c r="I203" s="1"/>
      <c r="J203" s="1"/>
      <c r="K203" s="1">
        <v>69582000</v>
      </c>
      <c r="L203" s="1" t="s">
        <v>126</v>
      </c>
    </row>
    <row r="204" spans="1:12" x14ac:dyDescent="0.25">
      <c r="A204" s="1" t="s">
        <v>12</v>
      </c>
      <c r="B204" s="1" t="s">
        <v>13</v>
      </c>
      <c r="C204" s="1" t="s">
        <v>14</v>
      </c>
      <c r="D204" s="1" t="s">
        <v>129</v>
      </c>
      <c r="E204" s="1">
        <v>1964</v>
      </c>
      <c r="F204" s="1" t="s">
        <v>128</v>
      </c>
      <c r="G204" s="1" t="s">
        <v>127</v>
      </c>
      <c r="H204" s="1"/>
      <c r="I204" s="1"/>
      <c r="J204" s="1"/>
      <c r="K204" s="1">
        <v>69735000</v>
      </c>
      <c r="L204" s="1" t="s">
        <v>126</v>
      </c>
    </row>
    <row r="205" spans="1:12" x14ac:dyDescent="0.25">
      <c r="A205" s="1" t="s">
        <v>12</v>
      </c>
      <c r="B205" s="1" t="s">
        <v>13</v>
      </c>
      <c r="C205" s="1" t="s">
        <v>14</v>
      </c>
      <c r="D205" s="1" t="s">
        <v>129</v>
      </c>
      <c r="E205" s="1">
        <v>1964</v>
      </c>
      <c r="F205" s="1" t="s">
        <v>128</v>
      </c>
      <c r="G205" s="1" t="s">
        <v>127</v>
      </c>
      <c r="H205" s="1"/>
      <c r="I205" s="1"/>
      <c r="J205" s="1"/>
      <c r="K205" s="1">
        <v>69814000</v>
      </c>
      <c r="L205" s="1" t="s">
        <v>126</v>
      </c>
    </row>
    <row r="206" spans="1:12" x14ac:dyDescent="0.25">
      <c r="A206" s="1" t="s">
        <v>12</v>
      </c>
      <c r="B206" s="1" t="s">
        <v>13</v>
      </c>
      <c r="C206" s="1" t="s">
        <v>14</v>
      </c>
      <c r="D206" s="1" t="s">
        <v>129</v>
      </c>
      <c r="E206" s="1">
        <v>1965</v>
      </c>
      <c r="F206" s="1" t="s">
        <v>128</v>
      </c>
      <c r="G206" s="1" t="s">
        <v>127</v>
      </c>
      <c r="H206" s="1"/>
      <c r="I206" s="1"/>
      <c r="J206" s="1"/>
      <c r="K206" s="1">
        <v>69997000</v>
      </c>
      <c r="L206" s="1" t="s">
        <v>126</v>
      </c>
    </row>
    <row r="207" spans="1:12" x14ac:dyDescent="0.25">
      <c r="A207" s="1" t="s">
        <v>12</v>
      </c>
      <c r="B207" s="1" t="s">
        <v>13</v>
      </c>
      <c r="C207" s="1" t="s">
        <v>14</v>
      </c>
      <c r="D207" s="1" t="s">
        <v>129</v>
      </c>
      <c r="E207" s="1">
        <v>1965</v>
      </c>
      <c r="F207" s="1" t="s">
        <v>128</v>
      </c>
      <c r="G207" s="1" t="s">
        <v>127</v>
      </c>
      <c r="H207" s="1"/>
      <c r="I207" s="1"/>
      <c r="J207" s="1"/>
      <c r="K207" s="1">
        <v>70127000</v>
      </c>
      <c r="L207" s="1" t="s">
        <v>126</v>
      </c>
    </row>
    <row r="208" spans="1:12" x14ac:dyDescent="0.25">
      <c r="A208" s="1" t="s">
        <v>12</v>
      </c>
      <c r="B208" s="1" t="s">
        <v>13</v>
      </c>
      <c r="C208" s="1" t="s">
        <v>14</v>
      </c>
      <c r="D208" s="1" t="s">
        <v>129</v>
      </c>
      <c r="E208" s="1">
        <v>1965</v>
      </c>
      <c r="F208" s="1" t="s">
        <v>128</v>
      </c>
      <c r="G208" s="1" t="s">
        <v>127</v>
      </c>
      <c r="H208" s="1"/>
      <c r="I208" s="1"/>
      <c r="J208" s="1"/>
      <c r="K208" s="1">
        <v>70439000</v>
      </c>
      <c r="L208" s="1" t="s">
        <v>126</v>
      </c>
    </row>
    <row r="209" spans="1:12" x14ac:dyDescent="0.25">
      <c r="A209" s="1" t="s">
        <v>12</v>
      </c>
      <c r="B209" s="1" t="s">
        <v>13</v>
      </c>
      <c r="C209" s="1" t="s">
        <v>14</v>
      </c>
      <c r="D209" s="1" t="s">
        <v>129</v>
      </c>
      <c r="E209" s="1">
        <v>1965</v>
      </c>
      <c r="F209" s="1" t="s">
        <v>128</v>
      </c>
      <c r="G209" s="1" t="s">
        <v>127</v>
      </c>
      <c r="H209" s="1"/>
      <c r="I209" s="1"/>
      <c r="J209" s="1"/>
      <c r="K209" s="1">
        <v>70633000</v>
      </c>
      <c r="L209" s="1" t="s">
        <v>126</v>
      </c>
    </row>
    <row r="210" spans="1:12" x14ac:dyDescent="0.25">
      <c r="A210" s="1" t="s">
        <v>12</v>
      </c>
      <c r="B210" s="1" t="s">
        <v>13</v>
      </c>
      <c r="C210" s="1" t="s">
        <v>14</v>
      </c>
      <c r="D210" s="1" t="s">
        <v>129</v>
      </c>
      <c r="E210" s="1">
        <v>1965</v>
      </c>
      <c r="F210" s="1" t="s">
        <v>128</v>
      </c>
      <c r="G210" s="1" t="s">
        <v>127</v>
      </c>
      <c r="H210" s="1"/>
      <c r="I210" s="1"/>
      <c r="J210" s="1"/>
      <c r="K210" s="1">
        <v>71034000</v>
      </c>
      <c r="L210" s="1" t="s">
        <v>126</v>
      </c>
    </row>
    <row r="211" spans="1:12" x14ac:dyDescent="0.25">
      <c r="A211" s="1" t="s">
        <v>12</v>
      </c>
      <c r="B211" s="1" t="s">
        <v>13</v>
      </c>
      <c r="C211" s="1" t="s">
        <v>14</v>
      </c>
      <c r="D211" s="1" t="s">
        <v>129</v>
      </c>
      <c r="E211" s="1">
        <v>1965</v>
      </c>
      <c r="F211" s="1" t="s">
        <v>128</v>
      </c>
      <c r="G211" s="1" t="s">
        <v>127</v>
      </c>
      <c r="H211" s="1"/>
      <c r="I211" s="1"/>
      <c r="J211" s="1"/>
      <c r="K211" s="1">
        <v>71025000</v>
      </c>
      <c r="L211" s="1" t="s">
        <v>126</v>
      </c>
    </row>
    <row r="212" spans="1:12" x14ac:dyDescent="0.25">
      <c r="A212" s="1" t="s">
        <v>12</v>
      </c>
      <c r="B212" s="1" t="s">
        <v>13</v>
      </c>
      <c r="C212" s="1" t="s">
        <v>14</v>
      </c>
      <c r="D212" s="1" t="s">
        <v>129</v>
      </c>
      <c r="E212" s="1">
        <v>1965</v>
      </c>
      <c r="F212" s="1" t="s">
        <v>128</v>
      </c>
      <c r="G212" s="1" t="s">
        <v>127</v>
      </c>
      <c r="H212" s="1"/>
      <c r="I212" s="1"/>
      <c r="J212" s="1"/>
      <c r="K212" s="1">
        <v>71460000</v>
      </c>
      <c r="L212" s="1" t="s">
        <v>126</v>
      </c>
    </row>
    <row r="213" spans="1:12" x14ac:dyDescent="0.25">
      <c r="A213" s="1" t="s">
        <v>12</v>
      </c>
      <c r="B213" s="1" t="s">
        <v>13</v>
      </c>
      <c r="C213" s="1" t="s">
        <v>14</v>
      </c>
      <c r="D213" s="1" t="s">
        <v>129</v>
      </c>
      <c r="E213" s="1">
        <v>1965</v>
      </c>
      <c r="F213" s="1" t="s">
        <v>128</v>
      </c>
      <c r="G213" s="1" t="s">
        <v>127</v>
      </c>
      <c r="H213" s="1"/>
      <c r="I213" s="1"/>
      <c r="J213" s="1"/>
      <c r="K213" s="1">
        <v>71362000</v>
      </c>
      <c r="L213" s="1" t="s">
        <v>126</v>
      </c>
    </row>
    <row r="214" spans="1:12" x14ac:dyDescent="0.25">
      <c r="A214" s="1" t="s">
        <v>12</v>
      </c>
      <c r="B214" s="1" t="s">
        <v>13</v>
      </c>
      <c r="C214" s="1" t="s">
        <v>14</v>
      </c>
      <c r="D214" s="1" t="s">
        <v>129</v>
      </c>
      <c r="E214" s="1">
        <v>1965</v>
      </c>
      <c r="F214" s="1" t="s">
        <v>128</v>
      </c>
      <c r="G214" s="1" t="s">
        <v>127</v>
      </c>
      <c r="H214" s="1"/>
      <c r="I214" s="1"/>
      <c r="J214" s="1"/>
      <c r="K214" s="1">
        <v>71286000</v>
      </c>
      <c r="L214" s="1" t="s">
        <v>126</v>
      </c>
    </row>
    <row r="215" spans="1:12" x14ac:dyDescent="0.25">
      <c r="A215" s="1" t="s">
        <v>12</v>
      </c>
      <c r="B215" s="1" t="s">
        <v>13</v>
      </c>
      <c r="C215" s="1" t="s">
        <v>14</v>
      </c>
      <c r="D215" s="1" t="s">
        <v>129</v>
      </c>
      <c r="E215" s="1">
        <v>1965</v>
      </c>
      <c r="F215" s="1" t="s">
        <v>128</v>
      </c>
      <c r="G215" s="1" t="s">
        <v>127</v>
      </c>
      <c r="H215" s="1"/>
      <c r="I215" s="1"/>
      <c r="J215" s="1"/>
      <c r="K215" s="1">
        <v>71695000</v>
      </c>
      <c r="L215" s="1" t="s">
        <v>126</v>
      </c>
    </row>
    <row r="216" spans="1:12" x14ac:dyDescent="0.25">
      <c r="A216" s="1" t="s">
        <v>12</v>
      </c>
      <c r="B216" s="1" t="s">
        <v>13</v>
      </c>
      <c r="C216" s="1" t="s">
        <v>14</v>
      </c>
      <c r="D216" s="1" t="s">
        <v>129</v>
      </c>
      <c r="E216" s="1">
        <v>1965</v>
      </c>
      <c r="F216" s="1" t="s">
        <v>128</v>
      </c>
      <c r="G216" s="1" t="s">
        <v>127</v>
      </c>
      <c r="H216" s="1"/>
      <c r="I216" s="1"/>
      <c r="J216" s="1"/>
      <c r="K216" s="1">
        <v>71724000</v>
      </c>
      <c r="L216" s="1" t="s">
        <v>126</v>
      </c>
    </row>
    <row r="217" spans="1:12" x14ac:dyDescent="0.25">
      <c r="A217" s="1" t="s">
        <v>12</v>
      </c>
      <c r="B217" s="1" t="s">
        <v>13</v>
      </c>
      <c r="C217" s="1" t="s">
        <v>14</v>
      </c>
      <c r="D217" s="1" t="s">
        <v>129</v>
      </c>
      <c r="E217" s="1">
        <v>1965</v>
      </c>
      <c r="F217" s="1" t="s">
        <v>128</v>
      </c>
      <c r="G217" s="1" t="s">
        <v>127</v>
      </c>
      <c r="H217" s="1"/>
      <c r="I217" s="1"/>
      <c r="J217" s="1"/>
      <c r="K217" s="1">
        <v>72062000</v>
      </c>
      <c r="L217" s="1" t="s">
        <v>126</v>
      </c>
    </row>
    <row r="218" spans="1:12" x14ac:dyDescent="0.25">
      <c r="A218" s="1" t="s">
        <v>12</v>
      </c>
      <c r="B218" s="1" t="s">
        <v>13</v>
      </c>
      <c r="C218" s="1" t="s">
        <v>14</v>
      </c>
      <c r="D218" s="1" t="s">
        <v>129</v>
      </c>
      <c r="E218" s="1">
        <v>1966</v>
      </c>
      <c r="F218" s="1" t="s">
        <v>128</v>
      </c>
      <c r="G218" s="1" t="s">
        <v>127</v>
      </c>
      <c r="H218" s="1"/>
      <c r="I218" s="1"/>
      <c r="J218" s="1"/>
      <c r="K218" s="1">
        <v>72198000</v>
      </c>
      <c r="L218" s="1" t="s">
        <v>126</v>
      </c>
    </row>
    <row r="219" spans="1:12" x14ac:dyDescent="0.25">
      <c r="A219" s="1" t="s">
        <v>12</v>
      </c>
      <c r="B219" s="1" t="s">
        <v>13</v>
      </c>
      <c r="C219" s="1" t="s">
        <v>14</v>
      </c>
      <c r="D219" s="1" t="s">
        <v>129</v>
      </c>
      <c r="E219" s="1">
        <v>1966</v>
      </c>
      <c r="F219" s="1" t="s">
        <v>128</v>
      </c>
      <c r="G219" s="1" t="s">
        <v>127</v>
      </c>
      <c r="H219" s="1"/>
      <c r="I219" s="1"/>
      <c r="J219" s="1"/>
      <c r="K219" s="1">
        <v>72134000</v>
      </c>
      <c r="L219" s="1" t="s">
        <v>126</v>
      </c>
    </row>
    <row r="220" spans="1:12" x14ac:dyDescent="0.25">
      <c r="A220" s="1" t="s">
        <v>12</v>
      </c>
      <c r="B220" s="1" t="s">
        <v>13</v>
      </c>
      <c r="C220" s="1" t="s">
        <v>14</v>
      </c>
      <c r="D220" s="1" t="s">
        <v>129</v>
      </c>
      <c r="E220" s="1">
        <v>1966</v>
      </c>
      <c r="F220" s="1" t="s">
        <v>128</v>
      </c>
      <c r="G220" s="1" t="s">
        <v>127</v>
      </c>
      <c r="H220" s="1"/>
      <c r="I220" s="1"/>
      <c r="J220" s="1"/>
      <c r="K220" s="1">
        <v>72188000</v>
      </c>
      <c r="L220" s="1" t="s">
        <v>126</v>
      </c>
    </row>
    <row r="221" spans="1:12" x14ac:dyDescent="0.25">
      <c r="A221" s="1" t="s">
        <v>12</v>
      </c>
      <c r="B221" s="1" t="s">
        <v>13</v>
      </c>
      <c r="C221" s="1" t="s">
        <v>14</v>
      </c>
      <c r="D221" s="1" t="s">
        <v>129</v>
      </c>
      <c r="E221" s="1">
        <v>1966</v>
      </c>
      <c r="F221" s="1" t="s">
        <v>128</v>
      </c>
      <c r="G221" s="1" t="s">
        <v>127</v>
      </c>
      <c r="H221" s="1"/>
      <c r="I221" s="1"/>
      <c r="J221" s="1"/>
      <c r="K221" s="1">
        <v>72510000</v>
      </c>
      <c r="L221" s="1" t="s">
        <v>126</v>
      </c>
    </row>
    <row r="222" spans="1:12" x14ac:dyDescent="0.25">
      <c r="A222" s="1" t="s">
        <v>12</v>
      </c>
      <c r="B222" s="1" t="s">
        <v>13</v>
      </c>
      <c r="C222" s="1" t="s">
        <v>14</v>
      </c>
      <c r="D222" s="1" t="s">
        <v>129</v>
      </c>
      <c r="E222" s="1">
        <v>1966</v>
      </c>
      <c r="F222" s="1" t="s">
        <v>128</v>
      </c>
      <c r="G222" s="1" t="s">
        <v>127</v>
      </c>
      <c r="H222" s="1"/>
      <c r="I222" s="1"/>
      <c r="J222" s="1"/>
      <c r="K222" s="1">
        <v>72497000</v>
      </c>
      <c r="L222" s="1" t="s">
        <v>126</v>
      </c>
    </row>
    <row r="223" spans="1:12" x14ac:dyDescent="0.25">
      <c r="A223" s="1" t="s">
        <v>12</v>
      </c>
      <c r="B223" s="1" t="s">
        <v>13</v>
      </c>
      <c r="C223" s="1" t="s">
        <v>14</v>
      </c>
      <c r="D223" s="1" t="s">
        <v>129</v>
      </c>
      <c r="E223" s="1">
        <v>1966</v>
      </c>
      <c r="F223" s="1" t="s">
        <v>128</v>
      </c>
      <c r="G223" s="1" t="s">
        <v>127</v>
      </c>
      <c r="H223" s="1"/>
      <c r="I223" s="1"/>
      <c r="J223" s="1"/>
      <c r="K223" s="1">
        <v>72775000</v>
      </c>
      <c r="L223" s="1" t="s">
        <v>126</v>
      </c>
    </row>
    <row r="224" spans="1:12" x14ac:dyDescent="0.25">
      <c r="A224" s="1" t="s">
        <v>12</v>
      </c>
      <c r="B224" s="1" t="s">
        <v>13</v>
      </c>
      <c r="C224" s="1" t="s">
        <v>14</v>
      </c>
      <c r="D224" s="1" t="s">
        <v>129</v>
      </c>
      <c r="E224" s="1">
        <v>1966</v>
      </c>
      <c r="F224" s="1" t="s">
        <v>128</v>
      </c>
      <c r="G224" s="1" t="s">
        <v>127</v>
      </c>
      <c r="H224" s="1"/>
      <c r="I224" s="1"/>
      <c r="J224" s="1"/>
      <c r="K224" s="1">
        <v>72860000</v>
      </c>
      <c r="L224" s="1" t="s">
        <v>126</v>
      </c>
    </row>
    <row r="225" spans="1:12" x14ac:dyDescent="0.25">
      <c r="A225" s="1" t="s">
        <v>12</v>
      </c>
      <c r="B225" s="1" t="s">
        <v>13</v>
      </c>
      <c r="C225" s="1" t="s">
        <v>14</v>
      </c>
      <c r="D225" s="1" t="s">
        <v>129</v>
      </c>
      <c r="E225" s="1">
        <v>1966</v>
      </c>
      <c r="F225" s="1" t="s">
        <v>128</v>
      </c>
      <c r="G225" s="1" t="s">
        <v>127</v>
      </c>
      <c r="H225" s="1"/>
      <c r="I225" s="1"/>
      <c r="J225" s="1"/>
      <c r="K225" s="1">
        <v>73146000</v>
      </c>
      <c r="L225" s="1" t="s">
        <v>126</v>
      </c>
    </row>
    <row r="226" spans="1:12" x14ac:dyDescent="0.25">
      <c r="A226" s="1" t="s">
        <v>12</v>
      </c>
      <c r="B226" s="1" t="s">
        <v>13</v>
      </c>
      <c r="C226" s="1" t="s">
        <v>14</v>
      </c>
      <c r="D226" s="1" t="s">
        <v>129</v>
      </c>
      <c r="E226" s="1">
        <v>1966</v>
      </c>
      <c r="F226" s="1" t="s">
        <v>128</v>
      </c>
      <c r="G226" s="1" t="s">
        <v>127</v>
      </c>
      <c r="H226" s="1"/>
      <c r="I226" s="1"/>
      <c r="J226" s="1"/>
      <c r="K226" s="1">
        <v>73258000</v>
      </c>
      <c r="L226" s="1" t="s">
        <v>126</v>
      </c>
    </row>
    <row r="227" spans="1:12" x14ac:dyDescent="0.25">
      <c r="A227" s="1" t="s">
        <v>12</v>
      </c>
      <c r="B227" s="1" t="s">
        <v>13</v>
      </c>
      <c r="C227" s="1" t="s">
        <v>14</v>
      </c>
      <c r="D227" s="1" t="s">
        <v>129</v>
      </c>
      <c r="E227" s="1">
        <v>1966</v>
      </c>
      <c r="F227" s="1" t="s">
        <v>128</v>
      </c>
      <c r="G227" s="1" t="s">
        <v>127</v>
      </c>
      <c r="H227" s="1"/>
      <c r="I227" s="1"/>
      <c r="J227" s="1"/>
      <c r="K227" s="1">
        <v>73401000</v>
      </c>
      <c r="L227" s="1" t="s">
        <v>126</v>
      </c>
    </row>
    <row r="228" spans="1:12" x14ac:dyDescent="0.25">
      <c r="A228" s="1" t="s">
        <v>12</v>
      </c>
      <c r="B228" s="1" t="s">
        <v>13</v>
      </c>
      <c r="C228" s="1" t="s">
        <v>14</v>
      </c>
      <c r="D228" s="1" t="s">
        <v>129</v>
      </c>
      <c r="E228" s="1">
        <v>1966</v>
      </c>
      <c r="F228" s="1" t="s">
        <v>128</v>
      </c>
      <c r="G228" s="1" t="s">
        <v>127</v>
      </c>
      <c r="H228" s="1"/>
      <c r="I228" s="1"/>
      <c r="J228" s="1"/>
      <c r="K228" s="1">
        <v>73840000</v>
      </c>
      <c r="L228" s="1" t="s">
        <v>126</v>
      </c>
    </row>
    <row r="229" spans="1:12" x14ac:dyDescent="0.25">
      <c r="A229" s="1" t="s">
        <v>12</v>
      </c>
      <c r="B229" s="1" t="s">
        <v>13</v>
      </c>
      <c r="C229" s="1" t="s">
        <v>14</v>
      </c>
      <c r="D229" s="1" t="s">
        <v>129</v>
      </c>
      <c r="E229" s="1">
        <v>1966</v>
      </c>
      <c r="F229" s="1" t="s">
        <v>128</v>
      </c>
      <c r="G229" s="1" t="s">
        <v>127</v>
      </c>
      <c r="H229" s="1"/>
      <c r="I229" s="1"/>
      <c r="J229" s="1"/>
      <c r="K229" s="1">
        <v>73729000</v>
      </c>
      <c r="L229" s="1" t="s">
        <v>126</v>
      </c>
    </row>
    <row r="230" spans="1:12" x14ac:dyDescent="0.25">
      <c r="A230" s="1" t="s">
        <v>12</v>
      </c>
      <c r="B230" s="1" t="s">
        <v>13</v>
      </c>
      <c r="C230" s="1" t="s">
        <v>14</v>
      </c>
      <c r="D230" s="1" t="s">
        <v>129</v>
      </c>
      <c r="E230" s="1">
        <v>1967</v>
      </c>
      <c r="F230" s="1" t="s">
        <v>128</v>
      </c>
      <c r="G230" s="1" t="s">
        <v>127</v>
      </c>
      <c r="H230" s="1"/>
      <c r="I230" s="1"/>
      <c r="J230" s="1"/>
      <c r="K230" s="1">
        <v>73671000</v>
      </c>
      <c r="L230" s="1" t="s">
        <v>126</v>
      </c>
    </row>
    <row r="231" spans="1:12" x14ac:dyDescent="0.25">
      <c r="A231" s="1" t="s">
        <v>12</v>
      </c>
      <c r="B231" s="1" t="s">
        <v>13</v>
      </c>
      <c r="C231" s="1" t="s">
        <v>14</v>
      </c>
      <c r="D231" s="1" t="s">
        <v>129</v>
      </c>
      <c r="E231" s="1">
        <v>1967</v>
      </c>
      <c r="F231" s="1" t="s">
        <v>128</v>
      </c>
      <c r="G231" s="1" t="s">
        <v>127</v>
      </c>
      <c r="H231" s="1"/>
      <c r="I231" s="1"/>
      <c r="J231" s="1"/>
      <c r="K231" s="1">
        <v>73606000</v>
      </c>
      <c r="L231" s="1" t="s">
        <v>126</v>
      </c>
    </row>
    <row r="232" spans="1:12" x14ac:dyDescent="0.25">
      <c r="A232" s="1" t="s">
        <v>12</v>
      </c>
      <c r="B232" s="1" t="s">
        <v>13</v>
      </c>
      <c r="C232" s="1" t="s">
        <v>14</v>
      </c>
      <c r="D232" s="1" t="s">
        <v>129</v>
      </c>
      <c r="E232" s="1">
        <v>1967</v>
      </c>
      <c r="F232" s="1" t="s">
        <v>128</v>
      </c>
      <c r="G232" s="1" t="s">
        <v>127</v>
      </c>
      <c r="H232" s="1"/>
      <c r="I232" s="1"/>
      <c r="J232" s="1"/>
      <c r="K232" s="1">
        <v>73439000</v>
      </c>
      <c r="L232" s="1" t="s">
        <v>126</v>
      </c>
    </row>
    <row r="233" spans="1:12" x14ac:dyDescent="0.25">
      <c r="A233" s="1" t="s">
        <v>12</v>
      </c>
      <c r="B233" s="1" t="s">
        <v>13</v>
      </c>
      <c r="C233" s="1" t="s">
        <v>14</v>
      </c>
      <c r="D233" s="1" t="s">
        <v>129</v>
      </c>
      <c r="E233" s="1">
        <v>1967</v>
      </c>
      <c r="F233" s="1" t="s">
        <v>128</v>
      </c>
      <c r="G233" s="1" t="s">
        <v>127</v>
      </c>
      <c r="H233" s="1"/>
      <c r="I233" s="1"/>
      <c r="J233" s="1"/>
      <c r="K233" s="1">
        <v>73882000</v>
      </c>
      <c r="L233" s="1" t="s">
        <v>126</v>
      </c>
    </row>
    <row r="234" spans="1:12" x14ac:dyDescent="0.25">
      <c r="A234" s="1" t="s">
        <v>12</v>
      </c>
      <c r="B234" s="1" t="s">
        <v>13</v>
      </c>
      <c r="C234" s="1" t="s">
        <v>14</v>
      </c>
      <c r="D234" s="1" t="s">
        <v>129</v>
      </c>
      <c r="E234" s="1">
        <v>1967</v>
      </c>
      <c r="F234" s="1" t="s">
        <v>128</v>
      </c>
      <c r="G234" s="1" t="s">
        <v>127</v>
      </c>
      <c r="H234" s="1"/>
      <c r="I234" s="1"/>
      <c r="J234" s="1"/>
      <c r="K234" s="1">
        <v>73844000</v>
      </c>
      <c r="L234" s="1" t="s">
        <v>126</v>
      </c>
    </row>
    <row r="235" spans="1:12" x14ac:dyDescent="0.25">
      <c r="A235" s="1" t="s">
        <v>12</v>
      </c>
      <c r="B235" s="1" t="s">
        <v>13</v>
      </c>
      <c r="C235" s="1" t="s">
        <v>14</v>
      </c>
      <c r="D235" s="1" t="s">
        <v>129</v>
      </c>
      <c r="E235" s="1">
        <v>1967</v>
      </c>
      <c r="F235" s="1" t="s">
        <v>128</v>
      </c>
      <c r="G235" s="1" t="s">
        <v>127</v>
      </c>
      <c r="H235" s="1"/>
      <c r="I235" s="1"/>
      <c r="J235" s="1"/>
      <c r="K235" s="1">
        <v>74278000</v>
      </c>
      <c r="L235" s="1" t="s">
        <v>126</v>
      </c>
    </row>
    <row r="236" spans="1:12" x14ac:dyDescent="0.25">
      <c r="A236" s="1" t="s">
        <v>12</v>
      </c>
      <c r="B236" s="1" t="s">
        <v>13</v>
      </c>
      <c r="C236" s="1" t="s">
        <v>14</v>
      </c>
      <c r="D236" s="1" t="s">
        <v>129</v>
      </c>
      <c r="E236" s="1">
        <v>1967</v>
      </c>
      <c r="F236" s="1" t="s">
        <v>128</v>
      </c>
      <c r="G236" s="1" t="s">
        <v>127</v>
      </c>
      <c r="H236" s="1"/>
      <c r="I236" s="1"/>
      <c r="J236" s="1"/>
      <c r="K236" s="1">
        <v>74520000</v>
      </c>
      <c r="L236" s="1" t="s">
        <v>126</v>
      </c>
    </row>
    <row r="237" spans="1:12" x14ac:dyDescent="0.25">
      <c r="A237" s="1" t="s">
        <v>12</v>
      </c>
      <c r="B237" s="1" t="s">
        <v>13</v>
      </c>
      <c r="C237" s="1" t="s">
        <v>14</v>
      </c>
      <c r="D237" s="1" t="s">
        <v>129</v>
      </c>
      <c r="E237" s="1">
        <v>1967</v>
      </c>
      <c r="F237" s="1" t="s">
        <v>128</v>
      </c>
      <c r="G237" s="1" t="s">
        <v>127</v>
      </c>
      <c r="H237" s="1"/>
      <c r="I237" s="1"/>
      <c r="J237" s="1"/>
      <c r="K237" s="1">
        <v>74767000</v>
      </c>
      <c r="L237" s="1" t="s">
        <v>126</v>
      </c>
    </row>
    <row r="238" spans="1:12" x14ac:dyDescent="0.25">
      <c r="A238" s="1" t="s">
        <v>12</v>
      </c>
      <c r="B238" s="1" t="s">
        <v>13</v>
      </c>
      <c r="C238" s="1" t="s">
        <v>14</v>
      </c>
      <c r="D238" s="1" t="s">
        <v>129</v>
      </c>
      <c r="E238" s="1">
        <v>1967</v>
      </c>
      <c r="F238" s="1" t="s">
        <v>128</v>
      </c>
      <c r="G238" s="1" t="s">
        <v>127</v>
      </c>
      <c r="H238" s="1"/>
      <c r="I238" s="1"/>
      <c r="J238" s="1"/>
      <c r="K238" s="1">
        <v>74854000</v>
      </c>
      <c r="L238" s="1" t="s">
        <v>126</v>
      </c>
    </row>
    <row r="239" spans="1:12" x14ac:dyDescent="0.25">
      <c r="A239" s="1" t="s">
        <v>12</v>
      </c>
      <c r="B239" s="1" t="s">
        <v>13</v>
      </c>
      <c r="C239" s="1" t="s">
        <v>14</v>
      </c>
      <c r="D239" s="1" t="s">
        <v>129</v>
      </c>
      <c r="E239" s="1">
        <v>1967</v>
      </c>
      <c r="F239" s="1" t="s">
        <v>128</v>
      </c>
      <c r="G239" s="1" t="s">
        <v>127</v>
      </c>
      <c r="H239" s="1"/>
      <c r="I239" s="1"/>
      <c r="J239" s="1"/>
      <c r="K239" s="1">
        <v>75051000</v>
      </c>
      <c r="L239" s="1" t="s">
        <v>126</v>
      </c>
    </row>
    <row r="240" spans="1:12" x14ac:dyDescent="0.25">
      <c r="A240" s="1" t="s">
        <v>12</v>
      </c>
      <c r="B240" s="1" t="s">
        <v>13</v>
      </c>
      <c r="C240" s="1" t="s">
        <v>14</v>
      </c>
      <c r="D240" s="1" t="s">
        <v>129</v>
      </c>
      <c r="E240" s="1">
        <v>1967</v>
      </c>
      <c r="F240" s="1" t="s">
        <v>128</v>
      </c>
      <c r="G240" s="1" t="s">
        <v>127</v>
      </c>
      <c r="H240" s="1"/>
      <c r="I240" s="1"/>
      <c r="J240" s="1"/>
      <c r="K240" s="1">
        <v>75125000</v>
      </c>
      <c r="L240" s="1" t="s">
        <v>126</v>
      </c>
    </row>
    <row r="241" spans="1:12" x14ac:dyDescent="0.25">
      <c r="A241" s="1" t="s">
        <v>12</v>
      </c>
      <c r="B241" s="1" t="s">
        <v>13</v>
      </c>
      <c r="C241" s="1" t="s">
        <v>14</v>
      </c>
      <c r="D241" s="1" t="s">
        <v>129</v>
      </c>
      <c r="E241" s="1">
        <v>1967</v>
      </c>
      <c r="F241" s="1" t="s">
        <v>128</v>
      </c>
      <c r="G241" s="1" t="s">
        <v>127</v>
      </c>
      <c r="H241" s="1"/>
      <c r="I241" s="1"/>
      <c r="J241" s="1"/>
      <c r="K241" s="1">
        <v>75473000</v>
      </c>
      <c r="L241" s="1" t="s">
        <v>126</v>
      </c>
    </row>
    <row r="242" spans="1:12" x14ac:dyDescent="0.25">
      <c r="A242" s="1" t="s">
        <v>12</v>
      </c>
      <c r="B242" s="1" t="s">
        <v>13</v>
      </c>
      <c r="C242" s="1" t="s">
        <v>14</v>
      </c>
      <c r="D242" s="1" t="s">
        <v>129</v>
      </c>
      <c r="E242" s="1">
        <v>1968</v>
      </c>
      <c r="F242" s="1" t="s">
        <v>128</v>
      </c>
      <c r="G242" s="1" t="s">
        <v>127</v>
      </c>
      <c r="H242" s="1"/>
      <c r="I242" s="1"/>
      <c r="J242" s="1"/>
      <c r="K242" s="1">
        <v>74700000</v>
      </c>
      <c r="L242" s="1" t="s">
        <v>126</v>
      </c>
    </row>
    <row r="243" spans="1:12" x14ac:dyDescent="0.25">
      <c r="A243" s="1" t="s">
        <v>12</v>
      </c>
      <c r="B243" s="1" t="s">
        <v>13</v>
      </c>
      <c r="C243" s="1" t="s">
        <v>14</v>
      </c>
      <c r="D243" s="1" t="s">
        <v>129</v>
      </c>
      <c r="E243" s="1">
        <v>1968</v>
      </c>
      <c r="F243" s="1" t="s">
        <v>128</v>
      </c>
      <c r="G243" s="1" t="s">
        <v>127</v>
      </c>
      <c r="H243" s="1"/>
      <c r="I243" s="1"/>
      <c r="J243" s="1"/>
      <c r="K243" s="1">
        <v>75229000</v>
      </c>
      <c r="L243" s="1" t="s">
        <v>126</v>
      </c>
    </row>
    <row r="244" spans="1:12" x14ac:dyDescent="0.25">
      <c r="A244" s="1" t="s">
        <v>12</v>
      </c>
      <c r="B244" s="1" t="s">
        <v>13</v>
      </c>
      <c r="C244" s="1" t="s">
        <v>14</v>
      </c>
      <c r="D244" s="1" t="s">
        <v>129</v>
      </c>
      <c r="E244" s="1">
        <v>1968</v>
      </c>
      <c r="F244" s="1" t="s">
        <v>128</v>
      </c>
      <c r="G244" s="1" t="s">
        <v>127</v>
      </c>
      <c r="H244" s="1"/>
      <c r="I244" s="1"/>
      <c r="J244" s="1"/>
      <c r="K244" s="1">
        <v>75379000</v>
      </c>
      <c r="L244" s="1" t="s">
        <v>126</v>
      </c>
    </row>
    <row r="245" spans="1:12" x14ac:dyDescent="0.25">
      <c r="A245" s="1" t="s">
        <v>12</v>
      </c>
      <c r="B245" s="1" t="s">
        <v>13</v>
      </c>
      <c r="C245" s="1" t="s">
        <v>14</v>
      </c>
      <c r="D245" s="1" t="s">
        <v>129</v>
      </c>
      <c r="E245" s="1">
        <v>1968</v>
      </c>
      <c r="F245" s="1" t="s">
        <v>128</v>
      </c>
      <c r="G245" s="1" t="s">
        <v>127</v>
      </c>
      <c r="H245" s="1"/>
      <c r="I245" s="1"/>
      <c r="J245" s="1"/>
      <c r="K245" s="1">
        <v>75561000</v>
      </c>
      <c r="L245" s="1" t="s">
        <v>126</v>
      </c>
    </row>
    <row r="246" spans="1:12" x14ac:dyDescent="0.25">
      <c r="A246" s="1" t="s">
        <v>12</v>
      </c>
      <c r="B246" s="1" t="s">
        <v>13</v>
      </c>
      <c r="C246" s="1" t="s">
        <v>14</v>
      </c>
      <c r="D246" s="1" t="s">
        <v>129</v>
      </c>
      <c r="E246" s="1">
        <v>1968</v>
      </c>
      <c r="F246" s="1" t="s">
        <v>128</v>
      </c>
      <c r="G246" s="1" t="s">
        <v>127</v>
      </c>
      <c r="H246" s="1"/>
      <c r="I246" s="1"/>
      <c r="J246" s="1"/>
      <c r="K246" s="1">
        <v>76107000</v>
      </c>
      <c r="L246" s="1" t="s">
        <v>126</v>
      </c>
    </row>
    <row r="247" spans="1:12" x14ac:dyDescent="0.25">
      <c r="A247" s="1" t="s">
        <v>12</v>
      </c>
      <c r="B247" s="1" t="s">
        <v>13</v>
      </c>
      <c r="C247" s="1" t="s">
        <v>14</v>
      </c>
      <c r="D247" s="1" t="s">
        <v>129</v>
      </c>
      <c r="E247" s="1">
        <v>1968</v>
      </c>
      <c r="F247" s="1" t="s">
        <v>128</v>
      </c>
      <c r="G247" s="1" t="s">
        <v>127</v>
      </c>
      <c r="H247" s="1"/>
      <c r="I247" s="1"/>
      <c r="J247" s="1"/>
      <c r="K247" s="1">
        <v>76182000</v>
      </c>
      <c r="L247" s="1" t="s">
        <v>126</v>
      </c>
    </row>
    <row r="248" spans="1:12" x14ac:dyDescent="0.25">
      <c r="A248" s="1" t="s">
        <v>12</v>
      </c>
      <c r="B248" s="1" t="s">
        <v>13</v>
      </c>
      <c r="C248" s="1" t="s">
        <v>14</v>
      </c>
      <c r="D248" s="1" t="s">
        <v>129</v>
      </c>
      <c r="E248" s="1">
        <v>1968</v>
      </c>
      <c r="F248" s="1" t="s">
        <v>128</v>
      </c>
      <c r="G248" s="1" t="s">
        <v>127</v>
      </c>
      <c r="H248" s="1"/>
      <c r="I248" s="1"/>
      <c r="J248" s="1"/>
      <c r="K248" s="1">
        <v>76087000</v>
      </c>
      <c r="L248" s="1" t="s">
        <v>126</v>
      </c>
    </row>
    <row r="249" spans="1:12" x14ac:dyDescent="0.25">
      <c r="A249" s="1" t="s">
        <v>12</v>
      </c>
      <c r="B249" s="1" t="s">
        <v>13</v>
      </c>
      <c r="C249" s="1" t="s">
        <v>14</v>
      </c>
      <c r="D249" s="1" t="s">
        <v>129</v>
      </c>
      <c r="E249" s="1">
        <v>1968</v>
      </c>
      <c r="F249" s="1" t="s">
        <v>128</v>
      </c>
      <c r="G249" s="1" t="s">
        <v>127</v>
      </c>
      <c r="H249" s="1"/>
      <c r="I249" s="1"/>
      <c r="J249" s="1"/>
      <c r="K249" s="1">
        <v>76043000</v>
      </c>
      <c r="L249" s="1" t="s">
        <v>126</v>
      </c>
    </row>
    <row r="250" spans="1:12" x14ac:dyDescent="0.25">
      <c r="A250" s="1" t="s">
        <v>12</v>
      </c>
      <c r="B250" s="1" t="s">
        <v>13</v>
      </c>
      <c r="C250" s="1" t="s">
        <v>14</v>
      </c>
      <c r="D250" s="1" t="s">
        <v>129</v>
      </c>
      <c r="E250" s="1">
        <v>1968</v>
      </c>
      <c r="F250" s="1" t="s">
        <v>128</v>
      </c>
      <c r="G250" s="1" t="s">
        <v>127</v>
      </c>
      <c r="H250" s="1"/>
      <c r="I250" s="1"/>
      <c r="J250" s="1"/>
      <c r="K250" s="1">
        <v>76172000</v>
      </c>
      <c r="L250" s="1" t="s">
        <v>126</v>
      </c>
    </row>
    <row r="251" spans="1:12" x14ac:dyDescent="0.25">
      <c r="A251" s="1" t="s">
        <v>12</v>
      </c>
      <c r="B251" s="1" t="s">
        <v>13</v>
      </c>
      <c r="C251" s="1" t="s">
        <v>14</v>
      </c>
      <c r="D251" s="1" t="s">
        <v>129</v>
      </c>
      <c r="E251" s="1">
        <v>1968</v>
      </c>
      <c r="F251" s="1" t="s">
        <v>128</v>
      </c>
      <c r="G251" s="1" t="s">
        <v>127</v>
      </c>
      <c r="H251" s="1"/>
      <c r="I251" s="1"/>
      <c r="J251" s="1"/>
      <c r="K251" s="1">
        <v>76224000</v>
      </c>
      <c r="L251" s="1" t="s">
        <v>126</v>
      </c>
    </row>
    <row r="252" spans="1:12" x14ac:dyDescent="0.25">
      <c r="A252" s="1" t="s">
        <v>12</v>
      </c>
      <c r="B252" s="1" t="s">
        <v>13</v>
      </c>
      <c r="C252" s="1" t="s">
        <v>14</v>
      </c>
      <c r="D252" s="1" t="s">
        <v>129</v>
      </c>
      <c r="E252" s="1">
        <v>1968</v>
      </c>
      <c r="F252" s="1" t="s">
        <v>128</v>
      </c>
      <c r="G252" s="1" t="s">
        <v>127</v>
      </c>
      <c r="H252" s="1"/>
      <c r="I252" s="1"/>
      <c r="J252" s="1"/>
      <c r="K252" s="1">
        <v>76494000</v>
      </c>
      <c r="L252" s="1" t="s">
        <v>126</v>
      </c>
    </row>
    <row r="253" spans="1:12" x14ac:dyDescent="0.25">
      <c r="A253" s="1" t="s">
        <v>12</v>
      </c>
      <c r="B253" s="1" t="s">
        <v>13</v>
      </c>
      <c r="C253" s="1" t="s">
        <v>14</v>
      </c>
      <c r="D253" s="1" t="s">
        <v>129</v>
      </c>
      <c r="E253" s="1">
        <v>1968</v>
      </c>
      <c r="F253" s="1" t="s">
        <v>128</v>
      </c>
      <c r="G253" s="1" t="s">
        <v>127</v>
      </c>
      <c r="H253" s="1"/>
      <c r="I253" s="1"/>
      <c r="J253" s="1"/>
      <c r="K253" s="1">
        <v>76778000</v>
      </c>
      <c r="L253" s="1" t="s">
        <v>126</v>
      </c>
    </row>
    <row r="254" spans="1:12" x14ac:dyDescent="0.25">
      <c r="A254" s="1" t="s">
        <v>12</v>
      </c>
      <c r="B254" s="1" t="s">
        <v>13</v>
      </c>
      <c r="C254" s="1" t="s">
        <v>14</v>
      </c>
      <c r="D254" s="1" t="s">
        <v>129</v>
      </c>
      <c r="E254" s="1">
        <v>1969</v>
      </c>
      <c r="F254" s="1" t="s">
        <v>128</v>
      </c>
      <c r="G254" s="1" t="s">
        <v>127</v>
      </c>
      <c r="H254" s="1"/>
      <c r="I254" s="1"/>
      <c r="J254" s="1"/>
      <c r="K254" s="1">
        <v>76805000</v>
      </c>
      <c r="L254" s="1" t="s">
        <v>126</v>
      </c>
    </row>
    <row r="255" spans="1:12" x14ac:dyDescent="0.25">
      <c r="A255" s="1" t="s">
        <v>12</v>
      </c>
      <c r="B255" s="1" t="s">
        <v>13</v>
      </c>
      <c r="C255" s="1" t="s">
        <v>14</v>
      </c>
      <c r="D255" s="1" t="s">
        <v>129</v>
      </c>
      <c r="E255" s="1">
        <v>1969</v>
      </c>
      <c r="F255" s="1" t="s">
        <v>128</v>
      </c>
      <c r="G255" s="1" t="s">
        <v>127</v>
      </c>
      <c r="H255" s="1"/>
      <c r="I255" s="1"/>
      <c r="J255" s="1"/>
      <c r="K255" s="1">
        <v>77327000</v>
      </c>
      <c r="L255" s="1" t="s">
        <v>126</v>
      </c>
    </row>
    <row r="256" spans="1:12" x14ac:dyDescent="0.25">
      <c r="A256" s="1" t="s">
        <v>12</v>
      </c>
      <c r="B256" s="1" t="s">
        <v>13</v>
      </c>
      <c r="C256" s="1" t="s">
        <v>14</v>
      </c>
      <c r="D256" s="1" t="s">
        <v>129</v>
      </c>
      <c r="E256" s="1">
        <v>1969</v>
      </c>
      <c r="F256" s="1" t="s">
        <v>128</v>
      </c>
      <c r="G256" s="1" t="s">
        <v>127</v>
      </c>
      <c r="H256" s="1"/>
      <c r="I256" s="1"/>
      <c r="J256" s="1"/>
      <c r="K256" s="1">
        <v>77367000</v>
      </c>
      <c r="L256" s="1" t="s">
        <v>126</v>
      </c>
    </row>
    <row r="257" spans="1:12" x14ac:dyDescent="0.25">
      <c r="A257" s="1" t="s">
        <v>12</v>
      </c>
      <c r="B257" s="1" t="s">
        <v>13</v>
      </c>
      <c r="C257" s="1" t="s">
        <v>14</v>
      </c>
      <c r="D257" s="1" t="s">
        <v>129</v>
      </c>
      <c r="E257" s="1">
        <v>1969</v>
      </c>
      <c r="F257" s="1" t="s">
        <v>128</v>
      </c>
      <c r="G257" s="1" t="s">
        <v>127</v>
      </c>
      <c r="H257" s="1"/>
      <c r="I257" s="1"/>
      <c r="J257" s="1"/>
      <c r="K257" s="1">
        <v>77523000</v>
      </c>
      <c r="L257" s="1" t="s">
        <v>126</v>
      </c>
    </row>
    <row r="258" spans="1:12" x14ac:dyDescent="0.25">
      <c r="A258" s="1" t="s">
        <v>12</v>
      </c>
      <c r="B258" s="1" t="s">
        <v>13</v>
      </c>
      <c r="C258" s="1" t="s">
        <v>14</v>
      </c>
      <c r="D258" s="1" t="s">
        <v>129</v>
      </c>
      <c r="E258" s="1">
        <v>1969</v>
      </c>
      <c r="F258" s="1" t="s">
        <v>128</v>
      </c>
      <c r="G258" s="1" t="s">
        <v>127</v>
      </c>
      <c r="H258" s="1"/>
      <c r="I258" s="1"/>
      <c r="J258" s="1"/>
      <c r="K258" s="1">
        <v>77412000</v>
      </c>
      <c r="L258" s="1" t="s">
        <v>126</v>
      </c>
    </row>
    <row r="259" spans="1:12" x14ac:dyDescent="0.25">
      <c r="A259" s="1" t="s">
        <v>12</v>
      </c>
      <c r="B259" s="1" t="s">
        <v>13</v>
      </c>
      <c r="C259" s="1" t="s">
        <v>14</v>
      </c>
      <c r="D259" s="1" t="s">
        <v>129</v>
      </c>
      <c r="E259" s="1">
        <v>1969</v>
      </c>
      <c r="F259" s="1" t="s">
        <v>128</v>
      </c>
      <c r="G259" s="1" t="s">
        <v>127</v>
      </c>
      <c r="H259" s="1"/>
      <c r="I259" s="1"/>
      <c r="J259" s="1"/>
      <c r="K259" s="1">
        <v>77880000</v>
      </c>
      <c r="L259" s="1" t="s">
        <v>126</v>
      </c>
    </row>
    <row r="260" spans="1:12" x14ac:dyDescent="0.25">
      <c r="A260" s="1" t="s">
        <v>12</v>
      </c>
      <c r="B260" s="1" t="s">
        <v>13</v>
      </c>
      <c r="C260" s="1" t="s">
        <v>14</v>
      </c>
      <c r="D260" s="1" t="s">
        <v>129</v>
      </c>
      <c r="E260" s="1">
        <v>1969</v>
      </c>
      <c r="F260" s="1" t="s">
        <v>128</v>
      </c>
      <c r="G260" s="1" t="s">
        <v>127</v>
      </c>
      <c r="H260" s="1"/>
      <c r="I260" s="1"/>
      <c r="J260" s="1"/>
      <c r="K260" s="1">
        <v>77959000</v>
      </c>
      <c r="L260" s="1" t="s">
        <v>126</v>
      </c>
    </row>
    <row r="261" spans="1:12" x14ac:dyDescent="0.25">
      <c r="A261" s="1" t="s">
        <v>12</v>
      </c>
      <c r="B261" s="1" t="s">
        <v>13</v>
      </c>
      <c r="C261" s="1" t="s">
        <v>14</v>
      </c>
      <c r="D261" s="1" t="s">
        <v>129</v>
      </c>
      <c r="E261" s="1">
        <v>1969</v>
      </c>
      <c r="F261" s="1" t="s">
        <v>128</v>
      </c>
      <c r="G261" s="1" t="s">
        <v>127</v>
      </c>
      <c r="H261" s="1"/>
      <c r="I261" s="1"/>
      <c r="J261" s="1"/>
      <c r="K261" s="1">
        <v>78250000</v>
      </c>
      <c r="L261" s="1" t="s">
        <v>126</v>
      </c>
    </row>
    <row r="262" spans="1:12" x14ac:dyDescent="0.25">
      <c r="A262" s="1" t="s">
        <v>12</v>
      </c>
      <c r="B262" s="1" t="s">
        <v>13</v>
      </c>
      <c r="C262" s="1" t="s">
        <v>14</v>
      </c>
      <c r="D262" s="1" t="s">
        <v>129</v>
      </c>
      <c r="E262" s="1">
        <v>1969</v>
      </c>
      <c r="F262" s="1" t="s">
        <v>128</v>
      </c>
      <c r="G262" s="1" t="s">
        <v>127</v>
      </c>
      <c r="H262" s="1"/>
      <c r="I262" s="1"/>
      <c r="J262" s="1"/>
      <c r="K262" s="1">
        <v>78250000</v>
      </c>
      <c r="L262" s="1" t="s">
        <v>126</v>
      </c>
    </row>
    <row r="263" spans="1:12" x14ac:dyDescent="0.25">
      <c r="A263" s="1" t="s">
        <v>12</v>
      </c>
      <c r="B263" s="1" t="s">
        <v>13</v>
      </c>
      <c r="C263" s="1" t="s">
        <v>14</v>
      </c>
      <c r="D263" s="1" t="s">
        <v>129</v>
      </c>
      <c r="E263" s="1">
        <v>1969</v>
      </c>
      <c r="F263" s="1" t="s">
        <v>128</v>
      </c>
      <c r="G263" s="1" t="s">
        <v>127</v>
      </c>
      <c r="H263" s="1"/>
      <c r="I263" s="1"/>
      <c r="J263" s="1"/>
      <c r="K263" s="1">
        <v>78445000</v>
      </c>
      <c r="L263" s="1" t="s">
        <v>126</v>
      </c>
    </row>
    <row r="264" spans="1:12" x14ac:dyDescent="0.25">
      <c r="A264" s="1" t="s">
        <v>12</v>
      </c>
      <c r="B264" s="1" t="s">
        <v>13</v>
      </c>
      <c r="C264" s="1" t="s">
        <v>14</v>
      </c>
      <c r="D264" s="1" t="s">
        <v>129</v>
      </c>
      <c r="E264" s="1">
        <v>1969</v>
      </c>
      <c r="F264" s="1" t="s">
        <v>128</v>
      </c>
      <c r="G264" s="1" t="s">
        <v>127</v>
      </c>
      <c r="H264" s="1"/>
      <c r="I264" s="1"/>
      <c r="J264" s="1"/>
      <c r="K264" s="1">
        <v>78541000</v>
      </c>
      <c r="L264" s="1" t="s">
        <v>126</v>
      </c>
    </row>
    <row r="265" spans="1:12" x14ac:dyDescent="0.25">
      <c r="A265" s="1" t="s">
        <v>12</v>
      </c>
      <c r="B265" s="1" t="s">
        <v>13</v>
      </c>
      <c r="C265" s="1" t="s">
        <v>14</v>
      </c>
      <c r="D265" s="1" t="s">
        <v>129</v>
      </c>
      <c r="E265" s="1">
        <v>1969</v>
      </c>
      <c r="F265" s="1" t="s">
        <v>128</v>
      </c>
      <c r="G265" s="1" t="s">
        <v>127</v>
      </c>
      <c r="H265" s="1"/>
      <c r="I265" s="1"/>
      <c r="J265" s="1"/>
      <c r="K265" s="1">
        <v>78740000</v>
      </c>
      <c r="L265" s="1" t="s">
        <v>126</v>
      </c>
    </row>
    <row r="266" spans="1:12" x14ac:dyDescent="0.25">
      <c r="A266" s="1" t="s">
        <v>12</v>
      </c>
      <c r="B266" s="1" t="s">
        <v>13</v>
      </c>
      <c r="C266" s="1" t="s">
        <v>14</v>
      </c>
      <c r="D266" s="1" t="s">
        <v>129</v>
      </c>
      <c r="E266" s="1">
        <v>1970</v>
      </c>
      <c r="F266" s="1" t="s">
        <v>128</v>
      </c>
      <c r="G266" s="1" t="s">
        <v>127</v>
      </c>
      <c r="H266" s="1"/>
      <c r="I266" s="1"/>
      <c r="J266" s="1"/>
      <c r="K266" s="1">
        <v>78780000</v>
      </c>
      <c r="L266" s="1" t="s">
        <v>126</v>
      </c>
    </row>
    <row r="267" spans="1:12" x14ac:dyDescent="0.25">
      <c r="A267" s="1" t="s">
        <v>12</v>
      </c>
      <c r="B267" s="1" t="s">
        <v>13</v>
      </c>
      <c r="C267" s="1" t="s">
        <v>14</v>
      </c>
      <c r="D267" s="1" t="s">
        <v>129</v>
      </c>
      <c r="E267" s="1">
        <v>1970</v>
      </c>
      <c r="F267" s="1" t="s">
        <v>128</v>
      </c>
      <c r="G267" s="1" t="s">
        <v>127</v>
      </c>
      <c r="H267" s="1"/>
      <c r="I267" s="1"/>
      <c r="J267" s="1"/>
      <c r="K267" s="1">
        <v>78698000</v>
      </c>
      <c r="L267" s="1" t="s">
        <v>126</v>
      </c>
    </row>
    <row r="268" spans="1:12" x14ac:dyDescent="0.25">
      <c r="A268" s="1" t="s">
        <v>12</v>
      </c>
      <c r="B268" s="1" t="s">
        <v>13</v>
      </c>
      <c r="C268" s="1" t="s">
        <v>14</v>
      </c>
      <c r="D268" s="1" t="s">
        <v>129</v>
      </c>
      <c r="E268" s="1">
        <v>1970</v>
      </c>
      <c r="F268" s="1" t="s">
        <v>128</v>
      </c>
      <c r="G268" s="1" t="s">
        <v>127</v>
      </c>
      <c r="H268" s="1"/>
      <c r="I268" s="1"/>
      <c r="J268" s="1"/>
      <c r="K268" s="1">
        <v>78863000</v>
      </c>
      <c r="L268" s="1" t="s">
        <v>126</v>
      </c>
    </row>
    <row r="269" spans="1:12" x14ac:dyDescent="0.25">
      <c r="A269" s="1" t="s">
        <v>12</v>
      </c>
      <c r="B269" s="1" t="s">
        <v>13</v>
      </c>
      <c r="C269" s="1" t="s">
        <v>14</v>
      </c>
      <c r="D269" s="1" t="s">
        <v>129</v>
      </c>
      <c r="E269" s="1">
        <v>1970</v>
      </c>
      <c r="F269" s="1" t="s">
        <v>128</v>
      </c>
      <c r="G269" s="1" t="s">
        <v>127</v>
      </c>
      <c r="H269" s="1"/>
      <c r="I269" s="1"/>
      <c r="J269" s="1"/>
      <c r="K269" s="1">
        <v>78930000</v>
      </c>
      <c r="L269" s="1" t="s">
        <v>126</v>
      </c>
    </row>
    <row r="270" spans="1:12" x14ac:dyDescent="0.25">
      <c r="A270" s="1" t="s">
        <v>12</v>
      </c>
      <c r="B270" s="1" t="s">
        <v>13</v>
      </c>
      <c r="C270" s="1" t="s">
        <v>14</v>
      </c>
      <c r="D270" s="1" t="s">
        <v>129</v>
      </c>
      <c r="E270" s="1">
        <v>1970</v>
      </c>
      <c r="F270" s="1" t="s">
        <v>128</v>
      </c>
      <c r="G270" s="1" t="s">
        <v>127</v>
      </c>
      <c r="H270" s="1"/>
      <c r="I270" s="1"/>
      <c r="J270" s="1"/>
      <c r="K270" s="1">
        <v>78564000</v>
      </c>
      <c r="L270" s="1" t="s">
        <v>126</v>
      </c>
    </row>
    <row r="271" spans="1:12" x14ac:dyDescent="0.25">
      <c r="A271" s="1" t="s">
        <v>12</v>
      </c>
      <c r="B271" s="1" t="s">
        <v>13</v>
      </c>
      <c r="C271" s="1" t="s">
        <v>14</v>
      </c>
      <c r="D271" s="1" t="s">
        <v>129</v>
      </c>
      <c r="E271" s="1">
        <v>1970</v>
      </c>
      <c r="F271" s="1" t="s">
        <v>128</v>
      </c>
      <c r="G271" s="1" t="s">
        <v>127</v>
      </c>
      <c r="H271" s="1"/>
      <c r="I271" s="1"/>
      <c r="J271" s="1"/>
      <c r="K271" s="1">
        <v>78413000</v>
      </c>
      <c r="L271" s="1" t="s">
        <v>126</v>
      </c>
    </row>
    <row r="272" spans="1:12" x14ac:dyDescent="0.25">
      <c r="A272" s="1" t="s">
        <v>12</v>
      </c>
      <c r="B272" s="1" t="s">
        <v>13</v>
      </c>
      <c r="C272" s="1" t="s">
        <v>14</v>
      </c>
      <c r="D272" s="1" t="s">
        <v>129</v>
      </c>
      <c r="E272" s="1">
        <v>1970</v>
      </c>
      <c r="F272" s="1" t="s">
        <v>128</v>
      </c>
      <c r="G272" s="1" t="s">
        <v>127</v>
      </c>
      <c r="H272" s="1"/>
      <c r="I272" s="1"/>
      <c r="J272" s="1"/>
      <c r="K272" s="1">
        <v>78726000</v>
      </c>
      <c r="L272" s="1" t="s">
        <v>126</v>
      </c>
    </row>
    <row r="273" spans="1:12" x14ac:dyDescent="0.25">
      <c r="A273" s="1" t="s">
        <v>12</v>
      </c>
      <c r="B273" s="1" t="s">
        <v>13</v>
      </c>
      <c r="C273" s="1" t="s">
        <v>14</v>
      </c>
      <c r="D273" s="1" t="s">
        <v>129</v>
      </c>
      <c r="E273" s="1">
        <v>1970</v>
      </c>
      <c r="F273" s="1" t="s">
        <v>128</v>
      </c>
      <c r="G273" s="1" t="s">
        <v>127</v>
      </c>
      <c r="H273" s="1"/>
      <c r="I273" s="1"/>
      <c r="J273" s="1"/>
      <c r="K273" s="1">
        <v>78624000</v>
      </c>
      <c r="L273" s="1" t="s">
        <v>126</v>
      </c>
    </row>
    <row r="274" spans="1:12" x14ac:dyDescent="0.25">
      <c r="A274" s="1" t="s">
        <v>12</v>
      </c>
      <c r="B274" s="1" t="s">
        <v>13</v>
      </c>
      <c r="C274" s="1" t="s">
        <v>14</v>
      </c>
      <c r="D274" s="1" t="s">
        <v>129</v>
      </c>
      <c r="E274" s="1">
        <v>1970</v>
      </c>
      <c r="F274" s="1" t="s">
        <v>128</v>
      </c>
      <c r="G274" s="1" t="s">
        <v>127</v>
      </c>
      <c r="H274" s="1"/>
      <c r="I274" s="1"/>
      <c r="J274" s="1"/>
      <c r="K274" s="1">
        <v>78498000</v>
      </c>
      <c r="L274" s="1" t="s">
        <v>126</v>
      </c>
    </row>
    <row r="275" spans="1:12" x14ac:dyDescent="0.25">
      <c r="A275" s="1" t="s">
        <v>12</v>
      </c>
      <c r="B275" s="1" t="s">
        <v>13</v>
      </c>
      <c r="C275" s="1" t="s">
        <v>14</v>
      </c>
      <c r="D275" s="1" t="s">
        <v>129</v>
      </c>
      <c r="E275" s="1">
        <v>1970</v>
      </c>
      <c r="F275" s="1" t="s">
        <v>128</v>
      </c>
      <c r="G275" s="1" t="s">
        <v>127</v>
      </c>
      <c r="H275" s="1"/>
      <c r="I275" s="1"/>
      <c r="J275" s="1"/>
      <c r="K275" s="1">
        <v>78685000</v>
      </c>
      <c r="L275" s="1" t="s">
        <v>126</v>
      </c>
    </row>
    <row r="276" spans="1:12" x14ac:dyDescent="0.25">
      <c r="A276" s="1" t="s">
        <v>12</v>
      </c>
      <c r="B276" s="1" t="s">
        <v>13</v>
      </c>
      <c r="C276" s="1" t="s">
        <v>14</v>
      </c>
      <c r="D276" s="1" t="s">
        <v>129</v>
      </c>
      <c r="E276" s="1">
        <v>1970</v>
      </c>
      <c r="F276" s="1" t="s">
        <v>128</v>
      </c>
      <c r="G276" s="1" t="s">
        <v>127</v>
      </c>
      <c r="H276" s="1"/>
      <c r="I276" s="1"/>
      <c r="J276" s="1"/>
      <c r="K276" s="1">
        <v>78650000</v>
      </c>
      <c r="L276" s="1" t="s">
        <v>126</v>
      </c>
    </row>
    <row r="277" spans="1:12" x14ac:dyDescent="0.25">
      <c r="A277" s="1" t="s">
        <v>12</v>
      </c>
      <c r="B277" s="1" t="s">
        <v>13</v>
      </c>
      <c r="C277" s="1" t="s">
        <v>14</v>
      </c>
      <c r="D277" s="1" t="s">
        <v>129</v>
      </c>
      <c r="E277" s="1">
        <v>1970</v>
      </c>
      <c r="F277" s="1" t="s">
        <v>128</v>
      </c>
      <c r="G277" s="1" t="s">
        <v>127</v>
      </c>
      <c r="H277" s="1"/>
      <c r="I277" s="1"/>
      <c r="J277" s="1"/>
      <c r="K277" s="1">
        <v>78594000</v>
      </c>
      <c r="L277" s="1" t="s">
        <v>126</v>
      </c>
    </row>
    <row r="278" spans="1:12" x14ac:dyDescent="0.25">
      <c r="A278" s="1" t="s">
        <v>12</v>
      </c>
      <c r="B278" s="1" t="s">
        <v>13</v>
      </c>
      <c r="C278" s="1" t="s">
        <v>14</v>
      </c>
      <c r="D278" s="1" t="s">
        <v>129</v>
      </c>
      <c r="E278" s="1">
        <v>1971</v>
      </c>
      <c r="F278" s="1" t="s">
        <v>128</v>
      </c>
      <c r="G278" s="1" t="s">
        <v>127</v>
      </c>
      <c r="H278" s="1"/>
      <c r="I278" s="1"/>
      <c r="J278" s="1"/>
      <c r="K278" s="1">
        <v>78864000</v>
      </c>
      <c r="L278" s="1" t="s">
        <v>126</v>
      </c>
    </row>
    <row r="279" spans="1:12" x14ac:dyDescent="0.25">
      <c r="A279" s="1" t="s">
        <v>12</v>
      </c>
      <c r="B279" s="1" t="s">
        <v>13</v>
      </c>
      <c r="C279" s="1" t="s">
        <v>14</v>
      </c>
      <c r="D279" s="1" t="s">
        <v>129</v>
      </c>
      <c r="E279" s="1">
        <v>1971</v>
      </c>
      <c r="F279" s="1" t="s">
        <v>128</v>
      </c>
      <c r="G279" s="1" t="s">
        <v>127</v>
      </c>
      <c r="H279" s="1"/>
      <c r="I279" s="1"/>
      <c r="J279" s="1"/>
      <c r="K279" s="1">
        <v>78700000</v>
      </c>
      <c r="L279" s="1" t="s">
        <v>126</v>
      </c>
    </row>
    <row r="280" spans="1:12" x14ac:dyDescent="0.25">
      <c r="A280" s="1" t="s">
        <v>12</v>
      </c>
      <c r="B280" s="1" t="s">
        <v>13</v>
      </c>
      <c r="C280" s="1" t="s">
        <v>14</v>
      </c>
      <c r="D280" s="1" t="s">
        <v>129</v>
      </c>
      <c r="E280" s="1">
        <v>1971</v>
      </c>
      <c r="F280" s="1" t="s">
        <v>128</v>
      </c>
      <c r="G280" s="1" t="s">
        <v>127</v>
      </c>
      <c r="H280" s="1"/>
      <c r="I280" s="1"/>
      <c r="J280" s="1"/>
      <c r="K280" s="1">
        <v>78588000</v>
      </c>
      <c r="L280" s="1" t="s">
        <v>126</v>
      </c>
    </row>
    <row r="281" spans="1:12" x14ac:dyDescent="0.25">
      <c r="A281" s="1" t="s">
        <v>12</v>
      </c>
      <c r="B281" s="1" t="s">
        <v>13</v>
      </c>
      <c r="C281" s="1" t="s">
        <v>14</v>
      </c>
      <c r="D281" s="1" t="s">
        <v>129</v>
      </c>
      <c r="E281" s="1">
        <v>1971</v>
      </c>
      <c r="F281" s="1" t="s">
        <v>128</v>
      </c>
      <c r="G281" s="1" t="s">
        <v>127</v>
      </c>
      <c r="H281" s="1"/>
      <c r="I281" s="1"/>
      <c r="J281" s="1"/>
      <c r="K281" s="1">
        <v>78987000</v>
      </c>
      <c r="L281" s="1" t="s">
        <v>126</v>
      </c>
    </row>
    <row r="282" spans="1:12" x14ac:dyDescent="0.25">
      <c r="A282" s="1" t="s">
        <v>12</v>
      </c>
      <c r="B282" s="1" t="s">
        <v>13</v>
      </c>
      <c r="C282" s="1" t="s">
        <v>14</v>
      </c>
      <c r="D282" s="1" t="s">
        <v>129</v>
      </c>
      <c r="E282" s="1">
        <v>1971</v>
      </c>
      <c r="F282" s="1" t="s">
        <v>128</v>
      </c>
      <c r="G282" s="1" t="s">
        <v>127</v>
      </c>
      <c r="H282" s="1"/>
      <c r="I282" s="1"/>
      <c r="J282" s="1"/>
      <c r="K282" s="1">
        <v>79139000</v>
      </c>
      <c r="L282" s="1" t="s">
        <v>126</v>
      </c>
    </row>
    <row r="283" spans="1:12" x14ac:dyDescent="0.25">
      <c r="A283" s="1" t="s">
        <v>12</v>
      </c>
      <c r="B283" s="1" t="s">
        <v>13</v>
      </c>
      <c r="C283" s="1" t="s">
        <v>14</v>
      </c>
      <c r="D283" s="1" t="s">
        <v>129</v>
      </c>
      <c r="E283" s="1">
        <v>1971</v>
      </c>
      <c r="F283" s="1" t="s">
        <v>128</v>
      </c>
      <c r="G283" s="1" t="s">
        <v>127</v>
      </c>
      <c r="H283" s="1"/>
      <c r="I283" s="1"/>
      <c r="J283" s="1"/>
      <c r="K283" s="1">
        <v>78757000</v>
      </c>
      <c r="L283" s="1" t="s">
        <v>126</v>
      </c>
    </row>
    <row r="284" spans="1:12" x14ac:dyDescent="0.25">
      <c r="A284" s="1" t="s">
        <v>12</v>
      </c>
      <c r="B284" s="1" t="s">
        <v>13</v>
      </c>
      <c r="C284" s="1" t="s">
        <v>14</v>
      </c>
      <c r="D284" s="1" t="s">
        <v>129</v>
      </c>
      <c r="E284" s="1">
        <v>1971</v>
      </c>
      <c r="F284" s="1" t="s">
        <v>128</v>
      </c>
      <c r="G284" s="1" t="s">
        <v>127</v>
      </c>
      <c r="H284" s="1"/>
      <c r="I284" s="1"/>
      <c r="J284" s="1"/>
      <c r="K284" s="1">
        <v>79305000</v>
      </c>
      <c r="L284" s="1" t="s">
        <v>126</v>
      </c>
    </row>
    <row r="285" spans="1:12" x14ac:dyDescent="0.25">
      <c r="A285" s="1" t="s">
        <v>12</v>
      </c>
      <c r="B285" s="1" t="s">
        <v>13</v>
      </c>
      <c r="C285" s="1" t="s">
        <v>14</v>
      </c>
      <c r="D285" s="1" t="s">
        <v>129</v>
      </c>
      <c r="E285" s="1">
        <v>1971</v>
      </c>
      <c r="F285" s="1" t="s">
        <v>128</v>
      </c>
      <c r="G285" s="1" t="s">
        <v>127</v>
      </c>
      <c r="H285" s="1"/>
      <c r="I285" s="1"/>
      <c r="J285" s="1"/>
      <c r="K285" s="1">
        <v>79539000</v>
      </c>
      <c r="L285" s="1" t="s">
        <v>126</v>
      </c>
    </row>
    <row r="286" spans="1:12" x14ac:dyDescent="0.25">
      <c r="A286" s="1" t="s">
        <v>12</v>
      </c>
      <c r="B286" s="1" t="s">
        <v>13</v>
      </c>
      <c r="C286" s="1" t="s">
        <v>14</v>
      </c>
      <c r="D286" s="1" t="s">
        <v>129</v>
      </c>
      <c r="E286" s="1">
        <v>1971</v>
      </c>
      <c r="F286" s="1" t="s">
        <v>128</v>
      </c>
      <c r="G286" s="1" t="s">
        <v>127</v>
      </c>
      <c r="H286" s="1"/>
      <c r="I286" s="1"/>
      <c r="J286" s="1"/>
      <c r="K286" s="1">
        <v>79689000</v>
      </c>
      <c r="L286" s="1" t="s">
        <v>126</v>
      </c>
    </row>
    <row r="287" spans="1:12" x14ac:dyDescent="0.25">
      <c r="A287" s="1" t="s">
        <v>12</v>
      </c>
      <c r="B287" s="1" t="s">
        <v>13</v>
      </c>
      <c r="C287" s="1" t="s">
        <v>14</v>
      </c>
      <c r="D287" s="1" t="s">
        <v>129</v>
      </c>
      <c r="E287" s="1">
        <v>1971</v>
      </c>
      <c r="F287" s="1" t="s">
        <v>128</v>
      </c>
      <c r="G287" s="1" t="s">
        <v>127</v>
      </c>
      <c r="H287" s="1"/>
      <c r="I287" s="1"/>
      <c r="J287" s="1"/>
      <c r="K287" s="1">
        <v>79918000</v>
      </c>
      <c r="L287" s="1" t="s">
        <v>126</v>
      </c>
    </row>
    <row r="288" spans="1:12" x14ac:dyDescent="0.25">
      <c r="A288" s="1" t="s">
        <v>12</v>
      </c>
      <c r="B288" s="1" t="s">
        <v>13</v>
      </c>
      <c r="C288" s="1" t="s">
        <v>14</v>
      </c>
      <c r="D288" s="1" t="s">
        <v>129</v>
      </c>
      <c r="E288" s="1">
        <v>1971</v>
      </c>
      <c r="F288" s="1" t="s">
        <v>128</v>
      </c>
      <c r="G288" s="1" t="s">
        <v>127</v>
      </c>
      <c r="H288" s="1"/>
      <c r="I288" s="1"/>
      <c r="J288" s="1"/>
      <c r="K288" s="1">
        <v>80297000</v>
      </c>
      <c r="L288" s="1" t="s">
        <v>126</v>
      </c>
    </row>
    <row r="289" spans="1:12" x14ac:dyDescent="0.25">
      <c r="A289" s="1" t="s">
        <v>12</v>
      </c>
      <c r="B289" s="1" t="s">
        <v>13</v>
      </c>
      <c r="C289" s="1" t="s">
        <v>14</v>
      </c>
      <c r="D289" s="1" t="s">
        <v>129</v>
      </c>
      <c r="E289" s="1">
        <v>1971</v>
      </c>
      <c r="F289" s="1" t="s">
        <v>128</v>
      </c>
      <c r="G289" s="1" t="s">
        <v>127</v>
      </c>
      <c r="H289" s="1"/>
      <c r="I289" s="1"/>
      <c r="J289" s="1"/>
      <c r="K289" s="1">
        <v>80471000</v>
      </c>
      <c r="L289" s="1" t="s">
        <v>126</v>
      </c>
    </row>
    <row r="290" spans="1:12" x14ac:dyDescent="0.25">
      <c r="A290" s="1" t="s">
        <v>12</v>
      </c>
      <c r="B290" s="1" t="s">
        <v>13</v>
      </c>
      <c r="C290" s="1" t="s">
        <v>14</v>
      </c>
      <c r="D290" s="1" t="s">
        <v>129</v>
      </c>
      <c r="E290" s="1">
        <v>1972</v>
      </c>
      <c r="F290" s="1" t="s">
        <v>128</v>
      </c>
      <c r="G290" s="1" t="s">
        <v>127</v>
      </c>
      <c r="H290" s="1"/>
      <c r="I290" s="1"/>
      <c r="J290" s="1"/>
      <c r="K290" s="1">
        <v>80959000</v>
      </c>
      <c r="L290" s="1" t="s">
        <v>126</v>
      </c>
    </row>
    <row r="291" spans="1:12" x14ac:dyDescent="0.25">
      <c r="A291" s="1" t="s">
        <v>12</v>
      </c>
      <c r="B291" s="1" t="s">
        <v>13</v>
      </c>
      <c r="C291" s="1" t="s">
        <v>14</v>
      </c>
      <c r="D291" s="1" t="s">
        <v>129</v>
      </c>
      <c r="E291" s="1">
        <v>1972</v>
      </c>
      <c r="F291" s="1" t="s">
        <v>128</v>
      </c>
      <c r="G291" s="1" t="s">
        <v>127</v>
      </c>
      <c r="H291" s="1"/>
      <c r="I291" s="1"/>
      <c r="J291" s="1"/>
      <c r="K291" s="1">
        <v>81108000</v>
      </c>
      <c r="L291" s="1" t="s">
        <v>126</v>
      </c>
    </row>
    <row r="292" spans="1:12" x14ac:dyDescent="0.25">
      <c r="A292" s="1" t="s">
        <v>12</v>
      </c>
      <c r="B292" s="1" t="s">
        <v>13</v>
      </c>
      <c r="C292" s="1" t="s">
        <v>14</v>
      </c>
      <c r="D292" s="1" t="s">
        <v>129</v>
      </c>
      <c r="E292" s="1">
        <v>1972</v>
      </c>
      <c r="F292" s="1" t="s">
        <v>128</v>
      </c>
      <c r="G292" s="1" t="s">
        <v>127</v>
      </c>
      <c r="H292" s="1"/>
      <c r="I292" s="1"/>
      <c r="J292" s="1"/>
      <c r="K292" s="1">
        <v>81573000</v>
      </c>
      <c r="L292" s="1" t="s">
        <v>126</v>
      </c>
    </row>
    <row r="293" spans="1:12" x14ac:dyDescent="0.25">
      <c r="A293" s="1" t="s">
        <v>12</v>
      </c>
      <c r="B293" s="1" t="s">
        <v>13</v>
      </c>
      <c r="C293" s="1" t="s">
        <v>14</v>
      </c>
      <c r="D293" s="1" t="s">
        <v>129</v>
      </c>
      <c r="E293" s="1">
        <v>1972</v>
      </c>
      <c r="F293" s="1" t="s">
        <v>128</v>
      </c>
      <c r="G293" s="1" t="s">
        <v>127</v>
      </c>
      <c r="H293" s="1"/>
      <c r="I293" s="1"/>
      <c r="J293" s="1"/>
      <c r="K293" s="1">
        <v>81655000</v>
      </c>
      <c r="L293" s="1" t="s">
        <v>126</v>
      </c>
    </row>
    <row r="294" spans="1:12" x14ac:dyDescent="0.25">
      <c r="A294" s="1" t="s">
        <v>12</v>
      </c>
      <c r="B294" s="1" t="s">
        <v>13</v>
      </c>
      <c r="C294" s="1" t="s">
        <v>14</v>
      </c>
      <c r="D294" s="1" t="s">
        <v>129</v>
      </c>
      <c r="E294" s="1">
        <v>1972</v>
      </c>
      <c r="F294" s="1" t="s">
        <v>128</v>
      </c>
      <c r="G294" s="1" t="s">
        <v>127</v>
      </c>
      <c r="H294" s="1"/>
      <c r="I294" s="1"/>
      <c r="J294" s="1"/>
      <c r="K294" s="1">
        <v>81887000</v>
      </c>
      <c r="L294" s="1" t="s">
        <v>126</v>
      </c>
    </row>
    <row r="295" spans="1:12" x14ac:dyDescent="0.25">
      <c r="A295" s="1" t="s">
        <v>12</v>
      </c>
      <c r="B295" s="1" t="s">
        <v>13</v>
      </c>
      <c r="C295" s="1" t="s">
        <v>14</v>
      </c>
      <c r="D295" s="1" t="s">
        <v>129</v>
      </c>
      <c r="E295" s="1">
        <v>1972</v>
      </c>
      <c r="F295" s="1" t="s">
        <v>128</v>
      </c>
      <c r="G295" s="1" t="s">
        <v>127</v>
      </c>
      <c r="H295" s="1"/>
      <c r="I295" s="1"/>
      <c r="J295" s="1"/>
      <c r="K295" s="1">
        <v>82083000</v>
      </c>
      <c r="L295" s="1" t="s">
        <v>126</v>
      </c>
    </row>
    <row r="296" spans="1:12" x14ac:dyDescent="0.25">
      <c r="A296" s="1" t="s">
        <v>12</v>
      </c>
      <c r="B296" s="1" t="s">
        <v>13</v>
      </c>
      <c r="C296" s="1" t="s">
        <v>14</v>
      </c>
      <c r="D296" s="1" t="s">
        <v>129</v>
      </c>
      <c r="E296" s="1">
        <v>1972</v>
      </c>
      <c r="F296" s="1" t="s">
        <v>128</v>
      </c>
      <c r="G296" s="1" t="s">
        <v>127</v>
      </c>
      <c r="H296" s="1"/>
      <c r="I296" s="1"/>
      <c r="J296" s="1"/>
      <c r="K296" s="1">
        <v>82230000</v>
      </c>
      <c r="L296" s="1" t="s">
        <v>126</v>
      </c>
    </row>
    <row r="297" spans="1:12" x14ac:dyDescent="0.25">
      <c r="A297" s="1" t="s">
        <v>12</v>
      </c>
      <c r="B297" s="1" t="s">
        <v>13</v>
      </c>
      <c r="C297" s="1" t="s">
        <v>14</v>
      </c>
      <c r="D297" s="1" t="s">
        <v>129</v>
      </c>
      <c r="E297" s="1">
        <v>1972</v>
      </c>
      <c r="F297" s="1" t="s">
        <v>128</v>
      </c>
      <c r="G297" s="1" t="s">
        <v>127</v>
      </c>
      <c r="H297" s="1"/>
      <c r="I297" s="1"/>
      <c r="J297" s="1"/>
      <c r="K297" s="1">
        <v>82578000</v>
      </c>
      <c r="L297" s="1" t="s">
        <v>126</v>
      </c>
    </row>
    <row r="298" spans="1:12" x14ac:dyDescent="0.25">
      <c r="A298" s="1" t="s">
        <v>12</v>
      </c>
      <c r="B298" s="1" t="s">
        <v>13</v>
      </c>
      <c r="C298" s="1" t="s">
        <v>14</v>
      </c>
      <c r="D298" s="1" t="s">
        <v>129</v>
      </c>
      <c r="E298" s="1">
        <v>1972</v>
      </c>
      <c r="F298" s="1" t="s">
        <v>128</v>
      </c>
      <c r="G298" s="1" t="s">
        <v>127</v>
      </c>
      <c r="H298" s="1"/>
      <c r="I298" s="1"/>
      <c r="J298" s="1"/>
      <c r="K298" s="1">
        <v>82543000</v>
      </c>
      <c r="L298" s="1" t="s">
        <v>126</v>
      </c>
    </row>
    <row r="299" spans="1:12" x14ac:dyDescent="0.25">
      <c r="A299" s="1" t="s">
        <v>12</v>
      </c>
      <c r="B299" s="1" t="s">
        <v>13</v>
      </c>
      <c r="C299" s="1" t="s">
        <v>14</v>
      </c>
      <c r="D299" s="1" t="s">
        <v>129</v>
      </c>
      <c r="E299" s="1">
        <v>1972</v>
      </c>
      <c r="F299" s="1" t="s">
        <v>128</v>
      </c>
      <c r="G299" s="1" t="s">
        <v>127</v>
      </c>
      <c r="H299" s="1"/>
      <c r="I299" s="1"/>
      <c r="J299" s="1"/>
      <c r="K299" s="1">
        <v>82616000</v>
      </c>
      <c r="L299" s="1" t="s">
        <v>126</v>
      </c>
    </row>
    <row r="300" spans="1:12" x14ac:dyDescent="0.25">
      <c r="A300" s="1" t="s">
        <v>12</v>
      </c>
      <c r="B300" s="1" t="s">
        <v>13</v>
      </c>
      <c r="C300" s="1" t="s">
        <v>14</v>
      </c>
      <c r="D300" s="1" t="s">
        <v>129</v>
      </c>
      <c r="E300" s="1">
        <v>1972</v>
      </c>
      <c r="F300" s="1" t="s">
        <v>128</v>
      </c>
      <c r="G300" s="1" t="s">
        <v>127</v>
      </c>
      <c r="H300" s="1"/>
      <c r="I300" s="1"/>
      <c r="J300" s="1"/>
      <c r="K300" s="1">
        <v>82990000</v>
      </c>
      <c r="L300" s="1" t="s">
        <v>126</v>
      </c>
    </row>
    <row r="301" spans="1:12" x14ac:dyDescent="0.25">
      <c r="A301" s="1" t="s">
        <v>12</v>
      </c>
      <c r="B301" s="1" t="s">
        <v>13</v>
      </c>
      <c r="C301" s="1" t="s">
        <v>14</v>
      </c>
      <c r="D301" s="1" t="s">
        <v>129</v>
      </c>
      <c r="E301" s="1">
        <v>1972</v>
      </c>
      <c r="F301" s="1" t="s">
        <v>128</v>
      </c>
      <c r="G301" s="1" t="s">
        <v>127</v>
      </c>
      <c r="H301" s="1"/>
      <c r="I301" s="1"/>
      <c r="J301" s="1"/>
      <c r="K301" s="1">
        <v>83400000</v>
      </c>
      <c r="L301" s="1" t="s">
        <v>126</v>
      </c>
    </row>
    <row r="302" spans="1:12" x14ac:dyDescent="0.25">
      <c r="A302" s="1" t="s">
        <v>12</v>
      </c>
      <c r="B302" s="1" t="s">
        <v>13</v>
      </c>
      <c r="C302" s="1" t="s">
        <v>14</v>
      </c>
      <c r="D302" s="1" t="s">
        <v>129</v>
      </c>
      <c r="E302" s="1">
        <v>1973</v>
      </c>
      <c r="F302" s="1" t="s">
        <v>128</v>
      </c>
      <c r="G302" s="1" t="s">
        <v>127</v>
      </c>
      <c r="H302" s="1"/>
      <c r="I302" s="1"/>
      <c r="J302" s="1"/>
      <c r="K302" s="1">
        <v>83161000</v>
      </c>
      <c r="L302" s="1" t="s">
        <v>126</v>
      </c>
    </row>
    <row r="303" spans="1:12" x14ac:dyDescent="0.25">
      <c r="A303" s="1" t="s">
        <v>12</v>
      </c>
      <c r="B303" s="1" t="s">
        <v>13</v>
      </c>
      <c r="C303" s="1" t="s">
        <v>14</v>
      </c>
      <c r="D303" s="1" t="s">
        <v>129</v>
      </c>
      <c r="E303" s="1">
        <v>1973</v>
      </c>
      <c r="F303" s="1" t="s">
        <v>128</v>
      </c>
      <c r="G303" s="1" t="s">
        <v>127</v>
      </c>
      <c r="H303" s="1"/>
      <c r="I303" s="1"/>
      <c r="J303" s="1"/>
      <c r="K303" s="1">
        <v>83912000</v>
      </c>
      <c r="L303" s="1" t="s">
        <v>126</v>
      </c>
    </row>
    <row r="304" spans="1:12" x14ac:dyDescent="0.25">
      <c r="A304" s="1" t="s">
        <v>12</v>
      </c>
      <c r="B304" s="1" t="s">
        <v>13</v>
      </c>
      <c r="C304" s="1" t="s">
        <v>14</v>
      </c>
      <c r="D304" s="1" t="s">
        <v>129</v>
      </c>
      <c r="E304" s="1">
        <v>1973</v>
      </c>
      <c r="F304" s="1" t="s">
        <v>128</v>
      </c>
      <c r="G304" s="1" t="s">
        <v>127</v>
      </c>
      <c r="H304" s="1"/>
      <c r="I304" s="1"/>
      <c r="J304" s="1"/>
      <c r="K304" s="1">
        <v>84452000</v>
      </c>
      <c r="L304" s="1" t="s">
        <v>126</v>
      </c>
    </row>
    <row r="305" spans="1:12" x14ac:dyDescent="0.25">
      <c r="A305" s="1" t="s">
        <v>12</v>
      </c>
      <c r="B305" s="1" t="s">
        <v>13</v>
      </c>
      <c r="C305" s="1" t="s">
        <v>14</v>
      </c>
      <c r="D305" s="1" t="s">
        <v>129</v>
      </c>
      <c r="E305" s="1">
        <v>1973</v>
      </c>
      <c r="F305" s="1" t="s">
        <v>128</v>
      </c>
      <c r="G305" s="1" t="s">
        <v>127</v>
      </c>
      <c r="H305" s="1"/>
      <c r="I305" s="1"/>
      <c r="J305" s="1"/>
      <c r="K305" s="1">
        <v>84559000</v>
      </c>
      <c r="L305" s="1" t="s">
        <v>126</v>
      </c>
    </row>
    <row r="306" spans="1:12" x14ac:dyDescent="0.25">
      <c r="A306" s="1" t="s">
        <v>12</v>
      </c>
      <c r="B306" s="1" t="s">
        <v>13</v>
      </c>
      <c r="C306" s="1" t="s">
        <v>14</v>
      </c>
      <c r="D306" s="1" t="s">
        <v>129</v>
      </c>
      <c r="E306" s="1">
        <v>1973</v>
      </c>
      <c r="F306" s="1" t="s">
        <v>128</v>
      </c>
      <c r="G306" s="1" t="s">
        <v>127</v>
      </c>
      <c r="H306" s="1"/>
      <c r="I306" s="1"/>
      <c r="J306" s="1"/>
      <c r="K306" s="1">
        <v>84648000</v>
      </c>
      <c r="L306" s="1" t="s">
        <v>126</v>
      </c>
    </row>
    <row r="307" spans="1:12" x14ac:dyDescent="0.25">
      <c r="A307" s="1" t="s">
        <v>12</v>
      </c>
      <c r="B307" s="1" t="s">
        <v>13</v>
      </c>
      <c r="C307" s="1" t="s">
        <v>14</v>
      </c>
      <c r="D307" s="1" t="s">
        <v>129</v>
      </c>
      <c r="E307" s="1">
        <v>1973</v>
      </c>
      <c r="F307" s="1" t="s">
        <v>128</v>
      </c>
      <c r="G307" s="1" t="s">
        <v>127</v>
      </c>
      <c r="H307" s="1"/>
      <c r="I307" s="1"/>
      <c r="J307" s="1"/>
      <c r="K307" s="1">
        <v>85185000</v>
      </c>
      <c r="L307" s="1" t="s">
        <v>126</v>
      </c>
    </row>
    <row r="308" spans="1:12" x14ac:dyDescent="0.25">
      <c r="A308" s="1" t="s">
        <v>12</v>
      </c>
      <c r="B308" s="1" t="s">
        <v>13</v>
      </c>
      <c r="C308" s="1" t="s">
        <v>14</v>
      </c>
      <c r="D308" s="1" t="s">
        <v>129</v>
      </c>
      <c r="E308" s="1">
        <v>1973</v>
      </c>
      <c r="F308" s="1" t="s">
        <v>128</v>
      </c>
      <c r="G308" s="1" t="s">
        <v>127</v>
      </c>
      <c r="H308" s="1"/>
      <c r="I308" s="1"/>
      <c r="J308" s="1"/>
      <c r="K308" s="1">
        <v>85299000</v>
      </c>
      <c r="L308" s="1" t="s">
        <v>126</v>
      </c>
    </row>
    <row r="309" spans="1:12" x14ac:dyDescent="0.25">
      <c r="A309" s="1" t="s">
        <v>12</v>
      </c>
      <c r="B309" s="1" t="s">
        <v>13</v>
      </c>
      <c r="C309" s="1" t="s">
        <v>14</v>
      </c>
      <c r="D309" s="1" t="s">
        <v>129</v>
      </c>
      <c r="E309" s="1">
        <v>1973</v>
      </c>
      <c r="F309" s="1" t="s">
        <v>128</v>
      </c>
      <c r="G309" s="1" t="s">
        <v>127</v>
      </c>
      <c r="H309" s="1"/>
      <c r="I309" s="1"/>
      <c r="J309" s="1"/>
      <c r="K309" s="1">
        <v>85204000</v>
      </c>
      <c r="L309" s="1" t="s">
        <v>126</v>
      </c>
    </row>
    <row r="310" spans="1:12" x14ac:dyDescent="0.25">
      <c r="A310" s="1" t="s">
        <v>12</v>
      </c>
      <c r="B310" s="1" t="s">
        <v>13</v>
      </c>
      <c r="C310" s="1" t="s">
        <v>14</v>
      </c>
      <c r="D310" s="1" t="s">
        <v>129</v>
      </c>
      <c r="E310" s="1">
        <v>1973</v>
      </c>
      <c r="F310" s="1" t="s">
        <v>128</v>
      </c>
      <c r="G310" s="1" t="s">
        <v>127</v>
      </c>
      <c r="H310" s="1"/>
      <c r="I310" s="1"/>
      <c r="J310" s="1"/>
      <c r="K310" s="1">
        <v>85488000</v>
      </c>
      <c r="L310" s="1" t="s">
        <v>126</v>
      </c>
    </row>
    <row r="311" spans="1:12" x14ac:dyDescent="0.25">
      <c r="A311" s="1" t="s">
        <v>12</v>
      </c>
      <c r="B311" s="1" t="s">
        <v>13</v>
      </c>
      <c r="C311" s="1" t="s">
        <v>14</v>
      </c>
      <c r="D311" s="1" t="s">
        <v>129</v>
      </c>
      <c r="E311" s="1">
        <v>1973</v>
      </c>
      <c r="F311" s="1" t="s">
        <v>128</v>
      </c>
      <c r="G311" s="1" t="s">
        <v>127</v>
      </c>
      <c r="H311" s="1"/>
      <c r="I311" s="1"/>
      <c r="J311" s="1"/>
      <c r="K311" s="1">
        <v>85987000</v>
      </c>
      <c r="L311" s="1" t="s">
        <v>126</v>
      </c>
    </row>
    <row r="312" spans="1:12" x14ac:dyDescent="0.25">
      <c r="A312" s="1" t="s">
        <v>12</v>
      </c>
      <c r="B312" s="1" t="s">
        <v>13</v>
      </c>
      <c r="C312" s="1" t="s">
        <v>14</v>
      </c>
      <c r="D312" s="1" t="s">
        <v>129</v>
      </c>
      <c r="E312" s="1">
        <v>1973</v>
      </c>
      <c r="F312" s="1" t="s">
        <v>128</v>
      </c>
      <c r="G312" s="1" t="s">
        <v>127</v>
      </c>
      <c r="H312" s="1"/>
      <c r="I312" s="1"/>
      <c r="J312" s="1"/>
      <c r="K312" s="1">
        <v>86320000</v>
      </c>
      <c r="L312" s="1" t="s">
        <v>126</v>
      </c>
    </row>
    <row r="313" spans="1:12" x14ac:dyDescent="0.25">
      <c r="A313" s="1" t="s">
        <v>12</v>
      </c>
      <c r="B313" s="1" t="s">
        <v>13</v>
      </c>
      <c r="C313" s="1" t="s">
        <v>14</v>
      </c>
      <c r="D313" s="1" t="s">
        <v>129</v>
      </c>
      <c r="E313" s="1">
        <v>1973</v>
      </c>
      <c r="F313" s="1" t="s">
        <v>128</v>
      </c>
      <c r="G313" s="1" t="s">
        <v>127</v>
      </c>
      <c r="H313" s="1"/>
      <c r="I313" s="1"/>
      <c r="J313" s="1"/>
      <c r="K313" s="1">
        <v>86401000</v>
      </c>
      <c r="L313" s="1" t="s">
        <v>126</v>
      </c>
    </row>
    <row r="314" spans="1:12" x14ac:dyDescent="0.25">
      <c r="A314" s="1" t="s">
        <v>12</v>
      </c>
      <c r="B314" s="1" t="s">
        <v>13</v>
      </c>
      <c r="C314" s="1" t="s">
        <v>14</v>
      </c>
      <c r="D314" s="1" t="s">
        <v>129</v>
      </c>
      <c r="E314" s="1">
        <v>1974</v>
      </c>
      <c r="F314" s="1" t="s">
        <v>128</v>
      </c>
      <c r="G314" s="1" t="s">
        <v>127</v>
      </c>
      <c r="H314" s="1"/>
      <c r="I314" s="1"/>
      <c r="J314" s="1"/>
      <c r="K314" s="1">
        <v>86555000</v>
      </c>
      <c r="L314" s="1" t="s">
        <v>126</v>
      </c>
    </row>
    <row r="315" spans="1:12" x14ac:dyDescent="0.25">
      <c r="A315" s="1" t="s">
        <v>12</v>
      </c>
      <c r="B315" s="1" t="s">
        <v>13</v>
      </c>
      <c r="C315" s="1" t="s">
        <v>14</v>
      </c>
      <c r="D315" s="1" t="s">
        <v>129</v>
      </c>
      <c r="E315" s="1">
        <v>1974</v>
      </c>
      <c r="F315" s="1" t="s">
        <v>128</v>
      </c>
      <c r="G315" s="1" t="s">
        <v>127</v>
      </c>
      <c r="H315" s="1"/>
      <c r="I315" s="1"/>
      <c r="J315" s="1"/>
      <c r="K315" s="1">
        <v>86754000</v>
      </c>
      <c r="L315" s="1" t="s">
        <v>126</v>
      </c>
    </row>
    <row r="316" spans="1:12" x14ac:dyDescent="0.25">
      <c r="A316" s="1" t="s">
        <v>12</v>
      </c>
      <c r="B316" s="1" t="s">
        <v>13</v>
      </c>
      <c r="C316" s="1" t="s">
        <v>14</v>
      </c>
      <c r="D316" s="1" t="s">
        <v>129</v>
      </c>
      <c r="E316" s="1">
        <v>1974</v>
      </c>
      <c r="F316" s="1" t="s">
        <v>128</v>
      </c>
      <c r="G316" s="1" t="s">
        <v>127</v>
      </c>
      <c r="H316" s="1"/>
      <c r="I316" s="1"/>
      <c r="J316" s="1"/>
      <c r="K316" s="1">
        <v>86819000</v>
      </c>
      <c r="L316" s="1" t="s">
        <v>126</v>
      </c>
    </row>
    <row r="317" spans="1:12" x14ac:dyDescent="0.25">
      <c r="A317" s="1" t="s">
        <v>12</v>
      </c>
      <c r="B317" s="1" t="s">
        <v>13</v>
      </c>
      <c r="C317" s="1" t="s">
        <v>14</v>
      </c>
      <c r="D317" s="1" t="s">
        <v>129</v>
      </c>
      <c r="E317" s="1">
        <v>1974</v>
      </c>
      <c r="F317" s="1" t="s">
        <v>128</v>
      </c>
      <c r="G317" s="1" t="s">
        <v>127</v>
      </c>
      <c r="H317" s="1"/>
      <c r="I317" s="1"/>
      <c r="J317" s="1"/>
      <c r="K317" s="1">
        <v>86669000</v>
      </c>
      <c r="L317" s="1" t="s">
        <v>126</v>
      </c>
    </row>
    <row r="318" spans="1:12" x14ac:dyDescent="0.25">
      <c r="A318" s="1" t="s">
        <v>12</v>
      </c>
      <c r="B318" s="1" t="s">
        <v>13</v>
      </c>
      <c r="C318" s="1" t="s">
        <v>14</v>
      </c>
      <c r="D318" s="1" t="s">
        <v>129</v>
      </c>
      <c r="E318" s="1">
        <v>1974</v>
      </c>
      <c r="F318" s="1" t="s">
        <v>128</v>
      </c>
      <c r="G318" s="1" t="s">
        <v>127</v>
      </c>
      <c r="H318" s="1"/>
      <c r="I318" s="1"/>
      <c r="J318" s="1"/>
      <c r="K318" s="1">
        <v>86891000</v>
      </c>
      <c r="L318" s="1" t="s">
        <v>126</v>
      </c>
    </row>
    <row r="319" spans="1:12" x14ac:dyDescent="0.25">
      <c r="A319" s="1" t="s">
        <v>12</v>
      </c>
      <c r="B319" s="1" t="s">
        <v>13</v>
      </c>
      <c r="C319" s="1" t="s">
        <v>14</v>
      </c>
      <c r="D319" s="1" t="s">
        <v>129</v>
      </c>
      <c r="E319" s="1">
        <v>1974</v>
      </c>
      <c r="F319" s="1" t="s">
        <v>128</v>
      </c>
      <c r="G319" s="1" t="s">
        <v>127</v>
      </c>
      <c r="H319" s="1"/>
      <c r="I319" s="1"/>
      <c r="J319" s="1"/>
      <c r="K319" s="1">
        <v>86941000</v>
      </c>
      <c r="L319" s="1" t="s">
        <v>126</v>
      </c>
    </row>
    <row r="320" spans="1:12" x14ac:dyDescent="0.25">
      <c r="A320" s="1" t="s">
        <v>12</v>
      </c>
      <c r="B320" s="1" t="s">
        <v>13</v>
      </c>
      <c r="C320" s="1" t="s">
        <v>14</v>
      </c>
      <c r="D320" s="1" t="s">
        <v>129</v>
      </c>
      <c r="E320" s="1">
        <v>1974</v>
      </c>
      <c r="F320" s="1" t="s">
        <v>128</v>
      </c>
      <c r="G320" s="1" t="s">
        <v>127</v>
      </c>
      <c r="H320" s="1"/>
      <c r="I320" s="1"/>
      <c r="J320" s="1"/>
      <c r="K320" s="1">
        <v>87149000</v>
      </c>
      <c r="L320" s="1" t="s">
        <v>126</v>
      </c>
    </row>
    <row r="321" spans="1:12" x14ac:dyDescent="0.25">
      <c r="A321" s="1" t="s">
        <v>12</v>
      </c>
      <c r="B321" s="1" t="s">
        <v>13</v>
      </c>
      <c r="C321" s="1" t="s">
        <v>14</v>
      </c>
      <c r="D321" s="1" t="s">
        <v>129</v>
      </c>
      <c r="E321" s="1">
        <v>1974</v>
      </c>
      <c r="F321" s="1" t="s">
        <v>128</v>
      </c>
      <c r="G321" s="1" t="s">
        <v>127</v>
      </c>
      <c r="H321" s="1"/>
      <c r="I321" s="1"/>
      <c r="J321" s="1"/>
      <c r="K321" s="1">
        <v>87037000</v>
      </c>
      <c r="L321" s="1" t="s">
        <v>126</v>
      </c>
    </row>
    <row r="322" spans="1:12" x14ac:dyDescent="0.25">
      <c r="A322" s="1" t="s">
        <v>12</v>
      </c>
      <c r="B322" s="1" t="s">
        <v>13</v>
      </c>
      <c r="C322" s="1" t="s">
        <v>14</v>
      </c>
      <c r="D322" s="1" t="s">
        <v>129</v>
      </c>
      <c r="E322" s="1">
        <v>1974</v>
      </c>
      <c r="F322" s="1" t="s">
        <v>128</v>
      </c>
      <c r="G322" s="1" t="s">
        <v>127</v>
      </c>
      <c r="H322" s="1"/>
      <c r="I322" s="1"/>
      <c r="J322" s="1"/>
      <c r="K322" s="1">
        <v>87051000</v>
      </c>
      <c r="L322" s="1" t="s">
        <v>126</v>
      </c>
    </row>
    <row r="323" spans="1:12" x14ac:dyDescent="0.25">
      <c r="A323" s="1" t="s">
        <v>12</v>
      </c>
      <c r="B323" s="1" t="s">
        <v>13</v>
      </c>
      <c r="C323" s="1" t="s">
        <v>14</v>
      </c>
      <c r="D323" s="1" t="s">
        <v>129</v>
      </c>
      <c r="E323" s="1">
        <v>1974</v>
      </c>
      <c r="F323" s="1" t="s">
        <v>128</v>
      </c>
      <c r="G323" s="1" t="s">
        <v>127</v>
      </c>
      <c r="H323" s="1"/>
      <c r="I323" s="1"/>
      <c r="J323" s="1"/>
      <c r="K323" s="1">
        <v>86995000</v>
      </c>
      <c r="L323" s="1" t="s">
        <v>126</v>
      </c>
    </row>
    <row r="324" spans="1:12" x14ac:dyDescent="0.25">
      <c r="A324" s="1" t="s">
        <v>12</v>
      </c>
      <c r="B324" s="1" t="s">
        <v>13</v>
      </c>
      <c r="C324" s="1" t="s">
        <v>14</v>
      </c>
      <c r="D324" s="1" t="s">
        <v>129</v>
      </c>
      <c r="E324" s="1">
        <v>1974</v>
      </c>
      <c r="F324" s="1" t="s">
        <v>128</v>
      </c>
      <c r="G324" s="1" t="s">
        <v>127</v>
      </c>
      <c r="H324" s="1"/>
      <c r="I324" s="1"/>
      <c r="J324" s="1"/>
      <c r="K324" s="1">
        <v>86626000</v>
      </c>
      <c r="L324" s="1" t="s">
        <v>126</v>
      </c>
    </row>
    <row r="325" spans="1:12" x14ac:dyDescent="0.25">
      <c r="A325" s="1" t="s">
        <v>12</v>
      </c>
      <c r="B325" s="1" t="s">
        <v>13</v>
      </c>
      <c r="C325" s="1" t="s">
        <v>14</v>
      </c>
      <c r="D325" s="1" t="s">
        <v>129</v>
      </c>
      <c r="E325" s="1">
        <v>1974</v>
      </c>
      <c r="F325" s="1" t="s">
        <v>128</v>
      </c>
      <c r="G325" s="1" t="s">
        <v>127</v>
      </c>
      <c r="H325" s="1"/>
      <c r="I325" s="1"/>
      <c r="J325" s="1"/>
      <c r="K325" s="1">
        <v>86144000</v>
      </c>
      <c r="L325" s="1" t="s">
        <v>126</v>
      </c>
    </row>
    <row r="326" spans="1:12" x14ac:dyDescent="0.25">
      <c r="A326" s="1" t="s">
        <v>12</v>
      </c>
      <c r="B326" s="1" t="s">
        <v>13</v>
      </c>
      <c r="C326" s="1" t="s">
        <v>14</v>
      </c>
      <c r="D326" s="1" t="s">
        <v>129</v>
      </c>
      <c r="E326" s="1">
        <v>1975</v>
      </c>
      <c r="F326" s="1" t="s">
        <v>128</v>
      </c>
      <c r="G326" s="1" t="s">
        <v>127</v>
      </c>
      <c r="H326" s="1"/>
      <c r="I326" s="1"/>
      <c r="J326" s="1"/>
      <c r="K326" s="1">
        <v>85627000</v>
      </c>
      <c r="L326" s="1" t="s">
        <v>126</v>
      </c>
    </row>
    <row r="327" spans="1:12" x14ac:dyDescent="0.25">
      <c r="A327" s="1" t="s">
        <v>12</v>
      </c>
      <c r="B327" s="1" t="s">
        <v>13</v>
      </c>
      <c r="C327" s="1" t="s">
        <v>14</v>
      </c>
      <c r="D327" s="1" t="s">
        <v>129</v>
      </c>
      <c r="E327" s="1">
        <v>1975</v>
      </c>
      <c r="F327" s="1" t="s">
        <v>128</v>
      </c>
      <c r="G327" s="1" t="s">
        <v>127</v>
      </c>
      <c r="H327" s="1"/>
      <c r="I327" s="1"/>
      <c r="J327" s="1"/>
      <c r="K327" s="1">
        <v>85256000</v>
      </c>
      <c r="L327" s="1" t="s">
        <v>126</v>
      </c>
    </row>
    <row r="328" spans="1:12" x14ac:dyDescent="0.25">
      <c r="A328" s="1" t="s">
        <v>12</v>
      </c>
      <c r="B328" s="1" t="s">
        <v>13</v>
      </c>
      <c r="C328" s="1" t="s">
        <v>14</v>
      </c>
      <c r="D328" s="1" t="s">
        <v>129</v>
      </c>
      <c r="E328" s="1">
        <v>1975</v>
      </c>
      <c r="F328" s="1" t="s">
        <v>128</v>
      </c>
      <c r="G328" s="1" t="s">
        <v>127</v>
      </c>
      <c r="H328" s="1"/>
      <c r="I328" s="1"/>
      <c r="J328" s="1"/>
      <c r="K328" s="1">
        <v>85187000</v>
      </c>
      <c r="L328" s="1" t="s">
        <v>126</v>
      </c>
    </row>
    <row r="329" spans="1:12" x14ac:dyDescent="0.25">
      <c r="A329" s="1" t="s">
        <v>12</v>
      </c>
      <c r="B329" s="1" t="s">
        <v>13</v>
      </c>
      <c r="C329" s="1" t="s">
        <v>14</v>
      </c>
      <c r="D329" s="1" t="s">
        <v>129</v>
      </c>
      <c r="E329" s="1">
        <v>1975</v>
      </c>
      <c r="F329" s="1" t="s">
        <v>128</v>
      </c>
      <c r="G329" s="1" t="s">
        <v>127</v>
      </c>
      <c r="H329" s="1"/>
      <c r="I329" s="1"/>
      <c r="J329" s="1"/>
      <c r="K329" s="1">
        <v>85189000</v>
      </c>
      <c r="L329" s="1" t="s">
        <v>126</v>
      </c>
    </row>
    <row r="330" spans="1:12" x14ac:dyDescent="0.25">
      <c r="A330" s="1" t="s">
        <v>12</v>
      </c>
      <c r="B330" s="1" t="s">
        <v>13</v>
      </c>
      <c r="C330" s="1" t="s">
        <v>14</v>
      </c>
      <c r="D330" s="1" t="s">
        <v>129</v>
      </c>
      <c r="E330" s="1">
        <v>1975</v>
      </c>
      <c r="F330" s="1" t="s">
        <v>128</v>
      </c>
      <c r="G330" s="1" t="s">
        <v>127</v>
      </c>
      <c r="H330" s="1"/>
      <c r="I330" s="1"/>
      <c r="J330" s="1"/>
      <c r="K330" s="1">
        <v>85451000</v>
      </c>
      <c r="L330" s="1" t="s">
        <v>126</v>
      </c>
    </row>
    <row r="331" spans="1:12" x14ac:dyDescent="0.25">
      <c r="A331" s="1" t="s">
        <v>12</v>
      </c>
      <c r="B331" s="1" t="s">
        <v>13</v>
      </c>
      <c r="C331" s="1" t="s">
        <v>14</v>
      </c>
      <c r="D331" s="1" t="s">
        <v>129</v>
      </c>
      <c r="E331" s="1">
        <v>1975</v>
      </c>
      <c r="F331" s="1" t="s">
        <v>128</v>
      </c>
      <c r="G331" s="1" t="s">
        <v>127</v>
      </c>
      <c r="H331" s="1"/>
      <c r="I331" s="1"/>
      <c r="J331" s="1"/>
      <c r="K331" s="1">
        <v>85355000</v>
      </c>
      <c r="L331" s="1" t="s">
        <v>126</v>
      </c>
    </row>
    <row r="332" spans="1:12" x14ac:dyDescent="0.25">
      <c r="A332" s="1" t="s">
        <v>12</v>
      </c>
      <c r="B332" s="1" t="s">
        <v>13</v>
      </c>
      <c r="C332" s="1" t="s">
        <v>14</v>
      </c>
      <c r="D332" s="1" t="s">
        <v>129</v>
      </c>
      <c r="E332" s="1">
        <v>1975</v>
      </c>
      <c r="F332" s="1" t="s">
        <v>128</v>
      </c>
      <c r="G332" s="1" t="s">
        <v>127</v>
      </c>
      <c r="H332" s="1"/>
      <c r="I332" s="1"/>
      <c r="J332" s="1"/>
      <c r="K332" s="1">
        <v>85894000</v>
      </c>
      <c r="L332" s="1" t="s">
        <v>126</v>
      </c>
    </row>
    <row r="333" spans="1:12" x14ac:dyDescent="0.25">
      <c r="A333" s="1" t="s">
        <v>12</v>
      </c>
      <c r="B333" s="1" t="s">
        <v>13</v>
      </c>
      <c r="C333" s="1" t="s">
        <v>14</v>
      </c>
      <c r="D333" s="1" t="s">
        <v>129</v>
      </c>
      <c r="E333" s="1">
        <v>1975</v>
      </c>
      <c r="F333" s="1" t="s">
        <v>128</v>
      </c>
      <c r="G333" s="1" t="s">
        <v>127</v>
      </c>
      <c r="H333" s="1"/>
      <c r="I333" s="1"/>
      <c r="J333" s="1"/>
      <c r="K333" s="1">
        <v>86234000</v>
      </c>
      <c r="L333" s="1" t="s">
        <v>126</v>
      </c>
    </row>
    <row r="334" spans="1:12" x14ac:dyDescent="0.25">
      <c r="A334" s="1" t="s">
        <v>12</v>
      </c>
      <c r="B334" s="1" t="s">
        <v>13</v>
      </c>
      <c r="C334" s="1" t="s">
        <v>14</v>
      </c>
      <c r="D334" s="1" t="s">
        <v>129</v>
      </c>
      <c r="E334" s="1">
        <v>1975</v>
      </c>
      <c r="F334" s="1" t="s">
        <v>128</v>
      </c>
      <c r="G334" s="1" t="s">
        <v>127</v>
      </c>
      <c r="H334" s="1"/>
      <c r="I334" s="1"/>
      <c r="J334" s="1"/>
      <c r="K334" s="1">
        <v>86279000</v>
      </c>
      <c r="L334" s="1" t="s">
        <v>126</v>
      </c>
    </row>
    <row r="335" spans="1:12" x14ac:dyDescent="0.25">
      <c r="A335" s="1" t="s">
        <v>12</v>
      </c>
      <c r="B335" s="1" t="s">
        <v>13</v>
      </c>
      <c r="C335" s="1" t="s">
        <v>14</v>
      </c>
      <c r="D335" s="1" t="s">
        <v>129</v>
      </c>
      <c r="E335" s="1">
        <v>1975</v>
      </c>
      <c r="F335" s="1" t="s">
        <v>128</v>
      </c>
      <c r="G335" s="1" t="s">
        <v>127</v>
      </c>
      <c r="H335" s="1"/>
      <c r="I335" s="1"/>
      <c r="J335" s="1"/>
      <c r="K335" s="1">
        <v>86370000</v>
      </c>
      <c r="L335" s="1" t="s">
        <v>126</v>
      </c>
    </row>
    <row r="336" spans="1:12" x14ac:dyDescent="0.25">
      <c r="A336" s="1" t="s">
        <v>12</v>
      </c>
      <c r="B336" s="1" t="s">
        <v>13</v>
      </c>
      <c r="C336" s="1" t="s">
        <v>14</v>
      </c>
      <c r="D336" s="1" t="s">
        <v>129</v>
      </c>
      <c r="E336" s="1">
        <v>1975</v>
      </c>
      <c r="F336" s="1" t="s">
        <v>128</v>
      </c>
      <c r="G336" s="1" t="s">
        <v>127</v>
      </c>
      <c r="H336" s="1"/>
      <c r="I336" s="1"/>
      <c r="J336" s="1"/>
      <c r="K336" s="1">
        <v>86456000</v>
      </c>
      <c r="L336" s="1" t="s">
        <v>126</v>
      </c>
    </row>
    <row r="337" spans="1:12" x14ac:dyDescent="0.25">
      <c r="A337" s="1" t="s">
        <v>12</v>
      </c>
      <c r="B337" s="1" t="s">
        <v>13</v>
      </c>
      <c r="C337" s="1" t="s">
        <v>14</v>
      </c>
      <c r="D337" s="1" t="s">
        <v>129</v>
      </c>
      <c r="E337" s="1">
        <v>1975</v>
      </c>
      <c r="F337" s="1" t="s">
        <v>128</v>
      </c>
      <c r="G337" s="1" t="s">
        <v>127</v>
      </c>
      <c r="H337" s="1"/>
      <c r="I337" s="1"/>
      <c r="J337" s="1"/>
      <c r="K337" s="1">
        <v>86665000</v>
      </c>
      <c r="L337" s="1" t="s">
        <v>126</v>
      </c>
    </row>
    <row r="338" spans="1:12" x14ac:dyDescent="0.25">
      <c r="A338" s="1" t="s">
        <v>12</v>
      </c>
      <c r="B338" s="1" t="s">
        <v>13</v>
      </c>
      <c r="C338" s="1" t="s">
        <v>14</v>
      </c>
      <c r="D338" s="1" t="s">
        <v>129</v>
      </c>
      <c r="E338" s="1">
        <v>1976</v>
      </c>
      <c r="F338" s="1" t="s">
        <v>128</v>
      </c>
      <c r="G338" s="1" t="s">
        <v>127</v>
      </c>
      <c r="H338" s="1"/>
      <c r="I338" s="1"/>
      <c r="J338" s="1"/>
      <c r="K338" s="1">
        <v>87400000</v>
      </c>
      <c r="L338" s="1" t="s">
        <v>126</v>
      </c>
    </row>
    <row r="339" spans="1:12" x14ac:dyDescent="0.25">
      <c r="A339" s="1" t="s">
        <v>12</v>
      </c>
      <c r="B339" s="1" t="s">
        <v>13</v>
      </c>
      <c r="C339" s="1" t="s">
        <v>14</v>
      </c>
      <c r="D339" s="1" t="s">
        <v>129</v>
      </c>
      <c r="E339" s="1">
        <v>1976</v>
      </c>
      <c r="F339" s="1" t="s">
        <v>128</v>
      </c>
      <c r="G339" s="1" t="s">
        <v>127</v>
      </c>
      <c r="H339" s="1"/>
      <c r="I339" s="1"/>
      <c r="J339" s="1"/>
      <c r="K339" s="1">
        <v>87672000</v>
      </c>
      <c r="L339" s="1" t="s">
        <v>126</v>
      </c>
    </row>
    <row r="340" spans="1:12" x14ac:dyDescent="0.25">
      <c r="A340" s="1" t="s">
        <v>12</v>
      </c>
      <c r="B340" s="1" t="s">
        <v>13</v>
      </c>
      <c r="C340" s="1" t="s">
        <v>14</v>
      </c>
      <c r="D340" s="1" t="s">
        <v>129</v>
      </c>
      <c r="E340" s="1">
        <v>1976</v>
      </c>
      <c r="F340" s="1" t="s">
        <v>128</v>
      </c>
      <c r="G340" s="1" t="s">
        <v>127</v>
      </c>
      <c r="H340" s="1"/>
      <c r="I340" s="1"/>
      <c r="J340" s="1"/>
      <c r="K340" s="1">
        <v>87985000</v>
      </c>
      <c r="L340" s="1" t="s">
        <v>126</v>
      </c>
    </row>
    <row r="341" spans="1:12" x14ac:dyDescent="0.25">
      <c r="A341" s="1" t="s">
        <v>12</v>
      </c>
      <c r="B341" s="1" t="s">
        <v>13</v>
      </c>
      <c r="C341" s="1" t="s">
        <v>14</v>
      </c>
      <c r="D341" s="1" t="s">
        <v>129</v>
      </c>
      <c r="E341" s="1">
        <v>1976</v>
      </c>
      <c r="F341" s="1" t="s">
        <v>128</v>
      </c>
      <c r="G341" s="1" t="s">
        <v>127</v>
      </c>
      <c r="H341" s="1"/>
      <c r="I341" s="1"/>
      <c r="J341" s="1"/>
      <c r="K341" s="1">
        <v>88416000</v>
      </c>
      <c r="L341" s="1" t="s">
        <v>126</v>
      </c>
    </row>
    <row r="342" spans="1:12" x14ac:dyDescent="0.25">
      <c r="A342" s="1" t="s">
        <v>12</v>
      </c>
      <c r="B342" s="1" t="s">
        <v>13</v>
      </c>
      <c r="C342" s="1" t="s">
        <v>14</v>
      </c>
      <c r="D342" s="1" t="s">
        <v>129</v>
      </c>
      <c r="E342" s="1">
        <v>1976</v>
      </c>
      <c r="F342" s="1" t="s">
        <v>128</v>
      </c>
      <c r="G342" s="1" t="s">
        <v>127</v>
      </c>
      <c r="H342" s="1"/>
      <c r="I342" s="1"/>
      <c r="J342" s="1"/>
      <c r="K342" s="1">
        <v>88794000</v>
      </c>
      <c r="L342" s="1" t="s">
        <v>126</v>
      </c>
    </row>
    <row r="343" spans="1:12" x14ac:dyDescent="0.25">
      <c r="A343" s="1" t="s">
        <v>12</v>
      </c>
      <c r="B343" s="1" t="s">
        <v>13</v>
      </c>
      <c r="C343" s="1" t="s">
        <v>14</v>
      </c>
      <c r="D343" s="1" t="s">
        <v>129</v>
      </c>
      <c r="E343" s="1">
        <v>1976</v>
      </c>
      <c r="F343" s="1" t="s">
        <v>128</v>
      </c>
      <c r="G343" s="1" t="s">
        <v>127</v>
      </c>
      <c r="H343" s="1"/>
      <c r="I343" s="1"/>
      <c r="J343" s="1"/>
      <c r="K343" s="1">
        <v>88563000</v>
      </c>
      <c r="L343" s="1" t="s">
        <v>126</v>
      </c>
    </row>
    <row r="344" spans="1:12" x14ac:dyDescent="0.25">
      <c r="A344" s="1" t="s">
        <v>12</v>
      </c>
      <c r="B344" s="1" t="s">
        <v>13</v>
      </c>
      <c r="C344" s="1" t="s">
        <v>14</v>
      </c>
      <c r="D344" s="1" t="s">
        <v>129</v>
      </c>
      <c r="E344" s="1">
        <v>1976</v>
      </c>
      <c r="F344" s="1" t="s">
        <v>128</v>
      </c>
      <c r="G344" s="1" t="s">
        <v>127</v>
      </c>
      <c r="H344" s="1"/>
      <c r="I344" s="1"/>
      <c r="J344" s="1"/>
      <c r="K344" s="1">
        <v>89093000</v>
      </c>
      <c r="L344" s="1" t="s">
        <v>126</v>
      </c>
    </row>
    <row r="345" spans="1:12" x14ac:dyDescent="0.25">
      <c r="A345" s="1" t="s">
        <v>12</v>
      </c>
      <c r="B345" s="1" t="s">
        <v>13</v>
      </c>
      <c r="C345" s="1" t="s">
        <v>14</v>
      </c>
      <c r="D345" s="1" t="s">
        <v>129</v>
      </c>
      <c r="E345" s="1">
        <v>1976</v>
      </c>
      <c r="F345" s="1" t="s">
        <v>128</v>
      </c>
      <c r="G345" s="1" t="s">
        <v>127</v>
      </c>
      <c r="H345" s="1"/>
      <c r="I345" s="1"/>
      <c r="J345" s="1"/>
      <c r="K345" s="1">
        <v>89223000</v>
      </c>
      <c r="L345" s="1" t="s">
        <v>126</v>
      </c>
    </row>
    <row r="346" spans="1:12" x14ac:dyDescent="0.25">
      <c r="A346" s="1" t="s">
        <v>12</v>
      </c>
      <c r="B346" s="1" t="s">
        <v>13</v>
      </c>
      <c r="C346" s="1" t="s">
        <v>14</v>
      </c>
      <c r="D346" s="1" t="s">
        <v>129</v>
      </c>
      <c r="E346" s="1">
        <v>1976</v>
      </c>
      <c r="F346" s="1" t="s">
        <v>128</v>
      </c>
      <c r="G346" s="1" t="s">
        <v>127</v>
      </c>
      <c r="H346" s="1"/>
      <c r="I346" s="1"/>
      <c r="J346" s="1"/>
      <c r="K346" s="1">
        <v>89173000</v>
      </c>
      <c r="L346" s="1" t="s">
        <v>126</v>
      </c>
    </row>
    <row r="347" spans="1:12" x14ac:dyDescent="0.25">
      <c r="A347" s="1" t="s">
        <v>12</v>
      </c>
      <c r="B347" s="1" t="s">
        <v>13</v>
      </c>
      <c r="C347" s="1" t="s">
        <v>14</v>
      </c>
      <c r="D347" s="1" t="s">
        <v>129</v>
      </c>
      <c r="E347" s="1">
        <v>1976</v>
      </c>
      <c r="F347" s="1" t="s">
        <v>128</v>
      </c>
      <c r="G347" s="1" t="s">
        <v>127</v>
      </c>
      <c r="H347" s="1"/>
      <c r="I347" s="1"/>
      <c r="J347" s="1"/>
      <c r="K347" s="1">
        <v>89274000</v>
      </c>
      <c r="L347" s="1" t="s">
        <v>126</v>
      </c>
    </row>
    <row r="348" spans="1:12" x14ac:dyDescent="0.25">
      <c r="A348" s="1" t="s">
        <v>12</v>
      </c>
      <c r="B348" s="1" t="s">
        <v>13</v>
      </c>
      <c r="C348" s="1" t="s">
        <v>14</v>
      </c>
      <c r="D348" s="1" t="s">
        <v>129</v>
      </c>
      <c r="E348" s="1">
        <v>1976</v>
      </c>
      <c r="F348" s="1" t="s">
        <v>128</v>
      </c>
      <c r="G348" s="1" t="s">
        <v>127</v>
      </c>
      <c r="H348" s="1"/>
      <c r="I348" s="1"/>
      <c r="J348" s="1"/>
      <c r="K348" s="1">
        <v>89634000</v>
      </c>
      <c r="L348" s="1" t="s">
        <v>126</v>
      </c>
    </row>
    <row r="349" spans="1:12" x14ac:dyDescent="0.25">
      <c r="A349" s="1" t="s">
        <v>12</v>
      </c>
      <c r="B349" s="1" t="s">
        <v>13</v>
      </c>
      <c r="C349" s="1" t="s">
        <v>14</v>
      </c>
      <c r="D349" s="1" t="s">
        <v>129</v>
      </c>
      <c r="E349" s="1">
        <v>1976</v>
      </c>
      <c r="F349" s="1" t="s">
        <v>128</v>
      </c>
      <c r="G349" s="1" t="s">
        <v>127</v>
      </c>
      <c r="H349" s="1"/>
      <c r="I349" s="1"/>
      <c r="J349" s="1"/>
      <c r="K349" s="1">
        <v>89803000</v>
      </c>
      <c r="L349" s="1" t="s">
        <v>126</v>
      </c>
    </row>
    <row r="350" spans="1:12" x14ac:dyDescent="0.25">
      <c r="A350" s="1" t="s">
        <v>12</v>
      </c>
      <c r="B350" s="1" t="s">
        <v>13</v>
      </c>
      <c r="C350" s="1" t="s">
        <v>14</v>
      </c>
      <c r="D350" s="1" t="s">
        <v>129</v>
      </c>
      <c r="E350" s="1">
        <v>1977</v>
      </c>
      <c r="F350" s="1" t="s">
        <v>128</v>
      </c>
      <c r="G350" s="1" t="s">
        <v>127</v>
      </c>
      <c r="H350" s="1"/>
      <c r="I350" s="1"/>
      <c r="J350" s="1"/>
      <c r="K350" s="1">
        <v>89928000</v>
      </c>
      <c r="L350" s="1" t="s">
        <v>126</v>
      </c>
    </row>
    <row r="351" spans="1:12" x14ac:dyDescent="0.25">
      <c r="A351" s="1" t="s">
        <v>12</v>
      </c>
      <c r="B351" s="1" t="s">
        <v>13</v>
      </c>
      <c r="C351" s="1" t="s">
        <v>14</v>
      </c>
      <c r="D351" s="1" t="s">
        <v>129</v>
      </c>
      <c r="E351" s="1">
        <v>1977</v>
      </c>
      <c r="F351" s="1" t="s">
        <v>128</v>
      </c>
      <c r="G351" s="1" t="s">
        <v>127</v>
      </c>
      <c r="H351" s="1"/>
      <c r="I351" s="1"/>
      <c r="J351" s="1"/>
      <c r="K351" s="1">
        <v>90342000</v>
      </c>
      <c r="L351" s="1" t="s">
        <v>126</v>
      </c>
    </row>
    <row r="352" spans="1:12" x14ac:dyDescent="0.25">
      <c r="A352" s="1" t="s">
        <v>12</v>
      </c>
      <c r="B352" s="1" t="s">
        <v>13</v>
      </c>
      <c r="C352" s="1" t="s">
        <v>14</v>
      </c>
      <c r="D352" s="1" t="s">
        <v>129</v>
      </c>
      <c r="E352" s="1">
        <v>1977</v>
      </c>
      <c r="F352" s="1" t="s">
        <v>128</v>
      </c>
      <c r="G352" s="1" t="s">
        <v>127</v>
      </c>
      <c r="H352" s="1"/>
      <c r="I352" s="1"/>
      <c r="J352" s="1"/>
      <c r="K352" s="1">
        <v>90808000</v>
      </c>
      <c r="L352" s="1" t="s">
        <v>126</v>
      </c>
    </row>
    <row r="353" spans="1:12" x14ac:dyDescent="0.25">
      <c r="A353" s="1" t="s">
        <v>12</v>
      </c>
      <c r="B353" s="1" t="s">
        <v>13</v>
      </c>
      <c r="C353" s="1" t="s">
        <v>14</v>
      </c>
      <c r="D353" s="1" t="s">
        <v>129</v>
      </c>
      <c r="E353" s="1">
        <v>1977</v>
      </c>
      <c r="F353" s="1" t="s">
        <v>128</v>
      </c>
      <c r="G353" s="1" t="s">
        <v>127</v>
      </c>
      <c r="H353" s="1"/>
      <c r="I353" s="1"/>
      <c r="J353" s="1"/>
      <c r="K353" s="1">
        <v>91271000</v>
      </c>
      <c r="L353" s="1" t="s">
        <v>126</v>
      </c>
    </row>
    <row r="354" spans="1:12" x14ac:dyDescent="0.25">
      <c r="A354" s="1" t="s">
        <v>12</v>
      </c>
      <c r="B354" s="1" t="s">
        <v>13</v>
      </c>
      <c r="C354" s="1" t="s">
        <v>14</v>
      </c>
      <c r="D354" s="1" t="s">
        <v>129</v>
      </c>
      <c r="E354" s="1">
        <v>1977</v>
      </c>
      <c r="F354" s="1" t="s">
        <v>128</v>
      </c>
      <c r="G354" s="1" t="s">
        <v>127</v>
      </c>
      <c r="H354" s="1"/>
      <c r="I354" s="1"/>
      <c r="J354" s="1"/>
      <c r="K354" s="1">
        <v>91754000</v>
      </c>
      <c r="L354" s="1" t="s">
        <v>126</v>
      </c>
    </row>
    <row r="355" spans="1:12" x14ac:dyDescent="0.25">
      <c r="A355" s="1" t="s">
        <v>12</v>
      </c>
      <c r="B355" s="1" t="s">
        <v>13</v>
      </c>
      <c r="C355" s="1" t="s">
        <v>14</v>
      </c>
      <c r="D355" s="1" t="s">
        <v>129</v>
      </c>
      <c r="E355" s="1">
        <v>1977</v>
      </c>
      <c r="F355" s="1" t="s">
        <v>128</v>
      </c>
      <c r="G355" s="1" t="s">
        <v>127</v>
      </c>
      <c r="H355" s="1"/>
      <c r="I355" s="1"/>
      <c r="J355" s="1"/>
      <c r="K355" s="1">
        <v>91959000</v>
      </c>
      <c r="L355" s="1" t="s">
        <v>126</v>
      </c>
    </row>
    <row r="356" spans="1:12" x14ac:dyDescent="0.25">
      <c r="A356" s="1" t="s">
        <v>12</v>
      </c>
      <c r="B356" s="1" t="s">
        <v>13</v>
      </c>
      <c r="C356" s="1" t="s">
        <v>14</v>
      </c>
      <c r="D356" s="1" t="s">
        <v>129</v>
      </c>
      <c r="E356" s="1">
        <v>1977</v>
      </c>
      <c r="F356" s="1" t="s">
        <v>128</v>
      </c>
      <c r="G356" s="1" t="s">
        <v>127</v>
      </c>
      <c r="H356" s="1"/>
      <c r="I356" s="1"/>
      <c r="J356" s="1"/>
      <c r="K356" s="1">
        <v>92084000</v>
      </c>
      <c r="L356" s="1" t="s">
        <v>126</v>
      </c>
    </row>
    <row r="357" spans="1:12" x14ac:dyDescent="0.25">
      <c r="A357" s="1" t="s">
        <v>12</v>
      </c>
      <c r="B357" s="1" t="s">
        <v>13</v>
      </c>
      <c r="C357" s="1" t="s">
        <v>14</v>
      </c>
      <c r="D357" s="1" t="s">
        <v>129</v>
      </c>
      <c r="E357" s="1">
        <v>1977</v>
      </c>
      <c r="F357" s="1" t="s">
        <v>128</v>
      </c>
      <c r="G357" s="1" t="s">
        <v>127</v>
      </c>
      <c r="H357" s="1"/>
      <c r="I357" s="1"/>
      <c r="J357" s="1"/>
      <c r="K357" s="1">
        <v>92441000</v>
      </c>
      <c r="L357" s="1" t="s">
        <v>126</v>
      </c>
    </row>
    <row r="358" spans="1:12" x14ac:dyDescent="0.25">
      <c r="A358" s="1" t="s">
        <v>12</v>
      </c>
      <c r="B358" s="1" t="s">
        <v>13</v>
      </c>
      <c r="C358" s="1" t="s">
        <v>14</v>
      </c>
      <c r="D358" s="1" t="s">
        <v>129</v>
      </c>
      <c r="E358" s="1">
        <v>1977</v>
      </c>
      <c r="F358" s="1" t="s">
        <v>128</v>
      </c>
      <c r="G358" s="1" t="s">
        <v>127</v>
      </c>
      <c r="H358" s="1"/>
      <c r="I358" s="1"/>
      <c r="J358" s="1"/>
      <c r="K358" s="1">
        <v>92702000</v>
      </c>
      <c r="L358" s="1" t="s">
        <v>126</v>
      </c>
    </row>
    <row r="359" spans="1:12" x14ac:dyDescent="0.25">
      <c r="A359" s="1" t="s">
        <v>12</v>
      </c>
      <c r="B359" s="1" t="s">
        <v>13</v>
      </c>
      <c r="C359" s="1" t="s">
        <v>14</v>
      </c>
      <c r="D359" s="1" t="s">
        <v>129</v>
      </c>
      <c r="E359" s="1">
        <v>1977</v>
      </c>
      <c r="F359" s="1" t="s">
        <v>128</v>
      </c>
      <c r="G359" s="1" t="s">
        <v>127</v>
      </c>
      <c r="H359" s="1"/>
      <c r="I359" s="1"/>
      <c r="J359" s="1"/>
      <c r="K359" s="1">
        <v>93052000</v>
      </c>
      <c r="L359" s="1" t="s">
        <v>126</v>
      </c>
    </row>
    <row r="360" spans="1:12" x14ac:dyDescent="0.25">
      <c r="A360" s="1" t="s">
        <v>12</v>
      </c>
      <c r="B360" s="1" t="s">
        <v>13</v>
      </c>
      <c r="C360" s="1" t="s">
        <v>14</v>
      </c>
      <c r="D360" s="1" t="s">
        <v>129</v>
      </c>
      <c r="E360" s="1">
        <v>1977</v>
      </c>
      <c r="F360" s="1" t="s">
        <v>128</v>
      </c>
      <c r="G360" s="1" t="s">
        <v>127</v>
      </c>
      <c r="H360" s="1"/>
      <c r="I360" s="1"/>
      <c r="J360" s="1"/>
      <c r="K360" s="1">
        <v>93761000</v>
      </c>
      <c r="L360" s="1" t="s">
        <v>126</v>
      </c>
    </row>
    <row r="361" spans="1:12" x14ac:dyDescent="0.25">
      <c r="A361" s="1" t="s">
        <v>12</v>
      </c>
      <c r="B361" s="1" t="s">
        <v>13</v>
      </c>
      <c r="C361" s="1" t="s">
        <v>14</v>
      </c>
      <c r="D361" s="1" t="s">
        <v>129</v>
      </c>
      <c r="E361" s="1">
        <v>1977</v>
      </c>
      <c r="F361" s="1" t="s">
        <v>128</v>
      </c>
      <c r="G361" s="1" t="s">
        <v>127</v>
      </c>
      <c r="H361" s="1"/>
      <c r="I361" s="1"/>
      <c r="J361" s="1"/>
      <c r="K361" s="1">
        <v>94105000</v>
      </c>
      <c r="L361" s="1" t="s">
        <v>126</v>
      </c>
    </row>
    <row r="362" spans="1:12" x14ac:dyDescent="0.25">
      <c r="A362" s="1" t="s">
        <v>12</v>
      </c>
      <c r="B362" s="1" t="s">
        <v>13</v>
      </c>
      <c r="C362" s="1" t="s">
        <v>14</v>
      </c>
      <c r="D362" s="1" t="s">
        <v>129</v>
      </c>
      <c r="E362" s="1">
        <v>1978</v>
      </c>
      <c r="F362" s="1" t="s">
        <v>128</v>
      </c>
      <c r="G362" s="1" t="s">
        <v>127</v>
      </c>
      <c r="H362" s="1"/>
      <c r="I362" s="1"/>
      <c r="J362" s="1"/>
      <c r="K362" s="1">
        <v>94384000</v>
      </c>
      <c r="L362" s="1" t="s">
        <v>126</v>
      </c>
    </row>
    <row r="363" spans="1:12" x14ac:dyDescent="0.25">
      <c r="A363" s="1" t="s">
        <v>12</v>
      </c>
      <c r="B363" s="1" t="s">
        <v>13</v>
      </c>
      <c r="C363" s="1" t="s">
        <v>14</v>
      </c>
      <c r="D363" s="1" t="s">
        <v>129</v>
      </c>
      <c r="E363" s="1">
        <v>1978</v>
      </c>
      <c r="F363" s="1" t="s">
        <v>128</v>
      </c>
      <c r="G363" s="1" t="s">
        <v>127</v>
      </c>
      <c r="H363" s="1"/>
      <c r="I363" s="1"/>
      <c r="J363" s="1"/>
      <c r="K363" s="1">
        <v>94519000</v>
      </c>
      <c r="L363" s="1" t="s">
        <v>126</v>
      </c>
    </row>
    <row r="364" spans="1:12" x14ac:dyDescent="0.25">
      <c r="A364" s="1" t="s">
        <v>12</v>
      </c>
      <c r="B364" s="1" t="s">
        <v>13</v>
      </c>
      <c r="C364" s="1" t="s">
        <v>14</v>
      </c>
      <c r="D364" s="1" t="s">
        <v>129</v>
      </c>
      <c r="E364" s="1">
        <v>1978</v>
      </c>
      <c r="F364" s="1" t="s">
        <v>128</v>
      </c>
      <c r="G364" s="1" t="s">
        <v>127</v>
      </c>
      <c r="H364" s="1"/>
      <c r="I364" s="1"/>
      <c r="J364" s="1"/>
      <c r="K364" s="1">
        <v>94755000</v>
      </c>
      <c r="L364" s="1" t="s">
        <v>126</v>
      </c>
    </row>
    <row r="365" spans="1:12" x14ac:dyDescent="0.25">
      <c r="A365" s="1" t="s">
        <v>12</v>
      </c>
      <c r="B365" s="1" t="s">
        <v>13</v>
      </c>
      <c r="C365" s="1" t="s">
        <v>14</v>
      </c>
      <c r="D365" s="1" t="s">
        <v>129</v>
      </c>
      <c r="E365" s="1">
        <v>1978</v>
      </c>
      <c r="F365" s="1" t="s">
        <v>128</v>
      </c>
      <c r="G365" s="1" t="s">
        <v>127</v>
      </c>
      <c r="H365" s="1"/>
      <c r="I365" s="1"/>
      <c r="J365" s="1"/>
      <c r="K365" s="1">
        <v>95394000</v>
      </c>
      <c r="L365" s="1" t="s">
        <v>126</v>
      </c>
    </row>
    <row r="366" spans="1:12" x14ac:dyDescent="0.25">
      <c r="A366" s="1" t="s">
        <v>12</v>
      </c>
      <c r="B366" s="1" t="s">
        <v>13</v>
      </c>
      <c r="C366" s="1" t="s">
        <v>14</v>
      </c>
      <c r="D366" s="1" t="s">
        <v>129</v>
      </c>
      <c r="E366" s="1">
        <v>1978</v>
      </c>
      <c r="F366" s="1" t="s">
        <v>128</v>
      </c>
      <c r="G366" s="1" t="s">
        <v>127</v>
      </c>
      <c r="H366" s="1"/>
      <c r="I366" s="1"/>
      <c r="J366" s="1"/>
      <c r="K366" s="1">
        <v>95769000</v>
      </c>
      <c r="L366" s="1" t="s">
        <v>126</v>
      </c>
    </row>
    <row r="367" spans="1:12" x14ac:dyDescent="0.25">
      <c r="A367" s="1" t="s">
        <v>12</v>
      </c>
      <c r="B367" s="1" t="s">
        <v>13</v>
      </c>
      <c r="C367" s="1" t="s">
        <v>14</v>
      </c>
      <c r="D367" s="1" t="s">
        <v>129</v>
      </c>
      <c r="E367" s="1">
        <v>1978</v>
      </c>
      <c r="F367" s="1" t="s">
        <v>128</v>
      </c>
      <c r="G367" s="1" t="s">
        <v>127</v>
      </c>
      <c r="H367" s="1"/>
      <c r="I367" s="1"/>
      <c r="J367" s="1"/>
      <c r="K367" s="1">
        <v>96343000</v>
      </c>
      <c r="L367" s="1" t="s">
        <v>126</v>
      </c>
    </row>
    <row r="368" spans="1:12" x14ac:dyDescent="0.25">
      <c r="A368" s="1" t="s">
        <v>12</v>
      </c>
      <c r="B368" s="1" t="s">
        <v>13</v>
      </c>
      <c r="C368" s="1" t="s">
        <v>14</v>
      </c>
      <c r="D368" s="1" t="s">
        <v>129</v>
      </c>
      <c r="E368" s="1">
        <v>1978</v>
      </c>
      <c r="F368" s="1" t="s">
        <v>128</v>
      </c>
      <c r="G368" s="1" t="s">
        <v>127</v>
      </c>
      <c r="H368" s="1"/>
      <c r="I368" s="1"/>
      <c r="J368" s="1"/>
      <c r="K368" s="1">
        <v>96090000</v>
      </c>
      <c r="L368" s="1" t="s">
        <v>126</v>
      </c>
    </row>
    <row r="369" spans="1:12" x14ac:dyDescent="0.25">
      <c r="A369" s="1" t="s">
        <v>12</v>
      </c>
      <c r="B369" s="1" t="s">
        <v>13</v>
      </c>
      <c r="C369" s="1" t="s">
        <v>14</v>
      </c>
      <c r="D369" s="1" t="s">
        <v>129</v>
      </c>
      <c r="E369" s="1">
        <v>1978</v>
      </c>
      <c r="F369" s="1" t="s">
        <v>128</v>
      </c>
      <c r="G369" s="1" t="s">
        <v>127</v>
      </c>
      <c r="H369" s="1"/>
      <c r="I369" s="1"/>
      <c r="J369" s="1"/>
      <c r="K369" s="1">
        <v>96431000</v>
      </c>
      <c r="L369" s="1" t="s">
        <v>126</v>
      </c>
    </row>
    <row r="370" spans="1:12" x14ac:dyDescent="0.25">
      <c r="A370" s="1" t="s">
        <v>12</v>
      </c>
      <c r="B370" s="1" t="s">
        <v>13</v>
      </c>
      <c r="C370" s="1" t="s">
        <v>14</v>
      </c>
      <c r="D370" s="1" t="s">
        <v>129</v>
      </c>
      <c r="E370" s="1">
        <v>1978</v>
      </c>
      <c r="F370" s="1" t="s">
        <v>128</v>
      </c>
      <c r="G370" s="1" t="s">
        <v>127</v>
      </c>
      <c r="H370" s="1"/>
      <c r="I370" s="1"/>
      <c r="J370" s="1"/>
      <c r="K370" s="1">
        <v>96670000</v>
      </c>
      <c r="L370" s="1" t="s">
        <v>126</v>
      </c>
    </row>
    <row r="371" spans="1:12" x14ac:dyDescent="0.25">
      <c r="A371" s="1" t="s">
        <v>12</v>
      </c>
      <c r="B371" s="1" t="s">
        <v>13</v>
      </c>
      <c r="C371" s="1" t="s">
        <v>14</v>
      </c>
      <c r="D371" s="1" t="s">
        <v>129</v>
      </c>
      <c r="E371" s="1">
        <v>1978</v>
      </c>
      <c r="F371" s="1" t="s">
        <v>128</v>
      </c>
      <c r="G371" s="1" t="s">
        <v>127</v>
      </c>
      <c r="H371" s="1"/>
      <c r="I371" s="1"/>
      <c r="J371" s="1"/>
      <c r="K371" s="1">
        <v>97133000</v>
      </c>
      <c r="L371" s="1" t="s">
        <v>126</v>
      </c>
    </row>
    <row r="372" spans="1:12" x14ac:dyDescent="0.25">
      <c r="A372" s="1" t="s">
        <v>12</v>
      </c>
      <c r="B372" s="1" t="s">
        <v>13</v>
      </c>
      <c r="C372" s="1" t="s">
        <v>14</v>
      </c>
      <c r="D372" s="1" t="s">
        <v>129</v>
      </c>
      <c r="E372" s="1">
        <v>1978</v>
      </c>
      <c r="F372" s="1" t="s">
        <v>128</v>
      </c>
      <c r="G372" s="1" t="s">
        <v>127</v>
      </c>
      <c r="H372" s="1"/>
      <c r="I372" s="1"/>
      <c r="J372" s="1"/>
      <c r="K372" s="1">
        <v>97485000</v>
      </c>
      <c r="L372" s="1" t="s">
        <v>126</v>
      </c>
    </row>
    <row r="373" spans="1:12" x14ac:dyDescent="0.25">
      <c r="A373" s="1" t="s">
        <v>12</v>
      </c>
      <c r="B373" s="1" t="s">
        <v>13</v>
      </c>
      <c r="C373" s="1" t="s">
        <v>14</v>
      </c>
      <c r="D373" s="1" t="s">
        <v>129</v>
      </c>
      <c r="E373" s="1">
        <v>1978</v>
      </c>
      <c r="F373" s="1" t="s">
        <v>128</v>
      </c>
      <c r="G373" s="1" t="s">
        <v>127</v>
      </c>
      <c r="H373" s="1"/>
      <c r="I373" s="1"/>
      <c r="J373" s="1"/>
      <c r="K373" s="1">
        <v>97581000</v>
      </c>
      <c r="L373" s="1" t="s">
        <v>126</v>
      </c>
    </row>
    <row r="374" spans="1:12" x14ac:dyDescent="0.25">
      <c r="A374" s="1" t="s">
        <v>12</v>
      </c>
      <c r="B374" s="1" t="s">
        <v>13</v>
      </c>
      <c r="C374" s="1" t="s">
        <v>14</v>
      </c>
      <c r="D374" s="1" t="s">
        <v>129</v>
      </c>
      <c r="E374" s="1">
        <v>1979</v>
      </c>
      <c r="F374" s="1" t="s">
        <v>128</v>
      </c>
      <c r="G374" s="1" t="s">
        <v>127</v>
      </c>
      <c r="H374" s="1"/>
      <c r="I374" s="1"/>
      <c r="J374" s="1"/>
      <c r="K374" s="1">
        <v>97948000</v>
      </c>
      <c r="L374" s="1" t="s">
        <v>126</v>
      </c>
    </row>
    <row r="375" spans="1:12" x14ac:dyDescent="0.25">
      <c r="A375" s="1" t="s">
        <v>12</v>
      </c>
      <c r="B375" s="1" t="s">
        <v>13</v>
      </c>
      <c r="C375" s="1" t="s">
        <v>14</v>
      </c>
      <c r="D375" s="1" t="s">
        <v>129</v>
      </c>
      <c r="E375" s="1">
        <v>1979</v>
      </c>
      <c r="F375" s="1" t="s">
        <v>128</v>
      </c>
      <c r="G375" s="1" t="s">
        <v>127</v>
      </c>
      <c r="H375" s="1"/>
      <c r="I375" s="1"/>
      <c r="J375" s="1"/>
      <c r="K375" s="1">
        <v>98329000</v>
      </c>
      <c r="L375" s="1" t="s">
        <v>126</v>
      </c>
    </row>
    <row r="376" spans="1:12" x14ac:dyDescent="0.25">
      <c r="A376" s="1" t="s">
        <v>12</v>
      </c>
      <c r="B376" s="1" t="s">
        <v>13</v>
      </c>
      <c r="C376" s="1" t="s">
        <v>14</v>
      </c>
      <c r="D376" s="1" t="s">
        <v>129</v>
      </c>
      <c r="E376" s="1">
        <v>1979</v>
      </c>
      <c r="F376" s="1" t="s">
        <v>128</v>
      </c>
      <c r="G376" s="1" t="s">
        <v>127</v>
      </c>
      <c r="H376" s="1"/>
      <c r="I376" s="1"/>
      <c r="J376" s="1"/>
      <c r="K376" s="1">
        <v>98480000</v>
      </c>
      <c r="L376" s="1" t="s">
        <v>126</v>
      </c>
    </row>
    <row r="377" spans="1:12" x14ac:dyDescent="0.25">
      <c r="A377" s="1" t="s">
        <v>12</v>
      </c>
      <c r="B377" s="1" t="s">
        <v>13</v>
      </c>
      <c r="C377" s="1" t="s">
        <v>14</v>
      </c>
      <c r="D377" s="1" t="s">
        <v>129</v>
      </c>
      <c r="E377" s="1">
        <v>1979</v>
      </c>
      <c r="F377" s="1" t="s">
        <v>128</v>
      </c>
      <c r="G377" s="1" t="s">
        <v>127</v>
      </c>
      <c r="H377" s="1"/>
      <c r="I377" s="1"/>
      <c r="J377" s="1"/>
      <c r="K377" s="1">
        <v>98103000</v>
      </c>
      <c r="L377" s="1" t="s">
        <v>126</v>
      </c>
    </row>
    <row r="378" spans="1:12" x14ac:dyDescent="0.25">
      <c r="A378" s="1" t="s">
        <v>12</v>
      </c>
      <c r="B378" s="1" t="s">
        <v>13</v>
      </c>
      <c r="C378" s="1" t="s">
        <v>14</v>
      </c>
      <c r="D378" s="1" t="s">
        <v>129</v>
      </c>
      <c r="E378" s="1">
        <v>1979</v>
      </c>
      <c r="F378" s="1" t="s">
        <v>128</v>
      </c>
      <c r="G378" s="1" t="s">
        <v>127</v>
      </c>
      <c r="H378" s="1"/>
      <c r="I378" s="1"/>
      <c r="J378" s="1"/>
      <c r="K378" s="1">
        <v>98331000</v>
      </c>
      <c r="L378" s="1" t="s">
        <v>126</v>
      </c>
    </row>
    <row r="379" spans="1:12" x14ac:dyDescent="0.25">
      <c r="A379" s="1" t="s">
        <v>12</v>
      </c>
      <c r="B379" s="1" t="s">
        <v>13</v>
      </c>
      <c r="C379" s="1" t="s">
        <v>14</v>
      </c>
      <c r="D379" s="1" t="s">
        <v>129</v>
      </c>
      <c r="E379" s="1">
        <v>1979</v>
      </c>
      <c r="F379" s="1" t="s">
        <v>128</v>
      </c>
      <c r="G379" s="1" t="s">
        <v>127</v>
      </c>
      <c r="H379" s="1"/>
      <c r="I379" s="1"/>
      <c r="J379" s="1"/>
      <c r="K379" s="1">
        <v>98679000</v>
      </c>
      <c r="L379" s="1" t="s">
        <v>126</v>
      </c>
    </row>
    <row r="380" spans="1:12" x14ac:dyDescent="0.25">
      <c r="A380" s="1" t="s">
        <v>12</v>
      </c>
      <c r="B380" s="1" t="s">
        <v>13</v>
      </c>
      <c r="C380" s="1" t="s">
        <v>14</v>
      </c>
      <c r="D380" s="1" t="s">
        <v>129</v>
      </c>
      <c r="E380" s="1">
        <v>1979</v>
      </c>
      <c r="F380" s="1" t="s">
        <v>128</v>
      </c>
      <c r="G380" s="1" t="s">
        <v>127</v>
      </c>
      <c r="H380" s="1"/>
      <c r="I380" s="1"/>
      <c r="J380" s="1"/>
      <c r="K380" s="1">
        <v>99006000</v>
      </c>
      <c r="L380" s="1" t="s">
        <v>126</v>
      </c>
    </row>
    <row r="381" spans="1:12" x14ac:dyDescent="0.25">
      <c r="A381" s="1" t="s">
        <v>12</v>
      </c>
      <c r="B381" s="1" t="s">
        <v>13</v>
      </c>
      <c r="C381" s="1" t="s">
        <v>14</v>
      </c>
      <c r="D381" s="1" t="s">
        <v>129</v>
      </c>
      <c r="E381" s="1">
        <v>1979</v>
      </c>
      <c r="F381" s="1" t="s">
        <v>128</v>
      </c>
      <c r="G381" s="1" t="s">
        <v>127</v>
      </c>
      <c r="H381" s="1"/>
      <c r="I381" s="1"/>
      <c r="J381" s="1"/>
      <c r="K381" s="1">
        <v>98776000</v>
      </c>
      <c r="L381" s="1" t="s">
        <v>126</v>
      </c>
    </row>
    <row r="382" spans="1:12" x14ac:dyDescent="0.25">
      <c r="A382" s="1" t="s">
        <v>12</v>
      </c>
      <c r="B382" s="1" t="s">
        <v>13</v>
      </c>
      <c r="C382" s="1" t="s">
        <v>14</v>
      </c>
      <c r="D382" s="1" t="s">
        <v>129</v>
      </c>
      <c r="E382" s="1">
        <v>1979</v>
      </c>
      <c r="F382" s="1" t="s">
        <v>128</v>
      </c>
      <c r="G382" s="1" t="s">
        <v>127</v>
      </c>
      <c r="H382" s="1"/>
      <c r="I382" s="1"/>
      <c r="J382" s="1"/>
      <c r="K382" s="1">
        <v>99340000</v>
      </c>
      <c r="L382" s="1" t="s">
        <v>126</v>
      </c>
    </row>
    <row r="383" spans="1:12" x14ac:dyDescent="0.25">
      <c r="A383" s="1" t="s">
        <v>12</v>
      </c>
      <c r="B383" s="1" t="s">
        <v>13</v>
      </c>
      <c r="C383" s="1" t="s">
        <v>14</v>
      </c>
      <c r="D383" s="1" t="s">
        <v>129</v>
      </c>
      <c r="E383" s="1">
        <v>1979</v>
      </c>
      <c r="F383" s="1" t="s">
        <v>128</v>
      </c>
      <c r="G383" s="1" t="s">
        <v>127</v>
      </c>
      <c r="H383" s="1"/>
      <c r="I383" s="1"/>
      <c r="J383" s="1"/>
      <c r="K383" s="1">
        <v>99404000</v>
      </c>
      <c r="L383" s="1" t="s">
        <v>126</v>
      </c>
    </row>
    <row r="384" spans="1:12" x14ac:dyDescent="0.25">
      <c r="A384" s="1" t="s">
        <v>12</v>
      </c>
      <c r="B384" s="1" t="s">
        <v>13</v>
      </c>
      <c r="C384" s="1" t="s">
        <v>14</v>
      </c>
      <c r="D384" s="1" t="s">
        <v>129</v>
      </c>
      <c r="E384" s="1">
        <v>1979</v>
      </c>
      <c r="F384" s="1" t="s">
        <v>128</v>
      </c>
      <c r="G384" s="1" t="s">
        <v>127</v>
      </c>
      <c r="H384" s="1"/>
      <c r="I384" s="1"/>
      <c r="J384" s="1"/>
      <c r="K384" s="1">
        <v>99574000</v>
      </c>
      <c r="L384" s="1" t="s">
        <v>126</v>
      </c>
    </row>
    <row r="385" spans="1:12" x14ac:dyDescent="0.25">
      <c r="A385" s="1" t="s">
        <v>12</v>
      </c>
      <c r="B385" s="1" t="s">
        <v>13</v>
      </c>
      <c r="C385" s="1" t="s">
        <v>14</v>
      </c>
      <c r="D385" s="1" t="s">
        <v>129</v>
      </c>
      <c r="E385" s="1">
        <v>1979</v>
      </c>
      <c r="F385" s="1" t="s">
        <v>128</v>
      </c>
      <c r="G385" s="1" t="s">
        <v>127</v>
      </c>
      <c r="H385" s="1"/>
      <c r="I385" s="1"/>
      <c r="J385" s="1"/>
      <c r="K385" s="1">
        <v>99933000</v>
      </c>
      <c r="L385" s="1" t="s">
        <v>126</v>
      </c>
    </row>
    <row r="386" spans="1:12" x14ac:dyDescent="0.25">
      <c r="A386" s="1" t="s">
        <v>12</v>
      </c>
      <c r="B386" s="1" t="s">
        <v>13</v>
      </c>
      <c r="C386" s="1" t="s">
        <v>14</v>
      </c>
      <c r="D386" s="1" t="s">
        <v>129</v>
      </c>
      <c r="E386" s="1">
        <v>1980</v>
      </c>
      <c r="F386" s="1" t="s">
        <v>128</v>
      </c>
      <c r="G386" s="1" t="s">
        <v>127</v>
      </c>
      <c r="H386" s="1"/>
      <c r="I386" s="1"/>
      <c r="J386" s="1"/>
      <c r="K386" s="1">
        <v>99879000</v>
      </c>
      <c r="L386" s="1" t="s">
        <v>126</v>
      </c>
    </row>
    <row r="387" spans="1:12" x14ac:dyDescent="0.25">
      <c r="A387" s="1" t="s">
        <v>12</v>
      </c>
      <c r="B387" s="1" t="s">
        <v>13</v>
      </c>
      <c r="C387" s="1" t="s">
        <v>14</v>
      </c>
      <c r="D387" s="1" t="s">
        <v>129</v>
      </c>
      <c r="E387" s="1">
        <v>1980</v>
      </c>
      <c r="F387" s="1" t="s">
        <v>128</v>
      </c>
      <c r="G387" s="1" t="s">
        <v>127</v>
      </c>
      <c r="H387" s="1"/>
      <c r="I387" s="1"/>
      <c r="J387" s="1"/>
      <c r="K387" s="1">
        <v>99995000</v>
      </c>
      <c r="L387" s="1" t="s">
        <v>126</v>
      </c>
    </row>
    <row r="388" spans="1:12" x14ac:dyDescent="0.25">
      <c r="A388" s="1" t="s">
        <v>12</v>
      </c>
      <c r="B388" s="1" t="s">
        <v>13</v>
      </c>
      <c r="C388" s="1" t="s">
        <v>14</v>
      </c>
      <c r="D388" s="1" t="s">
        <v>129</v>
      </c>
      <c r="E388" s="1">
        <v>1980</v>
      </c>
      <c r="F388" s="1" t="s">
        <v>128</v>
      </c>
      <c r="G388" s="1" t="s">
        <v>127</v>
      </c>
      <c r="H388" s="1"/>
      <c r="I388" s="1"/>
      <c r="J388" s="1"/>
      <c r="K388" s="1">
        <v>99713000</v>
      </c>
      <c r="L388" s="1" t="s">
        <v>126</v>
      </c>
    </row>
    <row r="389" spans="1:12" x14ac:dyDescent="0.25">
      <c r="A389" s="1" t="s">
        <v>12</v>
      </c>
      <c r="B389" s="1" t="s">
        <v>13</v>
      </c>
      <c r="C389" s="1" t="s">
        <v>14</v>
      </c>
      <c r="D389" s="1" t="s">
        <v>129</v>
      </c>
      <c r="E389" s="1">
        <v>1980</v>
      </c>
      <c r="F389" s="1" t="s">
        <v>128</v>
      </c>
      <c r="G389" s="1" t="s">
        <v>127</v>
      </c>
      <c r="H389" s="1"/>
      <c r="I389" s="1"/>
      <c r="J389" s="1"/>
      <c r="K389" s="1">
        <v>99233000</v>
      </c>
      <c r="L389" s="1" t="s">
        <v>126</v>
      </c>
    </row>
    <row r="390" spans="1:12" x14ac:dyDescent="0.25">
      <c r="A390" s="1" t="s">
        <v>12</v>
      </c>
      <c r="B390" s="1" t="s">
        <v>13</v>
      </c>
      <c r="C390" s="1" t="s">
        <v>14</v>
      </c>
      <c r="D390" s="1" t="s">
        <v>129</v>
      </c>
      <c r="E390" s="1">
        <v>1980</v>
      </c>
      <c r="F390" s="1" t="s">
        <v>128</v>
      </c>
      <c r="G390" s="1" t="s">
        <v>127</v>
      </c>
      <c r="H390" s="1"/>
      <c r="I390" s="1"/>
      <c r="J390" s="1"/>
      <c r="K390" s="1">
        <v>98945000</v>
      </c>
      <c r="L390" s="1" t="s">
        <v>126</v>
      </c>
    </row>
    <row r="391" spans="1:12" x14ac:dyDescent="0.25">
      <c r="A391" s="1" t="s">
        <v>12</v>
      </c>
      <c r="B391" s="1" t="s">
        <v>13</v>
      </c>
      <c r="C391" s="1" t="s">
        <v>14</v>
      </c>
      <c r="D391" s="1" t="s">
        <v>129</v>
      </c>
      <c r="E391" s="1">
        <v>1980</v>
      </c>
      <c r="F391" s="1" t="s">
        <v>128</v>
      </c>
      <c r="G391" s="1" t="s">
        <v>127</v>
      </c>
      <c r="H391" s="1"/>
      <c r="I391" s="1"/>
      <c r="J391" s="1"/>
      <c r="K391" s="1">
        <v>98682000</v>
      </c>
      <c r="L391" s="1" t="s">
        <v>126</v>
      </c>
    </row>
    <row r="392" spans="1:12" x14ac:dyDescent="0.25">
      <c r="A392" s="1" t="s">
        <v>12</v>
      </c>
      <c r="B392" s="1" t="s">
        <v>13</v>
      </c>
      <c r="C392" s="1" t="s">
        <v>14</v>
      </c>
      <c r="D392" s="1" t="s">
        <v>129</v>
      </c>
      <c r="E392" s="1">
        <v>1980</v>
      </c>
      <c r="F392" s="1" t="s">
        <v>128</v>
      </c>
      <c r="G392" s="1" t="s">
        <v>127</v>
      </c>
      <c r="H392" s="1"/>
      <c r="I392" s="1"/>
      <c r="J392" s="1"/>
      <c r="K392" s="1">
        <v>98796000</v>
      </c>
      <c r="L392" s="1" t="s">
        <v>126</v>
      </c>
    </row>
    <row r="393" spans="1:12" x14ac:dyDescent="0.25">
      <c r="A393" s="1" t="s">
        <v>12</v>
      </c>
      <c r="B393" s="1" t="s">
        <v>13</v>
      </c>
      <c r="C393" s="1" t="s">
        <v>14</v>
      </c>
      <c r="D393" s="1" t="s">
        <v>129</v>
      </c>
      <c r="E393" s="1">
        <v>1980</v>
      </c>
      <c r="F393" s="1" t="s">
        <v>128</v>
      </c>
      <c r="G393" s="1" t="s">
        <v>127</v>
      </c>
      <c r="H393" s="1"/>
      <c r="I393" s="1"/>
      <c r="J393" s="1"/>
      <c r="K393" s="1">
        <v>98824000</v>
      </c>
      <c r="L393" s="1" t="s">
        <v>126</v>
      </c>
    </row>
    <row r="394" spans="1:12" x14ac:dyDescent="0.25">
      <c r="A394" s="1" t="s">
        <v>12</v>
      </c>
      <c r="B394" s="1" t="s">
        <v>13</v>
      </c>
      <c r="C394" s="1" t="s">
        <v>14</v>
      </c>
      <c r="D394" s="1" t="s">
        <v>129</v>
      </c>
      <c r="E394" s="1">
        <v>1980</v>
      </c>
      <c r="F394" s="1" t="s">
        <v>128</v>
      </c>
      <c r="G394" s="1" t="s">
        <v>127</v>
      </c>
      <c r="H394" s="1"/>
      <c r="I394" s="1"/>
      <c r="J394" s="1"/>
      <c r="K394" s="1">
        <v>99077000</v>
      </c>
      <c r="L394" s="1" t="s">
        <v>126</v>
      </c>
    </row>
    <row r="395" spans="1:12" x14ac:dyDescent="0.25">
      <c r="A395" s="1" t="s">
        <v>12</v>
      </c>
      <c r="B395" s="1" t="s">
        <v>13</v>
      </c>
      <c r="C395" s="1" t="s">
        <v>14</v>
      </c>
      <c r="D395" s="1" t="s">
        <v>129</v>
      </c>
      <c r="E395" s="1">
        <v>1980</v>
      </c>
      <c r="F395" s="1" t="s">
        <v>128</v>
      </c>
      <c r="G395" s="1" t="s">
        <v>127</v>
      </c>
      <c r="H395" s="1"/>
      <c r="I395" s="1"/>
      <c r="J395" s="1"/>
      <c r="K395" s="1">
        <v>99317000</v>
      </c>
      <c r="L395" s="1" t="s">
        <v>126</v>
      </c>
    </row>
    <row r="396" spans="1:12" x14ac:dyDescent="0.25">
      <c r="A396" s="1" t="s">
        <v>12</v>
      </c>
      <c r="B396" s="1" t="s">
        <v>13</v>
      </c>
      <c r="C396" s="1" t="s">
        <v>14</v>
      </c>
      <c r="D396" s="1" t="s">
        <v>129</v>
      </c>
      <c r="E396" s="1">
        <v>1980</v>
      </c>
      <c r="F396" s="1" t="s">
        <v>128</v>
      </c>
      <c r="G396" s="1" t="s">
        <v>127</v>
      </c>
      <c r="H396" s="1"/>
      <c r="I396" s="1"/>
      <c r="J396" s="1"/>
      <c r="K396" s="1">
        <v>99545000</v>
      </c>
      <c r="L396" s="1" t="s">
        <v>126</v>
      </c>
    </row>
    <row r="397" spans="1:12" x14ac:dyDescent="0.25">
      <c r="A397" s="1" t="s">
        <v>12</v>
      </c>
      <c r="B397" s="1" t="s">
        <v>13</v>
      </c>
      <c r="C397" s="1" t="s">
        <v>14</v>
      </c>
      <c r="D397" s="1" t="s">
        <v>129</v>
      </c>
      <c r="E397" s="1">
        <v>1980</v>
      </c>
      <c r="F397" s="1" t="s">
        <v>128</v>
      </c>
      <c r="G397" s="1" t="s">
        <v>127</v>
      </c>
      <c r="H397" s="1"/>
      <c r="I397" s="1"/>
      <c r="J397" s="1"/>
      <c r="K397" s="1">
        <v>99634000</v>
      </c>
      <c r="L397" s="1" t="s">
        <v>126</v>
      </c>
    </row>
    <row r="398" spans="1:12" x14ac:dyDescent="0.25">
      <c r="A398" s="1" t="s">
        <v>12</v>
      </c>
      <c r="B398" s="1" t="s">
        <v>13</v>
      </c>
      <c r="C398" s="1" t="s">
        <v>14</v>
      </c>
      <c r="D398" s="1" t="s">
        <v>129</v>
      </c>
      <c r="E398" s="1">
        <v>1981</v>
      </c>
      <c r="F398" s="1" t="s">
        <v>128</v>
      </c>
      <c r="G398" s="1" t="s">
        <v>127</v>
      </c>
      <c r="H398" s="1"/>
      <c r="I398" s="1"/>
      <c r="J398" s="1"/>
      <c r="K398" s="1">
        <v>99955000</v>
      </c>
      <c r="L398" s="1" t="s">
        <v>126</v>
      </c>
    </row>
    <row r="399" spans="1:12" x14ac:dyDescent="0.25">
      <c r="A399" s="1" t="s">
        <v>12</v>
      </c>
      <c r="B399" s="1" t="s">
        <v>13</v>
      </c>
      <c r="C399" s="1" t="s">
        <v>14</v>
      </c>
      <c r="D399" s="1" t="s">
        <v>129</v>
      </c>
      <c r="E399" s="1">
        <v>1981</v>
      </c>
      <c r="F399" s="1" t="s">
        <v>128</v>
      </c>
      <c r="G399" s="1" t="s">
        <v>127</v>
      </c>
      <c r="H399" s="1"/>
      <c r="I399" s="1"/>
      <c r="J399" s="1"/>
      <c r="K399" s="1">
        <v>100191000</v>
      </c>
      <c r="L399" s="1" t="s">
        <v>126</v>
      </c>
    </row>
    <row r="400" spans="1:12" x14ac:dyDescent="0.25">
      <c r="A400" s="1" t="s">
        <v>12</v>
      </c>
      <c r="B400" s="1" t="s">
        <v>13</v>
      </c>
      <c r="C400" s="1" t="s">
        <v>14</v>
      </c>
      <c r="D400" s="1" t="s">
        <v>129</v>
      </c>
      <c r="E400" s="1">
        <v>1981</v>
      </c>
      <c r="F400" s="1" t="s">
        <v>128</v>
      </c>
      <c r="G400" s="1" t="s">
        <v>127</v>
      </c>
      <c r="H400" s="1"/>
      <c r="I400" s="1"/>
      <c r="J400" s="1"/>
      <c r="K400" s="1">
        <v>100571000</v>
      </c>
      <c r="L400" s="1" t="s">
        <v>126</v>
      </c>
    </row>
    <row r="401" spans="1:12" x14ac:dyDescent="0.25">
      <c r="A401" s="1" t="s">
        <v>12</v>
      </c>
      <c r="B401" s="1" t="s">
        <v>13</v>
      </c>
      <c r="C401" s="1" t="s">
        <v>14</v>
      </c>
      <c r="D401" s="1" t="s">
        <v>129</v>
      </c>
      <c r="E401" s="1">
        <v>1981</v>
      </c>
      <c r="F401" s="1" t="s">
        <v>128</v>
      </c>
      <c r="G401" s="1" t="s">
        <v>127</v>
      </c>
      <c r="H401" s="1"/>
      <c r="I401" s="1"/>
      <c r="J401" s="1"/>
      <c r="K401" s="1">
        <v>101056000</v>
      </c>
      <c r="L401" s="1" t="s">
        <v>126</v>
      </c>
    </row>
    <row r="402" spans="1:12" x14ac:dyDescent="0.25">
      <c r="A402" s="1" t="s">
        <v>12</v>
      </c>
      <c r="B402" s="1" t="s">
        <v>13</v>
      </c>
      <c r="C402" s="1" t="s">
        <v>14</v>
      </c>
      <c r="D402" s="1" t="s">
        <v>129</v>
      </c>
      <c r="E402" s="1">
        <v>1981</v>
      </c>
      <c r="F402" s="1" t="s">
        <v>128</v>
      </c>
      <c r="G402" s="1" t="s">
        <v>127</v>
      </c>
      <c r="H402" s="1"/>
      <c r="I402" s="1"/>
      <c r="J402" s="1"/>
      <c r="K402" s="1">
        <v>101048000</v>
      </c>
      <c r="L402" s="1" t="s">
        <v>126</v>
      </c>
    </row>
    <row r="403" spans="1:12" x14ac:dyDescent="0.25">
      <c r="A403" s="1" t="s">
        <v>12</v>
      </c>
      <c r="B403" s="1" t="s">
        <v>13</v>
      </c>
      <c r="C403" s="1" t="s">
        <v>14</v>
      </c>
      <c r="D403" s="1" t="s">
        <v>129</v>
      </c>
      <c r="E403" s="1">
        <v>1981</v>
      </c>
      <c r="F403" s="1" t="s">
        <v>128</v>
      </c>
      <c r="G403" s="1" t="s">
        <v>127</v>
      </c>
      <c r="H403" s="1"/>
      <c r="I403" s="1"/>
      <c r="J403" s="1"/>
      <c r="K403" s="1">
        <v>100298000</v>
      </c>
      <c r="L403" s="1" t="s">
        <v>126</v>
      </c>
    </row>
    <row r="404" spans="1:12" x14ac:dyDescent="0.25">
      <c r="A404" s="1" t="s">
        <v>12</v>
      </c>
      <c r="B404" s="1" t="s">
        <v>13</v>
      </c>
      <c r="C404" s="1" t="s">
        <v>14</v>
      </c>
      <c r="D404" s="1" t="s">
        <v>129</v>
      </c>
      <c r="E404" s="1">
        <v>1981</v>
      </c>
      <c r="F404" s="1" t="s">
        <v>128</v>
      </c>
      <c r="G404" s="1" t="s">
        <v>127</v>
      </c>
      <c r="H404" s="1"/>
      <c r="I404" s="1"/>
      <c r="J404" s="1"/>
      <c r="K404" s="1">
        <v>100693000</v>
      </c>
      <c r="L404" s="1" t="s">
        <v>126</v>
      </c>
    </row>
    <row r="405" spans="1:12" x14ac:dyDescent="0.25">
      <c r="A405" s="1" t="s">
        <v>12</v>
      </c>
      <c r="B405" s="1" t="s">
        <v>13</v>
      </c>
      <c r="C405" s="1" t="s">
        <v>14</v>
      </c>
      <c r="D405" s="1" t="s">
        <v>129</v>
      </c>
      <c r="E405" s="1">
        <v>1981</v>
      </c>
      <c r="F405" s="1" t="s">
        <v>128</v>
      </c>
      <c r="G405" s="1" t="s">
        <v>127</v>
      </c>
      <c r="H405" s="1"/>
      <c r="I405" s="1"/>
      <c r="J405" s="1"/>
      <c r="K405" s="1">
        <v>100689000</v>
      </c>
      <c r="L405" s="1" t="s">
        <v>126</v>
      </c>
    </row>
    <row r="406" spans="1:12" x14ac:dyDescent="0.25">
      <c r="A406" s="1" t="s">
        <v>12</v>
      </c>
      <c r="B406" s="1" t="s">
        <v>13</v>
      </c>
      <c r="C406" s="1" t="s">
        <v>14</v>
      </c>
      <c r="D406" s="1" t="s">
        <v>129</v>
      </c>
      <c r="E406" s="1">
        <v>1981</v>
      </c>
      <c r="F406" s="1" t="s">
        <v>128</v>
      </c>
      <c r="G406" s="1" t="s">
        <v>127</v>
      </c>
      <c r="H406" s="1"/>
      <c r="I406" s="1"/>
      <c r="J406" s="1"/>
      <c r="K406" s="1">
        <v>100064000</v>
      </c>
      <c r="L406" s="1" t="s">
        <v>126</v>
      </c>
    </row>
    <row r="407" spans="1:12" x14ac:dyDescent="0.25">
      <c r="A407" s="1" t="s">
        <v>12</v>
      </c>
      <c r="B407" s="1" t="s">
        <v>13</v>
      </c>
      <c r="C407" s="1" t="s">
        <v>14</v>
      </c>
      <c r="D407" s="1" t="s">
        <v>129</v>
      </c>
      <c r="E407" s="1">
        <v>1981</v>
      </c>
      <c r="F407" s="1" t="s">
        <v>128</v>
      </c>
      <c r="G407" s="1" t="s">
        <v>127</v>
      </c>
      <c r="H407" s="1"/>
      <c r="I407" s="1"/>
      <c r="J407" s="1"/>
      <c r="K407" s="1">
        <v>100378000</v>
      </c>
      <c r="L407" s="1" t="s">
        <v>126</v>
      </c>
    </row>
    <row r="408" spans="1:12" x14ac:dyDescent="0.25">
      <c r="A408" s="1" t="s">
        <v>12</v>
      </c>
      <c r="B408" s="1" t="s">
        <v>13</v>
      </c>
      <c r="C408" s="1" t="s">
        <v>14</v>
      </c>
      <c r="D408" s="1" t="s">
        <v>129</v>
      </c>
      <c r="E408" s="1">
        <v>1981</v>
      </c>
      <c r="F408" s="1" t="s">
        <v>128</v>
      </c>
      <c r="G408" s="1" t="s">
        <v>127</v>
      </c>
      <c r="H408" s="1"/>
      <c r="I408" s="1"/>
      <c r="J408" s="1"/>
      <c r="K408" s="1">
        <v>100207000</v>
      </c>
      <c r="L408" s="1" t="s">
        <v>126</v>
      </c>
    </row>
    <row r="409" spans="1:12" x14ac:dyDescent="0.25">
      <c r="A409" s="1" t="s">
        <v>12</v>
      </c>
      <c r="B409" s="1" t="s">
        <v>13</v>
      </c>
      <c r="C409" s="1" t="s">
        <v>14</v>
      </c>
      <c r="D409" s="1" t="s">
        <v>129</v>
      </c>
      <c r="E409" s="1">
        <v>1981</v>
      </c>
      <c r="F409" s="1" t="s">
        <v>128</v>
      </c>
      <c r="G409" s="1" t="s">
        <v>127</v>
      </c>
      <c r="H409" s="1"/>
      <c r="I409" s="1"/>
      <c r="J409" s="1"/>
      <c r="K409" s="1">
        <v>99645000</v>
      </c>
      <c r="L409" s="1" t="s">
        <v>126</v>
      </c>
    </row>
    <row r="410" spans="1:12" x14ac:dyDescent="0.25">
      <c r="A410" s="1" t="s">
        <v>12</v>
      </c>
      <c r="B410" s="1" t="s">
        <v>13</v>
      </c>
      <c r="C410" s="1" t="s">
        <v>14</v>
      </c>
      <c r="D410" s="1" t="s">
        <v>129</v>
      </c>
      <c r="E410" s="1">
        <v>1982</v>
      </c>
      <c r="F410" s="1" t="s">
        <v>128</v>
      </c>
      <c r="G410" s="1" t="s">
        <v>127</v>
      </c>
      <c r="H410" s="1"/>
      <c r="I410" s="1"/>
      <c r="J410" s="1"/>
      <c r="K410" s="1">
        <v>99692000</v>
      </c>
      <c r="L410" s="1" t="s">
        <v>126</v>
      </c>
    </row>
    <row r="411" spans="1:12" x14ac:dyDescent="0.25">
      <c r="A411" s="1" t="s">
        <v>12</v>
      </c>
      <c r="B411" s="1" t="s">
        <v>13</v>
      </c>
      <c r="C411" s="1" t="s">
        <v>14</v>
      </c>
      <c r="D411" s="1" t="s">
        <v>129</v>
      </c>
      <c r="E411" s="1">
        <v>1982</v>
      </c>
      <c r="F411" s="1" t="s">
        <v>128</v>
      </c>
      <c r="G411" s="1" t="s">
        <v>127</v>
      </c>
      <c r="H411" s="1"/>
      <c r="I411" s="1"/>
      <c r="J411" s="1"/>
      <c r="K411" s="1">
        <v>99762000</v>
      </c>
      <c r="L411" s="1" t="s">
        <v>126</v>
      </c>
    </row>
    <row r="412" spans="1:12" x14ac:dyDescent="0.25">
      <c r="A412" s="1" t="s">
        <v>12</v>
      </c>
      <c r="B412" s="1" t="s">
        <v>13</v>
      </c>
      <c r="C412" s="1" t="s">
        <v>14</v>
      </c>
      <c r="D412" s="1" t="s">
        <v>129</v>
      </c>
      <c r="E412" s="1">
        <v>1982</v>
      </c>
      <c r="F412" s="1" t="s">
        <v>128</v>
      </c>
      <c r="G412" s="1" t="s">
        <v>127</v>
      </c>
      <c r="H412" s="1"/>
      <c r="I412" s="1"/>
      <c r="J412" s="1"/>
      <c r="K412" s="1">
        <v>99672000</v>
      </c>
      <c r="L412" s="1" t="s">
        <v>126</v>
      </c>
    </row>
    <row r="413" spans="1:12" x14ac:dyDescent="0.25">
      <c r="A413" s="1" t="s">
        <v>12</v>
      </c>
      <c r="B413" s="1" t="s">
        <v>13</v>
      </c>
      <c r="C413" s="1" t="s">
        <v>14</v>
      </c>
      <c r="D413" s="1" t="s">
        <v>129</v>
      </c>
      <c r="E413" s="1">
        <v>1982</v>
      </c>
      <c r="F413" s="1" t="s">
        <v>128</v>
      </c>
      <c r="G413" s="1" t="s">
        <v>127</v>
      </c>
      <c r="H413" s="1"/>
      <c r="I413" s="1"/>
      <c r="J413" s="1"/>
      <c r="K413" s="1">
        <v>99576000</v>
      </c>
      <c r="L413" s="1" t="s">
        <v>126</v>
      </c>
    </row>
    <row r="414" spans="1:12" x14ac:dyDescent="0.25">
      <c r="A414" s="1" t="s">
        <v>12</v>
      </c>
      <c r="B414" s="1" t="s">
        <v>13</v>
      </c>
      <c r="C414" s="1" t="s">
        <v>14</v>
      </c>
      <c r="D414" s="1" t="s">
        <v>129</v>
      </c>
      <c r="E414" s="1">
        <v>1982</v>
      </c>
      <c r="F414" s="1" t="s">
        <v>128</v>
      </c>
      <c r="G414" s="1" t="s">
        <v>127</v>
      </c>
      <c r="H414" s="1"/>
      <c r="I414" s="1"/>
      <c r="J414" s="1"/>
      <c r="K414" s="1">
        <v>100116000</v>
      </c>
      <c r="L414" s="1" t="s">
        <v>126</v>
      </c>
    </row>
    <row r="415" spans="1:12" x14ac:dyDescent="0.25">
      <c r="A415" s="1" t="s">
        <v>12</v>
      </c>
      <c r="B415" s="1" t="s">
        <v>13</v>
      </c>
      <c r="C415" s="1" t="s">
        <v>14</v>
      </c>
      <c r="D415" s="1" t="s">
        <v>129</v>
      </c>
      <c r="E415" s="1">
        <v>1982</v>
      </c>
      <c r="F415" s="1" t="s">
        <v>128</v>
      </c>
      <c r="G415" s="1" t="s">
        <v>127</v>
      </c>
      <c r="H415" s="1"/>
      <c r="I415" s="1"/>
      <c r="J415" s="1"/>
      <c r="K415" s="1">
        <v>99543000</v>
      </c>
      <c r="L415" s="1" t="s">
        <v>126</v>
      </c>
    </row>
    <row r="416" spans="1:12" x14ac:dyDescent="0.25">
      <c r="A416" s="1" t="s">
        <v>12</v>
      </c>
      <c r="B416" s="1" t="s">
        <v>13</v>
      </c>
      <c r="C416" s="1" t="s">
        <v>14</v>
      </c>
      <c r="D416" s="1" t="s">
        <v>129</v>
      </c>
      <c r="E416" s="1">
        <v>1982</v>
      </c>
      <c r="F416" s="1" t="s">
        <v>128</v>
      </c>
      <c r="G416" s="1" t="s">
        <v>127</v>
      </c>
      <c r="H416" s="1"/>
      <c r="I416" s="1"/>
      <c r="J416" s="1"/>
      <c r="K416" s="1">
        <v>99493000</v>
      </c>
      <c r="L416" s="1" t="s">
        <v>126</v>
      </c>
    </row>
    <row r="417" spans="1:12" x14ac:dyDescent="0.25">
      <c r="A417" s="1" t="s">
        <v>12</v>
      </c>
      <c r="B417" s="1" t="s">
        <v>13</v>
      </c>
      <c r="C417" s="1" t="s">
        <v>14</v>
      </c>
      <c r="D417" s="1" t="s">
        <v>129</v>
      </c>
      <c r="E417" s="1">
        <v>1982</v>
      </c>
      <c r="F417" s="1" t="s">
        <v>128</v>
      </c>
      <c r="G417" s="1" t="s">
        <v>127</v>
      </c>
      <c r="H417" s="1"/>
      <c r="I417" s="1"/>
      <c r="J417" s="1"/>
      <c r="K417" s="1">
        <v>99633000</v>
      </c>
      <c r="L417" s="1" t="s">
        <v>126</v>
      </c>
    </row>
    <row r="418" spans="1:12" x14ac:dyDescent="0.25">
      <c r="A418" s="1" t="s">
        <v>12</v>
      </c>
      <c r="B418" s="1" t="s">
        <v>13</v>
      </c>
      <c r="C418" s="1" t="s">
        <v>14</v>
      </c>
      <c r="D418" s="1" t="s">
        <v>129</v>
      </c>
      <c r="E418" s="1">
        <v>1982</v>
      </c>
      <c r="F418" s="1" t="s">
        <v>128</v>
      </c>
      <c r="G418" s="1" t="s">
        <v>127</v>
      </c>
      <c r="H418" s="1"/>
      <c r="I418" s="1"/>
      <c r="J418" s="1"/>
      <c r="K418" s="1">
        <v>99504000</v>
      </c>
      <c r="L418" s="1" t="s">
        <v>126</v>
      </c>
    </row>
    <row r="419" spans="1:12" x14ac:dyDescent="0.25">
      <c r="A419" s="1" t="s">
        <v>12</v>
      </c>
      <c r="B419" s="1" t="s">
        <v>13</v>
      </c>
      <c r="C419" s="1" t="s">
        <v>14</v>
      </c>
      <c r="D419" s="1" t="s">
        <v>129</v>
      </c>
      <c r="E419" s="1">
        <v>1982</v>
      </c>
      <c r="F419" s="1" t="s">
        <v>128</v>
      </c>
      <c r="G419" s="1" t="s">
        <v>127</v>
      </c>
      <c r="H419" s="1"/>
      <c r="I419" s="1"/>
      <c r="J419" s="1"/>
      <c r="K419" s="1">
        <v>99215000</v>
      </c>
      <c r="L419" s="1" t="s">
        <v>126</v>
      </c>
    </row>
    <row r="420" spans="1:12" x14ac:dyDescent="0.25">
      <c r="A420" s="1" t="s">
        <v>12</v>
      </c>
      <c r="B420" s="1" t="s">
        <v>13</v>
      </c>
      <c r="C420" s="1" t="s">
        <v>14</v>
      </c>
      <c r="D420" s="1" t="s">
        <v>129</v>
      </c>
      <c r="E420" s="1">
        <v>1982</v>
      </c>
      <c r="F420" s="1" t="s">
        <v>128</v>
      </c>
      <c r="G420" s="1" t="s">
        <v>127</v>
      </c>
      <c r="H420" s="1"/>
      <c r="I420" s="1"/>
      <c r="J420" s="1"/>
      <c r="K420" s="1">
        <v>99112000</v>
      </c>
      <c r="L420" s="1" t="s">
        <v>126</v>
      </c>
    </row>
    <row r="421" spans="1:12" x14ac:dyDescent="0.25">
      <c r="A421" s="1" t="s">
        <v>12</v>
      </c>
      <c r="B421" s="1" t="s">
        <v>13</v>
      </c>
      <c r="C421" s="1" t="s">
        <v>14</v>
      </c>
      <c r="D421" s="1" t="s">
        <v>129</v>
      </c>
      <c r="E421" s="1">
        <v>1982</v>
      </c>
      <c r="F421" s="1" t="s">
        <v>128</v>
      </c>
      <c r="G421" s="1" t="s">
        <v>127</v>
      </c>
      <c r="H421" s="1"/>
      <c r="I421" s="1"/>
      <c r="J421" s="1"/>
      <c r="K421" s="1">
        <v>99032000</v>
      </c>
      <c r="L421" s="1" t="s">
        <v>126</v>
      </c>
    </row>
    <row r="422" spans="1:12" x14ac:dyDescent="0.25">
      <c r="A422" s="1" t="s">
        <v>12</v>
      </c>
      <c r="B422" s="1" t="s">
        <v>13</v>
      </c>
      <c r="C422" s="1" t="s">
        <v>14</v>
      </c>
      <c r="D422" s="1" t="s">
        <v>129</v>
      </c>
      <c r="E422" s="1">
        <v>1983</v>
      </c>
      <c r="F422" s="1" t="s">
        <v>128</v>
      </c>
      <c r="G422" s="1" t="s">
        <v>127</v>
      </c>
      <c r="H422" s="1"/>
      <c r="I422" s="1"/>
      <c r="J422" s="1"/>
      <c r="K422" s="1">
        <v>99161000</v>
      </c>
      <c r="L422" s="1" t="s">
        <v>126</v>
      </c>
    </row>
    <row r="423" spans="1:12" x14ac:dyDescent="0.25">
      <c r="A423" s="1" t="s">
        <v>12</v>
      </c>
      <c r="B423" s="1" t="s">
        <v>13</v>
      </c>
      <c r="C423" s="1" t="s">
        <v>14</v>
      </c>
      <c r="D423" s="1" t="s">
        <v>129</v>
      </c>
      <c r="E423" s="1">
        <v>1983</v>
      </c>
      <c r="F423" s="1" t="s">
        <v>128</v>
      </c>
      <c r="G423" s="1" t="s">
        <v>127</v>
      </c>
      <c r="H423" s="1"/>
      <c r="I423" s="1"/>
      <c r="J423" s="1"/>
      <c r="K423" s="1">
        <v>99089000</v>
      </c>
      <c r="L423" s="1" t="s">
        <v>126</v>
      </c>
    </row>
    <row r="424" spans="1:12" x14ac:dyDescent="0.25">
      <c r="A424" s="1" t="s">
        <v>12</v>
      </c>
      <c r="B424" s="1" t="s">
        <v>13</v>
      </c>
      <c r="C424" s="1" t="s">
        <v>14</v>
      </c>
      <c r="D424" s="1" t="s">
        <v>129</v>
      </c>
      <c r="E424" s="1">
        <v>1983</v>
      </c>
      <c r="F424" s="1" t="s">
        <v>128</v>
      </c>
      <c r="G424" s="1" t="s">
        <v>127</v>
      </c>
      <c r="H424" s="1"/>
      <c r="I424" s="1"/>
      <c r="J424" s="1"/>
      <c r="K424" s="1">
        <v>99179000</v>
      </c>
      <c r="L424" s="1" t="s">
        <v>126</v>
      </c>
    </row>
    <row r="425" spans="1:12" x14ac:dyDescent="0.25">
      <c r="A425" s="1" t="s">
        <v>12</v>
      </c>
      <c r="B425" s="1" t="s">
        <v>13</v>
      </c>
      <c r="C425" s="1" t="s">
        <v>14</v>
      </c>
      <c r="D425" s="1" t="s">
        <v>129</v>
      </c>
      <c r="E425" s="1">
        <v>1983</v>
      </c>
      <c r="F425" s="1" t="s">
        <v>128</v>
      </c>
      <c r="G425" s="1" t="s">
        <v>127</v>
      </c>
      <c r="H425" s="1"/>
      <c r="I425" s="1"/>
      <c r="J425" s="1"/>
      <c r="K425" s="1">
        <v>99560000</v>
      </c>
      <c r="L425" s="1" t="s">
        <v>126</v>
      </c>
    </row>
    <row r="426" spans="1:12" x14ac:dyDescent="0.25">
      <c r="A426" s="1" t="s">
        <v>12</v>
      </c>
      <c r="B426" s="1" t="s">
        <v>13</v>
      </c>
      <c r="C426" s="1" t="s">
        <v>14</v>
      </c>
      <c r="D426" s="1" t="s">
        <v>129</v>
      </c>
      <c r="E426" s="1">
        <v>1983</v>
      </c>
      <c r="F426" s="1" t="s">
        <v>128</v>
      </c>
      <c r="G426" s="1" t="s">
        <v>127</v>
      </c>
      <c r="H426" s="1"/>
      <c r="I426" s="1"/>
      <c r="J426" s="1"/>
      <c r="K426" s="1">
        <v>99642000</v>
      </c>
      <c r="L426" s="1" t="s">
        <v>126</v>
      </c>
    </row>
    <row r="427" spans="1:12" x14ac:dyDescent="0.25">
      <c r="A427" s="1" t="s">
        <v>12</v>
      </c>
      <c r="B427" s="1" t="s">
        <v>13</v>
      </c>
      <c r="C427" s="1" t="s">
        <v>14</v>
      </c>
      <c r="D427" s="1" t="s">
        <v>129</v>
      </c>
      <c r="E427" s="1">
        <v>1983</v>
      </c>
      <c r="F427" s="1" t="s">
        <v>128</v>
      </c>
      <c r="G427" s="1" t="s">
        <v>127</v>
      </c>
      <c r="H427" s="1"/>
      <c r="I427" s="1"/>
      <c r="J427" s="1"/>
      <c r="K427" s="1">
        <v>100633000</v>
      </c>
      <c r="L427" s="1" t="s">
        <v>126</v>
      </c>
    </row>
    <row r="428" spans="1:12" x14ac:dyDescent="0.25">
      <c r="A428" s="1" t="s">
        <v>12</v>
      </c>
      <c r="B428" s="1" t="s">
        <v>13</v>
      </c>
      <c r="C428" s="1" t="s">
        <v>14</v>
      </c>
      <c r="D428" s="1" t="s">
        <v>129</v>
      </c>
      <c r="E428" s="1">
        <v>1983</v>
      </c>
      <c r="F428" s="1" t="s">
        <v>128</v>
      </c>
      <c r="G428" s="1" t="s">
        <v>127</v>
      </c>
      <c r="H428" s="1"/>
      <c r="I428" s="1"/>
      <c r="J428" s="1"/>
      <c r="K428" s="1">
        <v>101208000</v>
      </c>
      <c r="L428" s="1" t="s">
        <v>126</v>
      </c>
    </row>
    <row r="429" spans="1:12" x14ac:dyDescent="0.25">
      <c r="A429" s="1" t="s">
        <v>12</v>
      </c>
      <c r="B429" s="1" t="s">
        <v>13</v>
      </c>
      <c r="C429" s="1" t="s">
        <v>14</v>
      </c>
      <c r="D429" s="1" t="s">
        <v>129</v>
      </c>
      <c r="E429" s="1">
        <v>1983</v>
      </c>
      <c r="F429" s="1" t="s">
        <v>128</v>
      </c>
      <c r="G429" s="1" t="s">
        <v>127</v>
      </c>
      <c r="H429" s="1"/>
      <c r="I429" s="1"/>
      <c r="J429" s="1"/>
      <c r="K429" s="1">
        <v>101608000</v>
      </c>
      <c r="L429" s="1" t="s">
        <v>126</v>
      </c>
    </row>
    <row r="430" spans="1:12" x14ac:dyDescent="0.25">
      <c r="A430" s="1" t="s">
        <v>12</v>
      </c>
      <c r="B430" s="1" t="s">
        <v>13</v>
      </c>
      <c r="C430" s="1" t="s">
        <v>14</v>
      </c>
      <c r="D430" s="1" t="s">
        <v>129</v>
      </c>
      <c r="E430" s="1">
        <v>1983</v>
      </c>
      <c r="F430" s="1" t="s">
        <v>128</v>
      </c>
      <c r="G430" s="1" t="s">
        <v>127</v>
      </c>
      <c r="H430" s="1"/>
      <c r="I430" s="1"/>
      <c r="J430" s="1"/>
      <c r="K430" s="1">
        <v>102016000</v>
      </c>
      <c r="L430" s="1" t="s">
        <v>126</v>
      </c>
    </row>
    <row r="431" spans="1:12" x14ac:dyDescent="0.25">
      <c r="A431" s="1" t="s">
        <v>12</v>
      </c>
      <c r="B431" s="1" t="s">
        <v>13</v>
      </c>
      <c r="C431" s="1" t="s">
        <v>14</v>
      </c>
      <c r="D431" s="1" t="s">
        <v>129</v>
      </c>
      <c r="E431" s="1">
        <v>1983</v>
      </c>
      <c r="F431" s="1" t="s">
        <v>128</v>
      </c>
      <c r="G431" s="1" t="s">
        <v>127</v>
      </c>
      <c r="H431" s="1"/>
      <c r="I431" s="1"/>
      <c r="J431" s="1"/>
      <c r="K431" s="1">
        <v>102039000</v>
      </c>
      <c r="L431" s="1" t="s">
        <v>126</v>
      </c>
    </row>
    <row r="432" spans="1:12" x14ac:dyDescent="0.25">
      <c r="A432" s="1" t="s">
        <v>12</v>
      </c>
      <c r="B432" s="1" t="s">
        <v>13</v>
      </c>
      <c r="C432" s="1" t="s">
        <v>14</v>
      </c>
      <c r="D432" s="1" t="s">
        <v>129</v>
      </c>
      <c r="E432" s="1">
        <v>1983</v>
      </c>
      <c r="F432" s="1" t="s">
        <v>128</v>
      </c>
      <c r="G432" s="1" t="s">
        <v>127</v>
      </c>
      <c r="H432" s="1"/>
      <c r="I432" s="1"/>
      <c r="J432" s="1"/>
      <c r="K432" s="1">
        <v>102729000</v>
      </c>
      <c r="L432" s="1" t="s">
        <v>126</v>
      </c>
    </row>
    <row r="433" spans="1:12" x14ac:dyDescent="0.25">
      <c r="A433" s="1" t="s">
        <v>12</v>
      </c>
      <c r="B433" s="1" t="s">
        <v>13</v>
      </c>
      <c r="C433" s="1" t="s">
        <v>14</v>
      </c>
      <c r="D433" s="1" t="s">
        <v>129</v>
      </c>
      <c r="E433" s="1">
        <v>1983</v>
      </c>
      <c r="F433" s="1" t="s">
        <v>128</v>
      </c>
      <c r="G433" s="1" t="s">
        <v>127</v>
      </c>
      <c r="H433" s="1"/>
      <c r="I433" s="1"/>
      <c r="J433" s="1"/>
      <c r="K433" s="1">
        <v>102996000</v>
      </c>
      <c r="L433" s="1" t="s">
        <v>126</v>
      </c>
    </row>
    <row r="434" spans="1:12" x14ac:dyDescent="0.25">
      <c r="A434" s="1" t="s">
        <v>12</v>
      </c>
      <c r="B434" s="1" t="s">
        <v>13</v>
      </c>
      <c r="C434" s="1" t="s">
        <v>14</v>
      </c>
      <c r="D434" s="1" t="s">
        <v>129</v>
      </c>
      <c r="E434" s="1">
        <v>1984</v>
      </c>
      <c r="F434" s="1" t="s">
        <v>128</v>
      </c>
      <c r="G434" s="1" t="s">
        <v>127</v>
      </c>
      <c r="H434" s="1"/>
      <c r="I434" s="1"/>
      <c r="J434" s="1"/>
      <c r="K434" s="1">
        <v>103201000</v>
      </c>
      <c r="L434" s="1" t="s">
        <v>126</v>
      </c>
    </row>
    <row r="435" spans="1:12" x14ac:dyDescent="0.25">
      <c r="A435" s="1" t="s">
        <v>12</v>
      </c>
      <c r="B435" s="1" t="s">
        <v>13</v>
      </c>
      <c r="C435" s="1" t="s">
        <v>14</v>
      </c>
      <c r="D435" s="1" t="s">
        <v>129</v>
      </c>
      <c r="E435" s="1">
        <v>1984</v>
      </c>
      <c r="F435" s="1" t="s">
        <v>128</v>
      </c>
      <c r="G435" s="1" t="s">
        <v>127</v>
      </c>
      <c r="H435" s="1"/>
      <c r="I435" s="1"/>
      <c r="J435" s="1"/>
      <c r="K435" s="1">
        <v>103824000</v>
      </c>
      <c r="L435" s="1" t="s">
        <v>126</v>
      </c>
    </row>
    <row r="436" spans="1:12" x14ac:dyDescent="0.25">
      <c r="A436" s="1" t="s">
        <v>12</v>
      </c>
      <c r="B436" s="1" t="s">
        <v>13</v>
      </c>
      <c r="C436" s="1" t="s">
        <v>14</v>
      </c>
      <c r="D436" s="1" t="s">
        <v>129</v>
      </c>
      <c r="E436" s="1">
        <v>1984</v>
      </c>
      <c r="F436" s="1" t="s">
        <v>128</v>
      </c>
      <c r="G436" s="1" t="s">
        <v>127</v>
      </c>
      <c r="H436" s="1"/>
      <c r="I436" s="1"/>
      <c r="J436" s="1"/>
      <c r="K436" s="1">
        <v>103967000</v>
      </c>
      <c r="L436" s="1" t="s">
        <v>126</v>
      </c>
    </row>
    <row r="437" spans="1:12" x14ac:dyDescent="0.25">
      <c r="A437" s="1" t="s">
        <v>12</v>
      </c>
      <c r="B437" s="1" t="s">
        <v>13</v>
      </c>
      <c r="C437" s="1" t="s">
        <v>14</v>
      </c>
      <c r="D437" s="1" t="s">
        <v>129</v>
      </c>
      <c r="E437" s="1">
        <v>1984</v>
      </c>
      <c r="F437" s="1" t="s">
        <v>128</v>
      </c>
      <c r="G437" s="1" t="s">
        <v>127</v>
      </c>
      <c r="H437" s="1"/>
      <c r="I437" s="1"/>
      <c r="J437" s="1"/>
      <c r="K437" s="1">
        <v>104336000</v>
      </c>
      <c r="L437" s="1" t="s">
        <v>126</v>
      </c>
    </row>
    <row r="438" spans="1:12" x14ac:dyDescent="0.25">
      <c r="A438" s="1" t="s">
        <v>12</v>
      </c>
      <c r="B438" s="1" t="s">
        <v>13</v>
      </c>
      <c r="C438" s="1" t="s">
        <v>14</v>
      </c>
      <c r="D438" s="1" t="s">
        <v>129</v>
      </c>
      <c r="E438" s="1">
        <v>1984</v>
      </c>
      <c r="F438" s="1" t="s">
        <v>128</v>
      </c>
      <c r="G438" s="1" t="s">
        <v>127</v>
      </c>
      <c r="H438" s="1"/>
      <c r="I438" s="1"/>
      <c r="J438" s="1"/>
      <c r="K438" s="1">
        <v>105193000</v>
      </c>
      <c r="L438" s="1" t="s">
        <v>126</v>
      </c>
    </row>
    <row r="439" spans="1:12" x14ac:dyDescent="0.25">
      <c r="A439" s="1" t="s">
        <v>12</v>
      </c>
      <c r="B439" s="1" t="s">
        <v>13</v>
      </c>
      <c r="C439" s="1" t="s">
        <v>14</v>
      </c>
      <c r="D439" s="1" t="s">
        <v>129</v>
      </c>
      <c r="E439" s="1">
        <v>1984</v>
      </c>
      <c r="F439" s="1" t="s">
        <v>128</v>
      </c>
      <c r="G439" s="1" t="s">
        <v>127</v>
      </c>
      <c r="H439" s="1"/>
      <c r="I439" s="1"/>
      <c r="J439" s="1"/>
      <c r="K439" s="1">
        <v>105591000</v>
      </c>
      <c r="L439" s="1" t="s">
        <v>126</v>
      </c>
    </row>
    <row r="440" spans="1:12" x14ac:dyDescent="0.25">
      <c r="A440" s="1" t="s">
        <v>12</v>
      </c>
      <c r="B440" s="1" t="s">
        <v>13</v>
      </c>
      <c r="C440" s="1" t="s">
        <v>14</v>
      </c>
      <c r="D440" s="1" t="s">
        <v>129</v>
      </c>
      <c r="E440" s="1">
        <v>1984</v>
      </c>
      <c r="F440" s="1" t="s">
        <v>128</v>
      </c>
      <c r="G440" s="1" t="s">
        <v>127</v>
      </c>
      <c r="H440" s="1"/>
      <c r="I440" s="1"/>
      <c r="J440" s="1"/>
      <c r="K440" s="1">
        <v>105435000</v>
      </c>
      <c r="L440" s="1" t="s">
        <v>126</v>
      </c>
    </row>
    <row r="441" spans="1:12" x14ac:dyDescent="0.25">
      <c r="A441" s="1" t="s">
        <v>12</v>
      </c>
      <c r="B441" s="1" t="s">
        <v>13</v>
      </c>
      <c r="C441" s="1" t="s">
        <v>14</v>
      </c>
      <c r="D441" s="1" t="s">
        <v>129</v>
      </c>
      <c r="E441" s="1">
        <v>1984</v>
      </c>
      <c r="F441" s="1" t="s">
        <v>128</v>
      </c>
      <c r="G441" s="1" t="s">
        <v>127</v>
      </c>
      <c r="H441" s="1"/>
      <c r="I441" s="1"/>
      <c r="J441" s="1"/>
      <c r="K441" s="1">
        <v>105163000</v>
      </c>
      <c r="L441" s="1" t="s">
        <v>126</v>
      </c>
    </row>
    <row r="442" spans="1:12" x14ac:dyDescent="0.25">
      <c r="A442" s="1" t="s">
        <v>12</v>
      </c>
      <c r="B442" s="1" t="s">
        <v>13</v>
      </c>
      <c r="C442" s="1" t="s">
        <v>14</v>
      </c>
      <c r="D442" s="1" t="s">
        <v>129</v>
      </c>
      <c r="E442" s="1">
        <v>1984</v>
      </c>
      <c r="F442" s="1" t="s">
        <v>128</v>
      </c>
      <c r="G442" s="1" t="s">
        <v>127</v>
      </c>
      <c r="H442" s="1"/>
      <c r="I442" s="1"/>
      <c r="J442" s="1"/>
      <c r="K442" s="1">
        <v>105490000</v>
      </c>
      <c r="L442" s="1" t="s">
        <v>126</v>
      </c>
    </row>
    <row r="443" spans="1:12" x14ac:dyDescent="0.25">
      <c r="A443" s="1" t="s">
        <v>12</v>
      </c>
      <c r="B443" s="1" t="s">
        <v>13</v>
      </c>
      <c r="C443" s="1" t="s">
        <v>14</v>
      </c>
      <c r="D443" s="1" t="s">
        <v>129</v>
      </c>
      <c r="E443" s="1">
        <v>1984</v>
      </c>
      <c r="F443" s="1" t="s">
        <v>128</v>
      </c>
      <c r="G443" s="1" t="s">
        <v>127</v>
      </c>
      <c r="H443" s="1"/>
      <c r="I443" s="1"/>
      <c r="J443" s="1"/>
      <c r="K443" s="1">
        <v>105638000</v>
      </c>
      <c r="L443" s="1" t="s">
        <v>126</v>
      </c>
    </row>
    <row r="444" spans="1:12" x14ac:dyDescent="0.25">
      <c r="A444" s="1" t="s">
        <v>12</v>
      </c>
      <c r="B444" s="1" t="s">
        <v>13</v>
      </c>
      <c r="C444" s="1" t="s">
        <v>14</v>
      </c>
      <c r="D444" s="1" t="s">
        <v>129</v>
      </c>
      <c r="E444" s="1">
        <v>1984</v>
      </c>
      <c r="F444" s="1" t="s">
        <v>128</v>
      </c>
      <c r="G444" s="1" t="s">
        <v>127</v>
      </c>
      <c r="H444" s="1"/>
      <c r="I444" s="1"/>
      <c r="J444" s="1"/>
      <c r="K444" s="1">
        <v>105972000</v>
      </c>
      <c r="L444" s="1" t="s">
        <v>126</v>
      </c>
    </row>
    <row r="445" spans="1:12" x14ac:dyDescent="0.25">
      <c r="A445" s="1" t="s">
        <v>12</v>
      </c>
      <c r="B445" s="1" t="s">
        <v>13</v>
      </c>
      <c r="C445" s="1" t="s">
        <v>14</v>
      </c>
      <c r="D445" s="1" t="s">
        <v>129</v>
      </c>
      <c r="E445" s="1">
        <v>1984</v>
      </c>
      <c r="F445" s="1" t="s">
        <v>128</v>
      </c>
      <c r="G445" s="1" t="s">
        <v>127</v>
      </c>
      <c r="H445" s="1"/>
      <c r="I445" s="1"/>
      <c r="J445" s="1"/>
      <c r="K445" s="1">
        <v>106223000</v>
      </c>
      <c r="L445" s="1" t="s">
        <v>126</v>
      </c>
    </row>
    <row r="446" spans="1:12" x14ac:dyDescent="0.25">
      <c r="A446" s="1" t="s">
        <v>12</v>
      </c>
      <c r="B446" s="1" t="s">
        <v>13</v>
      </c>
      <c r="C446" s="1" t="s">
        <v>14</v>
      </c>
      <c r="D446" s="1" t="s">
        <v>129</v>
      </c>
      <c r="E446" s="1">
        <v>1985</v>
      </c>
      <c r="F446" s="1" t="s">
        <v>128</v>
      </c>
      <c r="G446" s="1" t="s">
        <v>127</v>
      </c>
      <c r="H446" s="1"/>
      <c r="I446" s="1"/>
      <c r="J446" s="1"/>
      <c r="K446" s="1">
        <v>106302000</v>
      </c>
      <c r="L446" s="1" t="s">
        <v>126</v>
      </c>
    </row>
    <row r="447" spans="1:12" x14ac:dyDescent="0.25">
      <c r="A447" s="1" t="s">
        <v>12</v>
      </c>
      <c r="B447" s="1" t="s">
        <v>13</v>
      </c>
      <c r="C447" s="1" t="s">
        <v>14</v>
      </c>
      <c r="D447" s="1" t="s">
        <v>129</v>
      </c>
      <c r="E447" s="1">
        <v>1985</v>
      </c>
      <c r="F447" s="1" t="s">
        <v>128</v>
      </c>
      <c r="G447" s="1" t="s">
        <v>127</v>
      </c>
      <c r="H447" s="1"/>
      <c r="I447" s="1"/>
      <c r="J447" s="1"/>
      <c r="K447" s="1">
        <v>106555000</v>
      </c>
      <c r="L447" s="1" t="s">
        <v>126</v>
      </c>
    </row>
    <row r="448" spans="1:12" x14ac:dyDescent="0.25">
      <c r="A448" s="1" t="s">
        <v>12</v>
      </c>
      <c r="B448" s="1" t="s">
        <v>13</v>
      </c>
      <c r="C448" s="1" t="s">
        <v>14</v>
      </c>
      <c r="D448" s="1" t="s">
        <v>129</v>
      </c>
      <c r="E448" s="1">
        <v>1985</v>
      </c>
      <c r="F448" s="1" t="s">
        <v>128</v>
      </c>
      <c r="G448" s="1" t="s">
        <v>127</v>
      </c>
      <c r="H448" s="1"/>
      <c r="I448" s="1"/>
      <c r="J448" s="1"/>
      <c r="K448" s="1">
        <v>106989000</v>
      </c>
      <c r="L448" s="1" t="s">
        <v>126</v>
      </c>
    </row>
    <row r="449" spans="1:12" x14ac:dyDescent="0.25">
      <c r="A449" s="1" t="s">
        <v>12</v>
      </c>
      <c r="B449" s="1" t="s">
        <v>13</v>
      </c>
      <c r="C449" s="1" t="s">
        <v>14</v>
      </c>
      <c r="D449" s="1" t="s">
        <v>129</v>
      </c>
      <c r="E449" s="1">
        <v>1985</v>
      </c>
      <c r="F449" s="1" t="s">
        <v>128</v>
      </c>
      <c r="G449" s="1" t="s">
        <v>127</v>
      </c>
      <c r="H449" s="1"/>
      <c r="I449" s="1"/>
      <c r="J449" s="1"/>
      <c r="K449" s="1">
        <v>106936000</v>
      </c>
      <c r="L449" s="1" t="s">
        <v>126</v>
      </c>
    </row>
    <row r="450" spans="1:12" x14ac:dyDescent="0.25">
      <c r="A450" s="1" t="s">
        <v>12</v>
      </c>
      <c r="B450" s="1" t="s">
        <v>13</v>
      </c>
      <c r="C450" s="1" t="s">
        <v>14</v>
      </c>
      <c r="D450" s="1" t="s">
        <v>129</v>
      </c>
      <c r="E450" s="1">
        <v>1985</v>
      </c>
      <c r="F450" s="1" t="s">
        <v>128</v>
      </c>
      <c r="G450" s="1" t="s">
        <v>127</v>
      </c>
      <c r="H450" s="1"/>
      <c r="I450" s="1"/>
      <c r="J450" s="1"/>
      <c r="K450" s="1">
        <v>106932000</v>
      </c>
      <c r="L450" s="1" t="s">
        <v>126</v>
      </c>
    </row>
    <row r="451" spans="1:12" x14ac:dyDescent="0.25">
      <c r="A451" s="1" t="s">
        <v>12</v>
      </c>
      <c r="B451" s="1" t="s">
        <v>13</v>
      </c>
      <c r="C451" s="1" t="s">
        <v>14</v>
      </c>
      <c r="D451" s="1" t="s">
        <v>129</v>
      </c>
      <c r="E451" s="1">
        <v>1985</v>
      </c>
      <c r="F451" s="1" t="s">
        <v>128</v>
      </c>
      <c r="G451" s="1" t="s">
        <v>127</v>
      </c>
      <c r="H451" s="1"/>
      <c r="I451" s="1"/>
      <c r="J451" s="1"/>
      <c r="K451" s="1">
        <v>106505000</v>
      </c>
      <c r="L451" s="1" t="s">
        <v>126</v>
      </c>
    </row>
    <row r="452" spans="1:12" x14ac:dyDescent="0.25">
      <c r="A452" s="1" t="s">
        <v>12</v>
      </c>
      <c r="B452" s="1" t="s">
        <v>13</v>
      </c>
      <c r="C452" s="1" t="s">
        <v>14</v>
      </c>
      <c r="D452" s="1" t="s">
        <v>129</v>
      </c>
      <c r="E452" s="1">
        <v>1985</v>
      </c>
      <c r="F452" s="1" t="s">
        <v>128</v>
      </c>
      <c r="G452" s="1" t="s">
        <v>127</v>
      </c>
      <c r="H452" s="1"/>
      <c r="I452" s="1"/>
      <c r="J452" s="1"/>
      <c r="K452" s="1">
        <v>106807000</v>
      </c>
      <c r="L452" s="1" t="s">
        <v>126</v>
      </c>
    </row>
    <row r="453" spans="1:12" x14ac:dyDescent="0.25">
      <c r="A453" s="1" t="s">
        <v>12</v>
      </c>
      <c r="B453" s="1" t="s">
        <v>13</v>
      </c>
      <c r="C453" s="1" t="s">
        <v>14</v>
      </c>
      <c r="D453" s="1" t="s">
        <v>129</v>
      </c>
      <c r="E453" s="1">
        <v>1985</v>
      </c>
      <c r="F453" s="1" t="s">
        <v>128</v>
      </c>
      <c r="G453" s="1" t="s">
        <v>127</v>
      </c>
      <c r="H453" s="1"/>
      <c r="I453" s="1"/>
      <c r="J453" s="1"/>
      <c r="K453" s="1">
        <v>107095000</v>
      </c>
      <c r="L453" s="1" t="s">
        <v>126</v>
      </c>
    </row>
    <row r="454" spans="1:12" x14ac:dyDescent="0.25">
      <c r="A454" s="1" t="s">
        <v>12</v>
      </c>
      <c r="B454" s="1" t="s">
        <v>13</v>
      </c>
      <c r="C454" s="1" t="s">
        <v>14</v>
      </c>
      <c r="D454" s="1" t="s">
        <v>129</v>
      </c>
      <c r="E454" s="1">
        <v>1985</v>
      </c>
      <c r="F454" s="1" t="s">
        <v>128</v>
      </c>
      <c r="G454" s="1" t="s">
        <v>127</v>
      </c>
      <c r="H454" s="1"/>
      <c r="I454" s="1"/>
      <c r="J454" s="1"/>
      <c r="K454" s="1">
        <v>107657000</v>
      </c>
      <c r="L454" s="1" t="s">
        <v>126</v>
      </c>
    </row>
    <row r="455" spans="1:12" x14ac:dyDescent="0.25">
      <c r="A455" s="1" t="s">
        <v>12</v>
      </c>
      <c r="B455" s="1" t="s">
        <v>13</v>
      </c>
      <c r="C455" s="1" t="s">
        <v>14</v>
      </c>
      <c r="D455" s="1" t="s">
        <v>129</v>
      </c>
      <c r="E455" s="1">
        <v>1985</v>
      </c>
      <c r="F455" s="1" t="s">
        <v>128</v>
      </c>
      <c r="G455" s="1" t="s">
        <v>127</v>
      </c>
      <c r="H455" s="1"/>
      <c r="I455" s="1"/>
      <c r="J455" s="1"/>
      <c r="K455" s="1">
        <v>107847000</v>
      </c>
      <c r="L455" s="1" t="s">
        <v>126</v>
      </c>
    </row>
    <row r="456" spans="1:12" x14ac:dyDescent="0.25">
      <c r="A456" s="1" t="s">
        <v>12</v>
      </c>
      <c r="B456" s="1" t="s">
        <v>13</v>
      </c>
      <c r="C456" s="1" t="s">
        <v>14</v>
      </c>
      <c r="D456" s="1" t="s">
        <v>129</v>
      </c>
      <c r="E456" s="1">
        <v>1985</v>
      </c>
      <c r="F456" s="1" t="s">
        <v>128</v>
      </c>
      <c r="G456" s="1" t="s">
        <v>127</v>
      </c>
      <c r="H456" s="1"/>
      <c r="I456" s="1"/>
      <c r="J456" s="1"/>
      <c r="K456" s="1">
        <v>108007000</v>
      </c>
      <c r="L456" s="1" t="s">
        <v>126</v>
      </c>
    </row>
    <row r="457" spans="1:12" x14ac:dyDescent="0.25">
      <c r="A457" s="1" t="s">
        <v>12</v>
      </c>
      <c r="B457" s="1" t="s">
        <v>13</v>
      </c>
      <c r="C457" s="1" t="s">
        <v>14</v>
      </c>
      <c r="D457" s="1" t="s">
        <v>129</v>
      </c>
      <c r="E457" s="1">
        <v>1985</v>
      </c>
      <c r="F457" s="1" t="s">
        <v>128</v>
      </c>
      <c r="G457" s="1" t="s">
        <v>127</v>
      </c>
      <c r="H457" s="1"/>
      <c r="I457" s="1"/>
      <c r="J457" s="1"/>
      <c r="K457" s="1">
        <v>108216000</v>
      </c>
      <c r="L457" s="1" t="s">
        <v>126</v>
      </c>
    </row>
    <row r="458" spans="1:12" x14ac:dyDescent="0.25">
      <c r="A458" s="1" t="s">
        <v>12</v>
      </c>
      <c r="B458" s="1" t="s">
        <v>13</v>
      </c>
      <c r="C458" s="1" t="s">
        <v>14</v>
      </c>
      <c r="D458" s="1" t="s">
        <v>129</v>
      </c>
      <c r="E458" s="1">
        <v>1986</v>
      </c>
      <c r="F458" s="1" t="s">
        <v>128</v>
      </c>
      <c r="G458" s="1" t="s">
        <v>127</v>
      </c>
      <c r="H458" s="1"/>
      <c r="I458" s="1"/>
      <c r="J458" s="1"/>
      <c r="K458" s="1">
        <v>108887000</v>
      </c>
      <c r="L458" s="1" t="s">
        <v>126</v>
      </c>
    </row>
    <row r="459" spans="1:12" x14ac:dyDescent="0.25">
      <c r="A459" s="1" t="s">
        <v>12</v>
      </c>
      <c r="B459" s="1" t="s">
        <v>13</v>
      </c>
      <c r="C459" s="1" t="s">
        <v>14</v>
      </c>
      <c r="D459" s="1" t="s">
        <v>129</v>
      </c>
      <c r="E459" s="1">
        <v>1986</v>
      </c>
      <c r="F459" s="1" t="s">
        <v>128</v>
      </c>
      <c r="G459" s="1" t="s">
        <v>127</v>
      </c>
      <c r="H459" s="1"/>
      <c r="I459" s="1"/>
      <c r="J459" s="1"/>
      <c r="K459" s="1">
        <v>108480000</v>
      </c>
      <c r="L459" s="1" t="s">
        <v>126</v>
      </c>
    </row>
    <row r="460" spans="1:12" x14ac:dyDescent="0.25">
      <c r="A460" s="1" t="s">
        <v>12</v>
      </c>
      <c r="B460" s="1" t="s">
        <v>13</v>
      </c>
      <c r="C460" s="1" t="s">
        <v>14</v>
      </c>
      <c r="D460" s="1" t="s">
        <v>129</v>
      </c>
      <c r="E460" s="1">
        <v>1986</v>
      </c>
      <c r="F460" s="1" t="s">
        <v>128</v>
      </c>
      <c r="G460" s="1" t="s">
        <v>127</v>
      </c>
      <c r="H460" s="1"/>
      <c r="I460" s="1"/>
      <c r="J460" s="1"/>
      <c r="K460" s="1">
        <v>108837000</v>
      </c>
      <c r="L460" s="1" t="s">
        <v>126</v>
      </c>
    </row>
    <row r="461" spans="1:12" x14ac:dyDescent="0.25">
      <c r="A461" s="1" t="s">
        <v>12</v>
      </c>
      <c r="B461" s="1" t="s">
        <v>13</v>
      </c>
      <c r="C461" s="1" t="s">
        <v>14</v>
      </c>
      <c r="D461" s="1" t="s">
        <v>129</v>
      </c>
      <c r="E461" s="1">
        <v>1986</v>
      </c>
      <c r="F461" s="1" t="s">
        <v>128</v>
      </c>
      <c r="G461" s="1" t="s">
        <v>127</v>
      </c>
      <c r="H461" s="1"/>
      <c r="I461" s="1"/>
      <c r="J461" s="1"/>
      <c r="K461" s="1">
        <v>108952000</v>
      </c>
      <c r="L461" s="1" t="s">
        <v>126</v>
      </c>
    </row>
    <row r="462" spans="1:12" x14ac:dyDescent="0.25">
      <c r="A462" s="1" t="s">
        <v>12</v>
      </c>
      <c r="B462" s="1" t="s">
        <v>13</v>
      </c>
      <c r="C462" s="1" t="s">
        <v>14</v>
      </c>
      <c r="D462" s="1" t="s">
        <v>129</v>
      </c>
      <c r="E462" s="1">
        <v>1986</v>
      </c>
      <c r="F462" s="1" t="s">
        <v>128</v>
      </c>
      <c r="G462" s="1" t="s">
        <v>127</v>
      </c>
      <c r="H462" s="1"/>
      <c r="I462" s="1"/>
      <c r="J462" s="1"/>
      <c r="K462" s="1">
        <v>109089000</v>
      </c>
      <c r="L462" s="1" t="s">
        <v>126</v>
      </c>
    </row>
    <row r="463" spans="1:12" x14ac:dyDescent="0.25">
      <c r="A463" s="1" t="s">
        <v>12</v>
      </c>
      <c r="B463" s="1" t="s">
        <v>13</v>
      </c>
      <c r="C463" s="1" t="s">
        <v>14</v>
      </c>
      <c r="D463" s="1" t="s">
        <v>129</v>
      </c>
      <c r="E463" s="1">
        <v>1986</v>
      </c>
      <c r="F463" s="1" t="s">
        <v>128</v>
      </c>
      <c r="G463" s="1" t="s">
        <v>127</v>
      </c>
      <c r="H463" s="1"/>
      <c r="I463" s="1"/>
      <c r="J463" s="1"/>
      <c r="K463" s="1">
        <v>109576000</v>
      </c>
      <c r="L463" s="1" t="s">
        <v>126</v>
      </c>
    </row>
    <row r="464" spans="1:12" x14ac:dyDescent="0.25">
      <c r="A464" s="1" t="s">
        <v>12</v>
      </c>
      <c r="B464" s="1" t="s">
        <v>13</v>
      </c>
      <c r="C464" s="1" t="s">
        <v>14</v>
      </c>
      <c r="D464" s="1" t="s">
        <v>129</v>
      </c>
      <c r="E464" s="1">
        <v>1986</v>
      </c>
      <c r="F464" s="1" t="s">
        <v>128</v>
      </c>
      <c r="G464" s="1" t="s">
        <v>127</v>
      </c>
      <c r="H464" s="1"/>
      <c r="I464" s="1"/>
      <c r="J464" s="1"/>
      <c r="K464" s="1">
        <v>109810000</v>
      </c>
      <c r="L464" s="1" t="s">
        <v>126</v>
      </c>
    </row>
    <row r="465" spans="1:12" x14ac:dyDescent="0.25">
      <c r="A465" s="1" t="s">
        <v>12</v>
      </c>
      <c r="B465" s="1" t="s">
        <v>13</v>
      </c>
      <c r="C465" s="1" t="s">
        <v>14</v>
      </c>
      <c r="D465" s="1" t="s">
        <v>129</v>
      </c>
      <c r="E465" s="1">
        <v>1986</v>
      </c>
      <c r="F465" s="1" t="s">
        <v>128</v>
      </c>
      <c r="G465" s="1" t="s">
        <v>127</v>
      </c>
      <c r="H465" s="1"/>
      <c r="I465" s="1"/>
      <c r="J465" s="1"/>
      <c r="K465" s="1">
        <v>110015000</v>
      </c>
      <c r="L465" s="1" t="s">
        <v>126</v>
      </c>
    </row>
    <row r="466" spans="1:12" x14ac:dyDescent="0.25">
      <c r="A466" s="1" t="s">
        <v>12</v>
      </c>
      <c r="B466" s="1" t="s">
        <v>13</v>
      </c>
      <c r="C466" s="1" t="s">
        <v>14</v>
      </c>
      <c r="D466" s="1" t="s">
        <v>129</v>
      </c>
      <c r="E466" s="1">
        <v>1986</v>
      </c>
      <c r="F466" s="1" t="s">
        <v>128</v>
      </c>
      <c r="G466" s="1" t="s">
        <v>127</v>
      </c>
      <c r="H466" s="1"/>
      <c r="I466" s="1"/>
      <c r="J466" s="1"/>
      <c r="K466" s="1">
        <v>110085000</v>
      </c>
      <c r="L466" s="1" t="s">
        <v>126</v>
      </c>
    </row>
    <row r="467" spans="1:12" x14ac:dyDescent="0.25">
      <c r="A467" s="1" t="s">
        <v>12</v>
      </c>
      <c r="B467" s="1" t="s">
        <v>13</v>
      </c>
      <c r="C467" s="1" t="s">
        <v>14</v>
      </c>
      <c r="D467" s="1" t="s">
        <v>129</v>
      </c>
      <c r="E467" s="1">
        <v>1986</v>
      </c>
      <c r="F467" s="1" t="s">
        <v>128</v>
      </c>
      <c r="G467" s="1" t="s">
        <v>127</v>
      </c>
      <c r="H467" s="1"/>
      <c r="I467" s="1"/>
      <c r="J467" s="1"/>
      <c r="K467" s="1">
        <v>110273000</v>
      </c>
      <c r="L467" s="1" t="s">
        <v>126</v>
      </c>
    </row>
    <row r="468" spans="1:12" x14ac:dyDescent="0.25">
      <c r="A468" s="1" t="s">
        <v>12</v>
      </c>
      <c r="B468" s="1" t="s">
        <v>13</v>
      </c>
      <c r="C468" s="1" t="s">
        <v>14</v>
      </c>
      <c r="D468" s="1" t="s">
        <v>129</v>
      </c>
      <c r="E468" s="1">
        <v>1986</v>
      </c>
      <c r="F468" s="1" t="s">
        <v>128</v>
      </c>
      <c r="G468" s="1" t="s">
        <v>127</v>
      </c>
      <c r="H468" s="1"/>
      <c r="I468" s="1"/>
      <c r="J468" s="1"/>
      <c r="K468" s="1">
        <v>110475000</v>
      </c>
      <c r="L468" s="1" t="s">
        <v>126</v>
      </c>
    </row>
    <row r="469" spans="1:12" x14ac:dyDescent="0.25">
      <c r="A469" s="1" t="s">
        <v>12</v>
      </c>
      <c r="B469" s="1" t="s">
        <v>13</v>
      </c>
      <c r="C469" s="1" t="s">
        <v>14</v>
      </c>
      <c r="D469" s="1" t="s">
        <v>129</v>
      </c>
      <c r="E469" s="1">
        <v>1986</v>
      </c>
      <c r="F469" s="1" t="s">
        <v>128</v>
      </c>
      <c r="G469" s="1" t="s">
        <v>127</v>
      </c>
      <c r="H469" s="1"/>
      <c r="I469" s="1"/>
      <c r="J469" s="1"/>
      <c r="K469" s="1">
        <v>110728000</v>
      </c>
      <c r="L469" s="1" t="s">
        <v>126</v>
      </c>
    </row>
    <row r="470" spans="1:12" x14ac:dyDescent="0.25">
      <c r="A470" s="1" t="s">
        <v>12</v>
      </c>
      <c r="B470" s="1" t="s">
        <v>13</v>
      </c>
      <c r="C470" s="1" t="s">
        <v>14</v>
      </c>
      <c r="D470" s="1" t="s">
        <v>129</v>
      </c>
      <c r="E470" s="1">
        <v>1987</v>
      </c>
      <c r="F470" s="1" t="s">
        <v>128</v>
      </c>
      <c r="G470" s="1" t="s">
        <v>127</v>
      </c>
      <c r="H470" s="1"/>
      <c r="I470" s="1"/>
      <c r="J470" s="1"/>
      <c r="K470" s="1">
        <v>110953000</v>
      </c>
      <c r="L470" s="1" t="s">
        <v>126</v>
      </c>
    </row>
    <row r="471" spans="1:12" x14ac:dyDescent="0.25">
      <c r="A471" s="1" t="s">
        <v>12</v>
      </c>
      <c r="B471" s="1" t="s">
        <v>13</v>
      </c>
      <c r="C471" s="1" t="s">
        <v>14</v>
      </c>
      <c r="D471" s="1" t="s">
        <v>129</v>
      </c>
      <c r="E471" s="1">
        <v>1987</v>
      </c>
      <c r="F471" s="1" t="s">
        <v>128</v>
      </c>
      <c r="G471" s="1" t="s">
        <v>127</v>
      </c>
      <c r="H471" s="1"/>
      <c r="I471" s="1"/>
      <c r="J471" s="1"/>
      <c r="K471" s="1">
        <v>111257000</v>
      </c>
      <c r="L471" s="1" t="s">
        <v>126</v>
      </c>
    </row>
    <row r="472" spans="1:12" x14ac:dyDescent="0.25">
      <c r="A472" s="1" t="s">
        <v>12</v>
      </c>
      <c r="B472" s="1" t="s">
        <v>13</v>
      </c>
      <c r="C472" s="1" t="s">
        <v>14</v>
      </c>
      <c r="D472" s="1" t="s">
        <v>129</v>
      </c>
      <c r="E472" s="1">
        <v>1987</v>
      </c>
      <c r="F472" s="1" t="s">
        <v>128</v>
      </c>
      <c r="G472" s="1" t="s">
        <v>127</v>
      </c>
      <c r="H472" s="1"/>
      <c r="I472" s="1"/>
      <c r="J472" s="1"/>
      <c r="K472" s="1">
        <v>111408000</v>
      </c>
      <c r="L472" s="1" t="s">
        <v>126</v>
      </c>
    </row>
    <row r="473" spans="1:12" x14ac:dyDescent="0.25">
      <c r="A473" s="1" t="s">
        <v>12</v>
      </c>
      <c r="B473" s="1" t="s">
        <v>13</v>
      </c>
      <c r="C473" s="1" t="s">
        <v>14</v>
      </c>
      <c r="D473" s="1" t="s">
        <v>129</v>
      </c>
      <c r="E473" s="1">
        <v>1987</v>
      </c>
      <c r="F473" s="1" t="s">
        <v>128</v>
      </c>
      <c r="G473" s="1" t="s">
        <v>127</v>
      </c>
      <c r="H473" s="1"/>
      <c r="I473" s="1"/>
      <c r="J473" s="1"/>
      <c r="K473" s="1">
        <v>111794000</v>
      </c>
      <c r="L473" s="1" t="s">
        <v>126</v>
      </c>
    </row>
    <row r="474" spans="1:12" x14ac:dyDescent="0.25">
      <c r="A474" s="1" t="s">
        <v>12</v>
      </c>
      <c r="B474" s="1" t="s">
        <v>13</v>
      </c>
      <c r="C474" s="1" t="s">
        <v>14</v>
      </c>
      <c r="D474" s="1" t="s">
        <v>129</v>
      </c>
      <c r="E474" s="1">
        <v>1987</v>
      </c>
      <c r="F474" s="1" t="s">
        <v>128</v>
      </c>
      <c r="G474" s="1" t="s">
        <v>127</v>
      </c>
      <c r="H474" s="1"/>
      <c r="I474" s="1"/>
      <c r="J474" s="1"/>
      <c r="K474" s="1">
        <v>112434000</v>
      </c>
      <c r="L474" s="1" t="s">
        <v>126</v>
      </c>
    </row>
    <row r="475" spans="1:12" x14ac:dyDescent="0.25">
      <c r="A475" s="1" t="s">
        <v>12</v>
      </c>
      <c r="B475" s="1" t="s">
        <v>13</v>
      </c>
      <c r="C475" s="1" t="s">
        <v>14</v>
      </c>
      <c r="D475" s="1" t="s">
        <v>129</v>
      </c>
      <c r="E475" s="1">
        <v>1987</v>
      </c>
      <c r="F475" s="1" t="s">
        <v>128</v>
      </c>
      <c r="G475" s="1" t="s">
        <v>127</v>
      </c>
      <c r="H475" s="1"/>
      <c r="I475" s="1"/>
      <c r="J475" s="1"/>
      <c r="K475" s="1">
        <v>112246000</v>
      </c>
      <c r="L475" s="1" t="s">
        <v>126</v>
      </c>
    </row>
    <row r="476" spans="1:12" x14ac:dyDescent="0.25">
      <c r="A476" s="1" t="s">
        <v>12</v>
      </c>
      <c r="B476" s="1" t="s">
        <v>13</v>
      </c>
      <c r="C476" s="1" t="s">
        <v>14</v>
      </c>
      <c r="D476" s="1" t="s">
        <v>129</v>
      </c>
      <c r="E476" s="1">
        <v>1987</v>
      </c>
      <c r="F476" s="1" t="s">
        <v>128</v>
      </c>
      <c r="G476" s="1" t="s">
        <v>127</v>
      </c>
      <c r="H476" s="1"/>
      <c r="I476" s="1"/>
      <c r="J476" s="1"/>
      <c r="K476" s="1">
        <v>112634000</v>
      </c>
      <c r="L476" s="1" t="s">
        <v>126</v>
      </c>
    </row>
    <row r="477" spans="1:12" x14ac:dyDescent="0.25">
      <c r="A477" s="1" t="s">
        <v>12</v>
      </c>
      <c r="B477" s="1" t="s">
        <v>13</v>
      </c>
      <c r="C477" s="1" t="s">
        <v>14</v>
      </c>
      <c r="D477" s="1" t="s">
        <v>129</v>
      </c>
      <c r="E477" s="1">
        <v>1987</v>
      </c>
      <c r="F477" s="1" t="s">
        <v>128</v>
      </c>
      <c r="G477" s="1" t="s">
        <v>127</v>
      </c>
      <c r="H477" s="1"/>
      <c r="I477" s="1"/>
      <c r="J477" s="1"/>
      <c r="K477" s="1">
        <v>113057000</v>
      </c>
      <c r="L477" s="1" t="s">
        <v>126</v>
      </c>
    </row>
    <row r="478" spans="1:12" x14ac:dyDescent="0.25">
      <c r="A478" s="1" t="s">
        <v>12</v>
      </c>
      <c r="B478" s="1" t="s">
        <v>13</v>
      </c>
      <c r="C478" s="1" t="s">
        <v>14</v>
      </c>
      <c r="D478" s="1" t="s">
        <v>129</v>
      </c>
      <c r="E478" s="1">
        <v>1987</v>
      </c>
      <c r="F478" s="1" t="s">
        <v>128</v>
      </c>
      <c r="G478" s="1" t="s">
        <v>127</v>
      </c>
      <c r="H478" s="1"/>
      <c r="I478" s="1"/>
      <c r="J478" s="1"/>
      <c r="K478" s="1">
        <v>112909000</v>
      </c>
      <c r="L478" s="1" t="s">
        <v>126</v>
      </c>
    </row>
    <row r="479" spans="1:12" x14ac:dyDescent="0.25">
      <c r="A479" s="1" t="s">
        <v>12</v>
      </c>
      <c r="B479" s="1" t="s">
        <v>13</v>
      </c>
      <c r="C479" s="1" t="s">
        <v>14</v>
      </c>
      <c r="D479" s="1" t="s">
        <v>129</v>
      </c>
      <c r="E479" s="1">
        <v>1987</v>
      </c>
      <c r="F479" s="1" t="s">
        <v>128</v>
      </c>
      <c r="G479" s="1" t="s">
        <v>127</v>
      </c>
      <c r="H479" s="1"/>
      <c r="I479" s="1"/>
      <c r="J479" s="1"/>
      <c r="K479" s="1">
        <v>113282000</v>
      </c>
      <c r="L479" s="1" t="s">
        <v>126</v>
      </c>
    </row>
    <row r="480" spans="1:12" x14ac:dyDescent="0.25">
      <c r="A480" s="1" t="s">
        <v>12</v>
      </c>
      <c r="B480" s="1" t="s">
        <v>13</v>
      </c>
      <c r="C480" s="1" t="s">
        <v>14</v>
      </c>
      <c r="D480" s="1" t="s">
        <v>129</v>
      </c>
      <c r="E480" s="1">
        <v>1987</v>
      </c>
      <c r="F480" s="1" t="s">
        <v>128</v>
      </c>
      <c r="G480" s="1" t="s">
        <v>127</v>
      </c>
      <c r="H480" s="1"/>
      <c r="I480" s="1"/>
      <c r="J480" s="1"/>
      <c r="K480" s="1">
        <v>113505000</v>
      </c>
      <c r="L480" s="1" t="s">
        <v>126</v>
      </c>
    </row>
    <row r="481" spans="1:12" x14ac:dyDescent="0.25">
      <c r="A481" s="1" t="s">
        <v>12</v>
      </c>
      <c r="B481" s="1" t="s">
        <v>13</v>
      </c>
      <c r="C481" s="1" t="s">
        <v>14</v>
      </c>
      <c r="D481" s="1" t="s">
        <v>129</v>
      </c>
      <c r="E481" s="1">
        <v>1987</v>
      </c>
      <c r="F481" s="1" t="s">
        <v>128</v>
      </c>
      <c r="G481" s="1" t="s">
        <v>127</v>
      </c>
      <c r="H481" s="1"/>
      <c r="I481" s="1"/>
      <c r="J481" s="1"/>
      <c r="K481" s="1">
        <v>113793000</v>
      </c>
      <c r="L481" s="1" t="s">
        <v>126</v>
      </c>
    </row>
    <row r="482" spans="1:12" x14ac:dyDescent="0.25">
      <c r="A482" s="1" t="s">
        <v>12</v>
      </c>
      <c r="B482" s="1" t="s">
        <v>13</v>
      </c>
      <c r="C482" s="1" t="s">
        <v>14</v>
      </c>
      <c r="D482" s="1" t="s">
        <v>129</v>
      </c>
      <c r="E482" s="1">
        <v>1988</v>
      </c>
      <c r="F482" s="1" t="s">
        <v>128</v>
      </c>
      <c r="G482" s="1" t="s">
        <v>127</v>
      </c>
      <c r="H482" s="1"/>
      <c r="I482" s="1"/>
      <c r="J482" s="1"/>
      <c r="K482" s="1">
        <v>114016000</v>
      </c>
      <c r="L482" s="1" t="s">
        <v>126</v>
      </c>
    </row>
    <row r="483" spans="1:12" x14ac:dyDescent="0.25">
      <c r="A483" s="1" t="s">
        <v>12</v>
      </c>
      <c r="B483" s="1" t="s">
        <v>13</v>
      </c>
      <c r="C483" s="1" t="s">
        <v>14</v>
      </c>
      <c r="D483" s="1" t="s">
        <v>129</v>
      </c>
      <c r="E483" s="1">
        <v>1988</v>
      </c>
      <c r="F483" s="1" t="s">
        <v>128</v>
      </c>
      <c r="G483" s="1" t="s">
        <v>127</v>
      </c>
      <c r="H483" s="1"/>
      <c r="I483" s="1"/>
      <c r="J483" s="1"/>
      <c r="K483" s="1">
        <v>114227000</v>
      </c>
      <c r="L483" s="1" t="s">
        <v>126</v>
      </c>
    </row>
    <row r="484" spans="1:12" x14ac:dyDescent="0.25">
      <c r="A484" s="1" t="s">
        <v>12</v>
      </c>
      <c r="B484" s="1" t="s">
        <v>13</v>
      </c>
      <c r="C484" s="1" t="s">
        <v>14</v>
      </c>
      <c r="D484" s="1" t="s">
        <v>129</v>
      </c>
      <c r="E484" s="1">
        <v>1988</v>
      </c>
      <c r="F484" s="1" t="s">
        <v>128</v>
      </c>
      <c r="G484" s="1" t="s">
        <v>127</v>
      </c>
      <c r="H484" s="1"/>
      <c r="I484" s="1"/>
      <c r="J484" s="1"/>
      <c r="K484" s="1">
        <v>114037000</v>
      </c>
      <c r="L484" s="1" t="s">
        <v>126</v>
      </c>
    </row>
    <row r="485" spans="1:12" x14ac:dyDescent="0.25">
      <c r="A485" s="1" t="s">
        <v>12</v>
      </c>
      <c r="B485" s="1" t="s">
        <v>13</v>
      </c>
      <c r="C485" s="1" t="s">
        <v>14</v>
      </c>
      <c r="D485" s="1" t="s">
        <v>129</v>
      </c>
      <c r="E485" s="1">
        <v>1988</v>
      </c>
      <c r="F485" s="1" t="s">
        <v>128</v>
      </c>
      <c r="G485" s="1" t="s">
        <v>127</v>
      </c>
      <c r="H485" s="1"/>
      <c r="I485" s="1"/>
      <c r="J485" s="1"/>
      <c r="K485" s="1">
        <v>114650000</v>
      </c>
      <c r="L485" s="1" t="s">
        <v>126</v>
      </c>
    </row>
    <row r="486" spans="1:12" x14ac:dyDescent="0.25">
      <c r="A486" s="1" t="s">
        <v>12</v>
      </c>
      <c r="B486" s="1" t="s">
        <v>13</v>
      </c>
      <c r="C486" s="1" t="s">
        <v>14</v>
      </c>
      <c r="D486" s="1" t="s">
        <v>129</v>
      </c>
      <c r="E486" s="1">
        <v>1988</v>
      </c>
      <c r="F486" s="1" t="s">
        <v>128</v>
      </c>
      <c r="G486" s="1" t="s">
        <v>127</v>
      </c>
      <c r="H486" s="1"/>
      <c r="I486" s="1"/>
      <c r="J486" s="1"/>
      <c r="K486" s="1">
        <v>114292000</v>
      </c>
      <c r="L486" s="1" t="s">
        <v>126</v>
      </c>
    </row>
    <row r="487" spans="1:12" x14ac:dyDescent="0.25">
      <c r="A487" s="1" t="s">
        <v>12</v>
      </c>
      <c r="B487" s="1" t="s">
        <v>13</v>
      </c>
      <c r="C487" s="1" t="s">
        <v>14</v>
      </c>
      <c r="D487" s="1" t="s">
        <v>129</v>
      </c>
      <c r="E487" s="1">
        <v>1988</v>
      </c>
      <c r="F487" s="1" t="s">
        <v>128</v>
      </c>
      <c r="G487" s="1" t="s">
        <v>127</v>
      </c>
      <c r="H487" s="1"/>
      <c r="I487" s="1"/>
      <c r="J487" s="1"/>
      <c r="K487" s="1">
        <v>114927000</v>
      </c>
      <c r="L487" s="1" t="s">
        <v>126</v>
      </c>
    </row>
    <row r="488" spans="1:12" x14ac:dyDescent="0.25">
      <c r="A488" s="1" t="s">
        <v>12</v>
      </c>
      <c r="B488" s="1" t="s">
        <v>13</v>
      </c>
      <c r="C488" s="1" t="s">
        <v>14</v>
      </c>
      <c r="D488" s="1" t="s">
        <v>129</v>
      </c>
      <c r="E488" s="1">
        <v>1988</v>
      </c>
      <c r="F488" s="1" t="s">
        <v>128</v>
      </c>
      <c r="G488" s="1" t="s">
        <v>127</v>
      </c>
      <c r="H488" s="1"/>
      <c r="I488" s="1"/>
      <c r="J488" s="1"/>
      <c r="K488" s="1">
        <v>115060000</v>
      </c>
      <c r="L488" s="1" t="s">
        <v>126</v>
      </c>
    </row>
    <row r="489" spans="1:12" x14ac:dyDescent="0.25">
      <c r="A489" s="1" t="s">
        <v>12</v>
      </c>
      <c r="B489" s="1" t="s">
        <v>13</v>
      </c>
      <c r="C489" s="1" t="s">
        <v>14</v>
      </c>
      <c r="D489" s="1" t="s">
        <v>129</v>
      </c>
      <c r="E489" s="1">
        <v>1988</v>
      </c>
      <c r="F489" s="1" t="s">
        <v>128</v>
      </c>
      <c r="G489" s="1" t="s">
        <v>127</v>
      </c>
      <c r="H489" s="1"/>
      <c r="I489" s="1"/>
      <c r="J489" s="1"/>
      <c r="K489" s="1">
        <v>115282000</v>
      </c>
      <c r="L489" s="1" t="s">
        <v>126</v>
      </c>
    </row>
    <row r="490" spans="1:12" x14ac:dyDescent="0.25">
      <c r="A490" s="1" t="s">
        <v>12</v>
      </c>
      <c r="B490" s="1" t="s">
        <v>13</v>
      </c>
      <c r="C490" s="1" t="s">
        <v>14</v>
      </c>
      <c r="D490" s="1" t="s">
        <v>129</v>
      </c>
      <c r="E490" s="1">
        <v>1988</v>
      </c>
      <c r="F490" s="1" t="s">
        <v>128</v>
      </c>
      <c r="G490" s="1" t="s">
        <v>127</v>
      </c>
      <c r="H490" s="1"/>
      <c r="I490" s="1"/>
      <c r="J490" s="1"/>
      <c r="K490" s="1">
        <v>115356000</v>
      </c>
      <c r="L490" s="1" t="s">
        <v>126</v>
      </c>
    </row>
    <row r="491" spans="1:12" x14ac:dyDescent="0.25">
      <c r="A491" s="1" t="s">
        <v>12</v>
      </c>
      <c r="B491" s="1" t="s">
        <v>13</v>
      </c>
      <c r="C491" s="1" t="s">
        <v>14</v>
      </c>
      <c r="D491" s="1" t="s">
        <v>129</v>
      </c>
      <c r="E491" s="1">
        <v>1988</v>
      </c>
      <c r="F491" s="1" t="s">
        <v>128</v>
      </c>
      <c r="G491" s="1" t="s">
        <v>127</v>
      </c>
      <c r="H491" s="1"/>
      <c r="I491" s="1"/>
      <c r="J491" s="1"/>
      <c r="K491" s="1">
        <v>115638000</v>
      </c>
      <c r="L491" s="1" t="s">
        <v>126</v>
      </c>
    </row>
    <row r="492" spans="1:12" x14ac:dyDescent="0.25">
      <c r="A492" s="1" t="s">
        <v>12</v>
      </c>
      <c r="B492" s="1" t="s">
        <v>13</v>
      </c>
      <c r="C492" s="1" t="s">
        <v>14</v>
      </c>
      <c r="D492" s="1" t="s">
        <v>129</v>
      </c>
      <c r="E492" s="1">
        <v>1988</v>
      </c>
      <c r="F492" s="1" t="s">
        <v>128</v>
      </c>
      <c r="G492" s="1" t="s">
        <v>127</v>
      </c>
      <c r="H492" s="1"/>
      <c r="I492" s="1"/>
      <c r="J492" s="1"/>
      <c r="K492" s="1">
        <v>116100000</v>
      </c>
      <c r="L492" s="1" t="s">
        <v>126</v>
      </c>
    </row>
    <row r="493" spans="1:12" x14ac:dyDescent="0.25">
      <c r="A493" s="1" t="s">
        <v>12</v>
      </c>
      <c r="B493" s="1" t="s">
        <v>13</v>
      </c>
      <c r="C493" s="1" t="s">
        <v>14</v>
      </c>
      <c r="D493" s="1" t="s">
        <v>129</v>
      </c>
      <c r="E493" s="1">
        <v>1988</v>
      </c>
      <c r="F493" s="1" t="s">
        <v>128</v>
      </c>
      <c r="G493" s="1" t="s">
        <v>127</v>
      </c>
      <c r="H493" s="1"/>
      <c r="I493" s="1"/>
      <c r="J493" s="1"/>
      <c r="K493" s="1">
        <v>116104000</v>
      </c>
      <c r="L493" s="1" t="s">
        <v>126</v>
      </c>
    </row>
    <row r="494" spans="1:12" x14ac:dyDescent="0.25">
      <c r="A494" s="1" t="s">
        <v>12</v>
      </c>
      <c r="B494" s="1" t="s">
        <v>13</v>
      </c>
      <c r="C494" s="1" t="s">
        <v>14</v>
      </c>
      <c r="D494" s="1" t="s">
        <v>129</v>
      </c>
      <c r="E494" s="1">
        <v>1989</v>
      </c>
      <c r="F494" s="1" t="s">
        <v>128</v>
      </c>
      <c r="G494" s="1" t="s">
        <v>127</v>
      </c>
      <c r="H494" s="1"/>
      <c r="I494" s="1"/>
      <c r="J494" s="1"/>
      <c r="K494" s="1">
        <v>116708000</v>
      </c>
      <c r="L494" s="1" t="s">
        <v>126</v>
      </c>
    </row>
    <row r="495" spans="1:12" x14ac:dyDescent="0.25">
      <c r="A495" s="1" t="s">
        <v>12</v>
      </c>
      <c r="B495" s="1" t="s">
        <v>13</v>
      </c>
      <c r="C495" s="1" t="s">
        <v>14</v>
      </c>
      <c r="D495" s="1" t="s">
        <v>129</v>
      </c>
      <c r="E495" s="1">
        <v>1989</v>
      </c>
      <c r="F495" s="1" t="s">
        <v>128</v>
      </c>
      <c r="G495" s="1" t="s">
        <v>127</v>
      </c>
      <c r="H495" s="1"/>
      <c r="I495" s="1"/>
      <c r="J495" s="1"/>
      <c r="K495" s="1">
        <v>116776000</v>
      </c>
      <c r="L495" s="1" t="s">
        <v>126</v>
      </c>
    </row>
    <row r="496" spans="1:12" x14ac:dyDescent="0.25">
      <c r="A496" s="1" t="s">
        <v>12</v>
      </c>
      <c r="B496" s="1" t="s">
        <v>13</v>
      </c>
      <c r="C496" s="1" t="s">
        <v>14</v>
      </c>
      <c r="D496" s="1" t="s">
        <v>129</v>
      </c>
      <c r="E496" s="1">
        <v>1989</v>
      </c>
      <c r="F496" s="1" t="s">
        <v>128</v>
      </c>
      <c r="G496" s="1" t="s">
        <v>127</v>
      </c>
      <c r="H496" s="1"/>
      <c r="I496" s="1"/>
      <c r="J496" s="1"/>
      <c r="K496" s="1">
        <v>117022000</v>
      </c>
      <c r="L496" s="1" t="s">
        <v>126</v>
      </c>
    </row>
    <row r="497" spans="1:12" x14ac:dyDescent="0.25">
      <c r="A497" s="1" t="s">
        <v>12</v>
      </c>
      <c r="B497" s="1" t="s">
        <v>13</v>
      </c>
      <c r="C497" s="1" t="s">
        <v>14</v>
      </c>
      <c r="D497" s="1" t="s">
        <v>129</v>
      </c>
      <c r="E497" s="1">
        <v>1989</v>
      </c>
      <c r="F497" s="1" t="s">
        <v>128</v>
      </c>
      <c r="G497" s="1" t="s">
        <v>127</v>
      </c>
      <c r="H497" s="1"/>
      <c r="I497" s="1"/>
      <c r="J497" s="1"/>
      <c r="K497" s="1">
        <v>117097000</v>
      </c>
      <c r="L497" s="1" t="s">
        <v>126</v>
      </c>
    </row>
    <row r="498" spans="1:12" x14ac:dyDescent="0.25">
      <c r="A498" s="1" t="s">
        <v>12</v>
      </c>
      <c r="B498" s="1" t="s">
        <v>13</v>
      </c>
      <c r="C498" s="1" t="s">
        <v>14</v>
      </c>
      <c r="D498" s="1" t="s">
        <v>129</v>
      </c>
      <c r="E498" s="1">
        <v>1989</v>
      </c>
      <c r="F498" s="1" t="s">
        <v>128</v>
      </c>
      <c r="G498" s="1" t="s">
        <v>127</v>
      </c>
      <c r="H498" s="1"/>
      <c r="I498" s="1"/>
      <c r="J498" s="1"/>
      <c r="K498" s="1">
        <v>117099000</v>
      </c>
      <c r="L498" s="1" t="s">
        <v>126</v>
      </c>
    </row>
    <row r="499" spans="1:12" x14ac:dyDescent="0.25">
      <c r="A499" s="1" t="s">
        <v>12</v>
      </c>
      <c r="B499" s="1" t="s">
        <v>13</v>
      </c>
      <c r="C499" s="1" t="s">
        <v>14</v>
      </c>
      <c r="D499" s="1" t="s">
        <v>129</v>
      </c>
      <c r="E499" s="1">
        <v>1989</v>
      </c>
      <c r="F499" s="1" t="s">
        <v>128</v>
      </c>
      <c r="G499" s="1" t="s">
        <v>127</v>
      </c>
      <c r="H499" s="1"/>
      <c r="I499" s="1"/>
      <c r="J499" s="1"/>
      <c r="K499" s="1">
        <v>117418000</v>
      </c>
      <c r="L499" s="1" t="s">
        <v>126</v>
      </c>
    </row>
    <row r="500" spans="1:12" x14ac:dyDescent="0.25">
      <c r="A500" s="1" t="s">
        <v>12</v>
      </c>
      <c r="B500" s="1" t="s">
        <v>13</v>
      </c>
      <c r="C500" s="1" t="s">
        <v>14</v>
      </c>
      <c r="D500" s="1" t="s">
        <v>129</v>
      </c>
      <c r="E500" s="1">
        <v>1989</v>
      </c>
      <c r="F500" s="1" t="s">
        <v>128</v>
      </c>
      <c r="G500" s="1" t="s">
        <v>127</v>
      </c>
      <c r="H500" s="1"/>
      <c r="I500" s="1"/>
      <c r="J500" s="1"/>
      <c r="K500" s="1">
        <v>117472000</v>
      </c>
      <c r="L500" s="1" t="s">
        <v>126</v>
      </c>
    </row>
    <row r="501" spans="1:12" x14ac:dyDescent="0.25">
      <c r="A501" s="1" t="s">
        <v>12</v>
      </c>
      <c r="B501" s="1" t="s">
        <v>13</v>
      </c>
      <c r="C501" s="1" t="s">
        <v>14</v>
      </c>
      <c r="D501" s="1" t="s">
        <v>129</v>
      </c>
      <c r="E501" s="1">
        <v>1989</v>
      </c>
      <c r="F501" s="1" t="s">
        <v>128</v>
      </c>
      <c r="G501" s="1" t="s">
        <v>127</v>
      </c>
      <c r="H501" s="1"/>
      <c r="I501" s="1"/>
      <c r="J501" s="1"/>
      <c r="K501" s="1">
        <v>117655000</v>
      </c>
      <c r="L501" s="1" t="s">
        <v>126</v>
      </c>
    </row>
    <row r="502" spans="1:12" x14ac:dyDescent="0.25">
      <c r="A502" s="1" t="s">
        <v>12</v>
      </c>
      <c r="B502" s="1" t="s">
        <v>13</v>
      </c>
      <c r="C502" s="1" t="s">
        <v>14</v>
      </c>
      <c r="D502" s="1" t="s">
        <v>129</v>
      </c>
      <c r="E502" s="1">
        <v>1989</v>
      </c>
      <c r="F502" s="1" t="s">
        <v>128</v>
      </c>
      <c r="G502" s="1" t="s">
        <v>127</v>
      </c>
      <c r="H502" s="1"/>
      <c r="I502" s="1"/>
      <c r="J502" s="1"/>
      <c r="K502" s="1">
        <v>117354000</v>
      </c>
      <c r="L502" s="1" t="s">
        <v>126</v>
      </c>
    </row>
    <row r="503" spans="1:12" x14ac:dyDescent="0.25">
      <c r="A503" s="1" t="s">
        <v>12</v>
      </c>
      <c r="B503" s="1" t="s">
        <v>13</v>
      </c>
      <c r="C503" s="1" t="s">
        <v>14</v>
      </c>
      <c r="D503" s="1" t="s">
        <v>129</v>
      </c>
      <c r="E503" s="1">
        <v>1989</v>
      </c>
      <c r="F503" s="1" t="s">
        <v>128</v>
      </c>
      <c r="G503" s="1" t="s">
        <v>127</v>
      </c>
      <c r="H503" s="1"/>
      <c r="I503" s="1"/>
      <c r="J503" s="1"/>
      <c r="K503" s="1">
        <v>117581000</v>
      </c>
      <c r="L503" s="1" t="s">
        <v>126</v>
      </c>
    </row>
    <row r="504" spans="1:12" x14ac:dyDescent="0.25">
      <c r="A504" s="1" t="s">
        <v>12</v>
      </c>
      <c r="B504" s="1" t="s">
        <v>13</v>
      </c>
      <c r="C504" s="1" t="s">
        <v>14</v>
      </c>
      <c r="D504" s="1" t="s">
        <v>129</v>
      </c>
      <c r="E504" s="1">
        <v>1989</v>
      </c>
      <c r="F504" s="1" t="s">
        <v>128</v>
      </c>
      <c r="G504" s="1" t="s">
        <v>127</v>
      </c>
      <c r="H504" s="1"/>
      <c r="I504" s="1"/>
      <c r="J504" s="1"/>
      <c r="K504" s="1">
        <v>117912000</v>
      </c>
      <c r="L504" s="1" t="s">
        <v>126</v>
      </c>
    </row>
    <row r="505" spans="1:12" x14ac:dyDescent="0.25">
      <c r="A505" s="1" t="s">
        <v>12</v>
      </c>
      <c r="B505" s="1" t="s">
        <v>13</v>
      </c>
      <c r="C505" s="1" t="s">
        <v>14</v>
      </c>
      <c r="D505" s="1" t="s">
        <v>129</v>
      </c>
      <c r="E505" s="1">
        <v>1989</v>
      </c>
      <c r="F505" s="1" t="s">
        <v>128</v>
      </c>
      <c r="G505" s="1" t="s">
        <v>127</v>
      </c>
      <c r="H505" s="1"/>
      <c r="I505" s="1"/>
      <c r="J505" s="1"/>
      <c r="K505" s="1">
        <v>117830000</v>
      </c>
      <c r="L505" s="1" t="s">
        <v>126</v>
      </c>
    </row>
    <row r="506" spans="1:12" x14ac:dyDescent="0.25">
      <c r="A506" s="1" t="s">
        <v>12</v>
      </c>
      <c r="B506" s="1" t="s">
        <v>13</v>
      </c>
      <c r="C506" s="1" t="s">
        <v>14</v>
      </c>
      <c r="D506" s="1" t="s">
        <v>129</v>
      </c>
      <c r="E506" s="1">
        <v>1990</v>
      </c>
      <c r="F506" s="1" t="s">
        <v>128</v>
      </c>
      <c r="G506" s="1" t="s">
        <v>127</v>
      </c>
      <c r="H506" s="1"/>
      <c r="I506" s="1"/>
      <c r="J506" s="1"/>
      <c r="K506" s="1">
        <v>119081000</v>
      </c>
      <c r="L506" s="1" t="s">
        <v>126</v>
      </c>
    </row>
    <row r="507" spans="1:12" x14ac:dyDescent="0.25">
      <c r="A507" s="1" t="s">
        <v>12</v>
      </c>
      <c r="B507" s="1" t="s">
        <v>13</v>
      </c>
      <c r="C507" s="1" t="s">
        <v>14</v>
      </c>
      <c r="D507" s="1" t="s">
        <v>129</v>
      </c>
      <c r="E507" s="1">
        <v>1990</v>
      </c>
      <c r="F507" s="1" t="s">
        <v>128</v>
      </c>
      <c r="G507" s="1" t="s">
        <v>127</v>
      </c>
      <c r="H507" s="1"/>
      <c r="I507" s="1"/>
      <c r="J507" s="1"/>
      <c r="K507" s="1">
        <v>119059000</v>
      </c>
      <c r="L507" s="1" t="s">
        <v>126</v>
      </c>
    </row>
    <row r="508" spans="1:12" x14ac:dyDescent="0.25">
      <c r="A508" s="1" t="s">
        <v>12</v>
      </c>
      <c r="B508" s="1" t="s">
        <v>13</v>
      </c>
      <c r="C508" s="1" t="s">
        <v>14</v>
      </c>
      <c r="D508" s="1" t="s">
        <v>129</v>
      </c>
      <c r="E508" s="1">
        <v>1990</v>
      </c>
      <c r="F508" s="1" t="s">
        <v>128</v>
      </c>
      <c r="G508" s="1" t="s">
        <v>127</v>
      </c>
      <c r="H508" s="1"/>
      <c r="I508" s="1"/>
      <c r="J508" s="1"/>
      <c r="K508" s="1">
        <v>119203000</v>
      </c>
      <c r="L508" s="1" t="s">
        <v>126</v>
      </c>
    </row>
    <row r="509" spans="1:12" x14ac:dyDescent="0.25">
      <c r="A509" s="1" t="s">
        <v>12</v>
      </c>
      <c r="B509" s="1" t="s">
        <v>13</v>
      </c>
      <c r="C509" s="1" t="s">
        <v>14</v>
      </c>
      <c r="D509" s="1" t="s">
        <v>129</v>
      </c>
      <c r="E509" s="1">
        <v>1990</v>
      </c>
      <c r="F509" s="1" t="s">
        <v>128</v>
      </c>
      <c r="G509" s="1" t="s">
        <v>127</v>
      </c>
      <c r="H509" s="1"/>
      <c r="I509" s="1"/>
      <c r="J509" s="1"/>
      <c r="K509" s="1">
        <v>118852000</v>
      </c>
      <c r="L509" s="1" t="s">
        <v>126</v>
      </c>
    </row>
    <row r="510" spans="1:12" x14ac:dyDescent="0.25">
      <c r="A510" s="1" t="s">
        <v>12</v>
      </c>
      <c r="B510" s="1" t="s">
        <v>13</v>
      </c>
      <c r="C510" s="1" t="s">
        <v>14</v>
      </c>
      <c r="D510" s="1" t="s">
        <v>129</v>
      </c>
      <c r="E510" s="1">
        <v>1990</v>
      </c>
      <c r="F510" s="1" t="s">
        <v>128</v>
      </c>
      <c r="G510" s="1" t="s">
        <v>127</v>
      </c>
      <c r="H510" s="1"/>
      <c r="I510" s="1"/>
      <c r="J510" s="1"/>
      <c r="K510" s="1">
        <v>119151000</v>
      </c>
      <c r="L510" s="1" t="s">
        <v>126</v>
      </c>
    </row>
    <row r="511" spans="1:12" x14ac:dyDescent="0.25">
      <c r="A511" s="1" t="s">
        <v>12</v>
      </c>
      <c r="B511" s="1" t="s">
        <v>13</v>
      </c>
      <c r="C511" s="1" t="s">
        <v>14</v>
      </c>
      <c r="D511" s="1" t="s">
        <v>129</v>
      </c>
      <c r="E511" s="1">
        <v>1990</v>
      </c>
      <c r="F511" s="1" t="s">
        <v>128</v>
      </c>
      <c r="G511" s="1" t="s">
        <v>127</v>
      </c>
      <c r="H511" s="1"/>
      <c r="I511" s="1"/>
      <c r="J511" s="1"/>
      <c r="K511" s="1">
        <v>118983000</v>
      </c>
      <c r="L511" s="1" t="s">
        <v>126</v>
      </c>
    </row>
    <row r="512" spans="1:12" x14ac:dyDescent="0.25">
      <c r="A512" s="1" t="s">
        <v>12</v>
      </c>
      <c r="B512" s="1" t="s">
        <v>13</v>
      </c>
      <c r="C512" s="1" t="s">
        <v>14</v>
      </c>
      <c r="D512" s="1" t="s">
        <v>129</v>
      </c>
      <c r="E512" s="1">
        <v>1990</v>
      </c>
      <c r="F512" s="1" t="s">
        <v>128</v>
      </c>
      <c r="G512" s="1" t="s">
        <v>127</v>
      </c>
      <c r="H512" s="1"/>
      <c r="I512" s="1"/>
      <c r="J512" s="1"/>
      <c r="K512" s="1">
        <v>118810000</v>
      </c>
      <c r="L512" s="1" t="s">
        <v>126</v>
      </c>
    </row>
    <row r="513" spans="1:12" x14ac:dyDescent="0.25">
      <c r="A513" s="1" t="s">
        <v>12</v>
      </c>
      <c r="B513" s="1" t="s">
        <v>13</v>
      </c>
      <c r="C513" s="1" t="s">
        <v>14</v>
      </c>
      <c r="D513" s="1" t="s">
        <v>129</v>
      </c>
      <c r="E513" s="1">
        <v>1990</v>
      </c>
      <c r="F513" s="1" t="s">
        <v>128</v>
      </c>
      <c r="G513" s="1" t="s">
        <v>127</v>
      </c>
      <c r="H513" s="1"/>
      <c r="I513" s="1"/>
      <c r="J513" s="1"/>
      <c r="K513" s="1">
        <v>118802000</v>
      </c>
      <c r="L513" s="1" t="s">
        <v>126</v>
      </c>
    </row>
    <row r="514" spans="1:12" x14ac:dyDescent="0.25">
      <c r="A514" s="1" t="s">
        <v>12</v>
      </c>
      <c r="B514" s="1" t="s">
        <v>13</v>
      </c>
      <c r="C514" s="1" t="s">
        <v>14</v>
      </c>
      <c r="D514" s="1" t="s">
        <v>129</v>
      </c>
      <c r="E514" s="1">
        <v>1990</v>
      </c>
      <c r="F514" s="1" t="s">
        <v>128</v>
      </c>
      <c r="G514" s="1" t="s">
        <v>127</v>
      </c>
      <c r="H514" s="1"/>
      <c r="I514" s="1"/>
      <c r="J514" s="1"/>
      <c r="K514" s="1">
        <v>118524000</v>
      </c>
      <c r="L514" s="1" t="s">
        <v>126</v>
      </c>
    </row>
    <row r="515" spans="1:12" x14ac:dyDescent="0.25">
      <c r="A515" s="1" t="s">
        <v>12</v>
      </c>
      <c r="B515" s="1" t="s">
        <v>13</v>
      </c>
      <c r="C515" s="1" t="s">
        <v>14</v>
      </c>
      <c r="D515" s="1" t="s">
        <v>129</v>
      </c>
      <c r="E515" s="1">
        <v>1990</v>
      </c>
      <c r="F515" s="1" t="s">
        <v>128</v>
      </c>
      <c r="G515" s="1" t="s">
        <v>127</v>
      </c>
      <c r="H515" s="1"/>
      <c r="I515" s="1"/>
      <c r="J515" s="1"/>
      <c r="K515" s="1">
        <v>118536000</v>
      </c>
      <c r="L515" s="1" t="s">
        <v>126</v>
      </c>
    </row>
    <row r="516" spans="1:12" x14ac:dyDescent="0.25">
      <c r="A516" s="1" t="s">
        <v>12</v>
      </c>
      <c r="B516" s="1" t="s">
        <v>13</v>
      </c>
      <c r="C516" s="1" t="s">
        <v>14</v>
      </c>
      <c r="D516" s="1" t="s">
        <v>129</v>
      </c>
      <c r="E516" s="1">
        <v>1990</v>
      </c>
      <c r="F516" s="1" t="s">
        <v>128</v>
      </c>
      <c r="G516" s="1" t="s">
        <v>127</v>
      </c>
      <c r="H516" s="1"/>
      <c r="I516" s="1"/>
      <c r="J516" s="1"/>
      <c r="K516" s="1">
        <v>118306000</v>
      </c>
      <c r="L516" s="1" t="s">
        <v>126</v>
      </c>
    </row>
    <row r="517" spans="1:12" x14ac:dyDescent="0.25">
      <c r="A517" s="1" t="s">
        <v>12</v>
      </c>
      <c r="B517" s="1" t="s">
        <v>13</v>
      </c>
      <c r="C517" s="1" t="s">
        <v>14</v>
      </c>
      <c r="D517" s="1" t="s">
        <v>129</v>
      </c>
      <c r="E517" s="1">
        <v>1990</v>
      </c>
      <c r="F517" s="1" t="s">
        <v>128</v>
      </c>
      <c r="G517" s="1" t="s">
        <v>127</v>
      </c>
      <c r="H517" s="1"/>
      <c r="I517" s="1"/>
      <c r="J517" s="1"/>
      <c r="K517" s="1">
        <v>118241000</v>
      </c>
      <c r="L517" s="1" t="s">
        <v>126</v>
      </c>
    </row>
    <row r="518" spans="1:12" x14ac:dyDescent="0.25">
      <c r="A518" s="1" t="s">
        <v>12</v>
      </c>
      <c r="B518" s="1" t="s">
        <v>13</v>
      </c>
      <c r="C518" s="1" t="s">
        <v>14</v>
      </c>
      <c r="D518" s="1" t="s">
        <v>129</v>
      </c>
      <c r="E518" s="1">
        <v>1991</v>
      </c>
      <c r="F518" s="1" t="s">
        <v>128</v>
      </c>
      <c r="G518" s="1" t="s">
        <v>127</v>
      </c>
      <c r="H518" s="1"/>
      <c r="I518" s="1"/>
      <c r="J518" s="1"/>
      <c r="K518" s="1">
        <v>117940000</v>
      </c>
      <c r="L518" s="1" t="s">
        <v>126</v>
      </c>
    </row>
    <row r="519" spans="1:12" x14ac:dyDescent="0.25">
      <c r="A519" s="1" t="s">
        <v>12</v>
      </c>
      <c r="B519" s="1" t="s">
        <v>13</v>
      </c>
      <c r="C519" s="1" t="s">
        <v>14</v>
      </c>
      <c r="D519" s="1" t="s">
        <v>129</v>
      </c>
      <c r="E519" s="1">
        <v>1991</v>
      </c>
      <c r="F519" s="1" t="s">
        <v>128</v>
      </c>
      <c r="G519" s="1" t="s">
        <v>127</v>
      </c>
      <c r="H519" s="1"/>
      <c r="I519" s="1"/>
      <c r="J519" s="1"/>
      <c r="K519" s="1">
        <v>117755000</v>
      </c>
      <c r="L519" s="1" t="s">
        <v>126</v>
      </c>
    </row>
    <row r="520" spans="1:12" x14ac:dyDescent="0.25">
      <c r="A520" s="1" t="s">
        <v>12</v>
      </c>
      <c r="B520" s="1" t="s">
        <v>13</v>
      </c>
      <c r="C520" s="1" t="s">
        <v>14</v>
      </c>
      <c r="D520" s="1" t="s">
        <v>129</v>
      </c>
      <c r="E520" s="1">
        <v>1991</v>
      </c>
      <c r="F520" s="1" t="s">
        <v>128</v>
      </c>
      <c r="G520" s="1" t="s">
        <v>127</v>
      </c>
      <c r="H520" s="1"/>
      <c r="I520" s="1"/>
      <c r="J520" s="1"/>
      <c r="K520" s="1">
        <v>117652000</v>
      </c>
      <c r="L520" s="1" t="s">
        <v>126</v>
      </c>
    </row>
    <row r="521" spans="1:12" x14ac:dyDescent="0.25">
      <c r="A521" s="1" t="s">
        <v>12</v>
      </c>
      <c r="B521" s="1" t="s">
        <v>13</v>
      </c>
      <c r="C521" s="1" t="s">
        <v>14</v>
      </c>
      <c r="D521" s="1" t="s">
        <v>129</v>
      </c>
      <c r="E521" s="1">
        <v>1991</v>
      </c>
      <c r="F521" s="1" t="s">
        <v>128</v>
      </c>
      <c r="G521" s="1" t="s">
        <v>127</v>
      </c>
      <c r="H521" s="1"/>
      <c r="I521" s="1"/>
      <c r="J521" s="1"/>
      <c r="K521" s="1">
        <v>118109000</v>
      </c>
      <c r="L521" s="1" t="s">
        <v>126</v>
      </c>
    </row>
    <row r="522" spans="1:12" x14ac:dyDescent="0.25">
      <c r="A522" s="1" t="s">
        <v>12</v>
      </c>
      <c r="B522" s="1" t="s">
        <v>13</v>
      </c>
      <c r="C522" s="1" t="s">
        <v>14</v>
      </c>
      <c r="D522" s="1" t="s">
        <v>129</v>
      </c>
      <c r="E522" s="1">
        <v>1991</v>
      </c>
      <c r="F522" s="1" t="s">
        <v>128</v>
      </c>
      <c r="G522" s="1" t="s">
        <v>127</v>
      </c>
      <c r="H522" s="1"/>
      <c r="I522" s="1"/>
      <c r="J522" s="1"/>
      <c r="K522" s="1">
        <v>117440000</v>
      </c>
      <c r="L522" s="1" t="s">
        <v>126</v>
      </c>
    </row>
    <row r="523" spans="1:12" x14ac:dyDescent="0.25">
      <c r="A523" s="1" t="s">
        <v>12</v>
      </c>
      <c r="B523" s="1" t="s">
        <v>13</v>
      </c>
      <c r="C523" s="1" t="s">
        <v>14</v>
      </c>
      <c r="D523" s="1" t="s">
        <v>129</v>
      </c>
      <c r="E523" s="1">
        <v>1991</v>
      </c>
      <c r="F523" s="1" t="s">
        <v>128</v>
      </c>
      <c r="G523" s="1" t="s">
        <v>127</v>
      </c>
      <c r="H523" s="1"/>
      <c r="I523" s="1"/>
      <c r="J523" s="1"/>
      <c r="K523" s="1">
        <v>117639000</v>
      </c>
      <c r="L523" s="1" t="s">
        <v>126</v>
      </c>
    </row>
    <row r="524" spans="1:12" x14ac:dyDescent="0.25">
      <c r="A524" s="1" t="s">
        <v>12</v>
      </c>
      <c r="B524" s="1" t="s">
        <v>13</v>
      </c>
      <c r="C524" s="1" t="s">
        <v>14</v>
      </c>
      <c r="D524" s="1" t="s">
        <v>129</v>
      </c>
      <c r="E524" s="1">
        <v>1991</v>
      </c>
      <c r="F524" s="1" t="s">
        <v>128</v>
      </c>
      <c r="G524" s="1" t="s">
        <v>127</v>
      </c>
      <c r="H524" s="1"/>
      <c r="I524" s="1"/>
      <c r="J524" s="1"/>
      <c r="K524" s="1">
        <v>117568000</v>
      </c>
      <c r="L524" s="1" t="s">
        <v>126</v>
      </c>
    </row>
    <row r="525" spans="1:12" x14ac:dyDescent="0.25">
      <c r="A525" s="1" t="s">
        <v>12</v>
      </c>
      <c r="B525" s="1" t="s">
        <v>13</v>
      </c>
      <c r="C525" s="1" t="s">
        <v>14</v>
      </c>
      <c r="D525" s="1" t="s">
        <v>129</v>
      </c>
      <c r="E525" s="1">
        <v>1991</v>
      </c>
      <c r="F525" s="1" t="s">
        <v>128</v>
      </c>
      <c r="G525" s="1" t="s">
        <v>127</v>
      </c>
      <c r="H525" s="1"/>
      <c r="I525" s="1"/>
      <c r="J525" s="1"/>
      <c r="K525" s="1">
        <v>117484000</v>
      </c>
      <c r="L525" s="1" t="s">
        <v>126</v>
      </c>
    </row>
    <row r="526" spans="1:12" x14ac:dyDescent="0.25">
      <c r="A526" s="1" t="s">
        <v>12</v>
      </c>
      <c r="B526" s="1" t="s">
        <v>13</v>
      </c>
      <c r="C526" s="1" t="s">
        <v>14</v>
      </c>
      <c r="D526" s="1" t="s">
        <v>129</v>
      </c>
      <c r="E526" s="1">
        <v>1991</v>
      </c>
      <c r="F526" s="1" t="s">
        <v>128</v>
      </c>
      <c r="G526" s="1" t="s">
        <v>127</v>
      </c>
      <c r="H526" s="1"/>
      <c r="I526" s="1"/>
      <c r="J526" s="1"/>
      <c r="K526" s="1">
        <v>117928000</v>
      </c>
      <c r="L526" s="1" t="s">
        <v>126</v>
      </c>
    </row>
    <row r="527" spans="1:12" x14ac:dyDescent="0.25">
      <c r="A527" s="1" t="s">
        <v>12</v>
      </c>
      <c r="B527" s="1" t="s">
        <v>13</v>
      </c>
      <c r="C527" s="1" t="s">
        <v>14</v>
      </c>
      <c r="D527" s="1" t="s">
        <v>129</v>
      </c>
      <c r="E527" s="1">
        <v>1991</v>
      </c>
      <c r="F527" s="1" t="s">
        <v>128</v>
      </c>
      <c r="G527" s="1" t="s">
        <v>127</v>
      </c>
      <c r="H527" s="1"/>
      <c r="I527" s="1"/>
      <c r="J527" s="1"/>
      <c r="K527" s="1">
        <v>117800000</v>
      </c>
      <c r="L527" s="1" t="s">
        <v>126</v>
      </c>
    </row>
    <row r="528" spans="1:12" x14ac:dyDescent="0.25">
      <c r="A528" s="1" t="s">
        <v>12</v>
      </c>
      <c r="B528" s="1" t="s">
        <v>13</v>
      </c>
      <c r="C528" s="1" t="s">
        <v>14</v>
      </c>
      <c r="D528" s="1" t="s">
        <v>129</v>
      </c>
      <c r="E528" s="1">
        <v>1991</v>
      </c>
      <c r="F528" s="1" t="s">
        <v>128</v>
      </c>
      <c r="G528" s="1" t="s">
        <v>127</v>
      </c>
      <c r="H528" s="1"/>
      <c r="I528" s="1"/>
      <c r="J528" s="1"/>
      <c r="K528" s="1">
        <v>117770000</v>
      </c>
      <c r="L528" s="1" t="s">
        <v>126</v>
      </c>
    </row>
    <row r="529" spans="1:12" x14ac:dyDescent="0.25">
      <c r="A529" s="1" t="s">
        <v>12</v>
      </c>
      <c r="B529" s="1" t="s">
        <v>13</v>
      </c>
      <c r="C529" s="1" t="s">
        <v>14</v>
      </c>
      <c r="D529" s="1" t="s">
        <v>129</v>
      </c>
      <c r="E529" s="1">
        <v>1991</v>
      </c>
      <c r="F529" s="1" t="s">
        <v>128</v>
      </c>
      <c r="G529" s="1" t="s">
        <v>127</v>
      </c>
      <c r="H529" s="1"/>
      <c r="I529" s="1"/>
      <c r="J529" s="1"/>
      <c r="K529" s="1">
        <v>117466000</v>
      </c>
      <c r="L529" s="1" t="s">
        <v>126</v>
      </c>
    </row>
    <row r="530" spans="1:12" x14ac:dyDescent="0.25">
      <c r="A530" s="1" t="s">
        <v>12</v>
      </c>
      <c r="B530" s="1" t="s">
        <v>13</v>
      </c>
      <c r="C530" s="1" t="s">
        <v>14</v>
      </c>
      <c r="D530" s="1" t="s">
        <v>129</v>
      </c>
      <c r="E530" s="1">
        <v>1992</v>
      </c>
      <c r="F530" s="1" t="s">
        <v>128</v>
      </c>
      <c r="G530" s="1" t="s">
        <v>127</v>
      </c>
      <c r="H530" s="1"/>
      <c r="I530" s="1"/>
      <c r="J530" s="1"/>
      <c r="K530" s="1">
        <v>117978000</v>
      </c>
      <c r="L530" s="1" t="s">
        <v>126</v>
      </c>
    </row>
    <row r="531" spans="1:12" x14ac:dyDescent="0.25">
      <c r="A531" s="1" t="s">
        <v>12</v>
      </c>
      <c r="B531" s="1" t="s">
        <v>13</v>
      </c>
      <c r="C531" s="1" t="s">
        <v>14</v>
      </c>
      <c r="D531" s="1" t="s">
        <v>129</v>
      </c>
      <c r="E531" s="1">
        <v>1992</v>
      </c>
      <c r="F531" s="1" t="s">
        <v>128</v>
      </c>
      <c r="G531" s="1" t="s">
        <v>127</v>
      </c>
      <c r="H531" s="1"/>
      <c r="I531" s="1"/>
      <c r="J531" s="1"/>
      <c r="K531" s="1">
        <v>117753000</v>
      </c>
      <c r="L531" s="1" t="s">
        <v>126</v>
      </c>
    </row>
    <row r="532" spans="1:12" x14ac:dyDescent="0.25">
      <c r="A532" s="1" t="s">
        <v>12</v>
      </c>
      <c r="B532" s="1" t="s">
        <v>13</v>
      </c>
      <c r="C532" s="1" t="s">
        <v>14</v>
      </c>
      <c r="D532" s="1" t="s">
        <v>129</v>
      </c>
      <c r="E532" s="1">
        <v>1992</v>
      </c>
      <c r="F532" s="1" t="s">
        <v>128</v>
      </c>
      <c r="G532" s="1" t="s">
        <v>127</v>
      </c>
      <c r="H532" s="1"/>
      <c r="I532" s="1"/>
      <c r="J532" s="1"/>
      <c r="K532" s="1">
        <v>118144000</v>
      </c>
      <c r="L532" s="1" t="s">
        <v>126</v>
      </c>
    </row>
    <row r="533" spans="1:12" x14ac:dyDescent="0.25">
      <c r="A533" s="1" t="s">
        <v>12</v>
      </c>
      <c r="B533" s="1" t="s">
        <v>13</v>
      </c>
      <c r="C533" s="1" t="s">
        <v>14</v>
      </c>
      <c r="D533" s="1" t="s">
        <v>129</v>
      </c>
      <c r="E533" s="1">
        <v>1992</v>
      </c>
      <c r="F533" s="1" t="s">
        <v>128</v>
      </c>
      <c r="G533" s="1" t="s">
        <v>127</v>
      </c>
      <c r="H533" s="1"/>
      <c r="I533" s="1"/>
      <c r="J533" s="1"/>
      <c r="K533" s="1">
        <v>118426000</v>
      </c>
      <c r="L533" s="1" t="s">
        <v>126</v>
      </c>
    </row>
    <row r="534" spans="1:12" x14ac:dyDescent="0.25">
      <c r="A534" s="1" t="s">
        <v>12</v>
      </c>
      <c r="B534" s="1" t="s">
        <v>13</v>
      </c>
      <c r="C534" s="1" t="s">
        <v>14</v>
      </c>
      <c r="D534" s="1" t="s">
        <v>129</v>
      </c>
      <c r="E534" s="1">
        <v>1992</v>
      </c>
      <c r="F534" s="1" t="s">
        <v>128</v>
      </c>
      <c r="G534" s="1" t="s">
        <v>127</v>
      </c>
      <c r="H534" s="1"/>
      <c r="I534" s="1"/>
      <c r="J534" s="1"/>
      <c r="K534" s="1">
        <v>118375000</v>
      </c>
      <c r="L534" s="1" t="s">
        <v>126</v>
      </c>
    </row>
    <row r="535" spans="1:12" x14ac:dyDescent="0.25">
      <c r="A535" s="1" t="s">
        <v>12</v>
      </c>
      <c r="B535" s="1" t="s">
        <v>13</v>
      </c>
      <c r="C535" s="1" t="s">
        <v>14</v>
      </c>
      <c r="D535" s="1" t="s">
        <v>129</v>
      </c>
      <c r="E535" s="1">
        <v>1992</v>
      </c>
      <c r="F535" s="1" t="s">
        <v>128</v>
      </c>
      <c r="G535" s="1" t="s">
        <v>127</v>
      </c>
      <c r="H535" s="1"/>
      <c r="I535" s="1"/>
      <c r="J535" s="1"/>
      <c r="K535" s="1">
        <v>118419000</v>
      </c>
      <c r="L535" s="1" t="s">
        <v>126</v>
      </c>
    </row>
    <row r="536" spans="1:12" x14ac:dyDescent="0.25">
      <c r="A536" s="1" t="s">
        <v>12</v>
      </c>
      <c r="B536" s="1" t="s">
        <v>13</v>
      </c>
      <c r="C536" s="1" t="s">
        <v>14</v>
      </c>
      <c r="D536" s="1" t="s">
        <v>129</v>
      </c>
      <c r="E536" s="1">
        <v>1992</v>
      </c>
      <c r="F536" s="1" t="s">
        <v>128</v>
      </c>
      <c r="G536" s="1" t="s">
        <v>127</v>
      </c>
      <c r="H536" s="1"/>
      <c r="I536" s="1"/>
      <c r="J536" s="1"/>
      <c r="K536" s="1">
        <v>118713000</v>
      </c>
      <c r="L536" s="1" t="s">
        <v>126</v>
      </c>
    </row>
    <row r="537" spans="1:12" x14ac:dyDescent="0.25">
      <c r="A537" s="1" t="s">
        <v>12</v>
      </c>
      <c r="B537" s="1" t="s">
        <v>13</v>
      </c>
      <c r="C537" s="1" t="s">
        <v>14</v>
      </c>
      <c r="D537" s="1" t="s">
        <v>129</v>
      </c>
      <c r="E537" s="1">
        <v>1992</v>
      </c>
      <c r="F537" s="1" t="s">
        <v>128</v>
      </c>
      <c r="G537" s="1" t="s">
        <v>127</v>
      </c>
      <c r="H537" s="1"/>
      <c r="I537" s="1"/>
      <c r="J537" s="1"/>
      <c r="K537" s="1">
        <v>118826000</v>
      </c>
      <c r="L537" s="1" t="s">
        <v>126</v>
      </c>
    </row>
    <row r="538" spans="1:12" x14ac:dyDescent="0.25">
      <c r="A538" s="1" t="s">
        <v>12</v>
      </c>
      <c r="B538" s="1" t="s">
        <v>13</v>
      </c>
      <c r="C538" s="1" t="s">
        <v>14</v>
      </c>
      <c r="D538" s="1" t="s">
        <v>129</v>
      </c>
      <c r="E538" s="1">
        <v>1992</v>
      </c>
      <c r="F538" s="1" t="s">
        <v>128</v>
      </c>
      <c r="G538" s="1" t="s">
        <v>127</v>
      </c>
      <c r="H538" s="1"/>
      <c r="I538" s="1"/>
      <c r="J538" s="1"/>
      <c r="K538" s="1">
        <v>118720000</v>
      </c>
      <c r="L538" s="1" t="s">
        <v>126</v>
      </c>
    </row>
    <row r="539" spans="1:12" x14ac:dyDescent="0.25">
      <c r="A539" s="1" t="s">
        <v>12</v>
      </c>
      <c r="B539" s="1" t="s">
        <v>13</v>
      </c>
      <c r="C539" s="1" t="s">
        <v>14</v>
      </c>
      <c r="D539" s="1" t="s">
        <v>129</v>
      </c>
      <c r="E539" s="1">
        <v>1992</v>
      </c>
      <c r="F539" s="1" t="s">
        <v>128</v>
      </c>
      <c r="G539" s="1" t="s">
        <v>127</v>
      </c>
      <c r="H539" s="1"/>
      <c r="I539" s="1"/>
      <c r="J539" s="1"/>
      <c r="K539" s="1">
        <v>118628000</v>
      </c>
      <c r="L539" s="1" t="s">
        <v>126</v>
      </c>
    </row>
    <row r="540" spans="1:12" x14ac:dyDescent="0.25">
      <c r="A540" s="1" t="s">
        <v>12</v>
      </c>
      <c r="B540" s="1" t="s">
        <v>13</v>
      </c>
      <c r="C540" s="1" t="s">
        <v>14</v>
      </c>
      <c r="D540" s="1" t="s">
        <v>129</v>
      </c>
      <c r="E540" s="1">
        <v>1992</v>
      </c>
      <c r="F540" s="1" t="s">
        <v>128</v>
      </c>
      <c r="G540" s="1" t="s">
        <v>127</v>
      </c>
      <c r="H540" s="1"/>
      <c r="I540" s="1"/>
      <c r="J540" s="1"/>
      <c r="K540" s="1">
        <v>118876000</v>
      </c>
      <c r="L540" s="1" t="s">
        <v>126</v>
      </c>
    </row>
    <row r="541" spans="1:12" x14ac:dyDescent="0.25">
      <c r="A541" s="1" t="s">
        <v>12</v>
      </c>
      <c r="B541" s="1" t="s">
        <v>13</v>
      </c>
      <c r="C541" s="1" t="s">
        <v>14</v>
      </c>
      <c r="D541" s="1" t="s">
        <v>129</v>
      </c>
      <c r="E541" s="1">
        <v>1992</v>
      </c>
      <c r="F541" s="1" t="s">
        <v>128</v>
      </c>
      <c r="G541" s="1" t="s">
        <v>127</v>
      </c>
      <c r="H541" s="1"/>
      <c r="I541" s="1"/>
      <c r="J541" s="1"/>
      <c r="K541" s="1">
        <v>118997000</v>
      </c>
      <c r="L541" s="1" t="s">
        <v>126</v>
      </c>
    </row>
    <row r="542" spans="1:12" x14ac:dyDescent="0.25">
      <c r="A542" s="1" t="s">
        <v>12</v>
      </c>
      <c r="B542" s="1" t="s">
        <v>13</v>
      </c>
      <c r="C542" s="1" t="s">
        <v>14</v>
      </c>
      <c r="D542" s="1" t="s">
        <v>129</v>
      </c>
      <c r="E542" s="1">
        <v>1993</v>
      </c>
      <c r="F542" s="1" t="s">
        <v>128</v>
      </c>
      <c r="G542" s="1" t="s">
        <v>127</v>
      </c>
      <c r="H542" s="1"/>
      <c r="I542" s="1"/>
      <c r="J542" s="1"/>
      <c r="K542" s="1">
        <v>119075000</v>
      </c>
      <c r="L542" s="1" t="s">
        <v>126</v>
      </c>
    </row>
    <row r="543" spans="1:12" x14ac:dyDescent="0.25">
      <c r="A543" s="1" t="s">
        <v>12</v>
      </c>
      <c r="B543" s="1" t="s">
        <v>13</v>
      </c>
      <c r="C543" s="1" t="s">
        <v>14</v>
      </c>
      <c r="D543" s="1" t="s">
        <v>129</v>
      </c>
      <c r="E543" s="1">
        <v>1993</v>
      </c>
      <c r="F543" s="1" t="s">
        <v>128</v>
      </c>
      <c r="G543" s="1" t="s">
        <v>127</v>
      </c>
      <c r="H543" s="1"/>
      <c r="I543" s="1"/>
      <c r="J543" s="1"/>
      <c r="K543" s="1">
        <v>119275000</v>
      </c>
      <c r="L543" s="1" t="s">
        <v>126</v>
      </c>
    </row>
    <row r="544" spans="1:12" x14ac:dyDescent="0.25">
      <c r="A544" s="1" t="s">
        <v>12</v>
      </c>
      <c r="B544" s="1" t="s">
        <v>13</v>
      </c>
      <c r="C544" s="1" t="s">
        <v>14</v>
      </c>
      <c r="D544" s="1" t="s">
        <v>129</v>
      </c>
      <c r="E544" s="1">
        <v>1993</v>
      </c>
      <c r="F544" s="1" t="s">
        <v>128</v>
      </c>
      <c r="G544" s="1" t="s">
        <v>127</v>
      </c>
      <c r="H544" s="1"/>
      <c r="I544" s="1"/>
      <c r="J544" s="1"/>
      <c r="K544" s="1">
        <v>119542000</v>
      </c>
      <c r="L544" s="1" t="s">
        <v>126</v>
      </c>
    </row>
    <row r="545" spans="1:12" x14ac:dyDescent="0.25">
      <c r="A545" s="1" t="s">
        <v>12</v>
      </c>
      <c r="B545" s="1" t="s">
        <v>13</v>
      </c>
      <c r="C545" s="1" t="s">
        <v>14</v>
      </c>
      <c r="D545" s="1" t="s">
        <v>129</v>
      </c>
      <c r="E545" s="1">
        <v>1993</v>
      </c>
      <c r="F545" s="1" t="s">
        <v>128</v>
      </c>
      <c r="G545" s="1" t="s">
        <v>127</v>
      </c>
      <c r="H545" s="1"/>
      <c r="I545" s="1"/>
      <c r="J545" s="1"/>
      <c r="K545" s="1">
        <v>119474000</v>
      </c>
      <c r="L545" s="1" t="s">
        <v>126</v>
      </c>
    </row>
    <row r="546" spans="1:12" x14ac:dyDescent="0.25">
      <c r="A546" s="1" t="s">
        <v>12</v>
      </c>
      <c r="B546" s="1" t="s">
        <v>13</v>
      </c>
      <c r="C546" s="1" t="s">
        <v>14</v>
      </c>
      <c r="D546" s="1" t="s">
        <v>129</v>
      </c>
      <c r="E546" s="1">
        <v>1993</v>
      </c>
      <c r="F546" s="1" t="s">
        <v>128</v>
      </c>
      <c r="G546" s="1" t="s">
        <v>127</v>
      </c>
      <c r="H546" s="1"/>
      <c r="I546" s="1"/>
      <c r="J546" s="1"/>
      <c r="K546" s="1">
        <v>120115000</v>
      </c>
      <c r="L546" s="1" t="s">
        <v>126</v>
      </c>
    </row>
    <row r="547" spans="1:12" x14ac:dyDescent="0.25">
      <c r="A547" s="1" t="s">
        <v>12</v>
      </c>
      <c r="B547" s="1" t="s">
        <v>13</v>
      </c>
      <c r="C547" s="1" t="s">
        <v>14</v>
      </c>
      <c r="D547" s="1" t="s">
        <v>129</v>
      </c>
      <c r="E547" s="1">
        <v>1993</v>
      </c>
      <c r="F547" s="1" t="s">
        <v>128</v>
      </c>
      <c r="G547" s="1" t="s">
        <v>127</v>
      </c>
      <c r="H547" s="1"/>
      <c r="I547" s="1"/>
      <c r="J547" s="1"/>
      <c r="K547" s="1">
        <v>120290000</v>
      </c>
      <c r="L547" s="1" t="s">
        <v>126</v>
      </c>
    </row>
    <row r="548" spans="1:12" x14ac:dyDescent="0.25">
      <c r="A548" s="1" t="s">
        <v>12</v>
      </c>
      <c r="B548" s="1" t="s">
        <v>13</v>
      </c>
      <c r="C548" s="1" t="s">
        <v>14</v>
      </c>
      <c r="D548" s="1" t="s">
        <v>129</v>
      </c>
      <c r="E548" s="1">
        <v>1993</v>
      </c>
      <c r="F548" s="1" t="s">
        <v>128</v>
      </c>
      <c r="G548" s="1" t="s">
        <v>127</v>
      </c>
      <c r="H548" s="1"/>
      <c r="I548" s="1"/>
      <c r="J548" s="1"/>
      <c r="K548" s="1">
        <v>120467000</v>
      </c>
      <c r="L548" s="1" t="s">
        <v>126</v>
      </c>
    </row>
    <row r="549" spans="1:12" x14ac:dyDescent="0.25">
      <c r="A549" s="1" t="s">
        <v>12</v>
      </c>
      <c r="B549" s="1" t="s">
        <v>13</v>
      </c>
      <c r="C549" s="1" t="s">
        <v>14</v>
      </c>
      <c r="D549" s="1" t="s">
        <v>129</v>
      </c>
      <c r="E549" s="1">
        <v>1993</v>
      </c>
      <c r="F549" s="1" t="s">
        <v>128</v>
      </c>
      <c r="G549" s="1" t="s">
        <v>127</v>
      </c>
      <c r="H549" s="1"/>
      <c r="I549" s="1"/>
      <c r="J549" s="1"/>
      <c r="K549" s="1">
        <v>120856000</v>
      </c>
      <c r="L549" s="1" t="s">
        <v>126</v>
      </c>
    </row>
    <row r="550" spans="1:12" x14ac:dyDescent="0.25">
      <c r="A550" s="1" t="s">
        <v>12</v>
      </c>
      <c r="B550" s="1" t="s">
        <v>13</v>
      </c>
      <c r="C550" s="1" t="s">
        <v>14</v>
      </c>
      <c r="D550" s="1" t="s">
        <v>129</v>
      </c>
      <c r="E550" s="1">
        <v>1993</v>
      </c>
      <c r="F550" s="1" t="s">
        <v>128</v>
      </c>
      <c r="G550" s="1" t="s">
        <v>127</v>
      </c>
      <c r="H550" s="1"/>
      <c r="I550" s="1"/>
      <c r="J550" s="1"/>
      <c r="K550" s="1">
        <v>120554000</v>
      </c>
      <c r="L550" s="1" t="s">
        <v>126</v>
      </c>
    </row>
    <row r="551" spans="1:12" x14ac:dyDescent="0.25">
      <c r="A551" s="1" t="s">
        <v>12</v>
      </c>
      <c r="B551" s="1" t="s">
        <v>13</v>
      </c>
      <c r="C551" s="1" t="s">
        <v>14</v>
      </c>
      <c r="D551" s="1" t="s">
        <v>129</v>
      </c>
      <c r="E551" s="1">
        <v>1993</v>
      </c>
      <c r="F551" s="1" t="s">
        <v>128</v>
      </c>
      <c r="G551" s="1" t="s">
        <v>127</v>
      </c>
      <c r="H551" s="1"/>
      <c r="I551" s="1"/>
      <c r="J551" s="1"/>
      <c r="K551" s="1">
        <v>120823000</v>
      </c>
      <c r="L551" s="1" t="s">
        <v>126</v>
      </c>
    </row>
    <row r="552" spans="1:12" x14ac:dyDescent="0.25">
      <c r="A552" s="1" t="s">
        <v>12</v>
      </c>
      <c r="B552" s="1" t="s">
        <v>13</v>
      </c>
      <c r="C552" s="1" t="s">
        <v>14</v>
      </c>
      <c r="D552" s="1" t="s">
        <v>129</v>
      </c>
      <c r="E552" s="1">
        <v>1993</v>
      </c>
      <c r="F552" s="1" t="s">
        <v>128</v>
      </c>
      <c r="G552" s="1" t="s">
        <v>127</v>
      </c>
      <c r="H552" s="1"/>
      <c r="I552" s="1"/>
      <c r="J552" s="1"/>
      <c r="K552" s="1">
        <v>121169000</v>
      </c>
      <c r="L552" s="1" t="s">
        <v>126</v>
      </c>
    </row>
    <row r="553" spans="1:12" x14ac:dyDescent="0.25">
      <c r="A553" s="1" t="s">
        <v>12</v>
      </c>
      <c r="B553" s="1" t="s">
        <v>13</v>
      </c>
      <c r="C553" s="1" t="s">
        <v>14</v>
      </c>
      <c r="D553" s="1" t="s">
        <v>129</v>
      </c>
      <c r="E553" s="1">
        <v>1993</v>
      </c>
      <c r="F553" s="1" t="s">
        <v>128</v>
      </c>
      <c r="G553" s="1" t="s">
        <v>127</v>
      </c>
      <c r="H553" s="1"/>
      <c r="I553" s="1"/>
      <c r="J553" s="1"/>
      <c r="K553" s="1">
        <v>121464000</v>
      </c>
      <c r="L553" s="1" t="s">
        <v>126</v>
      </c>
    </row>
    <row r="554" spans="1:12" x14ac:dyDescent="0.25">
      <c r="A554" s="1" t="s">
        <v>12</v>
      </c>
      <c r="B554" s="1" t="s">
        <v>13</v>
      </c>
      <c r="C554" s="1" t="s">
        <v>14</v>
      </c>
      <c r="D554" s="1" t="s">
        <v>129</v>
      </c>
      <c r="E554" s="1">
        <v>1994</v>
      </c>
      <c r="F554" s="1" t="s">
        <v>128</v>
      </c>
      <c r="G554" s="1" t="s">
        <v>127</v>
      </c>
      <c r="H554" s="1"/>
      <c r="I554" s="1"/>
      <c r="J554" s="1"/>
      <c r="K554" s="1">
        <v>121966000</v>
      </c>
      <c r="L554" s="1" t="s">
        <v>126</v>
      </c>
    </row>
    <row r="555" spans="1:12" x14ac:dyDescent="0.25">
      <c r="A555" s="1" t="s">
        <v>12</v>
      </c>
      <c r="B555" s="1" t="s">
        <v>13</v>
      </c>
      <c r="C555" s="1" t="s">
        <v>14</v>
      </c>
      <c r="D555" s="1" t="s">
        <v>129</v>
      </c>
      <c r="E555" s="1">
        <v>1994</v>
      </c>
      <c r="F555" s="1" t="s">
        <v>128</v>
      </c>
      <c r="G555" s="1" t="s">
        <v>127</v>
      </c>
      <c r="H555" s="1"/>
      <c r="I555" s="1"/>
      <c r="J555" s="1"/>
      <c r="K555" s="1">
        <v>122086000</v>
      </c>
      <c r="L555" s="1" t="s">
        <v>126</v>
      </c>
    </row>
    <row r="556" spans="1:12" x14ac:dyDescent="0.25">
      <c r="A556" s="1" t="s">
        <v>12</v>
      </c>
      <c r="B556" s="1" t="s">
        <v>13</v>
      </c>
      <c r="C556" s="1" t="s">
        <v>14</v>
      </c>
      <c r="D556" s="1" t="s">
        <v>129</v>
      </c>
      <c r="E556" s="1">
        <v>1994</v>
      </c>
      <c r="F556" s="1" t="s">
        <v>128</v>
      </c>
      <c r="G556" s="1" t="s">
        <v>127</v>
      </c>
      <c r="H556" s="1"/>
      <c r="I556" s="1"/>
      <c r="J556" s="1"/>
      <c r="K556" s="1">
        <v>121930000</v>
      </c>
      <c r="L556" s="1" t="s">
        <v>126</v>
      </c>
    </row>
    <row r="557" spans="1:12" x14ac:dyDescent="0.25">
      <c r="A557" s="1" t="s">
        <v>12</v>
      </c>
      <c r="B557" s="1" t="s">
        <v>13</v>
      </c>
      <c r="C557" s="1" t="s">
        <v>14</v>
      </c>
      <c r="D557" s="1" t="s">
        <v>129</v>
      </c>
      <c r="E557" s="1">
        <v>1994</v>
      </c>
      <c r="F557" s="1" t="s">
        <v>128</v>
      </c>
      <c r="G557" s="1" t="s">
        <v>127</v>
      </c>
      <c r="H557" s="1"/>
      <c r="I557" s="1"/>
      <c r="J557" s="1"/>
      <c r="K557" s="1">
        <v>122290000</v>
      </c>
      <c r="L557" s="1" t="s">
        <v>126</v>
      </c>
    </row>
    <row r="558" spans="1:12" x14ac:dyDescent="0.25">
      <c r="A558" s="1" t="s">
        <v>12</v>
      </c>
      <c r="B558" s="1" t="s">
        <v>13</v>
      </c>
      <c r="C558" s="1" t="s">
        <v>14</v>
      </c>
      <c r="D558" s="1" t="s">
        <v>129</v>
      </c>
      <c r="E558" s="1">
        <v>1994</v>
      </c>
      <c r="F558" s="1" t="s">
        <v>128</v>
      </c>
      <c r="G558" s="1" t="s">
        <v>127</v>
      </c>
      <c r="H558" s="1"/>
      <c r="I558" s="1"/>
      <c r="J558" s="1"/>
      <c r="K558" s="1">
        <v>122864000</v>
      </c>
      <c r="L558" s="1" t="s">
        <v>126</v>
      </c>
    </row>
    <row r="559" spans="1:12" x14ac:dyDescent="0.25">
      <c r="A559" s="1" t="s">
        <v>12</v>
      </c>
      <c r="B559" s="1" t="s">
        <v>13</v>
      </c>
      <c r="C559" s="1" t="s">
        <v>14</v>
      </c>
      <c r="D559" s="1" t="s">
        <v>129</v>
      </c>
      <c r="E559" s="1">
        <v>1994</v>
      </c>
      <c r="F559" s="1" t="s">
        <v>128</v>
      </c>
      <c r="G559" s="1" t="s">
        <v>127</v>
      </c>
      <c r="H559" s="1"/>
      <c r="I559" s="1"/>
      <c r="J559" s="1"/>
      <c r="K559" s="1">
        <v>122634000</v>
      </c>
      <c r="L559" s="1" t="s">
        <v>126</v>
      </c>
    </row>
    <row r="560" spans="1:12" x14ac:dyDescent="0.25">
      <c r="A560" s="1" t="s">
        <v>12</v>
      </c>
      <c r="B560" s="1" t="s">
        <v>13</v>
      </c>
      <c r="C560" s="1" t="s">
        <v>14</v>
      </c>
      <c r="D560" s="1" t="s">
        <v>129</v>
      </c>
      <c r="E560" s="1">
        <v>1994</v>
      </c>
      <c r="F560" s="1" t="s">
        <v>128</v>
      </c>
      <c r="G560" s="1" t="s">
        <v>127</v>
      </c>
      <c r="H560" s="1"/>
      <c r="I560" s="1"/>
      <c r="J560" s="1"/>
      <c r="K560" s="1">
        <v>122706000</v>
      </c>
      <c r="L560" s="1" t="s">
        <v>126</v>
      </c>
    </row>
    <row r="561" spans="1:12" x14ac:dyDescent="0.25">
      <c r="A561" s="1" t="s">
        <v>12</v>
      </c>
      <c r="B561" s="1" t="s">
        <v>13</v>
      </c>
      <c r="C561" s="1" t="s">
        <v>14</v>
      </c>
      <c r="D561" s="1" t="s">
        <v>129</v>
      </c>
      <c r="E561" s="1">
        <v>1994</v>
      </c>
      <c r="F561" s="1" t="s">
        <v>128</v>
      </c>
      <c r="G561" s="1" t="s">
        <v>127</v>
      </c>
      <c r="H561" s="1"/>
      <c r="I561" s="1"/>
      <c r="J561" s="1"/>
      <c r="K561" s="1">
        <v>123342000</v>
      </c>
      <c r="L561" s="1" t="s">
        <v>126</v>
      </c>
    </row>
    <row r="562" spans="1:12" x14ac:dyDescent="0.25">
      <c r="A562" s="1" t="s">
        <v>12</v>
      </c>
      <c r="B562" s="1" t="s">
        <v>13</v>
      </c>
      <c r="C562" s="1" t="s">
        <v>14</v>
      </c>
      <c r="D562" s="1" t="s">
        <v>129</v>
      </c>
      <c r="E562" s="1">
        <v>1994</v>
      </c>
      <c r="F562" s="1" t="s">
        <v>128</v>
      </c>
      <c r="G562" s="1" t="s">
        <v>127</v>
      </c>
      <c r="H562" s="1"/>
      <c r="I562" s="1"/>
      <c r="J562" s="1"/>
      <c r="K562" s="1">
        <v>123687000</v>
      </c>
      <c r="L562" s="1" t="s">
        <v>126</v>
      </c>
    </row>
    <row r="563" spans="1:12" x14ac:dyDescent="0.25">
      <c r="A563" s="1" t="s">
        <v>12</v>
      </c>
      <c r="B563" s="1" t="s">
        <v>13</v>
      </c>
      <c r="C563" s="1" t="s">
        <v>14</v>
      </c>
      <c r="D563" s="1" t="s">
        <v>129</v>
      </c>
      <c r="E563" s="1">
        <v>1994</v>
      </c>
      <c r="F563" s="1" t="s">
        <v>128</v>
      </c>
      <c r="G563" s="1" t="s">
        <v>127</v>
      </c>
      <c r="H563" s="1"/>
      <c r="I563" s="1"/>
      <c r="J563" s="1"/>
      <c r="K563" s="1">
        <v>124112000</v>
      </c>
      <c r="L563" s="1" t="s">
        <v>126</v>
      </c>
    </row>
    <row r="564" spans="1:12" x14ac:dyDescent="0.25">
      <c r="A564" s="1" t="s">
        <v>12</v>
      </c>
      <c r="B564" s="1" t="s">
        <v>13</v>
      </c>
      <c r="C564" s="1" t="s">
        <v>14</v>
      </c>
      <c r="D564" s="1" t="s">
        <v>129</v>
      </c>
      <c r="E564" s="1">
        <v>1994</v>
      </c>
      <c r="F564" s="1" t="s">
        <v>128</v>
      </c>
      <c r="G564" s="1" t="s">
        <v>127</v>
      </c>
      <c r="H564" s="1"/>
      <c r="I564" s="1"/>
      <c r="J564" s="1"/>
      <c r="K564" s="1">
        <v>124516000</v>
      </c>
      <c r="L564" s="1" t="s">
        <v>126</v>
      </c>
    </row>
    <row r="565" spans="1:12" x14ac:dyDescent="0.25">
      <c r="A565" s="1" t="s">
        <v>12</v>
      </c>
      <c r="B565" s="1" t="s">
        <v>13</v>
      </c>
      <c r="C565" s="1" t="s">
        <v>14</v>
      </c>
      <c r="D565" s="1" t="s">
        <v>129</v>
      </c>
      <c r="E565" s="1">
        <v>1994</v>
      </c>
      <c r="F565" s="1" t="s">
        <v>128</v>
      </c>
      <c r="G565" s="1" t="s">
        <v>127</v>
      </c>
      <c r="H565" s="1"/>
      <c r="I565" s="1"/>
      <c r="J565" s="1"/>
      <c r="K565" s="1">
        <v>124721000</v>
      </c>
      <c r="L565" s="1" t="s">
        <v>126</v>
      </c>
    </row>
    <row r="566" spans="1:12" x14ac:dyDescent="0.25">
      <c r="A566" s="1" t="s">
        <v>12</v>
      </c>
      <c r="B566" s="1" t="s">
        <v>13</v>
      </c>
      <c r="C566" s="1" t="s">
        <v>14</v>
      </c>
      <c r="D566" s="1" t="s">
        <v>129</v>
      </c>
      <c r="E566" s="1">
        <v>1995</v>
      </c>
      <c r="F566" s="1" t="s">
        <v>128</v>
      </c>
      <c r="G566" s="1" t="s">
        <v>127</v>
      </c>
      <c r="H566" s="1"/>
      <c r="I566" s="1"/>
      <c r="J566" s="1"/>
      <c r="K566" s="1">
        <v>124663000</v>
      </c>
      <c r="L566" s="1" t="s">
        <v>126</v>
      </c>
    </row>
    <row r="567" spans="1:12" x14ac:dyDescent="0.25">
      <c r="A567" s="1" t="s">
        <v>12</v>
      </c>
      <c r="B567" s="1" t="s">
        <v>13</v>
      </c>
      <c r="C567" s="1" t="s">
        <v>14</v>
      </c>
      <c r="D567" s="1" t="s">
        <v>129</v>
      </c>
      <c r="E567" s="1">
        <v>1995</v>
      </c>
      <c r="F567" s="1" t="s">
        <v>128</v>
      </c>
      <c r="G567" s="1" t="s">
        <v>127</v>
      </c>
      <c r="H567" s="1"/>
      <c r="I567" s="1"/>
      <c r="J567" s="1"/>
      <c r="K567" s="1">
        <v>124928000</v>
      </c>
      <c r="L567" s="1" t="s">
        <v>126</v>
      </c>
    </row>
    <row r="568" spans="1:12" x14ac:dyDescent="0.25">
      <c r="A568" s="1" t="s">
        <v>12</v>
      </c>
      <c r="B568" s="1" t="s">
        <v>13</v>
      </c>
      <c r="C568" s="1" t="s">
        <v>14</v>
      </c>
      <c r="D568" s="1" t="s">
        <v>129</v>
      </c>
      <c r="E568" s="1">
        <v>1995</v>
      </c>
      <c r="F568" s="1" t="s">
        <v>128</v>
      </c>
      <c r="G568" s="1" t="s">
        <v>127</v>
      </c>
      <c r="H568" s="1"/>
      <c r="I568" s="1"/>
      <c r="J568" s="1"/>
      <c r="K568" s="1">
        <v>124955000</v>
      </c>
      <c r="L568" s="1" t="s">
        <v>126</v>
      </c>
    </row>
    <row r="569" spans="1:12" x14ac:dyDescent="0.25">
      <c r="A569" s="1" t="s">
        <v>12</v>
      </c>
      <c r="B569" s="1" t="s">
        <v>13</v>
      </c>
      <c r="C569" s="1" t="s">
        <v>14</v>
      </c>
      <c r="D569" s="1" t="s">
        <v>129</v>
      </c>
      <c r="E569" s="1">
        <v>1995</v>
      </c>
      <c r="F569" s="1" t="s">
        <v>128</v>
      </c>
      <c r="G569" s="1" t="s">
        <v>127</v>
      </c>
      <c r="H569" s="1"/>
      <c r="I569" s="1"/>
      <c r="J569" s="1"/>
      <c r="K569" s="1">
        <v>124945000</v>
      </c>
      <c r="L569" s="1" t="s">
        <v>126</v>
      </c>
    </row>
    <row r="570" spans="1:12" x14ac:dyDescent="0.25">
      <c r="A570" s="1" t="s">
        <v>12</v>
      </c>
      <c r="B570" s="1" t="s">
        <v>13</v>
      </c>
      <c r="C570" s="1" t="s">
        <v>14</v>
      </c>
      <c r="D570" s="1" t="s">
        <v>129</v>
      </c>
      <c r="E570" s="1">
        <v>1995</v>
      </c>
      <c r="F570" s="1" t="s">
        <v>128</v>
      </c>
      <c r="G570" s="1" t="s">
        <v>127</v>
      </c>
      <c r="H570" s="1"/>
      <c r="I570" s="1"/>
      <c r="J570" s="1"/>
      <c r="K570" s="1">
        <v>124421000</v>
      </c>
      <c r="L570" s="1" t="s">
        <v>126</v>
      </c>
    </row>
    <row r="571" spans="1:12" x14ac:dyDescent="0.25">
      <c r="A571" s="1" t="s">
        <v>12</v>
      </c>
      <c r="B571" s="1" t="s">
        <v>13</v>
      </c>
      <c r="C571" s="1" t="s">
        <v>14</v>
      </c>
      <c r="D571" s="1" t="s">
        <v>129</v>
      </c>
      <c r="E571" s="1">
        <v>1995</v>
      </c>
      <c r="F571" s="1" t="s">
        <v>128</v>
      </c>
      <c r="G571" s="1" t="s">
        <v>127</v>
      </c>
      <c r="H571" s="1"/>
      <c r="I571" s="1"/>
      <c r="J571" s="1"/>
      <c r="K571" s="1">
        <v>124522000</v>
      </c>
      <c r="L571" s="1" t="s">
        <v>126</v>
      </c>
    </row>
    <row r="572" spans="1:12" x14ac:dyDescent="0.25">
      <c r="A572" s="1" t="s">
        <v>12</v>
      </c>
      <c r="B572" s="1" t="s">
        <v>13</v>
      </c>
      <c r="C572" s="1" t="s">
        <v>14</v>
      </c>
      <c r="D572" s="1" t="s">
        <v>129</v>
      </c>
      <c r="E572" s="1">
        <v>1995</v>
      </c>
      <c r="F572" s="1" t="s">
        <v>128</v>
      </c>
      <c r="G572" s="1" t="s">
        <v>127</v>
      </c>
      <c r="H572" s="1"/>
      <c r="I572" s="1"/>
      <c r="J572" s="1"/>
      <c r="K572" s="1">
        <v>124816000</v>
      </c>
      <c r="L572" s="1" t="s">
        <v>126</v>
      </c>
    </row>
    <row r="573" spans="1:12" x14ac:dyDescent="0.25">
      <c r="A573" s="1" t="s">
        <v>12</v>
      </c>
      <c r="B573" s="1" t="s">
        <v>13</v>
      </c>
      <c r="C573" s="1" t="s">
        <v>14</v>
      </c>
      <c r="D573" s="1" t="s">
        <v>129</v>
      </c>
      <c r="E573" s="1">
        <v>1995</v>
      </c>
      <c r="F573" s="1" t="s">
        <v>128</v>
      </c>
      <c r="G573" s="1" t="s">
        <v>127</v>
      </c>
      <c r="H573" s="1"/>
      <c r="I573" s="1"/>
      <c r="J573" s="1"/>
      <c r="K573" s="1">
        <v>124852000</v>
      </c>
      <c r="L573" s="1" t="s">
        <v>126</v>
      </c>
    </row>
    <row r="574" spans="1:12" x14ac:dyDescent="0.25">
      <c r="A574" s="1" t="s">
        <v>12</v>
      </c>
      <c r="B574" s="1" t="s">
        <v>13</v>
      </c>
      <c r="C574" s="1" t="s">
        <v>14</v>
      </c>
      <c r="D574" s="1" t="s">
        <v>129</v>
      </c>
      <c r="E574" s="1">
        <v>1995</v>
      </c>
      <c r="F574" s="1" t="s">
        <v>128</v>
      </c>
      <c r="G574" s="1" t="s">
        <v>127</v>
      </c>
      <c r="H574" s="1"/>
      <c r="I574" s="1"/>
      <c r="J574" s="1"/>
      <c r="K574" s="1">
        <v>125133000</v>
      </c>
      <c r="L574" s="1" t="s">
        <v>126</v>
      </c>
    </row>
    <row r="575" spans="1:12" x14ac:dyDescent="0.25">
      <c r="A575" s="1" t="s">
        <v>12</v>
      </c>
      <c r="B575" s="1" t="s">
        <v>13</v>
      </c>
      <c r="C575" s="1" t="s">
        <v>14</v>
      </c>
      <c r="D575" s="1" t="s">
        <v>129</v>
      </c>
      <c r="E575" s="1">
        <v>1995</v>
      </c>
      <c r="F575" s="1" t="s">
        <v>128</v>
      </c>
      <c r="G575" s="1" t="s">
        <v>127</v>
      </c>
      <c r="H575" s="1"/>
      <c r="I575" s="1"/>
      <c r="J575" s="1"/>
      <c r="K575" s="1">
        <v>125388000</v>
      </c>
      <c r="L575" s="1" t="s">
        <v>126</v>
      </c>
    </row>
    <row r="576" spans="1:12" x14ac:dyDescent="0.25">
      <c r="A576" s="1" t="s">
        <v>12</v>
      </c>
      <c r="B576" s="1" t="s">
        <v>13</v>
      </c>
      <c r="C576" s="1" t="s">
        <v>14</v>
      </c>
      <c r="D576" s="1" t="s">
        <v>129</v>
      </c>
      <c r="E576" s="1">
        <v>1995</v>
      </c>
      <c r="F576" s="1" t="s">
        <v>128</v>
      </c>
      <c r="G576" s="1" t="s">
        <v>127</v>
      </c>
      <c r="H576" s="1"/>
      <c r="I576" s="1"/>
      <c r="J576" s="1"/>
      <c r="K576" s="1">
        <v>125188000</v>
      </c>
      <c r="L576" s="1" t="s">
        <v>126</v>
      </c>
    </row>
    <row r="577" spans="1:12" x14ac:dyDescent="0.25">
      <c r="A577" s="1" t="s">
        <v>12</v>
      </c>
      <c r="B577" s="1" t="s">
        <v>13</v>
      </c>
      <c r="C577" s="1" t="s">
        <v>14</v>
      </c>
      <c r="D577" s="1" t="s">
        <v>129</v>
      </c>
      <c r="E577" s="1">
        <v>1995</v>
      </c>
      <c r="F577" s="1" t="s">
        <v>128</v>
      </c>
      <c r="G577" s="1" t="s">
        <v>127</v>
      </c>
      <c r="H577" s="1"/>
      <c r="I577" s="1"/>
      <c r="J577" s="1"/>
      <c r="K577" s="1">
        <v>125088000</v>
      </c>
      <c r="L577" s="1" t="s">
        <v>126</v>
      </c>
    </row>
    <row r="578" spans="1:12" x14ac:dyDescent="0.25">
      <c r="A578" s="1" t="s">
        <v>12</v>
      </c>
      <c r="B578" s="1" t="s">
        <v>13</v>
      </c>
      <c r="C578" s="1" t="s">
        <v>14</v>
      </c>
      <c r="D578" s="1" t="s">
        <v>129</v>
      </c>
      <c r="E578" s="1">
        <v>1996</v>
      </c>
      <c r="F578" s="1" t="s">
        <v>128</v>
      </c>
      <c r="G578" s="1" t="s">
        <v>127</v>
      </c>
      <c r="H578" s="1"/>
      <c r="I578" s="1"/>
      <c r="J578" s="1"/>
      <c r="K578" s="1">
        <v>125125000</v>
      </c>
      <c r="L578" s="1" t="s">
        <v>126</v>
      </c>
    </row>
    <row r="579" spans="1:12" x14ac:dyDescent="0.25">
      <c r="A579" s="1" t="s">
        <v>12</v>
      </c>
      <c r="B579" s="1" t="s">
        <v>13</v>
      </c>
      <c r="C579" s="1" t="s">
        <v>14</v>
      </c>
      <c r="D579" s="1" t="s">
        <v>129</v>
      </c>
      <c r="E579" s="1">
        <v>1996</v>
      </c>
      <c r="F579" s="1" t="s">
        <v>128</v>
      </c>
      <c r="G579" s="1" t="s">
        <v>127</v>
      </c>
      <c r="H579" s="1"/>
      <c r="I579" s="1"/>
      <c r="J579" s="1"/>
      <c r="K579" s="1">
        <v>125639000</v>
      </c>
      <c r="L579" s="1" t="s">
        <v>126</v>
      </c>
    </row>
    <row r="580" spans="1:12" x14ac:dyDescent="0.25">
      <c r="A580" s="1" t="s">
        <v>12</v>
      </c>
      <c r="B580" s="1" t="s">
        <v>13</v>
      </c>
      <c r="C580" s="1" t="s">
        <v>14</v>
      </c>
      <c r="D580" s="1" t="s">
        <v>129</v>
      </c>
      <c r="E580" s="1">
        <v>1996</v>
      </c>
      <c r="F580" s="1" t="s">
        <v>128</v>
      </c>
      <c r="G580" s="1" t="s">
        <v>127</v>
      </c>
      <c r="H580" s="1"/>
      <c r="I580" s="1"/>
      <c r="J580" s="1"/>
      <c r="K580" s="1">
        <v>125862000</v>
      </c>
      <c r="L580" s="1" t="s">
        <v>126</v>
      </c>
    </row>
    <row r="581" spans="1:12" x14ac:dyDescent="0.25">
      <c r="A581" s="1" t="s">
        <v>12</v>
      </c>
      <c r="B581" s="1" t="s">
        <v>13</v>
      </c>
      <c r="C581" s="1" t="s">
        <v>14</v>
      </c>
      <c r="D581" s="1" t="s">
        <v>129</v>
      </c>
      <c r="E581" s="1">
        <v>1996</v>
      </c>
      <c r="F581" s="1" t="s">
        <v>128</v>
      </c>
      <c r="G581" s="1" t="s">
        <v>127</v>
      </c>
      <c r="H581" s="1"/>
      <c r="I581" s="1"/>
      <c r="J581" s="1"/>
      <c r="K581" s="1">
        <v>125994000</v>
      </c>
      <c r="L581" s="1" t="s">
        <v>126</v>
      </c>
    </row>
    <row r="582" spans="1:12" x14ac:dyDescent="0.25">
      <c r="A582" s="1" t="s">
        <v>12</v>
      </c>
      <c r="B582" s="1" t="s">
        <v>13</v>
      </c>
      <c r="C582" s="1" t="s">
        <v>14</v>
      </c>
      <c r="D582" s="1" t="s">
        <v>129</v>
      </c>
      <c r="E582" s="1">
        <v>1996</v>
      </c>
      <c r="F582" s="1" t="s">
        <v>128</v>
      </c>
      <c r="G582" s="1" t="s">
        <v>127</v>
      </c>
      <c r="H582" s="1"/>
      <c r="I582" s="1"/>
      <c r="J582" s="1"/>
      <c r="K582" s="1">
        <v>126244000</v>
      </c>
      <c r="L582" s="1" t="s">
        <v>126</v>
      </c>
    </row>
    <row r="583" spans="1:12" x14ac:dyDescent="0.25">
      <c r="A583" s="1" t="s">
        <v>12</v>
      </c>
      <c r="B583" s="1" t="s">
        <v>13</v>
      </c>
      <c r="C583" s="1" t="s">
        <v>14</v>
      </c>
      <c r="D583" s="1" t="s">
        <v>129</v>
      </c>
      <c r="E583" s="1">
        <v>1996</v>
      </c>
      <c r="F583" s="1" t="s">
        <v>128</v>
      </c>
      <c r="G583" s="1" t="s">
        <v>127</v>
      </c>
      <c r="H583" s="1"/>
      <c r="I583" s="1"/>
      <c r="J583" s="1"/>
      <c r="K583" s="1">
        <v>126602000</v>
      </c>
      <c r="L583" s="1" t="s">
        <v>126</v>
      </c>
    </row>
    <row r="584" spans="1:12" x14ac:dyDescent="0.25">
      <c r="A584" s="1" t="s">
        <v>12</v>
      </c>
      <c r="B584" s="1" t="s">
        <v>13</v>
      </c>
      <c r="C584" s="1" t="s">
        <v>14</v>
      </c>
      <c r="D584" s="1" t="s">
        <v>129</v>
      </c>
      <c r="E584" s="1">
        <v>1996</v>
      </c>
      <c r="F584" s="1" t="s">
        <v>128</v>
      </c>
      <c r="G584" s="1" t="s">
        <v>127</v>
      </c>
      <c r="H584" s="1"/>
      <c r="I584" s="1"/>
      <c r="J584" s="1"/>
      <c r="K584" s="1">
        <v>126947000</v>
      </c>
      <c r="L584" s="1" t="s">
        <v>126</v>
      </c>
    </row>
    <row r="585" spans="1:12" x14ac:dyDescent="0.25">
      <c r="A585" s="1" t="s">
        <v>12</v>
      </c>
      <c r="B585" s="1" t="s">
        <v>13</v>
      </c>
      <c r="C585" s="1" t="s">
        <v>14</v>
      </c>
      <c r="D585" s="1" t="s">
        <v>129</v>
      </c>
      <c r="E585" s="1">
        <v>1996</v>
      </c>
      <c r="F585" s="1" t="s">
        <v>128</v>
      </c>
      <c r="G585" s="1" t="s">
        <v>127</v>
      </c>
      <c r="H585" s="1"/>
      <c r="I585" s="1"/>
      <c r="J585" s="1"/>
      <c r="K585" s="1">
        <v>127172000</v>
      </c>
      <c r="L585" s="1" t="s">
        <v>126</v>
      </c>
    </row>
    <row r="586" spans="1:12" x14ac:dyDescent="0.25">
      <c r="A586" s="1" t="s">
        <v>12</v>
      </c>
      <c r="B586" s="1" t="s">
        <v>13</v>
      </c>
      <c r="C586" s="1" t="s">
        <v>14</v>
      </c>
      <c r="D586" s="1" t="s">
        <v>129</v>
      </c>
      <c r="E586" s="1">
        <v>1996</v>
      </c>
      <c r="F586" s="1" t="s">
        <v>128</v>
      </c>
      <c r="G586" s="1" t="s">
        <v>127</v>
      </c>
      <c r="H586" s="1"/>
      <c r="I586" s="1"/>
      <c r="J586" s="1"/>
      <c r="K586" s="1">
        <v>127536000</v>
      </c>
      <c r="L586" s="1" t="s">
        <v>126</v>
      </c>
    </row>
    <row r="587" spans="1:12" x14ac:dyDescent="0.25">
      <c r="A587" s="1" t="s">
        <v>12</v>
      </c>
      <c r="B587" s="1" t="s">
        <v>13</v>
      </c>
      <c r="C587" s="1" t="s">
        <v>14</v>
      </c>
      <c r="D587" s="1" t="s">
        <v>129</v>
      </c>
      <c r="E587" s="1">
        <v>1996</v>
      </c>
      <c r="F587" s="1" t="s">
        <v>128</v>
      </c>
      <c r="G587" s="1" t="s">
        <v>127</v>
      </c>
      <c r="H587" s="1"/>
      <c r="I587" s="1"/>
      <c r="J587" s="1"/>
      <c r="K587" s="1">
        <v>127890000</v>
      </c>
      <c r="L587" s="1" t="s">
        <v>126</v>
      </c>
    </row>
    <row r="588" spans="1:12" x14ac:dyDescent="0.25">
      <c r="A588" s="1" t="s">
        <v>12</v>
      </c>
      <c r="B588" s="1" t="s">
        <v>13</v>
      </c>
      <c r="C588" s="1" t="s">
        <v>14</v>
      </c>
      <c r="D588" s="1" t="s">
        <v>129</v>
      </c>
      <c r="E588" s="1">
        <v>1996</v>
      </c>
      <c r="F588" s="1" t="s">
        <v>128</v>
      </c>
      <c r="G588" s="1" t="s">
        <v>127</v>
      </c>
      <c r="H588" s="1"/>
      <c r="I588" s="1"/>
      <c r="J588" s="1"/>
      <c r="K588" s="1">
        <v>127771000</v>
      </c>
      <c r="L588" s="1" t="s">
        <v>126</v>
      </c>
    </row>
    <row r="589" spans="1:12" x14ac:dyDescent="0.25">
      <c r="A589" s="1" t="s">
        <v>12</v>
      </c>
      <c r="B589" s="1" t="s">
        <v>13</v>
      </c>
      <c r="C589" s="1" t="s">
        <v>14</v>
      </c>
      <c r="D589" s="1" t="s">
        <v>129</v>
      </c>
      <c r="E589" s="1">
        <v>1996</v>
      </c>
      <c r="F589" s="1" t="s">
        <v>128</v>
      </c>
      <c r="G589" s="1" t="s">
        <v>127</v>
      </c>
      <c r="H589" s="1"/>
      <c r="I589" s="1"/>
      <c r="J589" s="1"/>
      <c r="K589" s="1">
        <v>127860000</v>
      </c>
      <c r="L589" s="1" t="s">
        <v>126</v>
      </c>
    </row>
    <row r="590" spans="1:12" x14ac:dyDescent="0.25">
      <c r="A590" s="1" t="s">
        <v>12</v>
      </c>
      <c r="B590" s="1" t="s">
        <v>13</v>
      </c>
      <c r="C590" s="1" t="s">
        <v>14</v>
      </c>
      <c r="D590" s="1" t="s">
        <v>129</v>
      </c>
      <c r="E590" s="1">
        <v>1997</v>
      </c>
      <c r="F590" s="1" t="s">
        <v>128</v>
      </c>
      <c r="G590" s="1" t="s">
        <v>127</v>
      </c>
      <c r="H590" s="1"/>
      <c r="I590" s="1"/>
      <c r="J590" s="1"/>
      <c r="K590" s="1">
        <v>128298000</v>
      </c>
      <c r="L590" s="1" t="s">
        <v>126</v>
      </c>
    </row>
    <row r="591" spans="1:12" x14ac:dyDescent="0.25">
      <c r="A591" s="1" t="s">
        <v>12</v>
      </c>
      <c r="B591" s="1" t="s">
        <v>13</v>
      </c>
      <c r="C591" s="1" t="s">
        <v>14</v>
      </c>
      <c r="D591" s="1" t="s">
        <v>129</v>
      </c>
      <c r="E591" s="1">
        <v>1997</v>
      </c>
      <c r="F591" s="1" t="s">
        <v>128</v>
      </c>
      <c r="G591" s="1" t="s">
        <v>127</v>
      </c>
      <c r="H591" s="1"/>
      <c r="I591" s="1"/>
      <c r="J591" s="1"/>
      <c r="K591" s="1">
        <v>128298000</v>
      </c>
      <c r="L591" s="1" t="s">
        <v>126</v>
      </c>
    </row>
    <row r="592" spans="1:12" x14ac:dyDescent="0.25">
      <c r="A592" s="1" t="s">
        <v>12</v>
      </c>
      <c r="B592" s="1" t="s">
        <v>13</v>
      </c>
      <c r="C592" s="1" t="s">
        <v>14</v>
      </c>
      <c r="D592" s="1" t="s">
        <v>129</v>
      </c>
      <c r="E592" s="1">
        <v>1997</v>
      </c>
      <c r="F592" s="1" t="s">
        <v>128</v>
      </c>
      <c r="G592" s="1" t="s">
        <v>127</v>
      </c>
      <c r="H592" s="1"/>
      <c r="I592" s="1"/>
      <c r="J592" s="1"/>
      <c r="K592" s="1">
        <v>128891000</v>
      </c>
      <c r="L592" s="1" t="s">
        <v>126</v>
      </c>
    </row>
    <row r="593" spans="1:12" x14ac:dyDescent="0.25">
      <c r="A593" s="1" t="s">
        <v>12</v>
      </c>
      <c r="B593" s="1" t="s">
        <v>13</v>
      </c>
      <c r="C593" s="1" t="s">
        <v>14</v>
      </c>
      <c r="D593" s="1" t="s">
        <v>129</v>
      </c>
      <c r="E593" s="1">
        <v>1997</v>
      </c>
      <c r="F593" s="1" t="s">
        <v>128</v>
      </c>
      <c r="G593" s="1" t="s">
        <v>127</v>
      </c>
      <c r="H593" s="1"/>
      <c r="I593" s="1"/>
      <c r="J593" s="1"/>
      <c r="K593" s="1">
        <v>129143000</v>
      </c>
      <c r="L593" s="1" t="s">
        <v>126</v>
      </c>
    </row>
    <row r="594" spans="1:12" x14ac:dyDescent="0.25">
      <c r="A594" s="1" t="s">
        <v>12</v>
      </c>
      <c r="B594" s="1" t="s">
        <v>13</v>
      </c>
      <c r="C594" s="1" t="s">
        <v>14</v>
      </c>
      <c r="D594" s="1" t="s">
        <v>129</v>
      </c>
      <c r="E594" s="1">
        <v>1997</v>
      </c>
      <c r="F594" s="1" t="s">
        <v>128</v>
      </c>
      <c r="G594" s="1" t="s">
        <v>127</v>
      </c>
      <c r="H594" s="1"/>
      <c r="I594" s="1"/>
      <c r="J594" s="1"/>
      <c r="K594" s="1">
        <v>129464000</v>
      </c>
      <c r="L594" s="1" t="s">
        <v>126</v>
      </c>
    </row>
    <row r="595" spans="1:12" x14ac:dyDescent="0.25">
      <c r="A595" s="1" t="s">
        <v>12</v>
      </c>
      <c r="B595" s="1" t="s">
        <v>13</v>
      </c>
      <c r="C595" s="1" t="s">
        <v>14</v>
      </c>
      <c r="D595" s="1" t="s">
        <v>129</v>
      </c>
      <c r="E595" s="1">
        <v>1997</v>
      </c>
      <c r="F595" s="1" t="s">
        <v>128</v>
      </c>
      <c r="G595" s="1" t="s">
        <v>127</v>
      </c>
      <c r="H595" s="1"/>
      <c r="I595" s="1"/>
      <c r="J595" s="1"/>
      <c r="K595" s="1">
        <v>129412000</v>
      </c>
      <c r="L595" s="1" t="s">
        <v>126</v>
      </c>
    </row>
    <row r="596" spans="1:12" x14ac:dyDescent="0.25">
      <c r="A596" s="1" t="s">
        <v>12</v>
      </c>
      <c r="B596" s="1" t="s">
        <v>13</v>
      </c>
      <c r="C596" s="1" t="s">
        <v>14</v>
      </c>
      <c r="D596" s="1" t="s">
        <v>129</v>
      </c>
      <c r="E596" s="1">
        <v>1997</v>
      </c>
      <c r="F596" s="1" t="s">
        <v>128</v>
      </c>
      <c r="G596" s="1" t="s">
        <v>127</v>
      </c>
      <c r="H596" s="1"/>
      <c r="I596" s="1"/>
      <c r="J596" s="1"/>
      <c r="K596" s="1">
        <v>129822000</v>
      </c>
      <c r="L596" s="1" t="s">
        <v>126</v>
      </c>
    </row>
    <row r="597" spans="1:12" x14ac:dyDescent="0.25">
      <c r="A597" s="1" t="s">
        <v>12</v>
      </c>
      <c r="B597" s="1" t="s">
        <v>13</v>
      </c>
      <c r="C597" s="1" t="s">
        <v>14</v>
      </c>
      <c r="D597" s="1" t="s">
        <v>129</v>
      </c>
      <c r="E597" s="1">
        <v>1997</v>
      </c>
      <c r="F597" s="1" t="s">
        <v>128</v>
      </c>
      <c r="G597" s="1" t="s">
        <v>127</v>
      </c>
      <c r="H597" s="1"/>
      <c r="I597" s="1"/>
      <c r="J597" s="1"/>
      <c r="K597" s="1">
        <v>130010000</v>
      </c>
      <c r="L597" s="1" t="s">
        <v>126</v>
      </c>
    </row>
    <row r="598" spans="1:12" x14ac:dyDescent="0.25">
      <c r="A598" s="1" t="s">
        <v>12</v>
      </c>
      <c r="B598" s="1" t="s">
        <v>13</v>
      </c>
      <c r="C598" s="1" t="s">
        <v>14</v>
      </c>
      <c r="D598" s="1" t="s">
        <v>129</v>
      </c>
      <c r="E598" s="1">
        <v>1997</v>
      </c>
      <c r="F598" s="1" t="s">
        <v>128</v>
      </c>
      <c r="G598" s="1" t="s">
        <v>127</v>
      </c>
      <c r="H598" s="1"/>
      <c r="I598" s="1"/>
      <c r="J598" s="1"/>
      <c r="K598" s="1">
        <v>130019000</v>
      </c>
      <c r="L598" s="1" t="s">
        <v>126</v>
      </c>
    </row>
    <row r="599" spans="1:12" x14ac:dyDescent="0.25">
      <c r="A599" s="1" t="s">
        <v>12</v>
      </c>
      <c r="B599" s="1" t="s">
        <v>13</v>
      </c>
      <c r="C599" s="1" t="s">
        <v>14</v>
      </c>
      <c r="D599" s="1" t="s">
        <v>129</v>
      </c>
      <c r="E599" s="1">
        <v>1997</v>
      </c>
      <c r="F599" s="1" t="s">
        <v>128</v>
      </c>
      <c r="G599" s="1" t="s">
        <v>127</v>
      </c>
      <c r="H599" s="1"/>
      <c r="I599" s="1"/>
      <c r="J599" s="1"/>
      <c r="K599" s="1">
        <v>130179000</v>
      </c>
      <c r="L599" s="1" t="s">
        <v>126</v>
      </c>
    </row>
    <row r="600" spans="1:12" x14ac:dyDescent="0.25">
      <c r="A600" s="1" t="s">
        <v>12</v>
      </c>
      <c r="B600" s="1" t="s">
        <v>13</v>
      </c>
      <c r="C600" s="1" t="s">
        <v>14</v>
      </c>
      <c r="D600" s="1" t="s">
        <v>129</v>
      </c>
      <c r="E600" s="1">
        <v>1997</v>
      </c>
      <c r="F600" s="1" t="s">
        <v>128</v>
      </c>
      <c r="G600" s="1" t="s">
        <v>127</v>
      </c>
      <c r="H600" s="1"/>
      <c r="I600" s="1"/>
      <c r="J600" s="1"/>
      <c r="K600" s="1">
        <v>130653000</v>
      </c>
      <c r="L600" s="1" t="s">
        <v>126</v>
      </c>
    </row>
    <row r="601" spans="1:12" x14ac:dyDescent="0.25">
      <c r="A601" s="1" t="s">
        <v>12</v>
      </c>
      <c r="B601" s="1" t="s">
        <v>13</v>
      </c>
      <c r="C601" s="1" t="s">
        <v>14</v>
      </c>
      <c r="D601" s="1" t="s">
        <v>129</v>
      </c>
      <c r="E601" s="1">
        <v>1997</v>
      </c>
      <c r="F601" s="1" t="s">
        <v>128</v>
      </c>
      <c r="G601" s="1" t="s">
        <v>127</v>
      </c>
      <c r="H601" s="1"/>
      <c r="I601" s="1"/>
      <c r="J601" s="1"/>
      <c r="K601" s="1">
        <v>130679000</v>
      </c>
      <c r="L601" s="1" t="s">
        <v>126</v>
      </c>
    </row>
    <row r="602" spans="1:12" x14ac:dyDescent="0.25">
      <c r="A602" s="1" t="s">
        <v>12</v>
      </c>
      <c r="B602" s="1" t="s">
        <v>13</v>
      </c>
      <c r="C602" s="1" t="s">
        <v>14</v>
      </c>
      <c r="D602" s="1" t="s">
        <v>129</v>
      </c>
      <c r="E602" s="1">
        <v>1998</v>
      </c>
      <c r="F602" s="1" t="s">
        <v>128</v>
      </c>
      <c r="G602" s="1" t="s">
        <v>127</v>
      </c>
      <c r="H602" s="1"/>
      <c r="I602" s="1"/>
      <c r="J602" s="1"/>
      <c r="K602" s="1">
        <v>130726000</v>
      </c>
      <c r="L602" s="1" t="s">
        <v>126</v>
      </c>
    </row>
    <row r="603" spans="1:12" x14ac:dyDescent="0.25">
      <c r="A603" s="1" t="s">
        <v>12</v>
      </c>
      <c r="B603" s="1" t="s">
        <v>13</v>
      </c>
      <c r="C603" s="1" t="s">
        <v>14</v>
      </c>
      <c r="D603" s="1" t="s">
        <v>129</v>
      </c>
      <c r="E603" s="1">
        <v>1998</v>
      </c>
      <c r="F603" s="1" t="s">
        <v>128</v>
      </c>
      <c r="G603" s="1" t="s">
        <v>127</v>
      </c>
      <c r="H603" s="1"/>
      <c r="I603" s="1"/>
      <c r="J603" s="1"/>
      <c r="K603" s="1">
        <v>130807000</v>
      </c>
      <c r="L603" s="1" t="s">
        <v>126</v>
      </c>
    </row>
    <row r="604" spans="1:12" x14ac:dyDescent="0.25">
      <c r="A604" s="1" t="s">
        <v>12</v>
      </c>
      <c r="B604" s="1" t="s">
        <v>13</v>
      </c>
      <c r="C604" s="1" t="s">
        <v>14</v>
      </c>
      <c r="D604" s="1" t="s">
        <v>129</v>
      </c>
      <c r="E604" s="1">
        <v>1998</v>
      </c>
      <c r="F604" s="1" t="s">
        <v>128</v>
      </c>
      <c r="G604" s="1" t="s">
        <v>127</v>
      </c>
      <c r="H604" s="1"/>
      <c r="I604" s="1"/>
      <c r="J604" s="1"/>
      <c r="K604" s="1">
        <v>130814000</v>
      </c>
      <c r="L604" s="1" t="s">
        <v>126</v>
      </c>
    </row>
    <row r="605" spans="1:12" x14ac:dyDescent="0.25">
      <c r="A605" s="1" t="s">
        <v>12</v>
      </c>
      <c r="B605" s="1" t="s">
        <v>13</v>
      </c>
      <c r="C605" s="1" t="s">
        <v>14</v>
      </c>
      <c r="D605" s="1" t="s">
        <v>129</v>
      </c>
      <c r="E605" s="1">
        <v>1998</v>
      </c>
      <c r="F605" s="1" t="s">
        <v>128</v>
      </c>
      <c r="G605" s="1" t="s">
        <v>127</v>
      </c>
      <c r="H605" s="1"/>
      <c r="I605" s="1"/>
      <c r="J605" s="1"/>
      <c r="K605" s="1">
        <v>131209000</v>
      </c>
      <c r="L605" s="1" t="s">
        <v>126</v>
      </c>
    </row>
    <row r="606" spans="1:12" x14ac:dyDescent="0.25">
      <c r="A606" s="1" t="s">
        <v>12</v>
      </c>
      <c r="B606" s="1" t="s">
        <v>13</v>
      </c>
      <c r="C606" s="1" t="s">
        <v>14</v>
      </c>
      <c r="D606" s="1" t="s">
        <v>129</v>
      </c>
      <c r="E606" s="1">
        <v>1998</v>
      </c>
      <c r="F606" s="1" t="s">
        <v>128</v>
      </c>
      <c r="G606" s="1" t="s">
        <v>127</v>
      </c>
      <c r="H606" s="1"/>
      <c r="I606" s="1"/>
      <c r="J606" s="1"/>
      <c r="K606" s="1">
        <v>131325000</v>
      </c>
      <c r="L606" s="1" t="s">
        <v>126</v>
      </c>
    </row>
    <row r="607" spans="1:12" x14ac:dyDescent="0.25">
      <c r="A607" s="1" t="s">
        <v>12</v>
      </c>
      <c r="B607" s="1" t="s">
        <v>13</v>
      </c>
      <c r="C607" s="1" t="s">
        <v>14</v>
      </c>
      <c r="D607" s="1" t="s">
        <v>129</v>
      </c>
      <c r="E607" s="1">
        <v>1998</v>
      </c>
      <c r="F607" s="1" t="s">
        <v>128</v>
      </c>
      <c r="G607" s="1" t="s">
        <v>127</v>
      </c>
      <c r="H607" s="1"/>
      <c r="I607" s="1"/>
      <c r="J607" s="1"/>
      <c r="K607" s="1">
        <v>131244000</v>
      </c>
      <c r="L607" s="1" t="s">
        <v>126</v>
      </c>
    </row>
    <row r="608" spans="1:12" x14ac:dyDescent="0.25">
      <c r="A608" s="1" t="s">
        <v>12</v>
      </c>
      <c r="B608" s="1" t="s">
        <v>13</v>
      </c>
      <c r="C608" s="1" t="s">
        <v>14</v>
      </c>
      <c r="D608" s="1" t="s">
        <v>129</v>
      </c>
      <c r="E608" s="1">
        <v>1998</v>
      </c>
      <c r="F608" s="1" t="s">
        <v>128</v>
      </c>
      <c r="G608" s="1" t="s">
        <v>127</v>
      </c>
      <c r="H608" s="1"/>
      <c r="I608" s="1"/>
      <c r="J608" s="1"/>
      <c r="K608" s="1">
        <v>131329000</v>
      </c>
      <c r="L608" s="1" t="s">
        <v>126</v>
      </c>
    </row>
    <row r="609" spans="1:12" x14ac:dyDescent="0.25">
      <c r="A609" s="1" t="s">
        <v>12</v>
      </c>
      <c r="B609" s="1" t="s">
        <v>13</v>
      </c>
      <c r="C609" s="1" t="s">
        <v>14</v>
      </c>
      <c r="D609" s="1" t="s">
        <v>129</v>
      </c>
      <c r="E609" s="1">
        <v>1998</v>
      </c>
      <c r="F609" s="1" t="s">
        <v>128</v>
      </c>
      <c r="G609" s="1" t="s">
        <v>127</v>
      </c>
      <c r="H609" s="1"/>
      <c r="I609" s="1"/>
      <c r="J609" s="1"/>
      <c r="K609" s="1">
        <v>131390000</v>
      </c>
      <c r="L609" s="1" t="s">
        <v>126</v>
      </c>
    </row>
    <row r="610" spans="1:12" x14ac:dyDescent="0.25">
      <c r="A610" s="1" t="s">
        <v>12</v>
      </c>
      <c r="B610" s="1" t="s">
        <v>13</v>
      </c>
      <c r="C610" s="1" t="s">
        <v>14</v>
      </c>
      <c r="D610" s="1" t="s">
        <v>129</v>
      </c>
      <c r="E610" s="1">
        <v>1998</v>
      </c>
      <c r="F610" s="1" t="s">
        <v>128</v>
      </c>
      <c r="G610" s="1" t="s">
        <v>127</v>
      </c>
      <c r="H610" s="1"/>
      <c r="I610" s="1"/>
      <c r="J610" s="1"/>
      <c r="K610" s="1">
        <v>131986000</v>
      </c>
      <c r="L610" s="1" t="s">
        <v>126</v>
      </c>
    </row>
    <row r="611" spans="1:12" x14ac:dyDescent="0.25">
      <c r="A611" s="1" t="s">
        <v>12</v>
      </c>
      <c r="B611" s="1" t="s">
        <v>13</v>
      </c>
      <c r="C611" s="1" t="s">
        <v>14</v>
      </c>
      <c r="D611" s="1" t="s">
        <v>129</v>
      </c>
      <c r="E611" s="1">
        <v>1998</v>
      </c>
      <c r="F611" s="1" t="s">
        <v>128</v>
      </c>
      <c r="G611" s="1" t="s">
        <v>127</v>
      </c>
      <c r="H611" s="1"/>
      <c r="I611" s="1"/>
      <c r="J611" s="1"/>
      <c r="K611" s="1">
        <v>131999000</v>
      </c>
      <c r="L611" s="1" t="s">
        <v>126</v>
      </c>
    </row>
    <row r="612" spans="1:12" x14ac:dyDescent="0.25">
      <c r="A612" s="1" t="s">
        <v>12</v>
      </c>
      <c r="B612" s="1" t="s">
        <v>13</v>
      </c>
      <c r="C612" s="1" t="s">
        <v>14</v>
      </c>
      <c r="D612" s="1" t="s">
        <v>129</v>
      </c>
      <c r="E612" s="1">
        <v>1998</v>
      </c>
      <c r="F612" s="1" t="s">
        <v>128</v>
      </c>
      <c r="G612" s="1" t="s">
        <v>127</v>
      </c>
      <c r="H612" s="1"/>
      <c r="I612" s="1"/>
      <c r="J612" s="1"/>
      <c r="K612" s="1">
        <v>132280000</v>
      </c>
      <c r="L612" s="1" t="s">
        <v>126</v>
      </c>
    </row>
    <row r="613" spans="1:12" x14ac:dyDescent="0.25">
      <c r="A613" s="1" t="s">
        <v>12</v>
      </c>
      <c r="B613" s="1" t="s">
        <v>13</v>
      </c>
      <c r="C613" s="1" t="s">
        <v>14</v>
      </c>
      <c r="D613" s="1" t="s">
        <v>129</v>
      </c>
      <c r="E613" s="1">
        <v>1998</v>
      </c>
      <c r="F613" s="1" t="s">
        <v>128</v>
      </c>
      <c r="G613" s="1" t="s">
        <v>127</v>
      </c>
      <c r="H613" s="1"/>
      <c r="I613" s="1"/>
      <c r="J613" s="1"/>
      <c r="K613" s="1">
        <v>132602000</v>
      </c>
      <c r="L613" s="1" t="s">
        <v>126</v>
      </c>
    </row>
    <row r="614" spans="1:12" x14ac:dyDescent="0.25">
      <c r="A614" s="1" t="s">
        <v>12</v>
      </c>
      <c r="B614" s="1" t="s">
        <v>13</v>
      </c>
      <c r="C614" s="1" t="s">
        <v>14</v>
      </c>
      <c r="D614" s="1" t="s">
        <v>129</v>
      </c>
      <c r="E614" s="1">
        <v>1999</v>
      </c>
      <c r="F614" s="1" t="s">
        <v>128</v>
      </c>
      <c r="G614" s="1" t="s">
        <v>127</v>
      </c>
      <c r="H614" s="1"/>
      <c r="I614" s="1"/>
      <c r="J614" s="1"/>
      <c r="K614" s="1">
        <v>133027000</v>
      </c>
      <c r="L614" s="1" t="s">
        <v>126</v>
      </c>
    </row>
    <row r="615" spans="1:12" x14ac:dyDescent="0.25">
      <c r="A615" s="1" t="s">
        <v>12</v>
      </c>
      <c r="B615" s="1" t="s">
        <v>13</v>
      </c>
      <c r="C615" s="1" t="s">
        <v>14</v>
      </c>
      <c r="D615" s="1" t="s">
        <v>129</v>
      </c>
      <c r="E615" s="1">
        <v>1999</v>
      </c>
      <c r="F615" s="1" t="s">
        <v>128</v>
      </c>
      <c r="G615" s="1" t="s">
        <v>127</v>
      </c>
      <c r="H615" s="1"/>
      <c r="I615" s="1"/>
      <c r="J615" s="1"/>
      <c r="K615" s="1">
        <v>132856000</v>
      </c>
      <c r="L615" s="1" t="s">
        <v>126</v>
      </c>
    </row>
    <row r="616" spans="1:12" x14ac:dyDescent="0.25">
      <c r="A616" s="1" t="s">
        <v>12</v>
      </c>
      <c r="B616" s="1" t="s">
        <v>13</v>
      </c>
      <c r="C616" s="1" t="s">
        <v>14</v>
      </c>
      <c r="D616" s="1" t="s">
        <v>129</v>
      </c>
      <c r="E616" s="1">
        <v>1999</v>
      </c>
      <c r="F616" s="1" t="s">
        <v>128</v>
      </c>
      <c r="G616" s="1" t="s">
        <v>127</v>
      </c>
      <c r="H616" s="1"/>
      <c r="I616" s="1"/>
      <c r="J616" s="1"/>
      <c r="K616" s="1">
        <v>132947000</v>
      </c>
      <c r="L616" s="1" t="s">
        <v>126</v>
      </c>
    </row>
    <row r="617" spans="1:12" x14ac:dyDescent="0.25">
      <c r="A617" s="1" t="s">
        <v>12</v>
      </c>
      <c r="B617" s="1" t="s">
        <v>13</v>
      </c>
      <c r="C617" s="1" t="s">
        <v>14</v>
      </c>
      <c r="D617" s="1" t="s">
        <v>129</v>
      </c>
      <c r="E617" s="1">
        <v>1999</v>
      </c>
      <c r="F617" s="1" t="s">
        <v>128</v>
      </c>
      <c r="G617" s="1" t="s">
        <v>127</v>
      </c>
      <c r="H617" s="1"/>
      <c r="I617" s="1"/>
      <c r="J617" s="1"/>
      <c r="K617" s="1">
        <v>132955000</v>
      </c>
      <c r="L617" s="1" t="s">
        <v>126</v>
      </c>
    </row>
    <row r="618" spans="1:12" x14ac:dyDescent="0.25">
      <c r="A618" s="1" t="s">
        <v>12</v>
      </c>
      <c r="B618" s="1" t="s">
        <v>13</v>
      </c>
      <c r="C618" s="1" t="s">
        <v>14</v>
      </c>
      <c r="D618" s="1" t="s">
        <v>129</v>
      </c>
      <c r="E618" s="1">
        <v>1999</v>
      </c>
      <c r="F618" s="1" t="s">
        <v>128</v>
      </c>
      <c r="G618" s="1" t="s">
        <v>127</v>
      </c>
      <c r="H618" s="1"/>
      <c r="I618" s="1"/>
      <c r="J618" s="1"/>
      <c r="K618" s="1">
        <v>133311000</v>
      </c>
      <c r="L618" s="1" t="s">
        <v>126</v>
      </c>
    </row>
    <row r="619" spans="1:12" x14ac:dyDescent="0.25">
      <c r="A619" s="1" t="s">
        <v>12</v>
      </c>
      <c r="B619" s="1" t="s">
        <v>13</v>
      </c>
      <c r="C619" s="1" t="s">
        <v>14</v>
      </c>
      <c r="D619" s="1" t="s">
        <v>129</v>
      </c>
      <c r="E619" s="1">
        <v>1999</v>
      </c>
      <c r="F619" s="1" t="s">
        <v>128</v>
      </c>
      <c r="G619" s="1" t="s">
        <v>127</v>
      </c>
      <c r="H619" s="1"/>
      <c r="I619" s="1"/>
      <c r="J619" s="1"/>
      <c r="K619" s="1">
        <v>133378000</v>
      </c>
      <c r="L619" s="1" t="s">
        <v>126</v>
      </c>
    </row>
    <row r="620" spans="1:12" x14ac:dyDescent="0.25">
      <c r="A620" s="1" t="s">
        <v>12</v>
      </c>
      <c r="B620" s="1" t="s">
        <v>13</v>
      </c>
      <c r="C620" s="1" t="s">
        <v>14</v>
      </c>
      <c r="D620" s="1" t="s">
        <v>129</v>
      </c>
      <c r="E620" s="1">
        <v>1999</v>
      </c>
      <c r="F620" s="1" t="s">
        <v>128</v>
      </c>
      <c r="G620" s="1" t="s">
        <v>127</v>
      </c>
      <c r="H620" s="1"/>
      <c r="I620" s="1"/>
      <c r="J620" s="1"/>
      <c r="K620" s="1">
        <v>133414000</v>
      </c>
      <c r="L620" s="1" t="s">
        <v>126</v>
      </c>
    </row>
    <row r="621" spans="1:12" x14ac:dyDescent="0.25">
      <c r="A621" s="1" t="s">
        <v>12</v>
      </c>
      <c r="B621" s="1" t="s">
        <v>13</v>
      </c>
      <c r="C621" s="1" t="s">
        <v>14</v>
      </c>
      <c r="D621" s="1" t="s">
        <v>129</v>
      </c>
      <c r="E621" s="1">
        <v>1999</v>
      </c>
      <c r="F621" s="1" t="s">
        <v>128</v>
      </c>
      <c r="G621" s="1" t="s">
        <v>127</v>
      </c>
      <c r="H621" s="1"/>
      <c r="I621" s="1"/>
      <c r="J621" s="1"/>
      <c r="K621" s="1">
        <v>133591000</v>
      </c>
      <c r="L621" s="1" t="s">
        <v>126</v>
      </c>
    </row>
    <row r="622" spans="1:12" x14ac:dyDescent="0.25">
      <c r="A622" s="1" t="s">
        <v>12</v>
      </c>
      <c r="B622" s="1" t="s">
        <v>13</v>
      </c>
      <c r="C622" s="1" t="s">
        <v>14</v>
      </c>
      <c r="D622" s="1" t="s">
        <v>129</v>
      </c>
      <c r="E622" s="1">
        <v>1999</v>
      </c>
      <c r="F622" s="1" t="s">
        <v>128</v>
      </c>
      <c r="G622" s="1" t="s">
        <v>127</v>
      </c>
      <c r="H622" s="1"/>
      <c r="I622" s="1"/>
      <c r="J622" s="1"/>
      <c r="K622" s="1">
        <v>133707000</v>
      </c>
      <c r="L622" s="1" t="s">
        <v>126</v>
      </c>
    </row>
    <row r="623" spans="1:12" x14ac:dyDescent="0.25">
      <c r="A623" s="1" t="s">
        <v>12</v>
      </c>
      <c r="B623" s="1" t="s">
        <v>13</v>
      </c>
      <c r="C623" s="1" t="s">
        <v>14</v>
      </c>
      <c r="D623" s="1" t="s">
        <v>129</v>
      </c>
      <c r="E623" s="1">
        <v>1999</v>
      </c>
      <c r="F623" s="1" t="s">
        <v>128</v>
      </c>
      <c r="G623" s="1" t="s">
        <v>127</v>
      </c>
      <c r="H623" s="1"/>
      <c r="I623" s="1"/>
      <c r="J623" s="1"/>
      <c r="K623" s="1">
        <v>133993000</v>
      </c>
      <c r="L623" s="1" t="s">
        <v>126</v>
      </c>
    </row>
    <row r="624" spans="1:12" x14ac:dyDescent="0.25">
      <c r="A624" s="1" t="s">
        <v>12</v>
      </c>
      <c r="B624" s="1" t="s">
        <v>13</v>
      </c>
      <c r="C624" s="1" t="s">
        <v>14</v>
      </c>
      <c r="D624" s="1" t="s">
        <v>129</v>
      </c>
      <c r="E624" s="1">
        <v>1999</v>
      </c>
      <c r="F624" s="1" t="s">
        <v>128</v>
      </c>
      <c r="G624" s="1" t="s">
        <v>127</v>
      </c>
      <c r="H624" s="1"/>
      <c r="I624" s="1"/>
      <c r="J624" s="1"/>
      <c r="K624" s="1">
        <v>134309000</v>
      </c>
      <c r="L624" s="1" t="s">
        <v>126</v>
      </c>
    </row>
    <row r="625" spans="1:12" x14ac:dyDescent="0.25">
      <c r="A625" s="1" t="s">
        <v>12</v>
      </c>
      <c r="B625" s="1" t="s">
        <v>13</v>
      </c>
      <c r="C625" s="1" t="s">
        <v>14</v>
      </c>
      <c r="D625" s="1" t="s">
        <v>129</v>
      </c>
      <c r="E625" s="1">
        <v>1999</v>
      </c>
      <c r="F625" s="1" t="s">
        <v>128</v>
      </c>
      <c r="G625" s="1" t="s">
        <v>127</v>
      </c>
      <c r="H625" s="1"/>
      <c r="I625" s="1"/>
      <c r="J625" s="1"/>
      <c r="K625" s="1">
        <v>134523000</v>
      </c>
      <c r="L625" s="1" t="s">
        <v>126</v>
      </c>
    </row>
    <row r="626" spans="1:12" x14ac:dyDescent="0.25">
      <c r="A626" s="1" t="s">
        <v>12</v>
      </c>
      <c r="B626" s="1" t="s">
        <v>13</v>
      </c>
      <c r="C626" s="1" t="s">
        <v>14</v>
      </c>
      <c r="D626" s="1" t="s">
        <v>129</v>
      </c>
      <c r="E626" s="1">
        <v>2000</v>
      </c>
      <c r="F626" s="1" t="s">
        <v>128</v>
      </c>
      <c r="G626" s="1" t="s">
        <v>127</v>
      </c>
      <c r="H626" s="1"/>
      <c r="I626" s="1"/>
      <c r="J626" s="1"/>
      <c r="K626" s="1">
        <v>136559000</v>
      </c>
      <c r="L626" s="1" t="s">
        <v>126</v>
      </c>
    </row>
    <row r="627" spans="1:12" x14ac:dyDescent="0.25">
      <c r="A627" s="1" t="s">
        <v>12</v>
      </c>
      <c r="B627" s="1" t="s">
        <v>13</v>
      </c>
      <c r="C627" s="1" t="s">
        <v>14</v>
      </c>
      <c r="D627" s="1" t="s">
        <v>129</v>
      </c>
      <c r="E627" s="1">
        <v>2000</v>
      </c>
      <c r="F627" s="1" t="s">
        <v>128</v>
      </c>
      <c r="G627" s="1" t="s">
        <v>127</v>
      </c>
      <c r="H627" s="1"/>
      <c r="I627" s="1"/>
      <c r="J627" s="1"/>
      <c r="K627" s="1">
        <v>136598000</v>
      </c>
      <c r="L627" s="1" t="s">
        <v>126</v>
      </c>
    </row>
    <row r="628" spans="1:12" x14ac:dyDescent="0.25">
      <c r="A628" s="1" t="s">
        <v>12</v>
      </c>
      <c r="B628" s="1" t="s">
        <v>13</v>
      </c>
      <c r="C628" s="1" t="s">
        <v>14</v>
      </c>
      <c r="D628" s="1" t="s">
        <v>129</v>
      </c>
      <c r="E628" s="1">
        <v>2000</v>
      </c>
      <c r="F628" s="1" t="s">
        <v>128</v>
      </c>
      <c r="G628" s="1" t="s">
        <v>127</v>
      </c>
      <c r="H628" s="1"/>
      <c r="I628" s="1"/>
      <c r="J628" s="1"/>
      <c r="K628" s="1">
        <v>136701000</v>
      </c>
      <c r="L628" s="1" t="s">
        <v>126</v>
      </c>
    </row>
    <row r="629" spans="1:12" x14ac:dyDescent="0.25">
      <c r="A629" s="1" t="s">
        <v>12</v>
      </c>
      <c r="B629" s="1" t="s">
        <v>13</v>
      </c>
      <c r="C629" s="1" t="s">
        <v>14</v>
      </c>
      <c r="D629" s="1" t="s">
        <v>129</v>
      </c>
      <c r="E629" s="1">
        <v>2000</v>
      </c>
      <c r="F629" s="1" t="s">
        <v>128</v>
      </c>
      <c r="G629" s="1" t="s">
        <v>127</v>
      </c>
      <c r="H629" s="1"/>
      <c r="I629" s="1"/>
      <c r="J629" s="1"/>
      <c r="K629" s="1">
        <v>137270000</v>
      </c>
      <c r="L629" s="1" t="s">
        <v>126</v>
      </c>
    </row>
    <row r="630" spans="1:12" x14ac:dyDescent="0.25">
      <c r="A630" s="1" t="s">
        <v>12</v>
      </c>
      <c r="B630" s="1" t="s">
        <v>13</v>
      </c>
      <c r="C630" s="1" t="s">
        <v>14</v>
      </c>
      <c r="D630" s="1" t="s">
        <v>129</v>
      </c>
      <c r="E630" s="1">
        <v>2000</v>
      </c>
      <c r="F630" s="1" t="s">
        <v>128</v>
      </c>
      <c r="G630" s="1" t="s">
        <v>127</v>
      </c>
      <c r="H630" s="1"/>
      <c r="I630" s="1"/>
      <c r="J630" s="1"/>
      <c r="K630" s="1">
        <v>136630000</v>
      </c>
      <c r="L630" s="1" t="s">
        <v>126</v>
      </c>
    </row>
    <row r="631" spans="1:12" x14ac:dyDescent="0.25">
      <c r="A631" s="1" t="s">
        <v>12</v>
      </c>
      <c r="B631" s="1" t="s">
        <v>13</v>
      </c>
      <c r="C631" s="1" t="s">
        <v>14</v>
      </c>
      <c r="D631" s="1" t="s">
        <v>129</v>
      </c>
      <c r="E631" s="1">
        <v>2000</v>
      </c>
      <c r="F631" s="1" t="s">
        <v>128</v>
      </c>
      <c r="G631" s="1" t="s">
        <v>127</v>
      </c>
      <c r="H631" s="1"/>
      <c r="I631" s="1"/>
      <c r="J631" s="1"/>
      <c r="K631" s="1">
        <v>136940000</v>
      </c>
      <c r="L631" s="1" t="s">
        <v>126</v>
      </c>
    </row>
    <row r="632" spans="1:12" x14ac:dyDescent="0.25">
      <c r="A632" s="1" t="s">
        <v>12</v>
      </c>
      <c r="B632" s="1" t="s">
        <v>13</v>
      </c>
      <c r="C632" s="1" t="s">
        <v>14</v>
      </c>
      <c r="D632" s="1" t="s">
        <v>129</v>
      </c>
      <c r="E632" s="1">
        <v>2000</v>
      </c>
      <c r="F632" s="1" t="s">
        <v>128</v>
      </c>
      <c r="G632" s="1" t="s">
        <v>127</v>
      </c>
      <c r="H632" s="1"/>
      <c r="I632" s="1"/>
      <c r="J632" s="1"/>
      <c r="K632" s="1">
        <v>136531000</v>
      </c>
      <c r="L632" s="1" t="s">
        <v>126</v>
      </c>
    </row>
    <row r="633" spans="1:12" x14ac:dyDescent="0.25">
      <c r="A633" s="1" t="s">
        <v>12</v>
      </c>
      <c r="B633" s="1" t="s">
        <v>13</v>
      </c>
      <c r="C633" s="1" t="s">
        <v>14</v>
      </c>
      <c r="D633" s="1" t="s">
        <v>129</v>
      </c>
      <c r="E633" s="1">
        <v>2000</v>
      </c>
      <c r="F633" s="1" t="s">
        <v>128</v>
      </c>
      <c r="G633" s="1" t="s">
        <v>127</v>
      </c>
      <c r="H633" s="1"/>
      <c r="I633" s="1"/>
      <c r="J633" s="1"/>
      <c r="K633" s="1">
        <v>136662000</v>
      </c>
      <c r="L633" s="1" t="s">
        <v>126</v>
      </c>
    </row>
    <row r="634" spans="1:12" x14ac:dyDescent="0.25">
      <c r="A634" s="1" t="s">
        <v>12</v>
      </c>
      <c r="B634" s="1" t="s">
        <v>13</v>
      </c>
      <c r="C634" s="1" t="s">
        <v>14</v>
      </c>
      <c r="D634" s="1" t="s">
        <v>129</v>
      </c>
      <c r="E634" s="1">
        <v>2000</v>
      </c>
      <c r="F634" s="1" t="s">
        <v>128</v>
      </c>
      <c r="G634" s="1" t="s">
        <v>127</v>
      </c>
      <c r="H634" s="1"/>
      <c r="I634" s="1"/>
      <c r="J634" s="1"/>
      <c r="K634" s="1">
        <v>136893000</v>
      </c>
      <c r="L634" s="1" t="s">
        <v>126</v>
      </c>
    </row>
    <row r="635" spans="1:12" x14ac:dyDescent="0.25">
      <c r="A635" s="1" t="s">
        <v>12</v>
      </c>
      <c r="B635" s="1" t="s">
        <v>13</v>
      </c>
      <c r="C635" s="1" t="s">
        <v>14</v>
      </c>
      <c r="D635" s="1" t="s">
        <v>129</v>
      </c>
      <c r="E635" s="1">
        <v>2000</v>
      </c>
      <c r="F635" s="1" t="s">
        <v>128</v>
      </c>
      <c r="G635" s="1" t="s">
        <v>127</v>
      </c>
      <c r="H635" s="1"/>
      <c r="I635" s="1"/>
      <c r="J635" s="1"/>
      <c r="K635" s="1">
        <v>137088000</v>
      </c>
      <c r="L635" s="1" t="s">
        <v>126</v>
      </c>
    </row>
    <row r="636" spans="1:12" x14ac:dyDescent="0.25">
      <c r="A636" s="1" t="s">
        <v>12</v>
      </c>
      <c r="B636" s="1" t="s">
        <v>13</v>
      </c>
      <c r="C636" s="1" t="s">
        <v>14</v>
      </c>
      <c r="D636" s="1" t="s">
        <v>129</v>
      </c>
      <c r="E636" s="1">
        <v>2000</v>
      </c>
      <c r="F636" s="1" t="s">
        <v>128</v>
      </c>
      <c r="G636" s="1" t="s">
        <v>127</v>
      </c>
      <c r="H636" s="1"/>
      <c r="I636" s="1"/>
      <c r="J636" s="1"/>
      <c r="K636" s="1">
        <v>137322000</v>
      </c>
      <c r="L636" s="1" t="s">
        <v>126</v>
      </c>
    </row>
    <row r="637" spans="1:12" x14ac:dyDescent="0.25">
      <c r="A637" s="1" t="s">
        <v>12</v>
      </c>
      <c r="B637" s="1" t="s">
        <v>13</v>
      </c>
      <c r="C637" s="1" t="s">
        <v>14</v>
      </c>
      <c r="D637" s="1" t="s">
        <v>129</v>
      </c>
      <c r="E637" s="1">
        <v>2000</v>
      </c>
      <c r="F637" s="1" t="s">
        <v>128</v>
      </c>
      <c r="G637" s="1" t="s">
        <v>127</v>
      </c>
      <c r="H637" s="1"/>
      <c r="I637" s="1"/>
      <c r="J637" s="1"/>
      <c r="K637" s="1">
        <v>137614000</v>
      </c>
      <c r="L637" s="1" t="s">
        <v>126</v>
      </c>
    </row>
    <row r="638" spans="1:12" x14ac:dyDescent="0.25">
      <c r="A638" s="1" t="s">
        <v>12</v>
      </c>
      <c r="B638" s="1" t="s">
        <v>13</v>
      </c>
      <c r="C638" s="1" t="s">
        <v>14</v>
      </c>
      <c r="D638" s="1" t="s">
        <v>129</v>
      </c>
      <c r="E638" s="1">
        <v>2001</v>
      </c>
      <c r="F638" s="1" t="s">
        <v>128</v>
      </c>
      <c r="G638" s="1" t="s">
        <v>127</v>
      </c>
      <c r="H638" s="1"/>
      <c r="I638" s="1"/>
      <c r="J638" s="1"/>
      <c r="K638" s="1">
        <v>137778000</v>
      </c>
      <c r="L638" s="1" t="s">
        <v>126</v>
      </c>
    </row>
    <row r="639" spans="1:12" x14ac:dyDescent="0.25">
      <c r="A639" s="1" t="s">
        <v>12</v>
      </c>
      <c r="B639" s="1" t="s">
        <v>13</v>
      </c>
      <c r="C639" s="1" t="s">
        <v>14</v>
      </c>
      <c r="D639" s="1" t="s">
        <v>129</v>
      </c>
      <c r="E639" s="1">
        <v>2001</v>
      </c>
      <c r="F639" s="1" t="s">
        <v>128</v>
      </c>
      <c r="G639" s="1" t="s">
        <v>127</v>
      </c>
      <c r="H639" s="1"/>
      <c r="I639" s="1"/>
      <c r="J639" s="1"/>
      <c r="K639" s="1">
        <v>137612000</v>
      </c>
      <c r="L639" s="1" t="s">
        <v>126</v>
      </c>
    </row>
    <row r="640" spans="1:12" x14ac:dyDescent="0.25">
      <c r="A640" s="1" t="s">
        <v>12</v>
      </c>
      <c r="B640" s="1" t="s">
        <v>13</v>
      </c>
      <c r="C640" s="1" t="s">
        <v>14</v>
      </c>
      <c r="D640" s="1" t="s">
        <v>129</v>
      </c>
      <c r="E640" s="1">
        <v>2001</v>
      </c>
      <c r="F640" s="1" t="s">
        <v>128</v>
      </c>
      <c r="G640" s="1" t="s">
        <v>127</v>
      </c>
      <c r="H640" s="1"/>
      <c r="I640" s="1"/>
      <c r="J640" s="1"/>
      <c r="K640" s="1">
        <v>137783000</v>
      </c>
      <c r="L640" s="1" t="s">
        <v>126</v>
      </c>
    </row>
    <row r="641" spans="1:12" x14ac:dyDescent="0.25">
      <c r="A641" s="1" t="s">
        <v>12</v>
      </c>
      <c r="B641" s="1" t="s">
        <v>13</v>
      </c>
      <c r="C641" s="1" t="s">
        <v>14</v>
      </c>
      <c r="D641" s="1" t="s">
        <v>129</v>
      </c>
      <c r="E641" s="1">
        <v>2001</v>
      </c>
      <c r="F641" s="1" t="s">
        <v>128</v>
      </c>
      <c r="G641" s="1" t="s">
        <v>127</v>
      </c>
      <c r="H641" s="1"/>
      <c r="I641" s="1"/>
      <c r="J641" s="1"/>
      <c r="K641" s="1">
        <v>137299000</v>
      </c>
      <c r="L641" s="1" t="s">
        <v>126</v>
      </c>
    </row>
    <row r="642" spans="1:12" x14ac:dyDescent="0.25">
      <c r="A642" s="1" t="s">
        <v>12</v>
      </c>
      <c r="B642" s="1" t="s">
        <v>13</v>
      </c>
      <c r="C642" s="1" t="s">
        <v>14</v>
      </c>
      <c r="D642" s="1" t="s">
        <v>129</v>
      </c>
      <c r="E642" s="1">
        <v>2001</v>
      </c>
      <c r="F642" s="1" t="s">
        <v>128</v>
      </c>
      <c r="G642" s="1" t="s">
        <v>127</v>
      </c>
      <c r="H642" s="1"/>
      <c r="I642" s="1"/>
      <c r="J642" s="1"/>
      <c r="K642" s="1">
        <v>137092000</v>
      </c>
      <c r="L642" s="1" t="s">
        <v>126</v>
      </c>
    </row>
    <row r="643" spans="1:12" x14ac:dyDescent="0.25">
      <c r="A643" s="1" t="s">
        <v>12</v>
      </c>
      <c r="B643" s="1" t="s">
        <v>13</v>
      </c>
      <c r="C643" s="1" t="s">
        <v>14</v>
      </c>
      <c r="D643" s="1" t="s">
        <v>129</v>
      </c>
      <c r="E643" s="1">
        <v>2001</v>
      </c>
      <c r="F643" s="1" t="s">
        <v>128</v>
      </c>
      <c r="G643" s="1" t="s">
        <v>127</v>
      </c>
      <c r="H643" s="1"/>
      <c r="I643" s="1"/>
      <c r="J643" s="1"/>
      <c r="K643" s="1">
        <v>136873000</v>
      </c>
      <c r="L643" s="1" t="s">
        <v>126</v>
      </c>
    </row>
    <row r="644" spans="1:12" x14ac:dyDescent="0.25">
      <c r="A644" s="1" t="s">
        <v>12</v>
      </c>
      <c r="B644" s="1" t="s">
        <v>13</v>
      </c>
      <c r="C644" s="1" t="s">
        <v>14</v>
      </c>
      <c r="D644" s="1" t="s">
        <v>129</v>
      </c>
      <c r="E644" s="1">
        <v>2001</v>
      </c>
      <c r="F644" s="1" t="s">
        <v>128</v>
      </c>
      <c r="G644" s="1" t="s">
        <v>127</v>
      </c>
      <c r="H644" s="1"/>
      <c r="I644" s="1"/>
      <c r="J644" s="1"/>
      <c r="K644" s="1">
        <v>137071000</v>
      </c>
      <c r="L644" s="1" t="s">
        <v>126</v>
      </c>
    </row>
    <row r="645" spans="1:12" x14ac:dyDescent="0.25">
      <c r="A645" s="1" t="s">
        <v>12</v>
      </c>
      <c r="B645" s="1" t="s">
        <v>13</v>
      </c>
      <c r="C645" s="1" t="s">
        <v>14</v>
      </c>
      <c r="D645" s="1" t="s">
        <v>129</v>
      </c>
      <c r="E645" s="1">
        <v>2001</v>
      </c>
      <c r="F645" s="1" t="s">
        <v>128</v>
      </c>
      <c r="G645" s="1" t="s">
        <v>127</v>
      </c>
      <c r="H645" s="1"/>
      <c r="I645" s="1"/>
      <c r="J645" s="1"/>
      <c r="K645" s="1">
        <v>136241000</v>
      </c>
      <c r="L645" s="1" t="s">
        <v>126</v>
      </c>
    </row>
    <row r="646" spans="1:12" x14ac:dyDescent="0.25">
      <c r="A646" s="1" t="s">
        <v>12</v>
      </c>
      <c r="B646" s="1" t="s">
        <v>13</v>
      </c>
      <c r="C646" s="1" t="s">
        <v>14</v>
      </c>
      <c r="D646" s="1" t="s">
        <v>129</v>
      </c>
      <c r="E646" s="1">
        <v>2001</v>
      </c>
      <c r="F646" s="1" t="s">
        <v>128</v>
      </c>
      <c r="G646" s="1" t="s">
        <v>127</v>
      </c>
      <c r="H646" s="1"/>
      <c r="I646" s="1"/>
      <c r="J646" s="1"/>
      <c r="K646" s="1">
        <v>136846000</v>
      </c>
      <c r="L646" s="1" t="s">
        <v>126</v>
      </c>
    </row>
    <row r="647" spans="1:12" x14ac:dyDescent="0.25">
      <c r="A647" s="1" t="s">
        <v>12</v>
      </c>
      <c r="B647" s="1" t="s">
        <v>13</v>
      </c>
      <c r="C647" s="1" t="s">
        <v>14</v>
      </c>
      <c r="D647" s="1" t="s">
        <v>129</v>
      </c>
      <c r="E647" s="1">
        <v>2001</v>
      </c>
      <c r="F647" s="1" t="s">
        <v>128</v>
      </c>
      <c r="G647" s="1" t="s">
        <v>127</v>
      </c>
      <c r="H647" s="1"/>
      <c r="I647" s="1"/>
      <c r="J647" s="1"/>
      <c r="K647" s="1">
        <v>136392000</v>
      </c>
      <c r="L647" s="1" t="s">
        <v>126</v>
      </c>
    </row>
    <row r="648" spans="1:12" x14ac:dyDescent="0.25">
      <c r="A648" s="1" t="s">
        <v>12</v>
      </c>
      <c r="B648" s="1" t="s">
        <v>13</v>
      </c>
      <c r="C648" s="1" t="s">
        <v>14</v>
      </c>
      <c r="D648" s="1" t="s">
        <v>129</v>
      </c>
      <c r="E648" s="1">
        <v>2001</v>
      </c>
      <c r="F648" s="1" t="s">
        <v>128</v>
      </c>
      <c r="G648" s="1" t="s">
        <v>127</v>
      </c>
      <c r="H648" s="1"/>
      <c r="I648" s="1"/>
      <c r="J648" s="1"/>
      <c r="K648" s="1">
        <v>136238000</v>
      </c>
      <c r="L648" s="1" t="s">
        <v>126</v>
      </c>
    </row>
    <row r="649" spans="1:12" x14ac:dyDescent="0.25">
      <c r="A649" s="1" t="s">
        <v>12</v>
      </c>
      <c r="B649" s="1" t="s">
        <v>13</v>
      </c>
      <c r="C649" s="1" t="s">
        <v>14</v>
      </c>
      <c r="D649" s="1" t="s">
        <v>129</v>
      </c>
      <c r="E649" s="1">
        <v>2001</v>
      </c>
      <c r="F649" s="1" t="s">
        <v>128</v>
      </c>
      <c r="G649" s="1" t="s">
        <v>127</v>
      </c>
      <c r="H649" s="1"/>
      <c r="I649" s="1"/>
      <c r="J649" s="1"/>
      <c r="K649" s="1">
        <v>136047000</v>
      </c>
      <c r="L649" s="1" t="s">
        <v>126</v>
      </c>
    </row>
    <row r="650" spans="1:12" x14ac:dyDescent="0.25">
      <c r="A650" s="1" t="s">
        <v>12</v>
      </c>
      <c r="B650" s="1" t="s">
        <v>13</v>
      </c>
      <c r="C650" s="1" t="s">
        <v>14</v>
      </c>
      <c r="D650" s="1" t="s">
        <v>129</v>
      </c>
      <c r="E650" s="1">
        <v>2002</v>
      </c>
      <c r="F650" s="1" t="s">
        <v>128</v>
      </c>
      <c r="G650" s="1" t="s">
        <v>127</v>
      </c>
      <c r="H650" s="1"/>
      <c r="I650" s="1"/>
      <c r="J650" s="1"/>
      <c r="K650" s="1">
        <v>135701000</v>
      </c>
      <c r="L650" s="1" t="s">
        <v>126</v>
      </c>
    </row>
    <row r="651" spans="1:12" x14ac:dyDescent="0.25">
      <c r="A651" s="1" t="s">
        <v>12</v>
      </c>
      <c r="B651" s="1" t="s">
        <v>13</v>
      </c>
      <c r="C651" s="1" t="s">
        <v>14</v>
      </c>
      <c r="D651" s="1" t="s">
        <v>129</v>
      </c>
      <c r="E651" s="1">
        <v>2002</v>
      </c>
      <c r="F651" s="1" t="s">
        <v>128</v>
      </c>
      <c r="G651" s="1" t="s">
        <v>127</v>
      </c>
      <c r="H651" s="1"/>
      <c r="I651" s="1"/>
      <c r="J651" s="1"/>
      <c r="K651" s="1">
        <v>136438000</v>
      </c>
      <c r="L651" s="1" t="s">
        <v>126</v>
      </c>
    </row>
    <row r="652" spans="1:12" x14ac:dyDescent="0.25">
      <c r="A652" s="1" t="s">
        <v>12</v>
      </c>
      <c r="B652" s="1" t="s">
        <v>13</v>
      </c>
      <c r="C652" s="1" t="s">
        <v>14</v>
      </c>
      <c r="D652" s="1" t="s">
        <v>129</v>
      </c>
      <c r="E652" s="1">
        <v>2002</v>
      </c>
      <c r="F652" s="1" t="s">
        <v>128</v>
      </c>
      <c r="G652" s="1" t="s">
        <v>127</v>
      </c>
      <c r="H652" s="1"/>
      <c r="I652" s="1"/>
      <c r="J652" s="1"/>
      <c r="K652" s="1">
        <v>136177000</v>
      </c>
      <c r="L652" s="1" t="s">
        <v>126</v>
      </c>
    </row>
    <row r="653" spans="1:12" x14ac:dyDescent="0.25">
      <c r="A653" s="1" t="s">
        <v>12</v>
      </c>
      <c r="B653" s="1" t="s">
        <v>13</v>
      </c>
      <c r="C653" s="1" t="s">
        <v>14</v>
      </c>
      <c r="D653" s="1" t="s">
        <v>129</v>
      </c>
      <c r="E653" s="1">
        <v>2002</v>
      </c>
      <c r="F653" s="1" t="s">
        <v>128</v>
      </c>
      <c r="G653" s="1" t="s">
        <v>127</v>
      </c>
      <c r="H653" s="1"/>
      <c r="I653" s="1"/>
      <c r="J653" s="1"/>
      <c r="K653" s="1">
        <v>136126000</v>
      </c>
      <c r="L653" s="1" t="s">
        <v>126</v>
      </c>
    </row>
    <row r="654" spans="1:12" x14ac:dyDescent="0.25">
      <c r="A654" s="1" t="s">
        <v>12</v>
      </c>
      <c r="B654" s="1" t="s">
        <v>13</v>
      </c>
      <c r="C654" s="1" t="s">
        <v>14</v>
      </c>
      <c r="D654" s="1" t="s">
        <v>129</v>
      </c>
      <c r="E654" s="1">
        <v>2002</v>
      </c>
      <c r="F654" s="1" t="s">
        <v>128</v>
      </c>
      <c r="G654" s="1" t="s">
        <v>127</v>
      </c>
      <c r="H654" s="1"/>
      <c r="I654" s="1"/>
      <c r="J654" s="1"/>
      <c r="K654" s="1">
        <v>136539000</v>
      </c>
      <c r="L654" s="1" t="s">
        <v>126</v>
      </c>
    </row>
    <row r="655" spans="1:12" x14ac:dyDescent="0.25">
      <c r="A655" s="1" t="s">
        <v>12</v>
      </c>
      <c r="B655" s="1" t="s">
        <v>13</v>
      </c>
      <c r="C655" s="1" t="s">
        <v>14</v>
      </c>
      <c r="D655" s="1" t="s">
        <v>129</v>
      </c>
      <c r="E655" s="1">
        <v>2002</v>
      </c>
      <c r="F655" s="1" t="s">
        <v>128</v>
      </c>
      <c r="G655" s="1" t="s">
        <v>127</v>
      </c>
      <c r="H655" s="1"/>
      <c r="I655" s="1"/>
      <c r="J655" s="1"/>
      <c r="K655" s="1">
        <v>136415000</v>
      </c>
      <c r="L655" s="1" t="s">
        <v>126</v>
      </c>
    </row>
    <row r="656" spans="1:12" x14ac:dyDescent="0.25">
      <c r="A656" s="1" t="s">
        <v>12</v>
      </c>
      <c r="B656" s="1" t="s">
        <v>13</v>
      </c>
      <c r="C656" s="1" t="s">
        <v>14</v>
      </c>
      <c r="D656" s="1" t="s">
        <v>129</v>
      </c>
      <c r="E656" s="1">
        <v>2002</v>
      </c>
      <c r="F656" s="1" t="s">
        <v>128</v>
      </c>
      <c r="G656" s="1" t="s">
        <v>127</v>
      </c>
      <c r="H656" s="1"/>
      <c r="I656" s="1"/>
      <c r="J656" s="1"/>
      <c r="K656" s="1">
        <v>136413000</v>
      </c>
      <c r="L656" s="1" t="s">
        <v>126</v>
      </c>
    </row>
    <row r="657" spans="1:12" x14ac:dyDescent="0.25">
      <c r="A657" s="1" t="s">
        <v>12</v>
      </c>
      <c r="B657" s="1" t="s">
        <v>13</v>
      </c>
      <c r="C657" s="1" t="s">
        <v>14</v>
      </c>
      <c r="D657" s="1" t="s">
        <v>129</v>
      </c>
      <c r="E657" s="1">
        <v>2002</v>
      </c>
      <c r="F657" s="1" t="s">
        <v>128</v>
      </c>
      <c r="G657" s="1" t="s">
        <v>127</v>
      </c>
      <c r="H657" s="1"/>
      <c r="I657" s="1"/>
      <c r="J657" s="1"/>
      <c r="K657" s="1">
        <v>136705000</v>
      </c>
      <c r="L657" s="1" t="s">
        <v>126</v>
      </c>
    </row>
    <row r="658" spans="1:12" x14ac:dyDescent="0.25">
      <c r="A658" s="1" t="s">
        <v>12</v>
      </c>
      <c r="B658" s="1" t="s">
        <v>13</v>
      </c>
      <c r="C658" s="1" t="s">
        <v>14</v>
      </c>
      <c r="D658" s="1" t="s">
        <v>129</v>
      </c>
      <c r="E658" s="1">
        <v>2002</v>
      </c>
      <c r="F658" s="1" t="s">
        <v>128</v>
      </c>
      <c r="G658" s="1" t="s">
        <v>127</v>
      </c>
      <c r="H658" s="1"/>
      <c r="I658" s="1"/>
      <c r="J658" s="1"/>
      <c r="K658" s="1">
        <v>137302000</v>
      </c>
      <c r="L658" s="1" t="s">
        <v>126</v>
      </c>
    </row>
    <row r="659" spans="1:12" x14ac:dyDescent="0.25">
      <c r="A659" s="1" t="s">
        <v>12</v>
      </c>
      <c r="B659" s="1" t="s">
        <v>13</v>
      </c>
      <c r="C659" s="1" t="s">
        <v>14</v>
      </c>
      <c r="D659" s="1" t="s">
        <v>129</v>
      </c>
      <c r="E659" s="1">
        <v>2002</v>
      </c>
      <c r="F659" s="1" t="s">
        <v>128</v>
      </c>
      <c r="G659" s="1" t="s">
        <v>127</v>
      </c>
      <c r="H659" s="1"/>
      <c r="I659" s="1"/>
      <c r="J659" s="1"/>
      <c r="K659" s="1">
        <v>137008000</v>
      </c>
      <c r="L659" s="1" t="s">
        <v>126</v>
      </c>
    </row>
    <row r="660" spans="1:12" x14ac:dyDescent="0.25">
      <c r="A660" s="1" t="s">
        <v>12</v>
      </c>
      <c r="B660" s="1" t="s">
        <v>13</v>
      </c>
      <c r="C660" s="1" t="s">
        <v>14</v>
      </c>
      <c r="D660" s="1" t="s">
        <v>129</v>
      </c>
      <c r="E660" s="1">
        <v>2002</v>
      </c>
      <c r="F660" s="1" t="s">
        <v>128</v>
      </c>
      <c r="G660" s="1" t="s">
        <v>127</v>
      </c>
      <c r="H660" s="1"/>
      <c r="I660" s="1"/>
      <c r="J660" s="1"/>
      <c r="K660" s="1">
        <v>136521000</v>
      </c>
      <c r="L660" s="1" t="s">
        <v>126</v>
      </c>
    </row>
    <row r="661" spans="1:12" x14ac:dyDescent="0.25">
      <c r="A661" s="1" t="s">
        <v>12</v>
      </c>
      <c r="B661" s="1" t="s">
        <v>13</v>
      </c>
      <c r="C661" s="1" t="s">
        <v>14</v>
      </c>
      <c r="D661" s="1" t="s">
        <v>129</v>
      </c>
      <c r="E661" s="1">
        <v>2002</v>
      </c>
      <c r="F661" s="1" t="s">
        <v>128</v>
      </c>
      <c r="G661" s="1" t="s">
        <v>127</v>
      </c>
      <c r="H661" s="1"/>
      <c r="I661" s="1"/>
      <c r="J661" s="1"/>
      <c r="K661" s="1">
        <v>136426000</v>
      </c>
      <c r="L661" s="1" t="s">
        <v>126</v>
      </c>
    </row>
    <row r="662" spans="1:12" x14ac:dyDescent="0.25">
      <c r="A662" s="1" t="s">
        <v>12</v>
      </c>
      <c r="B662" s="1" t="s">
        <v>13</v>
      </c>
      <c r="C662" s="1" t="s">
        <v>14</v>
      </c>
      <c r="D662" s="1" t="s">
        <v>129</v>
      </c>
      <c r="E662" s="1">
        <v>2003</v>
      </c>
      <c r="F662" s="1" t="s">
        <v>128</v>
      </c>
      <c r="G662" s="1" t="s">
        <v>127</v>
      </c>
      <c r="H662" s="1"/>
      <c r="I662" s="1"/>
      <c r="J662" s="1"/>
      <c r="K662" s="1">
        <v>137417000</v>
      </c>
      <c r="L662" s="1" t="s">
        <v>126</v>
      </c>
    </row>
    <row r="663" spans="1:12" x14ac:dyDescent="0.25">
      <c r="A663" s="1" t="s">
        <v>12</v>
      </c>
      <c r="B663" s="1" t="s">
        <v>13</v>
      </c>
      <c r="C663" s="1" t="s">
        <v>14</v>
      </c>
      <c r="D663" s="1" t="s">
        <v>129</v>
      </c>
      <c r="E663" s="1">
        <v>2003</v>
      </c>
      <c r="F663" s="1" t="s">
        <v>128</v>
      </c>
      <c r="G663" s="1" t="s">
        <v>127</v>
      </c>
      <c r="H663" s="1"/>
      <c r="I663" s="1"/>
      <c r="J663" s="1"/>
      <c r="K663" s="1">
        <v>137482000</v>
      </c>
      <c r="L663" s="1" t="s">
        <v>126</v>
      </c>
    </row>
    <row r="664" spans="1:12" x14ac:dyDescent="0.25">
      <c r="A664" s="1" t="s">
        <v>12</v>
      </c>
      <c r="B664" s="1" t="s">
        <v>13</v>
      </c>
      <c r="C664" s="1" t="s">
        <v>14</v>
      </c>
      <c r="D664" s="1" t="s">
        <v>129</v>
      </c>
      <c r="E664" s="1">
        <v>2003</v>
      </c>
      <c r="F664" s="1" t="s">
        <v>128</v>
      </c>
      <c r="G664" s="1" t="s">
        <v>127</v>
      </c>
      <c r="H664" s="1"/>
      <c r="I664" s="1"/>
      <c r="J664" s="1"/>
      <c r="K664" s="1">
        <v>137434000</v>
      </c>
      <c r="L664" s="1" t="s">
        <v>126</v>
      </c>
    </row>
    <row r="665" spans="1:12" x14ac:dyDescent="0.25">
      <c r="A665" s="1" t="s">
        <v>12</v>
      </c>
      <c r="B665" s="1" t="s">
        <v>13</v>
      </c>
      <c r="C665" s="1" t="s">
        <v>14</v>
      </c>
      <c r="D665" s="1" t="s">
        <v>129</v>
      </c>
      <c r="E665" s="1">
        <v>2003</v>
      </c>
      <c r="F665" s="1" t="s">
        <v>128</v>
      </c>
      <c r="G665" s="1" t="s">
        <v>127</v>
      </c>
      <c r="H665" s="1"/>
      <c r="I665" s="1"/>
      <c r="J665" s="1"/>
      <c r="K665" s="1">
        <v>137633000</v>
      </c>
      <c r="L665" s="1" t="s">
        <v>126</v>
      </c>
    </row>
    <row r="666" spans="1:12" x14ac:dyDescent="0.25">
      <c r="A666" s="1" t="s">
        <v>12</v>
      </c>
      <c r="B666" s="1" t="s">
        <v>13</v>
      </c>
      <c r="C666" s="1" t="s">
        <v>14</v>
      </c>
      <c r="D666" s="1" t="s">
        <v>129</v>
      </c>
      <c r="E666" s="1">
        <v>2003</v>
      </c>
      <c r="F666" s="1" t="s">
        <v>128</v>
      </c>
      <c r="G666" s="1" t="s">
        <v>127</v>
      </c>
      <c r="H666" s="1"/>
      <c r="I666" s="1"/>
      <c r="J666" s="1"/>
      <c r="K666" s="1">
        <v>137544000</v>
      </c>
      <c r="L666" s="1" t="s">
        <v>126</v>
      </c>
    </row>
    <row r="667" spans="1:12" x14ac:dyDescent="0.25">
      <c r="A667" s="1" t="s">
        <v>12</v>
      </c>
      <c r="B667" s="1" t="s">
        <v>13</v>
      </c>
      <c r="C667" s="1" t="s">
        <v>14</v>
      </c>
      <c r="D667" s="1" t="s">
        <v>129</v>
      </c>
      <c r="E667" s="1">
        <v>2003</v>
      </c>
      <c r="F667" s="1" t="s">
        <v>128</v>
      </c>
      <c r="G667" s="1" t="s">
        <v>127</v>
      </c>
      <c r="H667" s="1"/>
      <c r="I667" s="1"/>
      <c r="J667" s="1"/>
      <c r="K667" s="1">
        <v>137790000</v>
      </c>
      <c r="L667" s="1" t="s">
        <v>126</v>
      </c>
    </row>
    <row r="668" spans="1:12" x14ac:dyDescent="0.25">
      <c r="A668" s="1" t="s">
        <v>12</v>
      </c>
      <c r="B668" s="1" t="s">
        <v>13</v>
      </c>
      <c r="C668" s="1" t="s">
        <v>14</v>
      </c>
      <c r="D668" s="1" t="s">
        <v>129</v>
      </c>
      <c r="E668" s="1">
        <v>2003</v>
      </c>
      <c r="F668" s="1" t="s">
        <v>128</v>
      </c>
      <c r="G668" s="1" t="s">
        <v>127</v>
      </c>
      <c r="H668" s="1"/>
      <c r="I668" s="1"/>
      <c r="J668" s="1"/>
      <c r="K668" s="1">
        <v>137474000</v>
      </c>
      <c r="L668" s="1" t="s">
        <v>126</v>
      </c>
    </row>
    <row r="669" spans="1:12" x14ac:dyDescent="0.25">
      <c r="A669" s="1" t="s">
        <v>12</v>
      </c>
      <c r="B669" s="1" t="s">
        <v>13</v>
      </c>
      <c r="C669" s="1" t="s">
        <v>14</v>
      </c>
      <c r="D669" s="1" t="s">
        <v>129</v>
      </c>
      <c r="E669" s="1">
        <v>2003</v>
      </c>
      <c r="F669" s="1" t="s">
        <v>128</v>
      </c>
      <c r="G669" s="1" t="s">
        <v>127</v>
      </c>
      <c r="H669" s="1"/>
      <c r="I669" s="1"/>
      <c r="J669" s="1"/>
      <c r="K669" s="1">
        <v>137549000</v>
      </c>
      <c r="L669" s="1" t="s">
        <v>126</v>
      </c>
    </row>
    <row r="670" spans="1:12" x14ac:dyDescent="0.25">
      <c r="A670" s="1" t="s">
        <v>12</v>
      </c>
      <c r="B670" s="1" t="s">
        <v>13</v>
      </c>
      <c r="C670" s="1" t="s">
        <v>14</v>
      </c>
      <c r="D670" s="1" t="s">
        <v>129</v>
      </c>
      <c r="E670" s="1">
        <v>2003</v>
      </c>
      <c r="F670" s="1" t="s">
        <v>128</v>
      </c>
      <c r="G670" s="1" t="s">
        <v>127</v>
      </c>
      <c r="H670" s="1"/>
      <c r="I670" s="1"/>
      <c r="J670" s="1"/>
      <c r="K670" s="1">
        <v>137609000</v>
      </c>
      <c r="L670" s="1" t="s">
        <v>126</v>
      </c>
    </row>
    <row r="671" spans="1:12" x14ac:dyDescent="0.25">
      <c r="A671" s="1" t="s">
        <v>12</v>
      </c>
      <c r="B671" s="1" t="s">
        <v>13</v>
      </c>
      <c r="C671" s="1" t="s">
        <v>14</v>
      </c>
      <c r="D671" s="1" t="s">
        <v>129</v>
      </c>
      <c r="E671" s="1">
        <v>2003</v>
      </c>
      <c r="F671" s="1" t="s">
        <v>128</v>
      </c>
      <c r="G671" s="1" t="s">
        <v>127</v>
      </c>
      <c r="H671" s="1"/>
      <c r="I671" s="1"/>
      <c r="J671" s="1"/>
      <c r="K671" s="1">
        <v>137984000</v>
      </c>
      <c r="L671" s="1" t="s">
        <v>126</v>
      </c>
    </row>
    <row r="672" spans="1:12" x14ac:dyDescent="0.25">
      <c r="A672" s="1" t="s">
        <v>12</v>
      </c>
      <c r="B672" s="1" t="s">
        <v>13</v>
      </c>
      <c r="C672" s="1" t="s">
        <v>14</v>
      </c>
      <c r="D672" s="1" t="s">
        <v>129</v>
      </c>
      <c r="E672" s="1">
        <v>2003</v>
      </c>
      <c r="F672" s="1" t="s">
        <v>128</v>
      </c>
      <c r="G672" s="1" t="s">
        <v>127</v>
      </c>
      <c r="H672" s="1"/>
      <c r="I672" s="1"/>
      <c r="J672" s="1"/>
      <c r="K672" s="1">
        <v>138424000</v>
      </c>
      <c r="L672" s="1" t="s">
        <v>126</v>
      </c>
    </row>
    <row r="673" spans="1:12" x14ac:dyDescent="0.25">
      <c r="A673" s="1" t="s">
        <v>12</v>
      </c>
      <c r="B673" s="1" t="s">
        <v>13</v>
      </c>
      <c r="C673" s="1" t="s">
        <v>14</v>
      </c>
      <c r="D673" s="1" t="s">
        <v>129</v>
      </c>
      <c r="E673" s="1">
        <v>2003</v>
      </c>
      <c r="F673" s="1" t="s">
        <v>128</v>
      </c>
      <c r="G673" s="1" t="s">
        <v>127</v>
      </c>
      <c r="H673" s="1"/>
      <c r="I673" s="1"/>
      <c r="J673" s="1"/>
      <c r="K673" s="1">
        <v>138411000</v>
      </c>
      <c r="L673" s="1" t="s">
        <v>126</v>
      </c>
    </row>
    <row r="674" spans="1:12" x14ac:dyDescent="0.25">
      <c r="A674" s="1" t="s">
        <v>12</v>
      </c>
      <c r="B674" s="1" t="s">
        <v>13</v>
      </c>
      <c r="C674" s="1" t="s">
        <v>14</v>
      </c>
      <c r="D674" s="1" t="s">
        <v>129</v>
      </c>
      <c r="E674" s="1">
        <v>2004</v>
      </c>
      <c r="F674" s="1" t="s">
        <v>128</v>
      </c>
      <c r="G674" s="1" t="s">
        <v>127</v>
      </c>
      <c r="H674" s="1"/>
      <c r="I674" s="1"/>
      <c r="J674" s="1"/>
      <c r="K674" s="1">
        <v>138472000</v>
      </c>
      <c r="L674" s="1" t="s">
        <v>126</v>
      </c>
    </row>
    <row r="675" spans="1:12" x14ac:dyDescent="0.25">
      <c r="A675" s="1" t="s">
        <v>12</v>
      </c>
      <c r="B675" s="1" t="s">
        <v>13</v>
      </c>
      <c r="C675" s="1" t="s">
        <v>14</v>
      </c>
      <c r="D675" s="1" t="s">
        <v>129</v>
      </c>
      <c r="E675" s="1">
        <v>2004</v>
      </c>
      <c r="F675" s="1" t="s">
        <v>128</v>
      </c>
      <c r="G675" s="1" t="s">
        <v>127</v>
      </c>
      <c r="H675" s="1"/>
      <c r="I675" s="1"/>
      <c r="J675" s="1"/>
      <c r="K675" s="1">
        <v>138542000</v>
      </c>
      <c r="L675" s="1" t="s">
        <v>126</v>
      </c>
    </row>
    <row r="676" spans="1:12" x14ac:dyDescent="0.25">
      <c r="A676" s="1" t="s">
        <v>12</v>
      </c>
      <c r="B676" s="1" t="s">
        <v>13</v>
      </c>
      <c r="C676" s="1" t="s">
        <v>14</v>
      </c>
      <c r="D676" s="1" t="s">
        <v>129</v>
      </c>
      <c r="E676" s="1">
        <v>2004</v>
      </c>
      <c r="F676" s="1" t="s">
        <v>128</v>
      </c>
      <c r="G676" s="1" t="s">
        <v>127</v>
      </c>
      <c r="H676" s="1"/>
      <c r="I676" s="1"/>
      <c r="J676" s="1"/>
      <c r="K676" s="1">
        <v>138453000</v>
      </c>
      <c r="L676" s="1" t="s">
        <v>126</v>
      </c>
    </row>
    <row r="677" spans="1:12" x14ac:dyDescent="0.25">
      <c r="A677" s="1" t="s">
        <v>12</v>
      </c>
      <c r="B677" s="1" t="s">
        <v>13</v>
      </c>
      <c r="C677" s="1" t="s">
        <v>14</v>
      </c>
      <c r="D677" s="1" t="s">
        <v>129</v>
      </c>
      <c r="E677" s="1">
        <v>2004</v>
      </c>
      <c r="F677" s="1" t="s">
        <v>128</v>
      </c>
      <c r="G677" s="1" t="s">
        <v>127</v>
      </c>
      <c r="H677" s="1"/>
      <c r="I677" s="1"/>
      <c r="J677" s="1"/>
      <c r="K677" s="1">
        <v>138680000</v>
      </c>
      <c r="L677" s="1" t="s">
        <v>126</v>
      </c>
    </row>
    <row r="678" spans="1:12" x14ac:dyDescent="0.25">
      <c r="A678" s="1" t="s">
        <v>12</v>
      </c>
      <c r="B678" s="1" t="s">
        <v>13</v>
      </c>
      <c r="C678" s="1" t="s">
        <v>14</v>
      </c>
      <c r="D678" s="1" t="s">
        <v>129</v>
      </c>
      <c r="E678" s="1">
        <v>2004</v>
      </c>
      <c r="F678" s="1" t="s">
        <v>128</v>
      </c>
      <c r="G678" s="1" t="s">
        <v>127</v>
      </c>
      <c r="H678" s="1"/>
      <c r="I678" s="1"/>
      <c r="J678" s="1"/>
      <c r="K678" s="1">
        <v>138852000</v>
      </c>
      <c r="L678" s="1" t="s">
        <v>126</v>
      </c>
    </row>
    <row r="679" spans="1:12" x14ac:dyDescent="0.25">
      <c r="A679" s="1" t="s">
        <v>12</v>
      </c>
      <c r="B679" s="1" t="s">
        <v>13</v>
      </c>
      <c r="C679" s="1" t="s">
        <v>14</v>
      </c>
      <c r="D679" s="1" t="s">
        <v>129</v>
      </c>
      <c r="E679" s="1">
        <v>2004</v>
      </c>
      <c r="F679" s="1" t="s">
        <v>128</v>
      </c>
      <c r="G679" s="1" t="s">
        <v>127</v>
      </c>
      <c r="H679" s="1"/>
      <c r="I679" s="1"/>
      <c r="J679" s="1"/>
      <c r="K679" s="1">
        <v>139174000</v>
      </c>
      <c r="L679" s="1" t="s">
        <v>126</v>
      </c>
    </row>
    <row r="680" spans="1:12" x14ac:dyDescent="0.25">
      <c r="A680" s="1" t="s">
        <v>12</v>
      </c>
      <c r="B680" s="1" t="s">
        <v>13</v>
      </c>
      <c r="C680" s="1" t="s">
        <v>14</v>
      </c>
      <c r="D680" s="1" t="s">
        <v>129</v>
      </c>
      <c r="E680" s="1">
        <v>2004</v>
      </c>
      <c r="F680" s="1" t="s">
        <v>128</v>
      </c>
      <c r="G680" s="1" t="s">
        <v>127</v>
      </c>
      <c r="H680" s="1"/>
      <c r="I680" s="1"/>
      <c r="J680" s="1"/>
      <c r="K680" s="1">
        <v>139556000</v>
      </c>
      <c r="L680" s="1" t="s">
        <v>126</v>
      </c>
    </row>
    <row r="681" spans="1:12" x14ac:dyDescent="0.25">
      <c r="A681" s="1" t="s">
        <v>12</v>
      </c>
      <c r="B681" s="1" t="s">
        <v>13</v>
      </c>
      <c r="C681" s="1" t="s">
        <v>14</v>
      </c>
      <c r="D681" s="1" t="s">
        <v>129</v>
      </c>
      <c r="E681" s="1">
        <v>2004</v>
      </c>
      <c r="F681" s="1" t="s">
        <v>128</v>
      </c>
      <c r="G681" s="1" t="s">
        <v>127</v>
      </c>
      <c r="H681" s="1"/>
      <c r="I681" s="1"/>
      <c r="J681" s="1"/>
      <c r="K681" s="1">
        <v>139573000</v>
      </c>
      <c r="L681" s="1" t="s">
        <v>126</v>
      </c>
    </row>
    <row r="682" spans="1:12" x14ac:dyDescent="0.25">
      <c r="A682" s="1" t="s">
        <v>12</v>
      </c>
      <c r="B682" s="1" t="s">
        <v>13</v>
      </c>
      <c r="C682" s="1" t="s">
        <v>14</v>
      </c>
      <c r="D682" s="1" t="s">
        <v>129</v>
      </c>
      <c r="E682" s="1">
        <v>2004</v>
      </c>
      <c r="F682" s="1" t="s">
        <v>128</v>
      </c>
      <c r="G682" s="1" t="s">
        <v>127</v>
      </c>
      <c r="H682" s="1"/>
      <c r="I682" s="1"/>
      <c r="J682" s="1"/>
      <c r="K682" s="1">
        <v>139487000</v>
      </c>
      <c r="L682" s="1" t="s">
        <v>126</v>
      </c>
    </row>
    <row r="683" spans="1:12" x14ac:dyDescent="0.25">
      <c r="A683" s="1" t="s">
        <v>12</v>
      </c>
      <c r="B683" s="1" t="s">
        <v>13</v>
      </c>
      <c r="C683" s="1" t="s">
        <v>14</v>
      </c>
      <c r="D683" s="1" t="s">
        <v>129</v>
      </c>
      <c r="E683" s="1">
        <v>2004</v>
      </c>
      <c r="F683" s="1" t="s">
        <v>128</v>
      </c>
      <c r="G683" s="1" t="s">
        <v>127</v>
      </c>
      <c r="H683" s="1"/>
      <c r="I683" s="1"/>
      <c r="J683" s="1"/>
      <c r="K683" s="1">
        <v>139732000</v>
      </c>
      <c r="L683" s="1" t="s">
        <v>126</v>
      </c>
    </row>
    <row r="684" spans="1:12" x14ac:dyDescent="0.25">
      <c r="A684" s="1" t="s">
        <v>12</v>
      </c>
      <c r="B684" s="1" t="s">
        <v>13</v>
      </c>
      <c r="C684" s="1" t="s">
        <v>14</v>
      </c>
      <c r="D684" s="1" t="s">
        <v>129</v>
      </c>
      <c r="E684" s="1">
        <v>2004</v>
      </c>
      <c r="F684" s="1" t="s">
        <v>128</v>
      </c>
      <c r="G684" s="1" t="s">
        <v>127</v>
      </c>
      <c r="H684" s="1"/>
      <c r="I684" s="1"/>
      <c r="J684" s="1"/>
      <c r="K684" s="1">
        <v>140231000</v>
      </c>
      <c r="L684" s="1" t="s">
        <v>126</v>
      </c>
    </row>
    <row r="685" spans="1:12" x14ac:dyDescent="0.25">
      <c r="A685" s="1" t="s">
        <v>12</v>
      </c>
      <c r="B685" s="1" t="s">
        <v>13</v>
      </c>
      <c r="C685" s="1" t="s">
        <v>14</v>
      </c>
      <c r="D685" s="1" t="s">
        <v>129</v>
      </c>
      <c r="E685" s="1">
        <v>2004</v>
      </c>
      <c r="F685" s="1" t="s">
        <v>128</v>
      </c>
      <c r="G685" s="1" t="s">
        <v>127</v>
      </c>
      <c r="H685" s="1"/>
      <c r="I685" s="1"/>
      <c r="J685" s="1"/>
      <c r="K685" s="1">
        <v>140125000</v>
      </c>
      <c r="L685" s="1" t="s">
        <v>126</v>
      </c>
    </row>
    <row r="686" spans="1:12" x14ac:dyDescent="0.25">
      <c r="A686" s="1" t="s">
        <v>12</v>
      </c>
      <c r="B686" s="1" t="s">
        <v>13</v>
      </c>
      <c r="C686" s="1" t="s">
        <v>14</v>
      </c>
      <c r="D686" s="1" t="s">
        <v>129</v>
      </c>
      <c r="E686" s="1">
        <v>2005</v>
      </c>
      <c r="F686" s="1" t="s">
        <v>128</v>
      </c>
      <c r="G686" s="1" t="s">
        <v>127</v>
      </c>
      <c r="H686" s="1"/>
      <c r="I686" s="1"/>
      <c r="J686" s="1"/>
      <c r="K686" s="1">
        <v>140245000</v>
      </c>
      <c r="L686" s="1" t="s">
        <v>126</v>
      </c>
    </row>
    <row r="687" spans="1:12" x14ac:dyDescent="0.25">
      <c r="A687" s="1" t="s">
        <v>12</v>
      </c>
      <c r="B687" s="1" t="s">
        <v>13</v>
      </c>
      <c r="C687" s="1" t="s">
        <v>14</v>
      </c>
      <c r="D687" s="1" t="s">
        <v>129</v>
      </c>
      <c r="E687" s="1">
        <v>2005</v>
      </c>
      <c r="F687" s="1" t="s">
        <v>128</v>
      </c>
      <c r="G687" s="1" t="s">
        <v>127</v>
      </c>
      <c r="H687" s="1"/>
      <c r="I687" s="1"/>
      <c r="J687" s="1"/>
      <c r="K687" s="1">
        <v>140385000</v>
      </c>
      <c r="L687" s="1" t="s">
        <v>126</v>
      </c>
    </row>
    <row r="688" spans="1:12" x14ac:dyDescent="0.25">
      <c r="A688" s="1" t="s">
        <v>12</v>
      </c>
      <c r="B688" s="1" t="s">
        <v>13</v>
      </c>
      <c r="C688" s="1" t="s">
        <v>14</v>
      </c>
      <c r="D688" s="1" t="s">
        <v>129</v>
      </c>
      <c r="E688" s="1">
        <v>2005</v>
      </c>
      <c r="F688" s="1" t="s">
        <v>128</v>
      </c>
      <c r="G688" s="1" t="s">
        <v>127</v>
      </c>
      <c r="H688" s="1"/>
      <c r="I688" s="1"/>
      <c r="J688" s="1"/>
      <c r="K688" s="1">
        <v>140654000</v>
      </c>
      <c r="L688" s="1" t="s">
        <v>126</v>
      </c>
    </row>
    <row r="689" spans="1:12" x14ac:dyDescent="0.25">
      <c r="A689" s="1" t="s">
        <v>12</v>
      </c>
      <c r="B689" s="1" t="s">
        <v>13</v>
      </c>
      <c r="C689" s="1" t="s">
        <v>14</v>
      </c>
      <c r="D689" s="1" t="s">
        <v>129</v>
      </c>
      <c r="E689" s="1">
        <v>2005</v>
      </c>
      <c r="F689" s="1" t="s">
        <v>128</v>
      </c>
      <c r="G689" s="1" t="s">
        <v>127</v>
      </c>
      <c r="H689" s="1"/>
      <c r="I689" s="1"/>
      <c r="J689" s="1"/>
      <c r="K689" s="1">
        <v>141254000</v>
      </c>
      <c r="L689" s="1" t="s">
        <v>126</v>
      </c>
    </row>
    <row r="690" spans="1:12" x14ac:dyDescent="0.25">
      <c r="A690" s="1" t="s">
        <v>12</v>
      </c>
      <c r="B690" s="1" t="s">
        <v>13</v>
      </c>
      <c r="C690" s="1" t="s">
        <v>14</v>
      </c>
      <c r="D690" s="1" t="s">
        <v>129</v>
      </c>
      <c r="E690" s="1">
        <v>2005</v>
      </c>
      <c r="F690" s="1" t="s">
        <v>128</v>
      </c>
      <c r="G690" s="1" t="s">
        <v>127</v>
      </c>
      <c r="H690" s="1"/>
      <c r="I690" s="1"/>
      <c r="J690" s="1"/>
      <c r="K690" s="1">
        <v>141609000</v>
      </c>
      <c r="L690" s="1" t="s">
        <v>126</v>
      </c>
    </row>
    <row r="691" spans="1:12" x14ac:dyDescent="0.25">
      <c r="A691" s="1" t="s">
        <v>12</v>
      </c>
      <c r="B691" s="1" t="s">
        <v>13</v>
      </c>
      <c r="C691" s="1" t="s">
        <v>14</v>
      </c>
      <c r="D691" s="1" t="s">
        <v>129</v>
      </c>
      <c r="E691" s="1">
        <v>2005</v>
      </c>
      <c r="F691" s="1" t="s">
        <v>128</v>
      </c>
      <c r="G691" s="1" t="s">
        <v>127</v>
      </c>
      <c r="H691" s="1"/>
      <c r="I691" s="1"/>
      <c r="J691" s="1"/>
      <c r="K691" s="1">
        <v>141714000</v>
      </c>
      <c r="L691" s="1" t="s">
        <v>126</v>
      </c>
    </row>
    <row r="692" spans="1:12" x14ac:dyDescent="0.25">
      <c r="A692" s="1" t="s">
        <v>12</v>
      </c>
      <c r="B692" s="1" t="s">
        <v>13</v>
      </c>
      <c r="C692" s="1" t="s">
        <v>14</v>
      </c>
      <c r="D692" s="1" t="s">
        <v>129</v>
      </c>
      <c r="E692" s="1">
        <v>2005</v>
      </c>
      <c r="F692" s="1" t="s">
        <v>128</v>
      </c>
      <c r="G692" s="1" t="s">
        <v>127</v>
      </c>
      <c r="H692" s="1"/>
      <c r="I692" s="1"/>
      <c r="J692" s="1"/>
      <c r="K692" s="1">
        <v>142026000</v>
      </c>
      <c r="L692" s="1" t="s">
        <v>126</v>
      </c>
    </row>
    <row r="693" spans="1:12" x14ac:dyDescent="0.25">
      <c r="A693" s="1" t="s">
        <v>12</v>
      </c>
      <c r="B693" s="1" t="s">
        <v>13</v>
      </c>
      <c r="C693" s="1" t="s">
        <v>14</v>
      </c>
      <c r="D693" s="1" t="s">
        <v>129</v>
      </c>
      <c r="E693" s="1">
        <v>2005</v>
      </c>
      <c r="F693" s="1" t="s">
        <v>128</v>
      </c>
      <c r="G693" s="1" t="s">
        <v>127</v>
      </c>
      <c r="H693" s="1"/>
      <c r="I693" s="1"/>
      <c r="J693" s="1"/>
      <c r="K693" s="1">
        <v>142434000</v>
      </c>
      <c r="L693" s="1" t="s">
        <v>126</v>
      </c>
    </row>
    <row r="694" spans="1:12" x14ac:dyDescent="0.25">
      <c r="A694" s="1" t="s">
        <v>12</v>
      </c>
      <c r="B694" s="1" t="s">
        <v>13</v>
      </c>
      <c r="C694" s="1" t="s">
        <v>14</v>
      </c>
      <c r="D694" s="1" t="s">
        <v>129</v>
      </c>
      <c r="E694" s="1">
        <v>2005</v>
      </c>
      <c r="F694" s="1" t="s">
        <v>128</v>
      </c>
      <c r="G694" s="1" t="s">
        <v>127</v>
      </c>
      <c r="H694" s="1"/>
      <c r="I694" s="1"/>
      <c r="J694" s="1"/>
      <c r="K694" s="1">
        <v>142401000</v>
      </c>
      <c r="L694" s="1" t="s">
        <v>126</v>
      </c>
    </row>
    <row r="695" spans="1:12" x14ac:dyDescent="0.25">
      <c r="A695" s="1" t="s">
        <v>12</v>
      </c>
      <c r="B695" s="1" t="s">
        <v>13</v>
      </c>
      <c r="C695" s="1" t="s">
        <v>14</v>
      </c>
      <c r="D695" s="1" t="s">
        <v>129</v>
      </c>
      <c r="E695" s="1">
        <v>2005</v>
      </c>
      <c r="F695" s="1" t="s">
        <v>128</v>
      </c>
      <c r="G695" s="1" t="s">
        <v>127</v>
      </c>
      <c r="H695" s="1"/>
      <c r="I695" s="1"/>
      <c r="J695" s="1"/>
      <c r="K695" s="1">
        <v>142548000</v>
      </c>
      <c r="L695" s="1" t="s">
        <v>126</v>
      </c>
    </row>
    <row r="696" spans="1:12" x14ac:dyDescent="0.25">
      <c r="A696" s="1" t="s">
        <v>12</v>
      </c>
      <c r="B696" s="1" t="s">
        <v>13</v>
      </c>
      <c r="C696" s="1" t="s">
        <v>14</v>
      </c>
      <c r="D696" s="1" t="s">
        <v>129</v>
      </c>
      <c r="E696" s="1">
        <v>2005</v>
      </c>
      <c r="F696" s="1" t="s">
        <v>128</v>
      </c>
      <c r="G696" s="1" t="s">
        <v>127</v>
      </c>
      <c r="H696" s="1"/>
      <c r="I696" s="1"/>
      <c r="J696" s="1"/>
      <c r="K696" s="1">
        <v>142499000</v>
      </c>
      <c r="L696" s="1" t="s">
        <v>126</v>
      </c>
    </row>
    <row r="697" spans="1:12" x14ac:dyDescent="0.25">
      <c r="A697" s="1" t="s">
        <v>12</v>
      </c>
      <c r="B697" s="1" t="s">
        <v>13</v>
      </c>
      <c r="C697" s="1" t="s">
        <v>14</v>
      </c>
      <c r="D697" s="1" t="s">
        <v>129</v>
      </c>
      <c r="E697" s="1">
        <v>2005</v>
      </c>
      <c r="F697" s="1" t="s">
        <v>128</v>
      </c>
      <c r="G697" s="1" t="s">
        <v>127</v>
      </c>
      <c r="H697" s="1"/>
      <c r="I697" s="1"/>
      <c r="J697" s="1"/>
      <c r="K697" s="1">
        <v>142752000</v>
      </c>
      <c r="L697" s="1" t="s">
        <v>126</v>
      </c>
    </row>
    <row r="698" spans="1:12" x14ac:dyDescent="0.25">
      <c r="A698" s="1" t="s">
        <v>12</v>
      </c>
      <c r="B698" s="1" t="s">
        <v>13</v>
      </c>
      <c r="C698" s="1" t="s">
        <v>14</v>
      </c>
      <c r="D698" s="1" t="s">
        <v>129</v>
      </c>
      <c r="E698" s="1">
        <v>2006</v>
      </c>
      <c r="F698" s="1" t="s">
        <v>128</v>
      </c>
      <c r="G698" s="1" t="s">
        <v>127</v>
      </c>
      <c r="H698" s="1"/>
      <c r="I698" s="1"/>
      <c r="J698" s="1"/>
      <c r="K698" s="1">
        <v>143150000</v>
      </c>
      <c r="L698" s="1" t="s">
        <v>126</v>
      </c>
    </row>
    <row r="699" spans="1:12" x14ac:dyDescent="0.25">
      <c r="A699" s="1" t="s">
        <v>12</v>
      </c>
      <c r="B699" s="1" t="s">
        <v>13</v>
      </c>
      <c r="C699" s="1" t="s">
        <v>14</v>
      </c>
      <c r="D699" s="1" t="s">
        <v>129</v>
      </c>
      <c r="E699" s="1">
        <v>2006</v>
      </c>
      <c r="F699" s="1" t="s">
        <v>128</v>
      </c>
      <c r="G699" s="1" t="s">
        <v>127</v>
      </c>
      <c r="H699" s="1"/>
      <c r="I699" s="1"/>
      <c r="J699" s="1"/>
      <c r="K699" s="1">
        <v>143457000</v>
      </c>
      <c r="L699" s="1" t="s">
        <v>126</v>
      </c>
    </row>
    <row r="700" spans="1:12" x14ac:dyDescent="0.25">
      <c r="A700" s="1" t="s">
        <v>12</v>
      </c>
      <c r="B700" s="1" t="s">
        <v>13</v>
      </c>
      <c r="C700" s="1" t="s">
        <v>14</v>
      </c>
      <c r="D700" s="1" t="s">
        <v>129</v>
      </c>
      <c r="E700" s="1">
        <v>2006</v>
      </c>
      <c r="F700" s="1" t="s">
        <v>128</v>
      </c>
      <c r="G700" s="1" t="s">
        <v>127</v>
      </c>
      <c r="H700" s="1"/>
      <c r="I700" s="1"/>
      <c r="J700" s="1"/>
      <c r="K700" s="1">
        <v>143741000</v>
      </c>
      <c r="L700" s="1" t="s">
        <v>126</v>
      </c>
    </row>
    <row r="701" spans="1:12" x14ac:dyDescent="0.25">
      <c r="A701" s="1" t="s">
        <v>12</v>
      </c>
      <c r="B701" s="1" t="s">
        <v>13</v>
      </c>
      <c r="C701" s="1" t="s">
        <v>14</v>
      </c>
      <c r="D701" s="1" t="s">
        <v>129</v>
      </c>
      <c r="E701" s="1">
        <v>2006</v>
      </c>
      <c r="F701" s="1" t="s">
        <v>128</v>
      </c>
      <c r="G701" s="1" t="s">
        <v>127</v>
      </c>
      <c r="H701" s="1"/>
      <c r="I701" s="1"/>
      <c r="J701" s="1"/>
      <c r="K701" s="1">
        <v>143761000</v>
      </c>
      <c r="L701" s="1" t="s">
        <v>126</v>
      </c>
    </row>
    <row r="702" spans="1:12" x14ac:dyDescent="0.25">
      <c r="A702" s="1" t="s">
        <v>12</v>
      </c>
      <c r="B702" s="1" t="s">
        <v>13</v>
      </c>
      <c r="C702" s="1" t="s">
        <v>14</v>
      </c>
      <c r="D702" s="1" t="s">
        <v>129</v>
      </c>
      <c r="E702" s="1">
        <v>2006</v>
      </c>
      <c r="F702" s="1" t="s">
        <v>128</v>
      </c>
      <c r="G702" s="1" t="s">
        <v>127</v>
      </c>
      <c r="H702" s="1"/>
      <c r="I702" s="1"/>
      <c r="J702" s="1"/>
      <c r="K702" s="1">
        <v>144089000</v>
      </c>
      <c r="L702" s="1" t="s">
        <v>126</v>
      </c>
    </row>
    <row r="703" spans="1:12" x14ac:dyDescent="0.25">
      <c r="A703" s="1" t="s">
        <v>12</v>
      </c>
      <c r="B703" s="1" t="s">
        <v>13</v>
      </c>
      <c r="C703" s="1" t="s">
        <v>14</v>
      </c>
      <c r="D703" s="1" t="s">
        <v>129</v>
      </c>
      <c r="E703" s="1">
        <v>2006</v>
      </c>
      <c r="F703" s="1" t="s">
        <v>128</v>
      </c>
      <c r="G703" s="1" t="s">
        <v>127</v>
      </c>
      <c r="H703" s="1"/>
      <c r="I703" s="1"/>
      <c r="J703" s="1"/>
      <c r="K703" s="1">
        <v>144353000</v>
      </c>
      <c r="L703" s="1" t="s">
        <v>126</v>
      </c>
    </row>
    <row r="704" spans="1:12" x14ac:dyDescent="0.25">
      <c r="A704" s="1" t="s">
        <v>12</v>
      </c>
      <c r="B704" s="1" t="s">
        <v>13</v>
      </c>
      <c r="C704" s="1" t="s">
        <v>14</v>
      </c>
      <c r="D704" s="1" t="s">
        <v>129</v>
      </c>
      <c r="E704" s="1">
        <v>2006</v>
      </c>
      <c r="F704" s="1" t="s">
        <v>128</v>
      </c>
      <c r="G704" s="1" t="s">
        <v>127</v>
      </c>
      <c r="H704" s="1"/>
      <c r="I704" s="1"/>
      <c r="J704" s="1"/>
      <c r="K704" s="1">
        <v>144202000</v>
      </c>
      <c r="L704" s="1" t="s">
        <v>126</v>
      </c>
    </row>
    <row r="705" spans="1:12" x14ac:dyDescent="0.25">
      <c r="A705" s="1" t="s">
        <v>12</v>
      </c>
      <c r="B705" s="1" t="s">
        <v>13</v>
      </c>
      <c r="C705" s="1" t="s">
        <v>14</v>
      </c>
      <c r="D705" s="1" t="s">
        <v>129</v>
      </c>
      <c r="E705" s="1">
        <v>2006</v>
      </c>
      <c r="F705" s="1" t="s">
        <v>128</v>
      </c>
      <c r="G705" s="1" t="s">
        <v>127</v>
      </c>
      <c r="H705" s="1"/>
      <c r="I705" s="1"/>
      <c r="J705" s="1"/>
      <c r="K705" s="1">
        <v>144625000</v>
      </c>
      <c r="L705" s="1" t="s">
        <v>126</v>
      </c>
    </row>
    <row r="706" spans="1:12" x14ac:dyDescent="0.25">
      <c r="A706" s="1" t="s">
        <v>12</v>
      </c>
      <c r="B706" s="1" t="s">
        <v>13</v>
      </c>
      <c r="C706" s="1" t="s">
        <v>14</v>
      </c>
      <c r="D706" s="1" t="s">
        <v>129</v>
      </c>
      <c r="E706" s="1">
        <v>2006</v>
      </c>
      <c r="F706" s="1" t="s">
        <v>128</v>
      </c>
      <c r="G706" s="1" t="s">
        <v>127</v>
      </c>
      <c r="H706" s="1"/>
      <c r="I706" s="1"/>
      <c r="J706" s="1"/>
      <c r="K706" s="1">
        <v>144815000</v>
      </c>
      <c r="L706" s="1" t="s">
        <v>126</v>
      </c>
    </row>
    <row r="707" spans="1:12" x14ac:dyDescent="0.25">
      <c r="A707" s="1" t="s">
        <v>12</v>
      </c>
      <c r="B707" s="1" t="s">
        <v>13</v>
      </c>
      <c r="C707" s="1" t="s">
        <v>14</v>
      </c>
      <c r="D707" s="1" t="s">
        <v>129</v>
      </c>
      <c r="E707" s="1">
        <v>2006</v>
      </c>
      <c r="F707" s="1" t="s">
        <v>128</v>
      </c>
      <c r="G707" s="1" t="s">
        <v>127</v>
      </c>
      <c r="H707" s="1"/>
      <c r="I707" s="1"/>
      <c r="J707" s="1"/>
      <c r="K707" s="1">
        <v>145314000</v>
      </c>
      <c r="L707" s="1" t="s">
        <v>126</v>
      </c>
    </row>
    <row r="708" spans="1:12" x14ac:dyDescent="0.25">
      <c r="A708" s="1" t="s">
        <v>12</v>
      </c>
      <c r="B708" s="1" t="s">
        <v>13</v>
      </c>
      <c r="C708" s="1" t="s">
        <v>14</v>
      </c>
      <c r="D708" s="1" t="s">
        <v>129</v>
      </c>
      <c r="E708" s="1">
        <v>2006</v>
      </c>
      <c r="F708" s="1" t="s">
        <v>128</v>
      </c>
      <c r="G708" s="1" t="s">
        <v>127</v>
      </c>
      <c r="H708" s="1"/>
      <c r="I708" s="1"/>
      <c r="J708" s="1"/>
      <c r="K708" s="1">
        <v>145534000</v>
      </c>
      <c r="L708" s="1" t="s">
        <v>126</v>
      </c>
    </row>
    <row r="709" spans="1:12" x14ac:dyDescent="0.25">
      <c r="A709" s="1" t="s">
        <v>12</v>
      </c>
      <c r="B709" s="1" t="s">
        <v>13</v>
      </c>
      <c r="C709" s="1" t="s">
        <v>14</v>
      </c>
      <c r="D709" s="1" t="s">
        <v>129</v>
      </c>
      <c r="E709" s="1">
        <v>2006</v>
      </c>
      <c r="F709" s="1" t="s">
        <v>128</v>
      </c>
      <c r="G709" s="1" t="s">
        <v>127</v>
      </c>
      <c r="H709" s="1"/>
      <c r="I709" s="1"/>
      <c r="J709" s="1"/>
      <c r="K709" s="1">
        <v>145970000</v>
      </c>
      <c r="L709" s="1" t="s">
        <v>126</v>
      </c>
    </row>
    <row r="710" spans="1:12" x14ac:dyDescent="0.25">
      <c r="A710" s="1" t="s">
        <v>12</v>
      </c>
      <c r="B710" s="1" t="s">
        <v>13</v>
      </c>
      <c r="C710" s="1" t="s">
        <v>14</v>
      </c>
      <c r="D710" s="1" t="s">
        <v>129</v>
      </c>
      <c r="E710" s="1">
        <v>2007</v>
      </c>
      <c r="F710" s="1" t="s">
        <v>128</v>
      </c>
      <c r="G710" s="1" t="s">
        <v>127</v>
      </c>
      <c r="H710" s="1"/>
      <c r="I710" s="1"/>
      <c r="J710" s="1"/>
      <c r="K710" s="1">
        <v>146028000</v>
      </c>
      <c r="L710" s="1" t="s">
        <v>126</v>
      </c>
    </row>
    <row r="711" spans="1:12" x14ac:dyDescent="0.25">
      <c r="A711" s="1" t="s">
        <v>12</v>
      </c>
      <c r="B711" s="1" t="s">
        <v>13</v>
      </c>
      <c r="C711" s="1" t="s">
        <v>14</v>
      </c>
      <c r="D711" s="1" t="s">
        <v>129</v>
      </c>
      <c r="E711" s="1">
        <v>2007</v>
      </c>
      <c r="F711" s="1" t="s">
        <v>128</v>
      </c>
      <c r="G711" s="1" t="s">
        <v>127</v>
      </c>
      <c r="H711" s="1"/>
      <c r="I711" s="1"/>
      <c r="J711" s="1"/>
      <c r="K711" s="1">
        <v>146057000</v>
      </c>
      <c r="L711" s="1" t="s">
        <v>126</v>
      </c>
    </row>
    <row r="712" spans="1:12" x14ac:dyDescent="0.25">
      <c r="A712" s="1" t="s">
        <v>12</v>
      </c>
      <c r="B712" s="1" t="s">
        <v>13</v>
      </c>
      <c r="C712" s="1" t="s">
        <v>14</v>
      </c>
      <c r="D712" s="1" t="s">
        <v>129</v>
      </c>
      <c r="E712" s="1">
        <v>2007</v>
      </c>
      <c r="F712" s="1" t="s">
        <v>128</v>
      </c>
      <c r="G712" s="1" t="s">
        <v>127</v>
      </c>
      <c r="H712" s="1"/>
      <c r="I712" s="1"/>
      <c r="J712" s="1"/>
      <c r="K712" s="1">
        <v>146320000</v>
      </c>
      <c r="L712" s="1" t="s">
        <v>126</v>
      </c>
    </row>
    <row r="713" spans="1:12" x14ac:dyDescent="0.25">
      <c r="A713" s="1" t="s">
        <v>12</v>
      </c>
      <c r="B713" s="1" t="s">
        <v>13</v>
      </c>
      <c r="C713" s="1" t="s">
        <v>14</v>
      </c>
      <c r="D713" s="1" t="s">
        <v>129</v>
      </c>
      <c r="E713" s="1">
        <v>2007</v>
      </c>
      <c r="F713" s="1" t="s">
        <v>128</v>
      </c>
      <c r="G713" s="1" t="s">
        <v>127</v>
      </c>
      <c r="H713" s="1"/>
      <c r="I713" s="1"/>
      <c r="J713" s="1"/>
      <c r="K713" s="1">
        <v>145586000</v>
      </c>
      <c r="L713" s="1" t="s">
        <v>126</v>
      </c>
    </row>
    <row r="714" spans="1:12" x14ac:dyDescent="0.25">
      <c r="A714" s="1" t="s">
        <v>12</v>
      </c>
      <c r="B714" s="1" t="s">
        <v>13</v>
      </c>
      <c r="C714" s="1" t="s">
        <v>14</v>
      </c>
      <c r="D714" s="1" t="s">
        <v>129</v>
      </c>
      <c r="E714" s="1">
        <v>2007</v>
      </c>
      <c r="F714" s="1" t="s">
        <v>128</v>
      </c>
      <c r="G714" s="1" t="s">
        <v>127</v>
      </c>
      <c r="H714" s="1"/>
      <c r="I714" s="1"/>
      <c r="J714" s="1"/>
      <c r="K714" s="1">
        <v>145903000</v>
      </c>
      <c r="L714" s="1" t="s">
        <v>126</v>
      </c>
    </row>
    <row r="715" spans="1:12" x14ac:dyDescent="0.25">
      <c r="A715" s="1" t="s">
        <v>12</v>
      </c>
      <c r="B715" s="1" t="s">
        <v>13</v>
      </c>
      <c r="C715" s="1" t="s">
        <v>14</v>
      </c>
      <c r="D715" s="1" t="s">
        <v>129</v>
      </c>
      <c r="E715" s="1">
        <v>2007</v>
      </c>
      <c r="F715" s="1" t="s">
        <v>128</v>
      </c>
      <c r="G715" s="1" t="s">
        <v>127</v>
      </c>
      <c r="H715" s="1"/>
      <c r="I715" s="1"/>
      <c r="J715" s="1"/>
      <c r="K715" s="1">
        <v>146063000</v>
      </c>
      <c r="L715" s="1" t="s">
        <v>126</v>
      </c>
    </row>
    <row r="716" spans="1:12" x14ac:dyDescent="0.25">
      <c r="A716" s="1" t="s">
        <v>12</v>
      </c>
      <c r="B716" s="1" t="s">
        <v>13</v>
      </c>
      <c r="C716" s="1" t="s">
        <v>14</v>
      </c>
      <c r="D716" s="1" t="s">
        <v>129</v>
      </c>
      <c r="E716" s="1">
        <v>2007</v>
      </c>
      <c r="F716" s="1" t="s">
        <v>128</v>
      </c>
      <c r="G716" s="1" t="s">
        <v>127</v>
      </c>
      <c r="H716" s="1"/>
      <c r="I716" s="1"/>
      <c r="J716" s="1"/>
      <c r="K716" s="1">
        <v>145905000</v>
      </c>
      <c r="L716" s="1" t="s">
        <v>126</v>
      </c>
    </row>
    <row r="717" spans="1:12" x14ac:dyDescent="0.25">
      <c r="A717" s="1" t="s">
        <v>12</v>
      </c>
      <c r="B717" s="1" t="s">
        <v>13</v>
      </c>
      <c r="C717" s="1" t="s">
        <v>14</v>
      </c>
      <c r="D717" s="1" t="s">
        <v>129</v>
      </c>
      <c r="E717" s="1">
        <v>2007</v>
      </c>
      <c r="F717" s="1" t="s">
        <v>128</v>
      </c>
      <c r="G717" s="1" t="s">
        <v>127</v>
      </c>
      <c r="H717" s="1"/>
      <c r="I717" s="1"/>
      <c r="J717" s="1"/>
      <c r="K717" s="1">
        <v>145682000</v>
      </c>
      <c r="L717" s="1" t="s">
        <v>126</v>
      </c>
    </row>
    <row r="718" spans="1:12" x14ac:dyDescent="0.25">
      <c r="A718" s="1" t="s">
        <v>12</v>
      </c>
      <c r="B718" s="1" t="s">
        <v>13</v>
      </c>
      <c r="C718" s="1" t="s">
        <v>14</v>
      </c>
      <c r="D718" s="1" t="s">
        <v>129</v>
      </c>
      <c r="E718" s="1">
        <v>2007</v>
      </c>
      <c r="F718" s="1" t="s">
        <v>128</v>
      </c>
      <c r="G718" s="1" t="s">
        <v>127</v>
      </c>
      <c r="H718" s="1"/>
      <c r="I718" s="1"/>
      <c r="J718" s="1"/>
      <c r="K718" s="1">
        <v>146244000</v>
      </c>
      <c r="L718" s="1" t="s">
        <v>126</v>
      </c>
    </row>
    <row r="719" spans="1:12" x14ac:dyDescent="0.25">
      <c r="A719" s="1" t="s">
        <v>12</v>
      </c>
      <c r="B719" s="1" t="s">
        <v>13</v>
      </c>
      <c r="C719" s="1" t="s">
        <v>14</v>
      </c>
      <c r="D719" s="1" t="s">
        <v>129</v>
      </c>
      <c r="E719" s="1">
        <v>2007</v>
      </c>
      <c r="F719" s="1" t="s">
        <v>128</v>
      </c>
      <c r="G719" s="1" t="s">
        <v>127</v>
      </c>
      <c r="H719" s="1"/>
      <c r="I719" s="1"/>
      <c r="J719" s="1"/>
      <c r="K719" s="1">
        <v>145946000</v>
      </c>
      <c r="L719" s="1" t="s">
        <v>126</v>
      </c>
    </row>
    <row r="720" spans="1:12" x14ac:dyDescent="0.25">
      <c r="A720" s="1" t="s">
        <v>12</v>
      </c>
      <c r="B720" s="1" t="s">
        <v>13</v>
      </c>
      <c r="C720" s="1" t="s">
        <v>14</v>
      </c>
      <c r="D720" s="1" t="s">
        <v>129</v>
      </c>
      <c r="E720" s="1">
        <v>2007</v>
      </c>
      <c r="F720" s="1" t="s">
        <v>128</v>
      </c>
      <c r="G720" s="1" t="s">
        <v>127</v>
      </c>
      <c r="H720" s="1"/>
      <c r="I720" s="1"/>
      <c r="J720" s="1"/>
      <c r="K720" s="1">
        <v>146595000</v>
      </c>
      <c r="L720" s="1" t="s">
        <v>126</v>
      </c>
    </row>
    <row r="721" spans="1:12" x14ac:dyDescent="0.25">
      <c r="A721" s="1" t="s">
        <v>12</v>
      </c>
      <c r="B721" s="1" t="s">
        <v>13</v>
      </c>
      <c r="C721" s="1" t="s">
        <v>14</v>
      </c>
      <c r="D721" s="1" t="s">
        <v>129</v>
      </c>
      <c r="E721" s="1">
        <v>2007</v>
      </c>
      <c r="F721" s="1" t="s">
        <v>128</v>
      </c>
      <c r="G721" s="1" t="s">
        <v>127</v>
      </c>
      <c r="H721" s="1"/>
      <c r="I721" s="1"/>
      <c r="J721" s="1"/>
      <c r="K721" s="1">
        <v>146273000</v>
      </c>
      <c r="L721" s="1" t="s">
        <v>126</v>
      </c>
    </row>
    <row r="722" spans="1:12" x14ac:dyDescent="0.25">
      <c r="A722" s="1" t="s">
        <v>12</v>
      </c>
      <c r="B722" s="1" t="s">
        <v>13</v>
      </c>
      <c r="C722" s="1" t="s">
        <v>14</v>
      </c>
      <c r="D722" s="1" t="s">
        <v>129</v>
      </c>
      <c r="E722" s="1">
        <v>2008</v>
      </c>
      <c r="F722" s="1" t="s">
        <v>128</v>
      </c>
      <c r="G722" s="1" t="s">
        <v>127</v>
      </c>
      <c r="H722" s="1"/>
      <c r="I722" s="1"/>
      <c r="J722" s="1"/>
      <c r="K722" s="1">
        <v>146378000</v>
      </c>
      <c r="L722" s="1" t="s">
        <v>126</v>
      </c>
    </row>
    <row r="723" spans="1:12" x14ac:dyDescent="0.25">
      <c r="A723" s="1" t="s">
        <v>12</v>
      </c>
      <c r="B723" s="1" t="s">
        <v>13</v>
      </c>
      <c r="C723" s="1" t="s">
        <v>14</v>
      </c>
      <c r="D723" s="1" t="s">
        <v>129</v>
      </c>
      <c r="E723" s="1">
        <v>2008</v>
      </c>
      <c r="F723" s="1" t="s">
        <v>128</v>
      </c>
      <c r="G723" s="1" t="s">
        <v>127</v>
      </c>
      <c r="H723" s="1"/>
      <c r="I723" s="1"/>
      <c r="J723" s="1"/>
      <c r="K723" s="1">
        <v>146156000</v>
      </c>
      <c r="L723" s="1" t="s">
        <v>126</v>
      </c>
    </row>
    <row r="724" spans="1:12" x14ac:dyDescent="0.25">
      <c r="A724" s="1" t="s">
        <v>12</v>
      </c>
      <c r="B724" s="1" t="s">
        <v>13</v>
      </c>
      <c r="C724" s="1" t="s">
        <v>14</v>
      </c>
      <c r="D724" s="1" t="s">
        <v>129</v>
      </c>
      <c r="E724" s="1">
        <v>2008</v>
      </c>
      <c r="F724" s="1" t="s">
        <v>128</v>
      </c>
      <c r="G724" s="1" t="s">
        <v>127</v>
      </c>
      <c r="H724" s="1"/>
      <c r="I724" s="1"/>
      <c r="J724" s="1"/>
      <c r="K724" s="1">
        <v>146086000</v>
      </c>
      <c r="L724" s="1" t="s">
        <v>126</v>
      </c>
    </row>
    <row r="725" spans="1:12" x14ac:dyDescent="0.25">
      <c r="A725" s="1" t="s">
        <v>12</v>
      </c>
      <c r="B725" s="1" t="s">
        <v>13</v>
      </c>
      <c r="C725" s="1" t="s">
        <v>14</v>
      </c>
      <c r="D725" s="1" t="s">
        <v>129</v>
      </c>
      <c r="E725" s="1">
        <v>2008</v>
      </c>
      <c r="F725" s="1" t="s">
        <v>128</v>
      </c>
      <c r="G725" s="1" t="s">
        <v>127</v>
      </c>
      <c r="H725" s="1"/>
      <c r="I725" s="1"/>
      <c r="J725" s="1"/>
      <c r="K725" s="1">
        <v>146132000</v>
      </c>
      <c r="L725" s="1" t="s">
        <v>126</v>
      </c>
    </row>
    <row r="726" spans="1:12" x14ac:dyDescent="0.25">
      <c r="A726" s="1" t="s">
        <v>12</v>
      </c>
      <c r="B726" s="1" t="s">
        <v>13</v>
      </c>
      <c r="C726" s="1" t="s">
        <v>14</v>
      </c>
      <c r="D726" s="1" t="s">
        <v>129</v>
      </c>
      <c r="E726" s="1">
        <v>2008</v>
      </c>
      <c r="F726" s="1" t="s">
        <v>128</v>
      </c>
      <c r="G726" s="1" t="s">
        <v>127</v>
      </c>
      <c r="H726" s="1"/>
      <c r="I726" s="1"/>
      <c r="J726" s="1"/>
      <c r="K726" s="1">
        <v>145908000</v>
      </c>
      <c r="L726" s="1" t="s">
        <v>126</v>
      </c>
    </row>
    <row r="727" spans="1:12" x14ac:dyDescent="0.25">
      <c r="A727" s="1" t="s">
        <v>12</v>
      </c>
      <c r="B727" s="1" t="s">
        <v>13</v>
      </c>
      <c r="C727" s="1" t="s">
        <v>14</v>
      </c>
      <c r="D727" s="1" t="s">
        <v>129</v>
      </c>
      <c r="E727" s="1">
        <v>2008</v>
      </c>
      <c r="F727" s="1" t="s">
        <v>128</v>
      </c>
      <c r="G727" s="1" t="s">
        <v>127</v>
      </c>
      <c r="H727" s="1"/>
      <c r="I727" s="1"/>
      <c r="J727" s="1"/>
      <c r="K727" s="1">
        <v>145737000</v>
      </c>
      <c r="L727" s="1" t="s">
        <v>126</v>
      </c>
    </row>
    <row r="728" spans="1:12" x14ac:dyDescent="0.25">
      <c r="A728" s="1" t="s">
        <v>12</v>
      </c>
      <c r="B728" s="1" t="s">
        <v>13</v>
      </c>
      <c r="C728" s="1" t="s">
        <v>14</v>
      </c>
      <c r="D728" s="1" t="s">
        <v>129</v>
      </c>
      <c r="E728" s="1">
        <v>2008</v>
      </c>
      <c r="F728" s="1" t="s">
        <v>128</v>
      </c>
      <c r="G728" s="1" t="s">
        <v>127</v>
      </c>
      <c r="H728" s="1"/>
      <c r="I728" s="1"/>
      <c r="J728" s="1"/>
      <c r="K728" s="1">
        <v>145532000</v>
      </c>
      <c r="L728" s="1" t="s">
        <v>126</v>
      </c>
    </row>
    <row r="729" spans="1:12" x14ac:dyDescent="0.25">
      <c r="A729" s="1" t="s">
        <v>12</v>
      </c>
      <c r="B729" s="1" t="s">
        <v>13</v>
      </c>
      <c r="C729" s="1" t="s">
        <v>14</v>
      </c>
      <c r="D729" s="1" t="s">
        <v>129</v>
      </c>
      <c r="E729" s="1">
        <v>2008</v>
      </c>
      <c r="F729" s="1" t="s">
        <v>128</v>
      </c>
      <c r="G729" s="1" t="s">
        <v>127</v>
      </c>
      <c r="H729" s="1"/>
      <c r="I729" s="1"/>
      <c r="J729" s="1"/>
      <c r="K729" s="1">
        <v>145203000</v>
      </c>
      <c r="L729" s="1" t="s">
        <v>126</v>
      </c>
    </row>
    <row r="730" spans="1:12" x14ac:dyDescent="0.25">
      <c r="A730" s="1" t="s">
        <v>12</v>
      </c>
      <c r="B730" s="1" t="s">
        <v>13</v>
      </c>
      <c r="C730" s="1" t="s">
        <v>14</v>
      </c>
      <c r="D730" s="1" t="s">
        <v>129</v>
      </c>
      <c r="E730" s="1">
        <v>2008</v>
      </c>
      <c r="F730" s="1" t="s">
        <v>128</v>
      </c>
      <c r="G730" s="1" t="s">
        <v>127</v>
      </c>
      <c r="H730" s="1"/>
      <c r="I730" s="1"/>
      <c r="J730" s="1"/>
      <c r="K730" s="1">
        <v>145076000</v>
      </c>
      <c r="L730" s="1" t="s">
        <v>126</v>
      </c>
    </row>
    <row r="731" spans="1:12" x14ac:dyDescent="0.25">
      <c r="A731" s="1" t="s">
        <v>12</v>
      </c>
      <c r="B731" s="1" t="s">
        <v>13</v>
      </c>
      <c r="C731" s="1" t="s">
        <v>14</v>
      </c>
      <c r="D731" s="1" t="s">
        <v>129</v>
      </c>
      <c r="E731" s="1">
        <v>2008</v>
      </c>
      <c r="F731" s="1" t="s">
        <v>128</v>
      </c>
      <c r="G731" s="1" t="s">
        <v>127</v>
      </c>
      <c r="H731" s="1"/>
      <c r="I731" s="1"/>
      <c r="J731" s="1"/>
      <c r="K731" s="1">
        <v>144802000</v>
      </c>
      <c r="L731" s="1" t="s">
        <v>126</v>
      </c>
    </row>
    <row r="732" spans="1:12" x14ac:dyDescent="0.25">
      <c r="A732" s="1" t="s">
        <v>12</v>
      </c>
      <c r="B732" s="1" t="s">
        <v>13</v>
      </c>
      <c r="C732" s="1" t="s">
        <v>14</v>
      </c>
      <c r="D732" s="1" t="s">
        <v>129</v>
      </c>
      <c r="E732" s="1">
        <v>2008</v>
      </c>
      <c r="F732" s="1" t="s">
        <v>128</v>
      </c>
      <c r="G732" s="1" t="s">
        <v>127</v>
      </c>
      <c r="H732" s="1"/>
      <c r="I732" s="1"/>
      <c r="J732" s="1"/>
      <c r="K732" s="1">
        <v>144100000</v>
      </c>
      <c r="L732" s="1" t="s">
        <v>126</v>
      </c>
    </row>
    <row r="733" spans="1:12" x14ac:dyDescent="0.25">
      <c r="A733" s="1" t="s">
        <v>12</v>
      </c>
      <c r="B733" s="1" t="s">
        <v>13</v>
      </c>
      <c r="C733" s="1" t="s">
        <v>14</v>
      </c>
      <c r="D733" s="1" t="s">
        <v>129</v>
      </c>
      <c r="E733" s="1">
        <v>2008</v>
      </c>
      <c r="F733" s="1" t="s">
        <v>128</v>
      </c>
      <c r="G733" s="1" t="s">
        <v>127</v>
      </c>
      <c r="H733" s="1"/>
      <c r="I733" s="1"/>
      <c r="J733" s="1"/>
      <c r="K733" s="1">
        <v>143369000</v>
      </c>
      <c r="L733" s="1" t="s">
        <v>126</v>
      </c>
    </row>
    <row r="734" spans="1:12" x14ac:dyDescent="0.25">
      <c r="A734" s="1" t="s">
        <v>12</v>
      </c>
      <c r="B734" s="1" t="s">
        <v>13</v>
      </c>
      <c r="C734" s="1" t="s">
        <v>14</v>
      </c>
      <c r="D734" s="1" t="s">
        <v>129</v>
      </c>
      <c r="E734" s="1">
        <v>2009</v>
      </c>
      <c r="F734" s="1" t="s">
        <v>128</v>
      </c>
      <c r="G734" s="1" t="s">
        <v>127</v>
      </c>
      <c r="H734" s="1"/>
      <c r="I734" s="1"/>
      <c r="J734" s="1"/>
      <c r="K734" s="1">
        <v>142152000</v>
      </c>
      <c r="L734" s="1" t="s">
        <v>126</v>
      </c>
    </row>
    <row r="735" spans="1:12" x14ac:dyDescent="0.25">
      <c r="A735" s="1" t="s">
        <v>12</v>
      </c>
      <c r="B735" s="1" t="s">
        <v>13</v>
      </c>
      <c r="C735" s="1" t="s">
        <v>14</v>
      </c>
      <c r="D735" s="1" t="s">
        <v>129</v>
      </c>
      <c r="E735" s="1">
        <v>2009</v>
      </c>
      <c r="F735" s="1" t="s">
        <v>128</v>
      </c>
      <c r="G735" s="1" t="s">
        <v>127</v>
      </c>
      <c r="H735" s="1"/>
      <c r="I735" s="1"/>
      <c r="J735" s="1"/>
      <c r="K735" s="1">
        <v>141640000</v>
      </c>
      <c r="L735" s="1" t="s">
        <v>126</v>
      </c>
    </row>
    <row r="736" spans="1:12" x14ac:dyDescent="0.25">
      <c r="A736" s="1" t="s">
        <v>12</v>
      </c>
      <c r="B736" s="1" t="s">
        <v>13</v>
      </c>
      <c r="C736" s="1" t="s">
        <v>14</v>
      </c>
      <c r="D736" s="1" t="s">
        <v>129</v>
      </c>
      <c r="E736" s="1">
        <v>2009</v>
      </c>
      <c r="F736" s="1" t="s">
        <v>128</v>
      </c>
      <c r="G736" s="1" t="s">
        <v>127</v>
      </c>
      <c r="H736" s="1"/>
      <c r="I736" s="1"/>
      <c r="J736" s="1"/>
      <c r="K736" s="1">
        <v>140707000</v>
      </c>
      <c r="L736" s="1" t="s">
        <v>126</v>
      </c>
    </row>
    <row r="737" spans="1:12" x14ac:dyDescent="0.25">
      <c r="A737" s="1" t="s">
        <v>12</v>
      </c>
      <c r="B737" s="1" t="s">
        <v>13</v>
      </c>
      <c r="C737" s="1" t="s">
        <v>14</v>
      </c>
      <c r="D737" s="1" t="s">
        <v>129</v>
      </c>
      <c r="E737" s="1">
        <v>2009</v>
      </c>
      <c r="F737" s="1" t="s">
        <v>128</v>
      </c>
      <c r="G737" s="1" t="s">
        <v>127</v>
      </c>
      <c r="H737" s="1"/>
      <c r="I737" s="1"/>
      <c r="J737" s="1"/>
      <c r="K737" s="1">
        <v>140656000</v>
      </c>
      <c r="L737" s="1" t="s">
        <v>126</v>
      </c>
    </row>
    <row r="738" spans="1:12" x14ac:dyDescent="0.25">
      <c r="A738" s="1" t="s">
        <v>12</v>
      </c>
      <c r="B738" s="1" t="s">
        <v>13</v>
      </c>
      <c r="C738" s="1" t="s">
        <v>14</v>
      </c>
      <c r="D738" s="1" t="s">
        <v>129</v>
      </c>
      <c r="E738" s="1">
        <v>2009</v>
      </c>
      <c r="F738" s="1" t="s">
        <v>128</v>
      </c>
      <c r="G738" s="1" t="s">
        <v>127</v>
      </c>
      <c r="H738" s="1"/>
      <c r="I738" s="1"/>
      <c r="J738" s="1"/>
      <c r="K738" s="1">
        <v>140248000</v>
      </c>
      <c r="L738" s="1" t="s">
        <v>126</v>
      </c>
    </row>
    <row r="739" spans="1:12" x14ac:dyDescent="0.25">
      <c r="A739" s="1" t="s">
        <v>12</v>
      </c>
      <c r="B739" s="1" t="s">
        <v>13</v>
      </c>
      <c r="C739" s="1" t="s">
        <v>14</v>
      </c>
      <c r="D739" s="1" t="s">
        <v>129</v>
      </c>
      <c r="E739" s="1">
        <v>2009</v>
      </c>
      <c r="F739" s="1" t="s">
        <v>128</v>
      </c>
      <c r="G739" s="1" t="s">
        <v>127</v>
      </c>
      <c r="H739" s="1"/>
      <c r="I739" s="1"/>
      <c r="J739" s="1"/>
      <c r="K739" s="1">
        <v>140009000</v>
      </c>
      <c r="L739" s="1" t="s">
        <v>126</v>
      </c>
    </row>
    <row r="740" spans="1:12" x14ac:dyDescent="0.25">
      <c r="A740" s="1" t="s">
        <v>12</v>
      </c>
      <c r="B740" s="1" t="s">
        <v>13</v>
      </c>
      <c r="C740" s="1" t="s">
        <v>14</v>
      </c>
      <c r="D740" s="1" t="s">
        <v>129</v>
      </c>
      <c r="E740" s="1">
        <v>2009</v>
      </c>
      <c r="F740" s="1" t="s">
        <v>128</v>
      </c>
      <c r="G740" s="1" t="s">
        <v>127</v>
      </c>
      <c r="H740" s="1"/>
      <c r="I740" s="1"/>
      <c r="J740" s="1"/>
      <c r="K740" s="1">
        <v>139901000</v>
      </c>
      <c r="L740" s="1" t="s">
        <v>126</v>
      </c>
    </row>
    <row r="741" spans="1:12" x14ac:dyDescent="0.25">
      <c r="A741" s="1" t="s">
        <v>12</v>
      </c>
      <c r="B741" s="1" t="s">
        <v>13</v>
      </c>
      <c r="C741" s="1" t="s">
        <v>14</v>
      </c>
      <c r="D741" s="1" t="s">
        <v>129</v>
      </c>
      <c r="E741" s="1">
        <v>2009</v>
      </c>
      <c r="F741" s="1" t="s">
        <v>128</v>
      </c>
      <c r="G741" s="1" t="s">
        <v>127</v>
      </c>
      <c r="H741" s="1"/>
      <c r="I741" s="1"/>
      <c r="J741" s="1"/>
      <c r="K741" s="1">
        <v>139492000</v>
      </c>
      <c r="L741" s="1" t="s">
        <v>126</v>
      </c>
    </row>
    <row r="742" spans="1:12" x14ac:dyDescent="0.25">
      <c r="A742" s="1" t="s">
        <v>12</v>
      </c>
      <c r="B742" s="1" t="s">
        <v>13</v>
      </c>
      <c r="C742" s="1" t="s">
        <v>14</v>
      </c>
      <c r="D742" s="1" t="s">
        <v>129</v>
      </c>
      <c r="E742" s="1">
        <v>2009</v>
      </c>
      <c r="F742" s="1" t="s">
        <v>128</v>
      </c>
      <c r="G742" s="1" t="s">
        <v>127</v>
      </c>
      <c r="H742" s="1"/>
      <c r="I742" s="1"/>
      <c r="J742" s="1"/>
      <c r="K742" s="1">
        <v>138818000</v>
      </c>
      <c r="L742" s="1" t="s">
        <v>126</v>
      </c>
    </row>
    <row r="743" spans="1:12" x14ac:dyDescent="0.25">
      <c r="A743" s="1" t="s">
        <v>12</v>
      </c>
      <c r="B743" s="1" t="s">
        <v>13</v>
      </c>
      <c r="C743" s="1" t="s">
        <v>14</v>
      </c>
      <c r="D743" s="1" t="s">
        <v>129</v>
      </c>
      <c r="E743" s="1">
        <v>2009</v>
      </c>
      <c r="F743" s="1" t="s">
        <v>128</v>
      </c>
      <c r="G743" s="1" t="s">
        <v>127</v>
      </c>
      <c r="H743" s="1"/>
      <c r="I743" s="1"/>
      <c r="J743" s="1"/>
      <c r="K743" s="1">
        <v>138432000</v>
      </c>
      <c r="L743" s="1" t="s">
        <v>126</v>
      </c>
    </row>
    <row r="744" spans="1:12" x14ac:dyDescent="0.25">
      <c r="A744" s="1" t="s">
        <v>12</v>
      </c>
      <c r="B744" s="1" t="s">
        <v>13</v>
      </c>
      <c r="C744" s="1" t="s">
        <v>14</v>
      </c>
      <c r="D744" s="1" t="s">
        <v>129</v>
      </c>
      <c r="E744" s="1">
        <v>2009</v>
      </c>
      <c r="F744" s="1" t="s">
        <v>128</v>
      </c>
      <c r="G744" s="1" t="s">
        <v>127</v>
      </c>
      <c r="H744" s="1"/>
      <c r="I744" s="1"/>
      <c r="J744" s="1"/>
      <c r="K744" s="1">
        <v>138659000</v>
      </c>
      <c r="L744" s="1" t="s">
        <v>126</v>
      </c>
    </row>
    <row r="745" spans="1:12" x14ac:dyDescent="0.25">
      <c r="A745" s="1" t="s">
        <v>12</v>
      </c>
      <c r="B745" s="1" t="s">
        <v>13</v>
      </c>
      <c r="C745" s="1" t="s">
        <v>14</v>
      </c>
      <c r="D745" s="1" t="s">
        <v>129</v>
      </c>
      <c r="E745" s="1">
        <v>2009</v>
      </c>
      <c r="F745" s="1" t="s">
        <v>128</v>
      </c>
      <c r="G745" s="1" t="s">
        <v>127</v>
      </c>
      <c r="H745" s="1"/>
      <c r="I745" s="1"/>
      <c r="J745" s="1"/>
      <c r="K745" s="1">
        <v>138013000</v>
      </c>
      <c r="L745" s="1" t="s">
        <v>126</v>
      </c>
    </row>
    <row r="746" spans="1:12" x14ac:dyDescent="0.25">
      <c r="A746" s="1" t="s">
        <v>12</v>
      </c>
      <c r="B746" s="1" t="s">
        <v>13</v>
      </c>
      <c r="C746" s="1" t="s">
        <v>14</v>
      </c>
      <c r="D746" s="1" t="s">
        <v>129</v>
      </c>
      <c r="E746" s="1">
        <v>2010</v>
      </c>
      <c r="F746" s="1" t="s">
        <v>128</v>
      </c>
      <c r="G746" s="1" t="s">
        <v>127</v>
      </c>
      <c r="H746" s="1"/>
      <c r="I746" s="1"/>
      <c r="J746" s="1"/>
      <c r="K746" s="1">
        <v>138438000</v>
      </c>
      <c r="L746" s="1" t="s">
        <v>126</v>
      </c>
    </row>
    <row r="747" spans="1:12" x14ac:dyDescent="0.25">
      <c r="A747" s="1" t="s">
        <v>12</v>
      </c>
      <c r="B747" s="1" t="s">
        <v>13</v>
      </c>
      <c r="C747" s="1" t="s">
        <v>14</v>
      </c>
      <c r="D747" s="1" t="s">
        <v>129</v>
      </c>
      <c r="E747" s="1">
        <v>2010</v>
      </c>
      <c r="F747" s="1" t="s">
        <v>128</v>
      </c>
      <c r="G747" s="1" t="s">
        <v>127</v>
      </c>
      <c r="H747" s="1"/>
      <c r="I747" s="1"/>
      <c r="J747" s="1"/>
      <c r="K747" s="1">
        <v>138581000</v>
      </c>
      <c r="L747" s="1" t="s">
        <v>126</v>
      </c>
    </row>
    <row r="748" spans="1:12" x14ac:dyDescent="0.25">
      <c r="A748" s="1" t="s">
        <v>12</v>
      </c>
      <c r="B748" s="1" t="s">
        <v>13</v>
      </c>
      <c r="C748" s="1" t="s">
        <v>14</v>
      </c>
      <c r="D748" s="1" t="s">
        <v>129</v>
      </c>
      <c r="E748" s="1">
        <v>2010</v>
      </c>
      <c r="F748" s="1" t="s">
        <v>128</v>
      </c>
      <c r="G748" s="1" t="s">
        <v>127</v>
      </c>
      <c r="H748" s="1"/>
      <c r="I748" s="1"/>
      <c r="J748" s="1"/>
      <c r="K748" s="1">
        <v>138751000</v>
      </c>
      <c r="L748" s="1" t="s">
        <v>126</v>
      </c>
    </row>
    <row r="749" spans="1:12" x14ac:dyDescent="0.25">
      <c r="A749" s="1" t="s">
        <v>12</v>
      </c>
      <c r="B749" s="1" t="s">
        <v>13</v>
      </c>
      <c r="C749" s="1" t="s">
        <v>14</v>
      </c>
      <c r="D749" s="1" t="s">
        <v>129</v>
      </c>
      <c r="E749" s="1">
        <v>2010</v>
      </c>
      <c r="F749" s="1" t="s">
        <v>128</v>
      </c>
      <c r="G749" s="1" t="s">
        <v>127</v>
      </c>
      <c r="H749" s="1"/>
      <c r="I749" s="1"/>
      <c r="J749" s="1"/>
      <c r="K749" s="1">
        <v>139297000</v>
      </c>
      <c r="L749" s="1" t="s">
        <v>126</v>
      </c>
    </row>
    <row r="750" spans="1:12" x14ac:dyDescent="0.25">
      <c r="A750" s="1" t="s">
        <v>12</v>
      </c>
      <c r="B750" s="1" t="s">
        <v>13</v>
      </c>
      <c r="C750" s="1" t="s">
        <v>14</v>
      </c>
      <c r="D750" s="1" t="s">
        <v>129</v>
      </c>
      <c r="E750" s="1">
        <v>2010</v>
      </c>
      <c r="F750" s="1" t="s">
        <v>128</v>
      </c>
      <c r="G750" s="1" t="s">
        <v>127</v>
      </c>
      <c r="H750" s="1"/>
      <c r="I750" s="1"/>
      <c r="J750" s="1"/>
      <c r="K750" s="1">
        <v>139241000</v>
      </c>
      <c r="L750" s="1" t="s">
        <v>126</v>
      </c>
    </row>
    <row r="751" spans="1:12" x14ac:dyDescent="0.25">
      <c r="A751" s="1" t="s">
        <v>12</v>
      </c>
      <c r="B751" s="1" t="s">
        <v>13</v>
      </c>
      <c r="C751" s="1" t="s">
        <v>14</v>
      </c>
      <c r="D751" s="1" t="s">
        <v>129</v>
      </c>
      <c r="E751" s="1">
        <v>2010</v>
      </c>
      <c r="F751" s="1" t="s">
        <v>128</v>
      </c>
      <c r="G751" s="1" t="s">
        <v>127</v>
      </c>
      <c r="H751" s="1"/>
      <c r="I751" s="1"/>
      <c r="J751" s="1"/>
      <c r="K751" s="1">
        <v>139141000</v>
      </c>
      <c r="L751" s="1" t="s">
        <v>126</v>
      </c>
    </row>
    <row r="752" spans="1:12" x14ac:dyDescent="0.25">
      <c r="A752" s="1" t="s">
        <v>12</v>
      </c>
      <c r="B752" s="1" t="s">
        <v>13</v>
      </c>
      <c r="C752" s="1" t="s">
        <v>14</v>
      </c>
      <c r="D752" s="1" t="s">
        <v>129</v>
      </c>
      <c r="E752" s="1">
        <v>2010</v>
      </c>
      <c r="F752" s="1" t="s">
        <v>128</v>
      </c>
      <c r="G752" s="1" t="s">
        <v>127</v>
      </c>
      <c r="H752" s="1"/>
      <c r="I752" s="1"/>
      <c r="J752" s="1"/>
      <c r="K752" s="1">
        <v>139179000</v>
      </c>
      <c r="L752" s="1" t="s">
        <v>126</v>
      </c>
    </row>
    <row r="753" spans="1:12" x14ac:dyDescent="0.25">
      <c r="A753" s="1" t="s">
        <v>12</v>
      </c>
      <c r="B753" s="1" t="s">
        <v>13</v>
      </c>
      <c r="C753" s="1" t="s">
        <v>14</v>
      </c>
      <c r="D753" s="1" t="s">
        <v>129</v>
      </c>
      <c r="E753" s="1">
        <v>2010</v>
      </c>
      <c r="F753" s="1" t="s">
        <v>128</v>
      </c>
      <c r="G753" s="1" t="s">
        <v>127</v>
      </c>
      <c r="H753" s="1"/>
      <c r="I753" s="1"/>
      <c r="J753" s="1"/>
      <c r="K753" s="1">
        <v>139438000</v>
      </c>
      <c r="L753" s="1" t="s">
        <v>126</v>
      </c>
    </row>
    <row r="754" spans="1:12" x14ac:dyDescent="0.25">
      <c r="A754" s="1" t="s">
        <v>12</v>
      </c>
      <c r="B754" s="1" t="s">
        <v>13</v>
      </c>
      <c r="C754" s="1" t="s">
        <v>14</v>
      </c>
      <c r="D754" s="1" t="s">
        <v>129</v>
      </c>
      <c r="E754" s="1">
        <v>2010</v>
      </c>
      <c r="F754" s="1" t="s">
        <v>128</v>
      </c>
      <c r="G754" s="1" t="s">
        <v>127</v>
      </c>
      <c r="H754" s="1"/>
      <c r="I754" s="1"/>
      <c r="J754" s="1"/>
      <c r="K754" s="1">
        <v>139396000</v>
      </c>
      <c r="L754" s="1" t="s">
        <v>126</v>
      </c>
    </row>
    <row r="755" spans="1:12" x14ac:dyDescent="0.25">
      <c r="A755" s="1" t="s">
        <v>12</v>
      </c>
      <c r="B755" s="1" t="s">
        <v>13</v>
      </c>
      <c r="C755" s="1" t="s">
        <v>14</v>
      </c>
      <c r="D755" s="1" t="s">
        <v>129</v>
      </c>
      <c r="E755" s="1">
        <v>2010</v>
      </c>
      <c r="F755" s="1" t="s">
        <v>128</v>
      </c>
      <c r="G755" s="1" t="s">
        <v>127</v>
      </c>
      <c r="H755" s="1"/>
      <c r="I755" s="1"/>
      <c r="J755" s="1"/>
      <c r="K755" s="1">
        <v>139119000</v>
      </c>
      <c r="L755" s="1" t="s">
        <v>126</v>
      </c>
    </row>
    <row r="756" spans="1:12" x14ac:dyDescent="0.25">
      <c r="A756" s="1" t="s">
        <v>12</v>
      </c>
      <c r="B756" s="1" t="s">
        <v>13</v>
      </c>
      <c r="C756" s="1" t="s">
        <v>14</v>
      </c>
      <c r="D756" s="1" t="s">
        <v>129</v>
      </c>
      <c r="E756" s="1">
        <v>2010</v>
      </c>
      <c r="F756" s="1" t="s">
        <v>128</v>
      </c>
      <c r="G756" s="1" t="s">
        <v>127</v>
      </c>
      <c r="H756" s="1"/>
      <c r="I756" s="1"/>
      <c r="J756" s="1"/>
      <c r="K756" s="1">
        <v>139044000</v>
      </c>
      <c r="L756" s="1" t="s">
        <v>126</v>
      </c>
    </row>
    <row r="757" spans="1:12" x14ac:dyDescent="0.25">
      <c r="A757" s="1" t="s">
        <v>12</v>
      </c>
      <c r="B757" s="1" t="s">
        <v>13</v>
      </c>
      <c r="C757" s="1" t="s">
        <v>14</v>
      </c>
      <c r="D757" s="1" t="s">
        <v>129</v>
      </c>
      <c r="E757" s="1">
        <v>2010</v>
      </c>
      <c r="F757" s="1" t="s">
        <v>128</v>
      </c>
      <c r="G757" s="1" t="s">
        <v>127</v>
      </c>
      <c r="H757" s="1"/>
      <c r="I757" s="1"/>
      <c r="J757" s="1"/>
      <c r="K757" s="1">
        <v>139301000</v>
      </c>
      <c r="L757" s="1" t="s">
        <v>126</v>
      </c>
    </row>
    <row r="758" spans="1:12" x14ac:dyDescent="0.25">
      <c r="A758" s="1" t="s">
        <v>12</v>
      </c>
      <c r="B758" s="1" t="s">
        <v>13</v>
      </c>
      <c r="C758" s="1" t="s">
        <v>14</v>
      </c>
      <c r="D758" s="1" t="s">
        <v>129</v>
      </c>
      <c r="E758" s="1">
        <v>2011</v>
      </c>
      <c r="F758" s="1" t="s">
        <v>128</v>
      </c>
      <c r="G758" s="1" t="s">
        <v>127</v>
      </c>
      <c r="H758" s="1"/>
      <c r="I758" s="1"/>
      <c r="J758" s="1"/>
      <c r="K758" s="1">
        <v>139250000</v>
      </c>
      <c r="L758" s="1" t="s">
        <v>126</v>
      </c>
    </row>
    <row r="759" spans="1:12" x14ac:dyDescent="0.25">
      <c r="A759" s="1" t="s">
        <v>12</v>
      </c>
      <c r="B759" s="1" t="s">
        <v>13</v>
      </c>
      <c r="C759" s="1" t="s">
        <v>14</v>
      </c>
      <c r="D759" s="1" t="s">
        <v>129</v>
      </c>
      <c r="E759" s="1">
        <v>2011</v>
      </c>
      <c r="F759" s="1" t="s">
        <v>128</v>
      </c>
      <c r="G759" s="1" t="s">
        <v>127</v>
      </c>
      <c r="H759" s="1"/>
      <c r="I759" s="1"/>
      <c r="J759" s="1"/>
      <c r="K759" s="1">
        <v>139394000</v>
      </c>
      <c r="L759" s="1" t="s">
        <v>126</v>
      </c>
    </row>
    <row r="760" spans="1:12" x14ac:dyDescent="0.25">
      <c r="A760" s="1" t="s">
        <v>12</v>
      </c>
      <c r="B760" s="1" t="s">
        <v>13</v>
      </c>
      <c r="C760" s="1" t="s">
        <v>14</v>
      </c>
      <c r="D760" s="1" t="s">
        <v>129</v>
      </c>
      <c r="E760" s="1">
        <v>2011</v>
      </c>
      <c r="F760" s="1" t="s">
        <v>128</v>
      </c>
      <c r="G760" s="1" t="s">
        <v>127</v>
      </c>
      <c r="H760" s="1"/>
      <c r="I760" s="1"/>
      <c r="J760" s="1"/>
      <c r="K760" s="1">
        <v>139639000</v>
      </c>
      <c r="L760" s="1" t="s">
        <v>126</v>
      </c>
    </row>
    <row r="761" spans="1:12" x14ac:dyDescent="0.25">
      <c r="A761" s="1" t="s">
        <v>12</v>
      </c>
      <c r="B761" s="1" t="s">
        <v>13</v>
      </c>
      <c r="C761" s="1" t="s">
        <v>14</v>
      </c>
      <c r="D761" s="1" t="s">
        <v>129</v>
      </c>
      <c r="E761" s="1">
        <v>2011</v>
      </c>
      <c r="F761" s="1" t="s">
        <v>128</v>
      </c>
      <c r="G761" s="1" t="s">
        <v>127</v>
      </c>
      <c r="H761" s="1"/>
      <c r="I761" s="1"/>
      <c r="J761" s="1"/>
      <c r="K761" s="1">
        <v>139586000</v>
      </c>
      <c r="L761" s="1" t="s">
        <v>126</v>
      </c>
    </row>
    <row r="762" spans="1:12" x14ac:dyDescent="0.25">
      <c r="A762" s="1" t="s">
        <v>12</v>
      </c>
      <c r="B762" s="1" t="s">
        <v>13</v>
      </c>
      <c r="C762" s="1" t="s">
        <v>14</v>
      </c>
      <c r="D762" s="1" t="s">
        <v>129</v>
      </c>
      <c r="E762" s="1">
        <v>2011</v>
      </c>
      <c r="F762" s="1" t="s">
        <v>128</v>
      </c>
      <c r="G762" s="1" t="s">
        <v>127</v>
      </c>
      <c r="H762" s="1"/>
      <c r="I762" s="1"/>
      <c r="J762" s="1"/>
      <c r="K762" s="1">
        <v>139624000</v>
      </c>
      <c r="L762" s="1" t="s">
        <v>126</v>
      </c>
    </row>
    <row r="763" spans="1:12" x14ac:dyDescent="0.25">
      <c r="A763" s="1" t="s">
        <v>12</v>
      </c>
      <c r="B763" s="1" t="s">
        <v>13</v>
      </c>
      <c r="C763" s="1" t="s">
        <v>14</v>
      </c>
      <c r="D763" s="1" t="s">
        <v>129</v>
      </c>
      <c r="E763" s="1">
        <v>2011</v>
      </c>
      <c r="F763" s="1" t="s">
        <v>128</v>
      </c>
      <c r="G763" s="1" t="s">
        <v>127</v>
      </c>
      <c r="H763" s="1"/>
      <c r="I763" s="1"/>
      <c r="J763" s="1"/>
      <c r="K763" s="1">
        <v>139384000</v>
      </c>
      <c r="L763" s="1" t="s">
        <v>126</v>
      </c>
    </row>
    <row r="764" spans="1:12" x14ac:dyDescent="0.25">
      <c r="A764" s="1" t="s">
        <v>12</v>
      </c>
      <c r="B764" s="1" t="s">
        <v>13</v>
      </c>
      <c r="C764" s="1" t="s">
        <v>14</v>
      </c>
      <c r="D764" s="1" t="s">
        <v>129</v>
      </c>
      <c r="E764" s="1">
        <v>2011</v>
      </c>
      <c r="F764" s="1" t="s">
        <v>128</v>
      </c>
      <c r="G764" s="1" t="s">
        <v>127</v>
      </c>
      <c r="H764" s="1"/>
      <c r="I764" s="1"/>
      <c r="J764" s="1"/>
      <c r="K764" s="1">
        <v>139524000</v>
      </c>
      <c r="L764" s="1" t="s">
        <v>126</v>
      </c>
    </row>
    <row r="765" spans="1:12" x14ac:dyDescent="0.25">
      <c r="A765" s="1" t="s">
        <v>12</v>
      </c>
      <c r="B765" s="1" t="s">
        <v>13</v>
      </c>
      <c r="C765" s="1" t="s">
        <v>14</v>
      </c>
      <c r="D765" s="1" t="s">
        <v>129</v>
      </c>
      <c r="E765" s="1">
        <v>2011</v>
      </c>
      <c r="F765" s="1" t="s">
        <v>128</v>
      </c>
      <c r="G765" s="1" t="s">
        <v>127</v>
      </c>
      <c r="H765" s="1"/>
      <c r="I765" s="1"/>
      <c r="J765" s="1"/>
      <c r="K765" s="1">
        <v>139942000</v>
      </c>
      <c r="L765" s="1" t="s">
        <v>126</v>
      </c>
    </row>
    <row r="766" spans="1:12" x14ac:dyDescent="0.25">
      <c r="A766" s="1" t="s">
        <v>12</v>
      </c>
      <c r="B766" s="1" t="s">
        <v>13</v>
      </c>
      <c r="C766" s="1" t="s">
        <v>14</v>
      </c>
      <c r="D766" s="1" t="s">
        <v>129</v>
      </c>
      <c r="E766" s="1">
        <v>2011</v>
      </c>
      <c r="F766" s="1" t="s">
        <v>128</v>
      </c>
      <c r="G766" s="1" t="s">
        <v>127</v>
      </c>
      <c r="H766" s="1"/>
      <c r="I766" s="1"/>
      <c r="J766" s="1"/>
      <c r="K766" s="1">
        <v>140183000</v>
      </c>
      <c r="L766" s="1" t="s">
        <v>126</v>
      </c>
    </row>
    <row r="767" spans="1:12" x14ac:dyDescent="0.25">
      <c r="A767" s="1" t="s">
        <v>12</v>
      </c>
      <c r="B767" s="1" t="s">
        <v>13</v>
      </c>
      <c r="C767" s="1" t="s">
        <v>14</v>
      </c>
      <c r="D767" s="1" t="s">
        <v>129</v>
      </c>
      <c r="E767" s="1">
        <v>2011</v>
      </c>
      <c r="F767" s="1" t="s">
        <v>128</v>
      </c>
      <c r="G767" s="1" t="s">
        <v>127</v>
      </c>
      <c r="H767" s="1"/>
      <c r="I767" s="1"/>
      <c r="J767" s="1"/>
      <c r="K767" s="1">
        <v>140368000</v>
      </c>
      <c r="L767" s="1" t="s">
        <v>126</v>
      </c>
    </row>
    <row r="768" spans="1:12" x14ac:dyDescent="0.25">
      <c r="A768" s="1" t="s">
        <v>12</v>
      </c>
      <c r="B768" s="1" t="s">
        <v>13</v>
      </c>
      <c r="C768" s="1" t="s">
        <v>14</v>
      </c>
      <c r="D768" s="1" t="s">
        <v>129</v>
      </c>
      <c r="E768" s="1">
        <v>2011</v>
      </c>
      <c r="F768" s="1" t="s">
        <v>128</v>
      </c>
      <c r="G768" s="1" t="s">
        <v>127</v>
      </c>
      <c r="H768" s="1"/>
      <c r="I768" s="1"/>
      <c r="J768" s="1"/>
      <c r="K768" s="1">
        <v>140826000</v>
      </c>
      <c r="L768" s="1" t="s">
        <v>126</v>
      </c>
    </row>
    <row r="769" spans="1:12" x14ac:dyDescent="0.25">
      <c r="A769" s="1" t="s">
        <v>12</v>
      </c>
      <c r="B769" s="1" t="s">
        <v>13</v>
      </c>
      <c r="C769" s="1" t="s">
        <v>14</v>
      </c>
      <c r="D769" s="1" t="s">
        <v>129</v>
      </c>
      <c r="E769" s="1">
        <v>2011</v>
      </c>
      <c r="F769" s="1" t="s">
        <v>128</v>
      </c>
      <c r="G769" s="1" t="s">
        <v>127</v>
      </c>
      <c r="H769" s="1"/>
      <c r="I769" s="1"/>
      <c r="J769" s="1"/>
      <c r="K769" s="1">
        <v>140902000</v>
      </c>
      <c r="L769" s="1" t="s">
        <v>126</v>
      </c>
    </row>
    <row r="770" spans="1:12" x14ac:dyDescent="0.25">
      <c r="A770" s="1" t="s">
        <v>12</v>
      </c>
      <c r="B770" s="1" t="s">
        <v>13</v>
      </c>
      <c r="C770" s="1" t="s">
        <v>14</v>
      </c>
      <c r="D770" s="1" t="s">
        <v>129</v>
      </c>
      <c r="E770" s="1">
        <v>2012</v>
      </c>
      <c r="F770" s="1" t="s">
        <v>128</v>
      </c>
      <c r="G770" s="1" t="s">
        <v>127</v>
      </c>
      <c r="H770" s="1"/>
      <c r="I770" s="1"/>
      <c r="J770" s="1"/>
      <c r="K770" s="1">
        <v>141584000</v>
      </c>
      <c r="L770" s="1" t="s">
        <v>126</v>
      </c>
    </row>
    <row r="771" spans="1:12" x14ac:dyDescent="0.25">
      <c r="A771" s="1" t="s">
        <v>12</v>
      </c>
      <c r="B771" s="1" t="s">
        <v>13</v>
      </c>
      <c r="C771" s="1" t="s">
        <v>14</v>
      </c>
      <c r="D771" s="1" t="s">
        <v>129</v>
      </c>
      <c r="E771" s="1">
        <v>2012</v>
      </c>
      <c r="F771" s="1" t="s">
        <v>128</v>
      </c>
      <c r="G771" s="1" t="s">
        <v>127</v>
      </c>
      <c r="H771" s="1"/>
      <c r="I771" s="1"/>
      <c r="J771" s="1"/>
      <c r="K771" s="1">
        <v>141858000</v>
      </c>
      <c r="L771" s="1" t="s">
        <v>126</v>
      </c>
    </row>
    <row r="772" spans="1:12" x14ac:dyDescent="0.25">
      <c r="A772" s="1" t="s">
        <v>12</v>
      </c>
      <c r="B772" s="1" t="s">
        <v>13</v>
      </c>
      <c r="C772" s="1" t="s">
        <v>14</v>
      </c>
      <c r="D772" s="1" t="s">
        <v>129</v>
      </c>
      <c r="E772" s="1">
        <v>2012</v>
      </c>
      <c r="F772" s="1" t="s">
        <v>128</v>
      </c>
      <c r="G772" s="1" t="s">
        <v>127</v>
      </c>
      <c r="H772" s="1"/>
      <c r="I772" s="1"/>
      <c r="J772" s="1"/>
      <c r="K772" s="1">
        <v>142036000</v>
      </c>
      <c r="L772" s="1" t="s">
        <v>126</v>
      </c>
    </row>
    <row r="773" spans="1:12" x14ac:dyDescent="0.25">
      <c r="A773" s="1" t="s">
        <v>12</v>
      </c>
      <c r="B773" s="1" t="s">
        <v>13</v>
      </c>
      <c r="C773" s="1" t="s">
        <v>14</v>
      </c>
      <c r="D773" s="1" t="s">
        <v>129</v>
      </c>
      <c r="E773" s="1">
        <v>2012</v>
      </c>
      <c r="F773" s="1" t="s">
        <v>128</v>
      </c>
      <c r="G773" s="1" t="s">
        <v>127</v>
      </c>
      <c r="H773" s="1"/>
      <c r="I773" s="1"/>
      <c r="J773" s="1"/>
      <c r="K773" s="1">
        <v>141899000</v>
      </c>
      <c r="L773" s="1" t="s">
        <v>126</v>
      </c>
    </row>
    <row r="774" spans="1:12" x14ac:dyDescent="0.25">
      <c r="A774" s="1" t="s">
        <v>12</v>
      </c>
      <c r="B774" s="1" t="s">
        <v>13</v>
      </c>
      <c r="C774" s="1" t="s">
        <v>14</v>
      </c>
      <c r="D774" s="1" t="s">
        <v>129</v>
      </c>
      <c r="E774" s="1">
        <v>2012</v>
      </c>
      <c r="F774" s="1" t="s">
        <v>128</v>
      </c>
      <c r="G774" s="1" t="s">
        <v>127</v>
      </c>
      <c r="H774" s="1"/>
      <c r="I774" s="1"/>
      <c r="J774" s="1"/>
      <c r="K774" s="1">
        <v>142206000</v>
      </c>
      <c r="L774" s="1" t="s">
        <v>126</v>
      </c>
    </row>
    <row r="775" spans="1:12" x14ac:dyDescent="0.25">
      <c r="A775" s="1" t="s">
        <v>12</v>
      </c>
      <c r="B775" s="1" t="s">
        <v>13</v>
      </c>
      <c r="C775" s="1" t="s">
        <v>14</v>
      </c>
      <c r="D775" s="1" t="s">
        <v>129</v>
      </c>
      <c r="E775" s="1">
        <v>2012</v>
      </c>
      <c r="F775" s="1" t="s">
        <v>128</v>
      </c>
      <c r="G775" s="1" t="s">
        <v>127</v>
      </c>
      <c r="H775" s="1"/>
      <c r="I775" s="1"/>
      <c r="J775" s="1"/>
      <c r="K775" s="1">
        <v>142391000</v>
      </c>
      <c r="L775" s="1" t="s">
        <v>126</v>
      </c>
    </row>
    <row r="776" spans="1:12" x14ac:dyDescent="0.25">
      <c r="A776" s="1" t="s">
        <v>12</v>
      </c>
      <c r="B776" s="1" t="s">
        <v>13</v>
      </c>
      <c r="C776" s="1" t="s">
        <v>14</v>
      </c>
      <c r="D776" s="1" t="s">
        <v>129</v>
      </c>
      <c r="E776" s="1">
        <v>2012</v>
      </c>
      <c r="F776" s="1" t="s">
        <v>128</v>
      </c>
      <c r="G776" s="1" t="s">
        <v>127</v>
      </c>
      <c r="H776" s="1"/>
      <c r="I776" s="1"/>
      <c r="J776" s="1"/>
      <c r="K776" s="1">
        <v>142292000</v>
      </c>
      <c r="L776" s="1" t="s">
        <v>126</v>
      </c>
    </row>
    <row r="777" spans="1:12" x14ac:dyDescent="0.25">
      <c r="A777" s="1" t="s">
        <v>12</v>
      </c>
      <c r="B777" s="1" t="s">
        <v>13</v>
      </c>
      <c r="C777" s="1" t="s">
        <v>14</v>
      </c>
      <c r="D777" s="1" t="s">
        <v>129</v>
      </c>
      <c r="E777" s="1">
        <v>2012</v>
      </c>
      <c r="F777" s="1" t="s">
        <v>128</v>
      </c>
      <c r="G777" s="1" t="s">
        <v>127</v>
      </c>
      <c r="H777" s="1"/>
      <c r="I777" s="1"/>
      <c r="J777" s="1"/>
      <c r="K777" s="1">
        <v>142291000</v>
      </c>
      <c r="L777" s="1" t="s">
        <v>126</v>
      </c>
    </row>
    <row r="778" spans="1:12" x14ac:dyDescent="0.25">
      <c r="A778" s="1" t="s">
        <v>12</v>
      </c>
      <c r="B778" s="1" t="s">
        <v>13</v>
      </c>
      <c r="C778" s="1" t="s">
        <v>14</v>
      </c>
      <c r="D778" s="1" t="s">
        <v>129</v>
      </c>
      <c r="E778" s="1">
        <v>2012</v>
      </c>
      <c r="F778" s="1" t="s">
        <v>128</v>
      </c>
      <c r="G778" s="1" t="s">
        <v>127</v>
      </c>
      <c r="H778" s="1"/>
      <c r="I778" s="1"/>
      <c r="J778" s="1"/>
      <c r="K778" s="1">
        <v>143044000</v>
      </c>
      <c r="L778" s="1" t="s">
        <v>126</v>
      </c>
    </row>
    <row r="779" spans="1:12" x14ac:dyDescent="0.25">
      <c r="A779" s="1" t="s">
        <v>12</v>
      </c>
      <c r="B779" s="1" t="s">
        <v>13</v>
      </c>
      <c r="C779" s="1" t="s">
        <v>14</v>
      </c>
      <c r="D779" s="1" t="s">
        <v>129</v>
      </c>
      <c r="E779" s="1">
        <v>2012</v>
      </c>
      <c r="F779" s="1" t="s">
        <v>128</v>
      </c>
      <c r="G779" s="1" t="s">
        <v>127</v>
      </c>
      <c r="H779" s="1"/>
      <c r="I779" s="1"/>
      <c r="J779" s="1"/>
      <c r="K779" s="1">
        <v>143431000</v>
      </c>
      <c r="L779" s="1" t="s">
        <v>126</v>
      </c>
    </row>
    <row r="780" spans="1:12" x14ac:dyDescent="0.25">
      <c r="A780" s="1" t="s">
        <v>12</v>
      </c>
      <c r="B780" s="1" t="s">
        <v>13</v>
      </c>
      <c r="C780" s="1" t="s">
        <v>14</v>
      </c>
      <c r="D780" s="1" t="s">
        <v>129</v>
      </c>
      <c r="E780" s="1">
        <v>2012</v>
      </c>
      <c r="F780" s="1" t="s">
        <v>128</v>
      </c>
      <c r="G780" s="1" t="s">
        <v>127</v>
      </c>
      <c r="H780" s="1"/>
      <c r="I780" s="1"/>
      <c r="J780" s="1"/>
      <c r="K780" s="1">
        <v>143333000</v>
      </c>
      <c r="L780" s="1" t="s">
        <v>126</v>
      </c>
    </row>
    <row r="781" spans="1:12" x14ac:dyDescent="0.25">
      <c r="A781" s="1" t="s">
        <v>12</v>
      </c>
      <c r="B781" s="1" t="s">
        <v>13</v>
      </c>
      <c r="C781" s="1" t="s">
        <v>14</v>
      </c>
      <c r="D781" s="1" t="s">
        <v>129</v>
      </c>
      <c r="E781" s="1">
        <v>2012</v>
      </c>
      <c r="F781" s="1" t="s">
        <v>128</v>
      </c>
      <c r="G781" s="1" t="s">
        <v>127</v>
      </c>
      <c r="H781" s="1"/>
      <c r="I781" s="1"/>
      <c r="J781" s="1"/>
      <c r="K781" s="1">
        <v>143330000</v>
      </c>
      <c r="L781" s="1" t="s">
        <v>126</v>
      </c>
    </row>
    <row r="782" spans="1:12" x14ac:dyDescent="0.25">
      <c r="A782" s="1" t="s">
        <v>12</v>
      </c>
      <c r="B782" s="1" t="s">
        <v>13</v>
      </c>
      <c r="C782" s="1" t="s">
        <v>14</v>
      </c>
      <c r="D782" s="1" t="s">
        <v>129</v>
      </c>
      <c r="E782" s="1">
        <v>2013</v>
      </c>
      <c r="F782" s="1" t="s">
        <v>128</v>
      </c>
      <c r="G782" s="1" t="s">
        <v>127</v>
      </c>
      <c r="H782" s="1"/>
      <c r="I782" s="1"/>
      <c r="J782" s="1"/>
      <c r="K782" s="1">
        <v>143292000</v>
      </c>
      <c r="L782" s="1" t="s">
        <v>126</v>
      </c>
    </row>
    <row r="783" spans="1:12" x14ac:dyDescent="0.25">
      <c r="A783" s="1" t="s">
        <v>12</v>
      </c>
      <c r="B783" s="1" t="s">
        <v>13</v>
      </c>
      <c r="C783" s="1" t="s">
        <v>14</v>
      </c>
      <c r="D783" s="1" t="s">
        <v>129</v>
      </c>
      <c r="E783" s="1">
        <v>2013</v>
      </c>
      <c r="F783" s="1" t="s">
        <v>128</v>
      </c>
      <c r="G783" s="1" t="s">
        <v>127</v>
      </c>
      <c r="H783" s="1"/>
      <c r="I783" s="1"/>
      <c r="J783" s="1"/>
      <c r="K783" s="1">
        <v>143362000</v>
      </c>
      <c r="L783" s="1" t="s">
        <v>126</v>
      </c>
    </row>
    <row r="784" spans="1:12" x14ac:dyDescent="0.25">
      <c r="A784" s="1" t="s">
        <v>12</v>
      </c>
      <c r="B784" s="1" t="s">
        <v>13</v>
      </c>
      <c r="C784" s="1" t="s">
        <v>14</v>
      </c>
      <c r="D784" s="1" t="s">
        <v>129</v>
      </c>
      <c r="E784" s="1">
        <v>2013</v>
      </c>
      <c r="F784" s="1" t="s">
        <v>128</v>
      </c>
      <c r="G784" s="1" t="s">
        <v>127</v>
      </c>
      <c r="H784" s="1"/>
      <c r="I784" s="1"/>
      <c r="J784" s="1"/>
      <c r="K784" s="1">
        <v>143316000</v>
      </c>
      <c r="L784" s="1" t="s">
        <v>126</v>
      </c>
    </row>
    <row r="785" spans="1:12" x14ac:dyDescent="0.25">
      <c r="A785" s="1" t="s">
        <v>12</v>
      </c>
      <c r="B785" s="1" t="s">
        <v>13</v>
      </c>
      <c r="C785" s="1" t="s">
        <v>14</v>
      </c>
      <c r="D785" s="1" t="s">
        <v>129</v>
      </c>
      <c r="E785" s="1">
        <v>2013</v>
      </c>
      <c r="F785" s="1" t="s">
        <v>128</v>
      </c>
      <c r="G785" s="1" t="s">
        <v>127</v>
      </c>
      <c r="H785" s="1"/>
      <c r="I785" s="1"/>
      <c r="J785" s="1"/>
      <c r="K785" s="1">
        <v>143635000</v>
      </c>
      <c r="L785" s="1" t="s">
        <v>126</v>
      </c>
    </row>
    <row r="786" spans="1:12" x14ac:dyDescent="0.25">
      <c r="A786" s="1" t="s">
        <v>12</v>
      </c>
      <c r="B786" s="1" t="s">
        <v>13</v>
      </c>
      <c r="C786" s="1" t="s">
        <v>14</v>
      </c>
      <c r="D786" s="1" t="s">
        <v>129</v>
      </c>
      <c r="E786" s="1">
        <v>2013</v>
      </c>
      <c r="F786" s="1" t="s">
        <v>128</v>
      </c>
      <c r="G786" s="1" t="s">
        <v>127</v>
      </c>
      <c r="H786" s="1"/>
      <c r="I786" s="1"/>
      <c r="J786" s="1"/>
      <c r="K786" s="1">
        <v>143882000</v>
      </c>
      <c r="L786" s="1" t="s">
        <v>126</v>
      </c>
    </row>
    <row r="787" spans="1:12" x14ac:dyDescent="0.25">
      <c r="A787" s="1" t="s">
        <v>12</v>
      </c>
      <c r="B787" s="1" t="s">
        <v>13</v>
      </c>
      <c r="C787" s="1" t="s">
        <v>14</v>
      </c>
      <c r="D787" s="1" t="s">
        <v>129</v>
      </c>
      <c r="E787" s="1">
        <v>2013</v>
      </c>
      <c r="F787" s="1" t="s">
        <v>128</v>
      </c>
      <c r="G787" s="1" t="s">
        <v>127</v>
      </c>
      <c r="H787" s="1"/>
      <c r="I787" s="1"/>
      <c r="J787" s="1"/>
      <c r="K787" s="1">
        <v>143999000</v>
      </c>
      <c r="L787" s="1" t="s">
        <v>126</v>
      </c>
    </row>
    <row r="788" spans="1:12" x14ac:dyDescent="0.25">
      <c r="A788" s="1" t="s">
        <v>12</v>
      </c>
      <c r="B788" s="1" t="s">
        <v>13</v>
      </c>
      <c r="C788" s="1" t="s">
        <v>14</v>
      </c>
      <c r="D788" s="1" t="s">
        <v>129</v>
      </c>
      <c r="E788" s="1">
        <v>2013</v>
      </c>
      <c r="F788" s="1" t="s">
        <v>128</v>
      </c>
      <c r="G788" s="1" t="s">
        <v>127</v>
      </c>
      <c r="H788" s="1"/>
      <c r="I788" s="1"/>
      <c r="J788" s="1"/>
      <c r="K788" s="1">
        <v>144264000</v>
      </c>
      <c r="L788" s="1" t="s">
        <v>126</v>
      </c>
    </row>
    <row r="789" spans="1:12" x14ac:dyDescent="0.25">
      <c r="A789" s="1" t="s">
        <v>12</v>
      </c>
      <c r="B789" s="1" t="s">
        <v>13</v>
      </c>
      <c r="C789" s="1" t="s">
        <v>14</v>
      </c>
      <c r="D789" s="1" t="s">
        <v>129</v>
      </c>
      <c r="E789" s="1">
        <v>2013</v>
      </c>
      <c r="F789" s="1" t="s">
        <v>128</v>
      </c>
      <c r="G789" s="1" t="s">
        <v>127</v>
      </c>
      <c r="H789" s="1"/>
      <c r="I789" s="1"/>
      <c r="J789" s="1"/>
      <c r="K789" s="1">
        <v>144326000</v>
      </c>
      <c r="L789" s="1" t="s">
        <v>126</v>
      </c>
    </row>
    <row r="790" spans="1:12" x14ac:dyDescent="0.25">
      <c r="A790" s="1" t="s">
        <v>12</v>
      </c>
      <c r="B790" s="1" t="s">
        <v>13</v>
      </c>
      <c r="C790" s="1" t="s">
        <v>14</v>
      </c>
      <c r="D790" s="1" t="s">
        <v>129</v>
      </c>
      <c r="E790" s="1">
        <v>2013</v>
      </c>
      <c r="F790" s="1" t="s">
        <v>128</v>
      </c>
      <c r="G790" s="1" t="s">
        <v>127</v>
      </c>
      <c r="H790" s="1"/>
      <c r="I790" s="1"/>
      <c r="J790" s="1"/>
      <c r="K790" s="1">
        <v>144418000</v>
      </c>
      <c r="L790" s="1" t="s">
        <v>126</v>
      </c>
    </row>
    <row r="791" spans="1:12" x14ac:dyDescent="0.25">
      <c r="A791" s="1" t="s">
        <v>12</v>
      </c>
      <c r="B791" s="1" t="s">
        <v>13</v>
      </c>
      <c r="C791" s="1" t="s">
        <v>14</v>
      </c>
      <c r="D791" s="1" t="s">
        <v>129</v>
      </c>
      <c r="E791" s="1">
        <v>2013</v>
      </c>
      <c r="F791" s="1" t="s">
        <v>128</v>
      </c>
      <c r="G791" s="1" t="s">
        <v>127</v>
      </c>
      <c r="H791" s="1"/>
      <c r="I791" s="1"/>
      <c r="J791" s="1"/>
      <c r="K791" s="1">
        <v>143537000</v>
      </c>
      <c r="L791" s="1" t="s">
        <v>126</v>
      </c>
    </row>
    <row r="792" spans="1:12" x14ac:dyDescent="0.25">
      <c r="A792" s="1" t="s">
        <v>12</v>
      </c>
      <c r="B792" s="1" t="s">
        <v>13</v>
      </c>
      <c r="C792" s="1" t="s">
        <v>14</v>
      </c>
      <c r="D792" s="1" t="s">
        <v>129</v>
      </c>
      <c r="E792" s="1">
        <v>2013</v>
      </c>
      <c r="F792" s="1" t="s">
        <v>128</v>
      </c>
      <c r="G792" s="1" t="s">
        <v>127</v>
      </c>
      <c r="H792" s="1"/>
      <c r="I792" s="1"/>
      <c r="J792" s="1"/>
      <c r="K792" s="1">
        <v>144479000</v>
      </c>
      <c r="L792" s="1" t="s">
        <v>126</v>
      </c>
    </row>
    <row r="793" spans="1:12" x14ac:dyDescent="0.25">
      <c r="A793" s="1" t="s">
        <v>12</v>
      </c>
      <c r="B793" s="1" t="s">
        <v>13</v>
      </c>
      <c r="C793" s="1" t="s">
        <v>14</v>
      </c>
      <c r="D793" s="1" t="s">
        <v>129</v>
      </c>
      <c r="E793" s="1">
        <v>2013</v>
      </c>
      <c r="F793" s="1" t="s">
        <v>128</v>
      </c>
      <c r="G793" s="1" t="s">
        <v>127</v>
      </c>
      <c r="H793" s="1"/>
      <c r="I793" s="1"/>
      <c r="J793" s="1"/>
      <c r="K793" s="1">
        <v>144778000</v>
      </c>
      <c r="L793" s="1" t="s">
        <v>126</v>
      </c>
    </row>
    <row r="794" spans="1:12" x14ac:dyDescent="0.25">
      <c r="A794" s="1" t="s">
        <v>12</v>
      </c>
      <c r="B794" s="1" t="s">
        <v>13</v>
      </c>
      <c r="C794" s="1" t="s">
        <v>14</v>
      </c>
      <c r="D794" s="1" t="s">
        <v>129</v>
      </c>
      <c r="E794" s="1">
        <v>2014</v>
      </c>
      <c r="F794" s="1" t="s">
        <v>128</v>
      </c>
      <c r="G794" s="1" t="s">
        <v>127</v>
      </c>
      <c r="H794" s="1"/>
      <c r="I794" s="1"/>
      <c r="J794" s="1"/>
      <c r="K794" s="1">
        <v>145150000</v>
      </c>
      <c r="L794" s="1" t="s">
        <v>126</v>
      </c>
    </row>
    <row r="795" spans="1:12" x14ac:dyDescent="0.25">
      <c r="A795" s="1" t="s">
        <v>12</v>
      </c>
      <c r="B795" s="1" t="s">
        <v>13</v>
      </c>
      <c r="C795" s="1" t="s">
        <v>14</v>
      </c>
      <c r="D795" s="1" t="s">
        <v>129</v>
      </c>
      <c r="E795" s="1">
        <v>2014</v>
      </c>
      <c r="F795" s="1" t="s">
        <v>128</v>
      </c>
      <c r="G795" s="1" t="s">
        <v>127</v>
      </c>
      <c r="H795" s="1"/>
      <c r="I795" s="1"/>
      <c r="J795" s="1"/>
      <c r="K795" s="1">
        <v>145134000</v>
      </c>
      <c r="L795" s="1" t="s">
        <v>126</v>
      </c>
    </row>
    <row r="796" spans="1:12" x14ac:dyDescent="0.25">
      <c r="A796" s="1" t="s">
        <v>12</v>
      </c>
      <c r="B796" s="1" t="s">
        <v>13</v>
      </c>
      <c r="C796" s="1" t="s">
        <v>14</v>
      </c>
      <c r="D796" s="1" t="s">
        <v>129</v>
      </c>
      <c r="E796" s="1">
        <v>2014</v>
      </c>
      <c r="F796" s="1" t="s">
        <v>128</v>
      </c>
      <c r="G796" s="1" t="s">
        <v>127</v>
      </c>
      <c r="H796" s="1"/>
      <c r="I796" s="1"/>
      <c r="J796" s="1"/>
      <c r="K796" s="1">
        <v>145648000</v>
      </c>
      <c r="L796" s="1" t="s">
        <v>126</v>
      </c>
    </row>
    <row r="797" spans="1:12" x14ac:dyDescent="0.25">
      <c r="A797" s="1" t="s">
        <v>12</v>
      </c>
      <c r="B797" s="1" t="s">
        <v>13</v>
      </c>
      <c r="C797" s="1" t="s">
        <v>14</v>
      </c>
      <c r="D797" s="1" t="s">
        <v>129</v>
      </c>
      <c r="E797" s="1">
        <v>2014</v>
      </c>
      <c r="F797" s="1" t="s">
        <v>128</v>
      </c>
      <c r="G797" s="1" t="s">
        <v>127</v>
      </c>
      <c r="H797" s="1"/>
      <c r="I797" s="1"/>
      <c r="J797" s="1"/>
      <c r="K797" s="1">
        <v>145667000</v>
      </c>
      <c r="L797" s="1" t="s">
        <v>126</v>
      </c>
    </row>
    <row r="798" spans="1:12" x14ac:dyDescent="0.25">
      <c r="A798" s="1" t="s">
        <v>12</v>
      </c>
      <c r="B798" s="1" t="s">
        <v>13</v>
      </c>
      <c r="C798" s="1" t="s">
        <v>14</v>
      </c>
      <c r="D798" s="1" t="s">
        <v>129</v>
      </c>
      <c r="E798" s="1">
        <v>2014</v>
      </c>
      <c r="F798" s="1" t="s">
        <v>128</v>
      </c>
      <c r="G798" s="1" t="s">
        <v>127</v>
      </c>
      <c r="H798" s="1"/>
      <c r="I798" s="1"/>
      <c r="J798" s="1"/>
      <c r="K798" s="1">
        <v>145825000</v>
      </c>
      <c r="L798" s="1" t="s">
        <v>126</v>
      </c>
    </row>
    <row r="799" spans="1:12" x14ac:dyDescent="0.25">
      <c r="A799" s="1" t="s">
        <v>12</v>
      </c>
      <c r="B799" s="1" t="s">
        <v>13</v>
      </c>
      <c r="C799" s="1" t="s">
        <v>14</v>
      </c>
      <c r="D799" s="1" t="s">
        <v>129</v>
      </c>
      <c r="E799" s="1">
        <v>2014</v>
      </c>
      <c r="F799" s="1" t="s">
        <v>128</v>
      </c>
      <c r="G799" s="1" t="s">
        <v>127</v>
      </c>
      <c r="H799" s="1"/>
      <c r="I799" s="1"/>
      <c r="J799" s="1"/>
      <c r="K799" s="1">
        <v>146247000</v>
      </c>
      <c r="L799" s="1" t="s">
        <v>126</v>
      </c>
    </row>
    <row r="800" spans="1:12" x14ac:dyDescent="0.25">
      <c r="A800" s="1" t="s">
        <v>12</v>
      </c>
      <c r="B800" s="1" t="s">
        <v>13</v>
      </c>
      <c r="C800" s="1" t="s">
        <v>14</v>
      </c>
      <c r="D800" s="1" t="s">
        <v>129</v>
      </c>
      <c r="E800" s="1">
        <v>2014</v>
      </c>
      <c r="F800" s="1" t="s">
        <v>128</v>
      </c>
      <c r="G800" s="1" t="s">
        <v>127</v>
      </c>
      <c r="H800" s="1"/>
      <c r="I800" s="1"/>
      <c r="J800" s="1"/>
      <c r="K800" s="1">
        <v>146399000</v>
      </c>
      <c r="L800" s="1" t="s">
        <v>126</v>
      </c>
    </row>
    <row r="801" spans="1:12" x14ac:dyDescent="0.25">
      <c r="A801" s="1" t="s">
        <v>12</v>
      </c>
      <c r="B801" s="1" t="s">
        <v>13</v>
      </c>
      <c r="C801" s="1" t="s">
        <v>14</v>
      </c>
      <c r="D801" s="1" t="s">
        <v>129</v>
      </c>
      <c r="E801" s="1">
        <v>2014</v>
      </c>
      <c r="F801" s="1" t="s">
        <v>128</v>
      </c>
      <c r="G801" s="1" t="s">
        <v>127</v>
      </c>
      <c r="H801" s="1"/>
      <c r="I801" s="1"/>
      <c r="J801" s="1"/>
      <c r="K801" s="1">
        <v>146530000</v>
      </c>
      <c r="L801" s="1" t="s">
        <v>126</v>
      </c>
    </row>
    <row r="802" spans="1:12" x14ac:dyDescent="0.25">
      <c r="A802" s="1" t="s">
        <v>12</v>
      </c>
      <c r="B802" s="1" t="s">
        <v>13</v>
      </c>
      <c r="C802" s="1" t="s">
        <v>14</v>
      </c>
      <c r="D802" s="1" t="s">
        <v>129</v>
      </c>
      <c r="E802" s="1">
        <v>2014</v>
      </c>
      <c r="F802" s="1" t="s">
        <v>128</v>
      </c>
      <c r="G802" s="1" t="s">
        <v>127</v>
      </c>
      <c r="H802" s="1"/>
      <c r="I802" s="1"/>
      <c r="J802" s="1"/>
      <c r="K802" s="1">
        <v>146778000</v>
      </c>
      <c r="L802" s="1" t="s">
        <v>126</v>
      </c>
    </row>
    <row r="803" spans="1:12" x14ac:dyDescent="0.25">
      <c r="A803" s="1" t="s">
        <v>12</v>
      </c>
      <c r="B803" s="1" t="s">
        <v>13</v>
      </c>
      <c r="C803" s="1" t="s">
        <v>14</v>
      </c>
      <c r="D803" s="1" t="s">
        <v>129</v>
      </c>
      <c r="E803" s="1">
        <v>2014</v>
      </c>
      <c r="F803" s="1" t="s">
        <v>128</v>
      </c>
      <c r="G803" s="1" t="s">
        <v>127</v>
      </c>
      <c r="H803" s="1"/>
      <c r="I803" s="1"/>
      <c r="J803" s="1"/>
      <c r="K803" s="1">
        <v>147427000</v>
      </c>
      <c r="L803" s="1" t="s">
        <v>126</v>
      </c>
    </row>
    <row r="804" spans="1:12" x14ac:dyDescent="0.25">
      <c r="A804" s="1" t="s">
        <v>12</v>
      </c>
      <c r="B804" s="1" t="s">
        <v>13</v>
      </c>
      <c r="C804" s="1" t="s">
        <v>14</v>
      </c>
      <c r="D804" s="1" t="s">
        <v>129</v>
      </c>
      <c r="E804" s="1">
        <v>2014</v>
      </c>
      <c r="F804" s="1" t="s">
        <v>128</v>
      </c>
      <c r="G804" s="1" t="s">
        <v>127</v>
      </c>
      <c r="H804" s="1"/>
      <c r="I804" s="1"/>
      <c r="J804" s="1"/>
      <c r="K804" s="1">
        <v>147404000</v>
      </c>
      <c r="L804" s="1" t="s">
        <v>126</v>
      </c>
    </row>
    <row r="805" spans="1:12" x14ac:dyDescent="0.25">
      <c r="A805" s="1" t="s">
        <v>12</v>
      </c>
      <c r="B805" s="1" t="s">
        <v>13</v>
      </c>
      <c r="C805" s="1" t="s">
        <v>14</v>
      </c>
      <c r="D805" s="1" t="s">
        <v>129</v>
      </c>
      <c r="E805" s="1">
        <v>2014</v>
      </c>
      <c r="F805" s="1" t="s">
        <v>128</v>
      </c>
      <c r="G805" s="1" t="s">
        <v>127</v>
      </c>
      <c r="H805" s="1"/>
      <c r="I805" s="1"/>
      <c r="J805" s="1"/>
      <c r="K805" s="1">
        <v>147615000</v>
      </c>
      <c r="L805" s="1" t="s">
        <v>126</v>
      </c>
    </row>
    <row r="806" spans="1:12" x14ac:dyDescent="0.25">
      <c r="A806" s="1" t="s">
        <v>12</v>
      </c>
      <c r="B806" s="1" t="s">
        <v>13</v>
      </c>
      <c r="C806" s="1" t="s">
        <v>14</v>
      </c>
      <c r="D806" s="1" t="s">
        <v>129</v>
      </c>
      <c r="E806" s="1">
        <v>2015</v>
      </c>
      <c r="F806" s="1" t="s">
        <v>128</v>
      </c>
      <c r="G806" s="1" t="s">
        <v>127</v>
      </c>
      <c r="H806" s="1"/>
      <c r="I806" s="1"/>
      <c r="J806" s="1"/>
      <c r="K806" s="1">
        <v>148145000</v>
      </c>
      <c r="L806" s="1" t="s">
        <v>126</v>
      </c>
    </row>
    <row r="807" spans="1:12" x14ac:dyDescent="0.25">
      <c r="A807" s="1" t="s">
        <v>12</v>
      </c>
      <c r="B807" s="1" t="s">
        <v>13</v>
      </c>
      <c r="C807" s="1" t="s">
        <v>14</v>
      </c>
      <c r="D807" s="1" t="s">
        <v>129</v>
      </c>
      <c r="E807" s="1">
        <v>2015</v>
      </c>
      <c r="F807" s="1" t="s">
        <v>128</v>
      </c>
      <c r="G807" s="1" t="s">
        <v>127</v>
      </c>
      <c r="H807" s="1"/>
      <c r="I807" s="1"/>
      <c r="J807" s="1"/>
      <c r="K807" s="1">
        <v>148045000</v>
      </c>
      <c r="L807" s="1" t="s">
        <v>126</v>
      </c>
    </row>
    <row r="808" spans="1:12" x14ac:dyDescent="0.25">
      <c r="A808" s="1" t="s">
        <v>12</v>
      </c>
      <c r="B808" s="1" t="s">
        <v>13</v>
      </c>
      <c r="C808" s="1" t="s">
        <v>14</v>
      </c>
      <c r="D808" s="1" t="s">
        <v>129</v>
      </c>
      <c r="E808" s="1">
        <v>2015</v>
      </c>
      <c r="F808" s="1" t="s">
        <v>128</v>
      </c>
      <c r="G808" s="1" t="s">
        <v>127</v>
      </c>
      <c r="H808" s="1"/>
      <c r="I808" s="1"/>
      <c r="J808" s="1"/>
      <c r="K808" s="1">
        <v>148128000</v>
      </c>
      <c r="L808" s="1" t="s">
        <v>126</v>
      </c>
    </row>
    <row r="809" spans="1:12" x14ac:dyDescent="0.25">
      <c r="A809" s="1" t="s">
        <v>12</v>
      </c>
      <c r="B809" s="1" t="s">
        <v>13</v>
      </c>
      <c r="C809" s="1" t="s">
        <v>14</v>
      </c>
      <c r="D809" s="1" t="s">
        <v>129</v>
      </c>
      <c r="E809" s="1">
        <v>2015</v>
      </c>
      <c r="F809" s="1" t="s">
        <v>128</v>
      </c>
      <c r="G809" s="1" t="s">
        <v>127</v>
      </c>
      <c r="H809" s="1"/>
      <c r="I809" s="1"/>
      <c r="J809" s="1"/>
      <c r="K809" s="1">
        <v>148511000</v>
      </c>
      <c r="L809" s="1" t="s">
        <v>126</v>
      </c>
    </row>
    <row r="810" spans="1:12" x14ac:dyDescent="0.25">
      <c r="A810" s="1" t="s">
        <v>12</v>
      </c>
      <c r="B810" s="1" t="s">
        <v>13</v>
      </c>
      <c r="C810" s="1" t="s">
        <v>14</v>
      </c>
      <c r="D810" s="1" t="s">
        <v>129</v>
      </c>
      <c r="E810" s="1">
        <v>2015</v>
      </c>
      <c r="F810" s="1" t="s">
        <v>128</v>
      </c>
      <c r="G810" s="1" t="s">
        <v>127</v>
      </c>
      <c r="H810" s="1"/>
      <c r="I810" s="1"/>
      <c r="J810" s="1"/>
      <c r="K810" s="1">
        <v>148817000</v>
      </c>
      <c r="L810" s="1" t="s">
        <v>126</v>
      </c>
    </row>
    <row r="811" spans="1:12" x14ac:dyDescent="0.25">
      <c r="A811" s="1" t="s">
        <v>12</v>
      </c>
      <c r="B811" s="1" t="s">
        <v>13</v>
      </c>
      <c r="C811" s="1" t="s">
        <v>14</v>
      </c>
      <c r="D811" s="1" t="s">
        <v>129</v>
      </c>
      <c r="E811" s="1">
        <v>2015</v>
      </c>
      <c r="F811" s="1" t="s">
        <v>128</v>
      </c>
      <c r="G811" s="1" t="s">
        <v>127</v>
      </c>
      <c r="H811" s="1"/>
      <c r="I811" s="1"/>
      <c r="J811" s="1"/>
      <c r="K811" s="1">
        <v>148816000</v>
      </c>
      <c r="L811" s="1" t="s">
        <v>126</v>
      </c>
    </row>
    <row r="812" spans="1:12" x14ac:dyDescent="0.25">
      <c r="A812" s="1" t="s">
        <v>12</v>
      </c>
      <c r="B812" s="1" t="s">
        <v>13</v>
      </c>
      <c r="C812" s="1" t="s">
        <v>14</v>
      </c>
      <c r="D812" s="1" t="s">
        <v>129</v>
      </c>
      <c r="E812" s="1">
        <v>2015</v>
      </c>
      <c r="F812" s="1" t="s">
        <v>128</v>
      </c>
      <c r="G812" s="1" t="s">
        <v>127</v>
      </c>
      <c r="H812" s="1"/>
      <c r="I812" s="1"/>
      <c r="J812" s="1"/>
      <c r="K812" s="1">
        <v>148830000</v>
      </c>
      <c r="L812" s="1" t="s">
        <v>126</v>
      </c>
    </row>
    <row r="813" spans="1:12" x14ac:dyDescent="0.25">
      <c r="A813" s="1" t="s">
        <v>12</v>
      </c>
      <c r="B813" s="1" t="s">
        <v>13</v>
      </c>
      <c r="C813" s="1" t="s">
        <v>14</v>
      </c>
      <c r="D813" s="1" t="s">
        <v>129</v>
      </c>
      <c r="E813" s="1">
        <v>2015</v>
      </c>
      <c r="F813" s="1" t="s">
        <v>128</v>
      </c>
      <c r="G813" s="1" t="s">
        <v>127</v>
      </c>
      <c r="H813" s="1"/>
      <c r="I813" s="1"/>
      <c r="J813" s="1"/>
      <c r="K813" s="1">
        <v>149181000</v>
      </c>
      <c r="L813" s="1" t="s">
        <v>126</v>
      </c>
    </row>
    <row r="814" spans="1:12" x14ac:dyDescent="0.25">
      <c r="A814" s="1" t="s">
        <v>12</v>
      </c>
      <c r="B814" s="1" t="s">
        <v>13</v>
      </c>
      <c r="C814" s="1" t="s">
        <v>14</v>
      </c>
      <c r="D814" s="1" t="s">
        <v>129</v>
      </c>
      <c r="E814" s="1">
        <v>2015</v>
      </c>
      <c r="F814" s="1" t="s">
        <v>128</v>
      </c>
      <c r="G814" s="1" t="s">
        <v>127</v>
      </c>
      <c r="H814" s="1"/>
      <c r="I814" s="1"/>
      <c r="J814" s="1"/>
      <c r="K814" s="1">
        <v>148826000</v>
      </c>
      <c r="L814" s="1" t="s">
        <v>126</v>
      </c>
    </row>
    <row r="815" spans="1:12" x14ac:dyDescent="0.25">
      <c r="A815" s="1" t="s">
        <v>12</v>
      </c>
      <c r="B815" s="1" t="s">
        <v>13</v>
      </c>
      <c r="C815" s="1" t="s">
        <v>14</v>
      </c>
      <c r="D815" s="1" t="s">
        <v>129</v>
      </c>
      <c r="E815" s="1">
        <v>2015</v>
      </c>
      <c r="F815" s="1" t="s">
        <v>128</v>
      </c>
      <c r="G815" s="1" t="s">
        <v>127</v>
      </c>
      <c r="H815" s="1"/>
      <c r="I815" s="1"/>
      <c r="J815" s="1"/>
      <c r="K815" s="1">
        <v>149246000</v>
      </c>
      <c r="L815" s="1" t="s">
        <v>126</v>
      </c>
    </row>
    <row r="816" spans="1:12" x14ac:dyDescent="0.25">
      <c r="A816" s="1" t="s">
        <v>12</v>
      </c>
      <c r="B816" s="1" t="s">
        <v>13</v>
      </c>
      <c r="C816" s="1" t="s">
        <v>14</v>
      </c>
      <c r="D816" s="1" t="s">
        <v>129</v>
      </c>
      <c r="E816" s="1">
        <v>2015</v>
      </c>
      <c r="F816" s="1" t="s">
        <v>128</v>
      </c>
      <c r="G816" s="1" t="s">
        <v>127</v>
      </c>
      <c r="H816" s="1"/>
      <c r="I816" s="1"/>
      <c r="J816" s="1"/>
      <c r="K816" s="1">
        <v>149463000</v>
      </c>
      <c r="L816" s="1" t="s">
        <v>126</v>
      </c>
    </row>
    <row r="817" spans="1:12" x14ac:dyDescent="0.25">
      <c r="A817" s="1" t="s">
        <v>12</v>
      </c>
      <c r="B817" s="1" t="s">
        <v>13</v>
      </c>
      <c r="C817" s="1" t="s">
        <v>14</v>
      </c>
      <c r="D817" s="1" t="s">
        <v>129</v>
      </c>
      <c r="E817" s="1">
        <v>2015</v>
      </c>
      <c r="F817" s="1" t="s">
        <v>128</v>
      </c>
      <c r="G817" s="1" t="s">
        <v>127</v>
      </c>
      <c r="H817" s="1"/>
      <c r="I817" s="1"/>
      <c r="J817" s="1"/>
      <c r="K817" s="1">
        <v>150128000</v>
      </c>
      <c r="L817" s="1" t="s">
        <v>126</v>
      </c>
    </row>
    <row r="818" spans="1:12" x14ac:dyDescent="0.25">
      <c r="A818" s="1" t="s">
        <v>12</v>
      </c>
      <c r="B818" s="1" t="s">
        <v>13</v>
      </c>
      <c r="C818" s="1" t="s">
        <v>14</v>
      </c>
      <c r="D818" s="1" t="s">
        <v>129</v>
      </c>
      <c r="E818" s="1">
        <v>2016</v>
      </c>
      <c r="F818" s="1" t="s">
        <v>128</v>
      </c>
      <c r="G818" s="1" t="s">
        <v>127</v>
      </c>
      <c r="H818" s="1"/>
      <c r="I818" s="1"/>
      <c r="J818" s="1"/>
      <c r="K818" s="1">
        <v>150653000</v>
      </c>
      <c r="L818" s="1" t="s">
        <v>126</v>
      </c>
    </row>
    <row r="819" spans="1:12" x14ac:dyDescent="0.25">
      <c r="A819" s="1" t="s">
        <v>12</v>
      </c>
      <c r="B819" s="1" t="s">
        <v>13</v>
      </c>
      <c r="C819" s="1" t="s">
        <v>14</v>
      </c>
      <c r="D819" s="1" t="s">
        <v>129</v>
      </c>
      <c r="E819" s="1">
        <v>2016</v>
      </c>
      <c r="F819" s="1" t="s">
        <v>128</v>
      </c>
      <c r="G819" s="1" t="s">
        <v>127</v>
      </c>
      <c r="H819" s="1"/>
      <c r="I819" s="1"/>
      <c r="J819" s="1"/>
      <c r="K819" s="1">
        <v>150939000</v>
      </c>
      <c r="L819" s="1" t="s">
        <v>126</v>
      </c>
    </row>
    <row r="820" spans="1:12" x14ac:dyDescent="0.25">
      <c r="A820" s="1" t="s">
        <v>12</v>
      </c>
      <c r="B820" s="1" t="s">
        <v>13</v>
      </c>
      <c r="C820" s="1" t="s">
        <v>14</v>
      </c>
      <c r="D820" s="1" t="s">
        <v>129</v>
      </c>
      <c r="E820" s="1">
        <v>2016</v>
      </c>
      <c r="F820" s="1" t="s">
        <v>128</v>
      </c>
      <c r="G820" s="1" t="s">
        <v>127</v>
      </c>
      <c r="H820" s="1"/>
      <c r="I820" s="1"/>
      <c r="J820" s="1"/>
      <c r="K820" s="1">
        <v>151218000</v>
      </c>
      <c r="L820" s="1" t="s">
        <v>126</v>
      </c>
    </row>
    <row r="821" spans="1:12" x14ac:dyDescent="0.25">
      <c r="A821" s="1" t="s">
        <v>12</v>
      </c>
      <c r="B821" s="1" t="s">
        <v>13</v>
      </c>
      <c r="C821" s="1" t="s">
        <v>14</v>
      </c>
      <c r="D821" s="1" t="s">
        <v>129</v>
      </c>
      <c r="E821" s="1">
        <v>2016</v>
      </c>
      <c r="F821" s="1" t="s">
        <v>128</v>
      </c>
      <c r="G821" s="1" t="s">
        <v>127</v>
      </c>
      <c r="H821" s="1"/>
      <c r="I821" s="1"/>
      <c r="J821" s="1"/>
      <c r="K821" s="1">
        <v>151074000</v>
      </c>
      <c r="L821" s="1" t="s">
        <v>126</v>
      </c>
    </row>
    <row r="822" spans="1:12" x14ac:dyDescent="0.25">
      <c r="A822" s="1" t="s">
        <v>12</v>
      </c>
      <c r="B822" s="1" t="s">
        <v>13</v>
      </c>
      <c r="C822" s="1" t="s">
        <v>14</v>
      </c>
      <c r="D822" s="1" t="s">
        <v>129</v>
      </c>
      <c r="E822" s="1">
        <v>2016</v>
      </c>
      <c r="F822" s="1" t="s">
        <v>128</v>
      </c>
      <c r="G822" s="1" t="s">
        <v>127</v>
      </c>
      <c r="H822" s="1"/>
      <c r="I822" s="1"/>
      <c r="J822" s="1"/>
      <c r="K822" s="1">
        <v>151132000</v>
      </c>
      <c r="L822" s="1" t="s">
        <v>126</v>
      </c>
    </row>
    <row r="823" spans="1:12" x14ac:dyDescent="0.25">
      <c r="A823" s="1" t="s">
        <v>12</v>
      </c>
      <c r="B823" s="1" t="s">
        <v>13</v>
      </c>
      <c r="C823" s="1" t="s">
        <v>14</v>
      </c>
      <c r="D823" s="1" t="s">
        <v>129</v>
      </c>
      <c r="E823" s="1">
        <v>2016</v>
      </c>
      <c r="F823" s="1" t="s">
        <v>128</v>
      </c>
      <c r="G823" s="1" t="s">
        <v>127</v>
      </c>
      <c r="H823" s="1"/>
      <c r="I823" s="1"/>
      <c r="J823" s="1"/>
      <c r="K823" s="1">
        <v>151223000</v>
      </c>
      <c r="L823" s="1" t="s">
        <v>126</v>
      </c>
    </row>
    <row r="824" spans="1:12" x14ac:dyDescent="0.25">
      <c r="A824" s="1" t="s">
        <v>12</v>
      </c>
      <c r="B824" s="1" t="s">
        <v>13</v>
      </c>
      <c r="C824" s="1" t="s">
        <v>14</v>
      </c>
      <c r="D824" s="1" t="s">
        <v>129</v>
      </c>
      <c r="E824" s="1">
        <v>2016</v>
      </c>
      <c r="F824" s="1" t="s">
        <v>128</v>
      </c>
      <c r="G824" s="1" t="s">
        <v>127</v>
      </c>
      <c r="H824" s="1"/>
      <c r="I824" s="1"/>
      <c r="J824" s="1"/>
      <c r="K824" s="1">
        <v>151554000</v>
      </c>
      <c r="L824" s="1" t="s">
        <v>126</v>
      </c>
    </row>
    <row r="825" spans="1:12" x14ac:dyDescent="0.25">
      <c r="A825" s="1" t="s">
        <v>12</v>
      </c>
      <c r="B825" s="1" t="s">
        <v>13</v>
      </c>
      <c r="C825" s="1" t="s">
        <v>14</v>
      </c>
      <c r="D825" s="1" t="s">
        <v>129</v>
      </c>
      <c r="E825" s="1">
        <v>2016</v>
      </c>
      <c r="F825" s="1" t="s">
        <v>128</v>
      </c>
      <c r="G825" s="1" t="s">
        <v>127</v>
      </c>
      <c r="H825" s="1"/>
      <c r="I825" s="1"/>
      <c r="J825" s="1"/>
      <c r="K825" s="1">
        <v>151779000</v>
      </c>
      <c r="L825" s="1" t="s">
        <v>126</v>
      </c>
    </row>
    <row r="826" spans="1:12" x14ac:dyDescent="0.25">
      <c r="A826" s="1" t="s">
        <v>12</v>
      </c>
      <c r="B826" s="1" t="s">
        <v>13</v>
      </c>
      <c r="C826" s="1" t="s">
        <v>14</v>
      </c>
      <c r="D826" s="1" t="s">
        <v>129</v>
      </c>
      <c r="E826" s="1">
        <v>2016</v>
      </c>
      <c r="F826" s="1" t="s">
        <v>128</v>
      </c>
      <c r="G826" s="1" t="s">
        <v>127</v>
      </c>
      <c r="H826" s="1"/>
      <c r="I826" s="1"/>
      <c r="J826" s="1"/>
      <c r="K826" s="1">
        <v>151761000</v>
      </c>
      <c r="L826" s="1" t="s">
        <v>126</v>
      </c>
    </row>
    <row r="827" spans="1:12" x14ac:dyDescent="0.25">
      <c r="A827" s="1" t="s">
        <v>12</v>
      </c>
      <c r="B827" s="1" t="s">
        <v>13</v>
      </c>
      <c r="C827" s="1" t="s">
        <v>14</v>
      </c>
      <c r="D827" s="1" t="s">
        <v>129</v>
      </c>
      <c r="E827" s="1">
        <v>2016</v>
      </c>
      <c r="F827" s="1" t="s">
        <v>128</v>
      </c>
      <c r="G827" s="1" t="s">
        <v>127</v>
      </c>
      <c r="H827" s="1"/>
      <c r="I827" s="1"/>
      <c r="J827" s="1"/>
      <c r="K827" s="1">
        <v>151793000</v>
      </c>
      <c r="L827" s="1" t="s">
        <v>126</v>
      </c>
    </row>
    <row r="828" spans="1:12" x14ac:dyDescent="0.25">
      <c r="A828" s="1" t="s">
        <v>12</v>
      </c>
      <c r="B828" s="1" t="s">
        <v>13</v>
      </c>
      <c r="C828" s="1" t="s">
        <v>14</v>
      </c>
      <c r="D828" s="1" t="s">
        <v>129</v>
      </c>
      <c r="E828" s="1">
        <v>2016</v>
      </c>
      <c r="F828" s="1" t="s">
        <v>128</v>
      </c>
      <c r="G828" s="1" t="s">
        <v>127</v>
      </c>
      <c r="H828" s="1"/>
      <c r="I828" s="1"/>
      <c r="J828" s="1"/>
      <c r="K828" s="1">
        <v>151954000</v>
      </c>
      <c r="L828" s="1" t="s">
        <v>126</v>
      </c>
    </row>
    <row r="829" spans="1:12" x14ac:dyDescent="0.25">
      <c r="A829" s="1" t="s">
        <v>12</v>
      </c>
      <c r="B829" s="1" t="s">
        <v>13</v>
      </c>
      <c r="C829" s="1" t="s">
        <v>14</v>
      </c>
      <c r="D829" s="1" t="s">
        <v>129</v>
      </c>
      <c r="E829" s="1">
        <v>2016</v>
      </c>
      <c r="F829" s="1" t="s">
        <v>128</v>
      </c>
      <c r="G829" s="1" t="s">
        <v>127</v>
      </c>
      <c r="H829" s="1"/>
      <c r="I829" s="1"/>
      <c r="J829" s="1"/>
      <c r="K829" s="1">
        <v>152157000</v>
      </c>
      <c r="L829" s="1" t="s">
        <v>126</v>
      </c>
    </row>
    <row r="830" spans="1:12" x14ac:dyDescent="0.25">
      <c r="A830" s="1" t="s">
        <v>12</v>
      </c>
      <c r="B830" s="1" t="s">
        <v>13</v>
      </c>
      <c r="C830" s="1" t="s">
        <v>14</v>
      </c>
      <c r="D830" s="1" t="s">
        <v>129</v>
      </c>
      <c r="E830" s="1">
        <v>2017</v>
      </c>
      <c r="F830" s="1" t="s">
        <v>128</v>
      </c>
      <c r="G830" s="1" t="s">
        <v>127</v>
      </c>
      <c r="H830" s="1"/>
      <c r="I830" s="1"/>
      <c r="J830" s="1"/>
      <c r="K830" s="1">
        <v>152152000</v>
      </c>
      <c r="L830" s="1" t="s">
        <v>126</v>
      </c>
    </row>
    <row r="831" spans="1:12" x14ac:dyDescent="0.25">
      <c r="A831" s="1" t="s">
        <v>12</v>
      </c>
      <c r="B831" s="1" t="s">
        <v>13</v>
      </c>
      <c r="C831" s="1" t="s">
        <v>14</v>
      </c>
      <c r="D831" s="1" t="s">
        <v>129</v>
      </c>
      <c r="E831" s="1">
        <v>2017</v>
      </c>
      <c r="F831" s="1" t="s">
        <v>128</v>
      </c>
      <c r="G831" s="1" t="s">
        <v>127</v>
      </c>
      <c r="H831" s="1"/>
      <c r="I831" s="1"/>
      <c r="J831" s="1"/>
      <c r="K831" s="1">
        <v>152480000</v>
      </c>
      <c r="L831" s="1" t="s">
        <v>126</v>
      </c>
    </row>
    <row r="832" spans="1:12" x14ac:dyDescent="0.25">
      <c r="A832" s="1" t="s">
        <v>12</v>
      </c>
      <c r="B832" s="1" t="s">
        <v>13</v>
      </c>
      <c r="C832" s="1" t="s">
        <v>14</v>
      </c>
      <c r="D832" s="1" t="s">
        <v>129</v>
      </c>
      <c r="E832" s="1">
        <v>2017</v>
      </c>
      <c r="F832" s="1" t="s">
        <v>128</v>
      </c>
      <c r="G832" s="1" t="s">
        <v>127</v>
      </c>
      <c r="H832" s="1"/>
      <c r="I832" s="1"/>
      <c r="J832" s="1"/>
      <c r="K832" s="1">
        <v>153065000</v>
      </c>
      <c r="L832" s="1" t="s">
        <v>126</v>
      </c>
    </row>
    <row r="833" spans="1:12" x14ac:dyDescent="0.25">
      <c r="A833" s="1" t="s">
        <v>12</v>
      </c>
      <c r="B833" s="1" t="s">
        <v>13</v>
      </c>
      <c r="C833" s="1" t="s">
        <v>14</v>
      </c>
      <c r="D833" s="1" t="s">
        <v>129</v>
      </c>
      <c r="E833" s="1">
        <v>2017</v>
      </c>
      <c r="F833" s="1" t="s">
        <v>128</v>
      </c>
      <c r="G833" s="1" t="s">
        <v>127</v>
      </c>
      <c r="H833" s="1"/>
      <c r="I833" s="1"/>
      <c r="J833" s="1"/>
      <c r="K833" s="1">
        <v>153255000</v>
      </c>
      <c r="L833" s="1" t="s">
        <v>126</v>
      </c>
    </row>
    <row r="834" spans="1:12" x14ac:dyDescent="0.25">
      <c r="A834" s="1" t="s">
        <v>12</v>
      </c>
      <c r="B834" s="1" t="s">
        <v>13</v>
      </c>
      <c r="C834" s="1" t="s">
        <v>14</v>
      </c>
      <c r="D834" s="1" t="s">
        <v>129</v>
      </c>
      <c r="E834" s="1">
        <v>2017</v>
      </c>
      <c r="F834" s="1" t="s">
        <v>128</v>
      </c>
      <c r="G834" s="1" t="s">
        <v>127</v>
      </c>
      <c r="H834" s="1"/>
      <c r="I834" s="1"/>
      <c r="J834" s="1"/>
      <c r="K834" s="1">
        <v>153069000</v>
      </c>
      <c r="L834" s="1" t="s">
        <v>126</v>
      </c>
    </row>
    <row r="835" spans="1:12" x14ac:dyDescent="0.25">
      <c r="A835" s="1" t="s">
        <v>12</v>
      </c>
      <c r="B835" s="1" t="s">
        <v>13</v>
      </c>
      <c r="C835" s="1" t="s">
        <v>14</v>
      </c>
      <c r="D835" s="1" t="s">
        <v>129</v>
      </c>
      <c r="E835" s="1">
        <v>2017</v>
      </c>
      <c r="F835" s="1" t="s">
        <v>128</v>
      </c>
      <c r="G835" s="1" t="s">
        <v>127</v>
      </c>
      <c r="H835" s="1"/>
      <c r="I835" s="1"/>
      <c r="J835" s="1"/>
      <c r="K835" s="1">
        <v>153318000</v>
      </c>
      <c r="L835" s="1" t="s">
        <v>126</v>
      </c>
    </row>
    <row r="836" spans="1:12" x14ac:dyDescent="0.25">
      <c r="A836" s="1" t="s">
        <v>12</v>
      </c>
      <c r="B836" s="1" t="s">
        <v>13</v>
      </c>
      <c r="C836" s="1" t="s">
        <v>14</v>
      </c>
      <c r="D836" s="1" t="s">
        <v>129</v>
      </c>
      <c r="E836" s="1">
        <v>2017</v>
      </c>
      <c r="F836" s="1" t="s">
        <v>128</v>
      </c>
      <c r="G836" s="1" t="s">
        <v>127</v>
      </c>
      <c r="H836" s="1"/>
      <c r="I836" s="1"/>
      <c r="J836" s="1"/>
      <c r="K836" s="1">
        <v>153569000</v>
      </c>
      <c r="L836" s="1" t="s">
        <v>126</v>
      </c>
    </row>
    <row r="837" spans="1:12" x14ac:dyDescent="0.25">
      <c r="A837" s="1" t="s">
        <v>12</v>
      </c>
      <c r="B837" s="1" t="s">
        <v>13</v>
      </c>
      <c r="C837" s="1" t="s">
        <v>14</v>
      </c>
      <c r="D837" s="1" t="s">
        <v>129</v>
      </c>
      <c r="E837" s="1">
        <v>2017</v>
      </c>
      <c r="F837" s="1" t="s">
        <v>128</v>
      </c>
      <c r="G837" s="1" t="s">
        <v>127</v>
      </c>
      <c r="H837" s="1"/>
      <c r="I837" s="1"/>
      <c r="J837" s="1"/>
      <c r="K837" s="1">
        <v>153503000</v>
      </c>
      <c r="L837" s="1" t="s">
        <v>126</v>
      </c>
    </row>
    <row r="838" spans="1:12" x14ac:dyDescent="0.25">
      <c r="A838" s="1" t="s">
        <v>12</v>
      </c>
      <c r="B838" s="1" t="s">
        <v>13</v>
      </c>
      <c r="C838" s="1" t="s">
        <v>14</v>
      </c>
      <c r="D838" s="1" t="s">
        <v>129</v>
      </c>
      <c r="E838" s="1">
        <v>2017</v>
      </c>
      <c r="F838" s="1" t="s">
        <v>128</v>
      </c>
      <c r="G838" s="1" t="s">
        <v>127</v>
      </c>
      <c r="H838" s="1"/>
      <c r="I838" s="1"/>
      <c r="J838" s="1"/>
      <c r="K838" s="1">
        <v>154286000</v>
      </c>
      <c r="L838" s="1" t="s">
        <v>126</v>
      </c>
    </row>
    <row r="839" spans="1:12" x14ac:dyDescent="0.25">
      <c r="A839" s="1" t="s">
        <v>12</v>
      </c>
      <c r="B839" s="1" t="s">
        <v>13</v>
      </c>
      <c r="C839" s="1" t="s">
        <v>14</v>
      </c>
      <c r="D839" s="1" t="s">
        <v>129</v>
      </c>
      <c r="E839" s="1">
        <v>2017</v>
      </c>
      <c r="F839" s="1" t="s">
        <v>128</v>
      </c>
      <c r="G839" s="1" t="s">
        <v>127</v>
      </c>
      <c r="H839" s="1"/>
      <c r="I839" s="1"/>
      <c r="J839" s="1"/>
      <c r="K839" s="1">
        <v>153609000</v>
      </c>
      <c r="L839" s="1" t="s">
        <v>126</v>
      </c>
    </row>
    <row r="840" spans="1:12" x14ac:dyDescent="0.25">
      <c r="A840" s="1" t="s">
        <v>12</v>
      </c>
      <c r="B840" s="1" t="s">
        <v>13</v>
      </c>
      <c r="C840" s="1" t="s">
        <v>14</v>
      </c>
      <c r="D840" s="1" t="s">
        <v>129</v>
      </c>
      <c r="E840" s="1">
        <v>2017</v>
      </c>
      <c r="F840" s="1" t="s">
        <v>128</v>
      </c>
      <c r="G840" s="1" t="s">
        <v>127</v>
      </c>
      <c r="H840" s="1"/>
      <c r="I840" s="1"/>
      <c r="J840" s="1"/>
      <c r="K840" s="1">
        <v>153805000</v>
      </c>
      <c r="L840" s="1" t="s">
        <v>126</v>
      </c>
    </row>
    <row r="841" spans="1:12" x14ac:dyDescent="0.25">
      <c r="A841" s="1" t="s">
        <v>12</v>
      </c>
      <c r="B841" s="1" t="s">
        <v>13</v>
      </c>
      <c r="C841" s="1" t="s">
        <v>14</v>
      </c>
      <c r="D841" s="1" t="s">
        <v>129</v>
      </c>
      <c r="E841" s="1">
        <v>2017</v>
      </c>
      <c r="F841" s="1" t="s">
        <v>128</v>
      </c>
      <c r="G841" s="1" t="s">
        <v>127</v>
      </c>
      <c r="H841" s="1"/>
      <c r="I841" s="1"/>
      <c r="J841" s="1"/>
      <c r="K841" s="1">
        <v>153904000</v>
      </c>
      <c r="L841" s="1" t="s">
        <v>126</v>
      </c>
    </row>
    <row r="842" spans="1:12" x14ac:dyDescent="0.25">
      <c r="A842" s="1" t="s">
        <v>12</v>
      </c>
      <c r="B842" s="1" t="s">
        <v>13</v>
      </c>
      <c r="C842" s="1" t="s">
        <v>14</v>
      </c>
      <c r="D842" s="1" t="s">
        <v>129</v>
      </c>
      <c r="E842" s="1">
        <v>2018</v>
      </c>
      <c r="F842" s="1" t="s">
        <v>128</v>
      </c>
      <c r="G842" s="1" t="s">
        <v>127</v>
      </c>
      <c r="H842" s="1"/>
      <c r="I842" s="1"/>
      <c r="J842" s="1"/>
      <c r="K842" s="1">
        <v>154425000</v>
      </c>
      <c r="L842" s="1" t="s">
        <v>126</v>
      </c>
    </row>
    <row r="843" spans="1:12" x14ac:dyDescent="0.25">
      <c r="A843" s="1" t="s">
        <v>12</v>
      </c>
      <c r="B843" s="1" t="s">
        <v>13</v>
      </c>
      <c r="C843" s="1" t="s">
        <v>14</v>
      </c>
      <c r="D843" s="1" t="s">
        <v>129</v>
      </c>
      <c r="E843" s="1">
        <v>2018</v>
      </c>
      <c r="F843" s="1" t="s">
        <v>128</v>
      </c>
      <c r="G843" s="1" t="s">
        <v>127</v>
      </c>
      <c r="H843" s="1"/>
      <c r="I843" s="1"/>
      <c r="J843" s="1"/>
      <c r="K843" s="1">
        <v>155197000</v>
      </c>
      <c r="L843" s="1" t="s">
        <v>126</v>
      </c>
    </row>
    <row r="844" spans="1:12" x14ac:dyDescent="0.25">
      <c r="A844" s="1" t="s">
        <v>12</v>
      </c>
      <c r="B844" s="1" t="s">
        <v>13</v>
      </c>
      <c r="C844" s="1" t="s">
        <v>14</v>
      </c>
      <c r="D844" s="1" t="s">
        <v>129</v>
      </c>
      <c r="E844" s="1">
        <v>2018</v>
      </c>
      <c r="F844" s="1" t="s">
        <v>128</v>
      </c>
      <c r="G844" s="1" t="s">
        <v>127</v>
      </c>
      <c r="H844" s="1"/>
      <c r="I844" s="1"/>
      <c r="J844" s="1"/>
      <c r="K844" s="1">
        <v>155214000</v>
      </c>
      <c r="L844" s="1" t="s">
        <v>126</v>
      </c>
    </row>
    <row r="845" spans="1:12" x14ac:dyDescent="0.25">
      <c r="A845" s="1" t="s">
        <v>12</v>
      </c>
      <c r="B845" s="1" t="s">
        <v>13</v>
      </c>
      <c r="C845" s="1" t="s">
        <v>14</v>
      </c>
      <c r="D845" s="1" t="s">
        <v>129</v>
      </c>
      <c r="E845" s="1">
        <v>2018</v>
      </c>
      <c r="F845" s="1" t="s">
        <v>128</v>
      </c>
      <c r="G845" s="1" t="s">
        <v>127</v>
      </c>
      <c r="H845" s="1"/>
      <c r="I845" s="1"/>
      <c r="J845" s="1"/>
      <c r="K845" s="1">
        <v>155312000</v>
      </c>
      <c r="L845" s="1" t="s">
        <v>126</v>
      </c>
    </row>
    <row r="846" spans="1:12" x14ac:dyDescent="0.25">
      <c r="A846" s="1" t="s">
        <v>12</v>
      </c>
      <c r="B846" s="1" t="s">
        <v>13</v>
      </c>
      <c r="C846" s="1" t="s">
        <v>14</v>
      </c>
      <c r="D846" s="1" t="s">
        <v>129</v>
      </c>
      <c r="E846" s="1">
        <v>2018</v>
      </c>
      <c r="F846" s="1" t="s">
        <v>128</v>
      </c>
      <c r="G846" s="1" t="s">
        <v>127</v>
      </c>
      <c r="H846" s="1"/>
      <c r="I846" s="1"/>
      <c r="J846" s="1"/>
      <c r="K846" s="1">
        <v>155652000</v>
      </c>
      <c r="L846" s="1" t="s">
        <v>126</v>
      </c>
    </row>
    <row r="847" spans="1:12" x14ac:dyDescent="0.25">
      <c r="A847" s="1" t="s">
        <v>12</v>
      </c>
      <c r="B847" s="1" t="s">
        <v>13</v>
      </c>
      <c r="C847" s="1" t="s">
        <v>14</v>
      </c>
      <c r="D847" s="1" t="s">
        <v>129</v>
      </c>
      <c r="E847" s="1">
        <v>2018</v>
      </c>
      <c r="F847" s="1" t="s">
        <v>128</v>
      </c>
      <c r="G847" s="1" t="s">
        <v>127</v>
      </c>
      <c r="H847" s="1"/>
      <c r="I847" s="1"/>
      <c r="J847" s="1"/>
      <c r="K847" s="1">
        <v>155762000</v>
      </c>
      <c r="L847" s="1" t="s">
        <v>126</v>
      </c>
    </row>
    <row r="848" spans="1:12" x14ac:dyDescent="0.25">
      <c r="A848" s="1" t="s">
        <v>12</v>
      </c>
      <c r="B848" s="1" t="s">
        <v>13</v>
      </c>
      <c r="C848" s="1" t="s">
        <v>14</v>
      </c>
      <c r="D848" s="1" t="s">
        <v>129</v>
      </c>
      <c r="E848" s="1">
        <v>2018</v>
      </c>
      <c r="F848" s="1" t="s">
        <v>128</v>
      </c>
      <c r="G848" s="1" t="s">
        <v>127</v>
      </c>
      <c r="H848" s="1"/>
      <c r="I848" s="1"/>
      <c r="J848" s="1"/>
      <c r="K848" s="1">
        <v>156146000</v>
      </c>
      <c r="L848" s="1" t="s">
        <v>126</v>
      </c>
    </row>
    <row r="849" spans="1:12" x14ac:dyDescent="0.25">
      <c r="A849" s="1" t="s">
        <v>12</v>
      </c>
      <c r="B849" s="1" t="s">
        <v>13</v>
      </c>
      <c r="C849" s="1" t="s">
        <v>14</v>
      </c>
      <c r="D849" s="1" t="s">
        <v>129</v>
      </c>
      <c r="E849" s="1">
        <v>2018</v>
      </c>
      <c r="F849" s="1" t="s">
        <v>128</v>
      </c>
      <c r="G849" s="1" t="s">
        <v>127</v>
      </c>
      <c r="H849" s="1"/>
      <c r="I849" s="1"/>
      <c r="J849" s="1"/>
      <c r="K849" s="1">
        <v>155504000</v>
      </c>
      <c r="L849" s="1" t="s">
        <v>126</v>
      </c>
    </row>
    <row r="850" spans="1:12" x14ac:dyDescent="0.25">
      <c r="A850" s="1" t="s">
        <v>12</v>
      </c>
      <c r="B850" s="1" t="s">
        <v>13</v>
      </c>
      <c r="C850" s="1" t="s">
        <v>14</v>
      </c>
      <c r="D850" s="1" t="s">
        <v>129</v>
      </c>
      <c r="E850" s="1">
        <v>2018</v>
      </c>
      <c r="F850" s="1" t="s">
        <v>128</v>
      </c>
      <c r="G850" s="1" t="s">
        <v>127</v>
      </c>
      <c r="H850" s="1"/>
      <c r="I850" s="1"/>
      <c r="J850" s="1"/>
      <c r="K850" s="1">
        <v>156015000</v>
      </c>
      <c r="L850" s="1" t="s">
        <v>126</v>
      </c>
    </row>
    <row r="851" spans="1:12" x14ac:dyDescent="0.25">
      <c r="A851" s="1" t="s">
        <v>12</v>
      </c>
      <c r="B851" s="1" t="s">
        <v>13</v>
      </c>
      <c r="C851" s="1" t="s">
        <v>14</v>
      </c>
      <c r="D851" s="1" t="s">
        <v>129</v>
      </c>
      <c r="E851" s="1">
        <v>2018</v>
      </c>
      <c r="F851" s="1" t="s">
        <v>128</v>
      </c>
      <c r="G851" s="1" t="s">
        <v>127</v>
      </c>
      <c r="H851" s="1"/>
      <c r="I851" s="1"/>
      <c r="J851" s="1"/>
      <c r="K851" s="1">
        <v>156391000</v>
      </c>
      <c r="L851" s="1" t="s">
        <v>126</v>
      </c>
    </row>
    <row r="852" spans="1:12" x14ac:dyDescent="0.25">
      <c r="A852" s="1" t="s">
        <v>12</v>
      </c>
      <c r="B852" s="1" t="s">
        <v>13</v>
      </c>
      <c r="C852" s="1" t="s">
        <v>14</v>
      </c>
      <c r="D852" s="1" t="s">
        <v>129</v>
      </c>
      <c r="E852" s="1">
        <v>2018</v>
      </c>
      <c r="F852" s="1" t="s">
        <v>128</v>
      </c>
      <c r="G852" s="1" t="s">
        <v>127</v>
      </c>
      <c r="H852" s="1"/>
      <c r="I852" s="1"/>
      <c r="J852" s="1"/>
      <c r="K852" s="1">
        <v>156721000</v>
      </c>
      <c r="L852" s="1" t="s">
        <v>126</v>
      </c>
    </row>
    <row r="853" spans="1:12" x14ac:dyDescent="0.25">
      <c r="A853" s="1" t="s">
        <v>12</v>
      </c>
      <c r="B853" s="1" t="s">
        <v>13</v>
      </c>
      <c r="C853" s="1" t="s">
        <v>14</v>
      </c>
      <c r="D853" s="1" t="s">
        <v>129</v>
      </c>
      <c r="E853" s="1">
        <v>2018</v>
      </c>
      <c r="F853" s="1" t="s">
        <v>128</v>
      </c>
      <c r="G853" s="1" t="s">
        <v>127</v>
      </c>
      <c r="H853" s="1"/>
      <c r="I853" s="1"/>
      <c r="J853" s="1"/>
      <c r="K853" s="1">
        <v>156817000</v>
      </c>
      <c r="L853" s="1" t="s">
        <v>126</v>
      </c>
    </row>
    <row r="854" spans="1:12" x14ac:dyDescent="0.25">
      <c r="A854" s="1" t="s">
        <v>12</v>
      </c>
      <c r="B854" s="1" t="s">
        <v>13</v>
      </c>
      <c r="C854" s="1" t="s">
        <v>14</v>
      </c>
      <c r="D854" s="1" t="s">
        <v>129</v>
      </c>
      <c r="E854" s="1">
        <v>2019</v>
      </c>
      <c r="F854" s="1" t="s">
        <v>128</v>
      </c>
      <c r="G854" s="1" t="s">
        <v>127</v>
      </c>
      <c r="H854" s="1"/>
      <c r="I854" s="1"/>
      <c r="J854" s="1"/>
      <c r="K854" s="1">
        <v>156487000</v>
      </c>
      <c r="L854" s="1" t="s">
        <v>126</v>
      </c>
    </row>
    <row r="855" spans="1:12" x14ac:dyDescent="0.25">
      <c r="A855" s="1" t="s">
        <v>12</v>
      </c>
      <c r="B855" s="1" t="s">
        <v>13</v>
      </c>
      <c r="C855" s="1" t="s">
        <v>14</v>
      </c>
      <c r="D855" s="1" t="s">
        <v>129</v>
      </c>
      <c r="E855" s="1">
        <v>2019</v>
      </c>
      <c r="F855" s="1" t="s">
        <v>128</v>
      </c>
      <c r="G855" s="1" t="s">
        <v>127</v>
      </c>
      <c r="H855" s="1"/>
      <c r="I855" s="1"/>
      <c r="J855" s="1"/>
      <c r="K855" s="1">
        <v>156863000</v>
      </c>
      <c r="L855" s="1" t="s">
        <v>126</v>
      </c>
    </row>
    <row r="856" spans="1:12" x14ac:dyDescent="0.25">
      <c r="A856" s="1" t="s">
        <v>12</v>
      </c>
      <c r="B856" s="1" t="s">
        <v>13</v>
      </c>
      <c r="C856" s="1" t="s">
        <v>14</v>
      </c>
      <c r="D856" s="1" t="s">
        <v>129</v>
      </c>
      <c r="E856" s="1">
        <v>2019</v>
      </c>
      <c r="F856" s="1" t="s">
        <v>128</v>
      </c>
      <c r="G856" s="1" t="s">
        <v>127</v>
      </c>
      <c r="H856" s="1"/>
      <c r="I856" s="1"/>
      <c r="J856" s="1"/>
      <c r="K856" s="1">
        <v>156701000</v>
      </c>
      <c r="L856" s="1" t="s">
        <v>126</v>
      </c>
    </row>
    <row r="857" spans="1:12" x14ac:dyDescent="0.25">
      <c r="A857" s="1" t="s">
        <v>12</v>
      </c>
      <c r="B857" s="1" t="s">
        <v>13</v>
      </c>
      <c r="C857" s="1" t="s">
        <v>14</v>
      </c>
      <c r="D857" s="1" t="s">
        <v>129</v>
      </c>
      <c r="E857" s="1">
        <v>2019</v>
      </c>
      <c r="F857" s="1" t="s">
        <v>128</v>
      </c>
      <c r="G857" s="1" t="s">
        <v>127</v>
      </c>
      <c r="H857" s="1"/>
      <c r="I857" s="1"/>
      <c r="J857" s="1"/>
      <c r="K857" s="1">
        <v>156625000</v>
      </c>
      <c r="L857" s="1" t="s">
        <v>126</v>
      </c>
    </row>
    <row r="858" spans="1:12" x14ac:dyDescent="0.25">
      <c r="A858" s="1" t="s">
        <v>12</v>
      </c>
      <c r="B858" s="1" t="s">
        <v>13</v>
      </c>
      <c r="C858" s="1" t="s">
        <v>14</v>
      </c>
      <c r="D858" s="1" t="s">
        <v>129</v>
      </c>
      <c r="E858" s="1">
        <v>2019</v>
      </c>
      <c r="F858" s="1" t="s">
        <v>128</v>
      </c>
      <c r="G858" s="1" t="s">
        <v>127</v>
      </c>
      <c r="H858" s="1"/>
      <c r="I858" s="1"/>
      <c r="J858" s="1"/>
      <c r="K858" s="1">
        <v>156821000</v>
      </c>
      <c r="L858" s="1" t="s">
        <v>126</v>
      </c>
    </row>
    <row r="859" spans="1:12" x14ac:dyDescent="0.25">
      <c r="A859" s="1" t="s">
        <v>12</v>
      </c>
      <c r="B859" s="1" t="s">
        <v>13</v>
      </c>
      <c r="C859" s="1" t="s">
        <v>14</v>
      </c>
      <c r="D859" s="1" t="s">
        <v>129</v>
      </c>
      <c r="E859" s="1">
        <v>2019</v>
      </c>
      <c r="F859" s="1" t="s">
        <v>128</v>
      </c>
      <c r="G859" s="1" t="s">
        <v>127</v>
      </c>
      <c r="H859" s="1"/>
      <c r="I859" s="1"/>
      <c r="J859" s="1"/>
      <c r="K859" s="1">
        <v>157232000</v>
      </c>
      <c r="L859" s="1" t="s">
        <v>126</v>
      </c>
    </row>
    <row r="860" spans="1:12" x14ac:dyDescent="0.25">
      <c r="A860" s="1" t="s">
        <v>12</v>
      </c>
      <c r="B860" s="1" t="s">
        <v>13</v>
      </c>
      <c r="C860" s="1" t="s">
        <v>14</v>
      </c>
      <c r="D860" s="1" t="s">
        <v>129</v>
      </c>
      <c r="E860" s="1">
        <v>2019</v>
      </c>
      <c r="F860" s="1" t="s">
        <v>128</v>
      </c>
      <c r="G860" s="1" t="s">
        <v>127</v>
      </c>
      <c r="H860" s="1"/>
      <c r="I860" s="1"/>
      <c r="J860" s="1"/>
      <c r="K860" s="1">
        <v>157529000</v>
      </c>
      <c r="L860" s="1" t="s">
        <v>126</v>
      </c>
    </row>
    <row r="861" spans="1:12" x14ac:dyDescent="0.25">
      <c r="A861" s="1" t="s">
        <v>12</v>
      </c>
      <c r="B861" s="1" t="s">
        <v>13</v>
      </c>
      <c r="C861" s="1" t="s">
        <v>14</v>
      </c>
      <c r="D861" s="1" t="s">
        <v>129</v>
      </c>
      <c r="E861" s="1">
        <v>2019</v>
      </c>
      <c r="F861" s="1" t="s">
        <v>128</v>
      </c>
      <c r="G861" s="1" t="s">
        <v>127</v>
      </c>
      <c r="H861" s="1"/>
      <c r="I861" s="1"/>
      <c r="J861" s="1"/>
      <c r="K861" s="1">
        <v>157829000</v>
      </c>
      <c r="L861" s="1" t="s">
        <v>126</v>
      </c>
    </row>
    <row r="862" spans="1:12" x14ac:dyDescent="0.25">
      <c r="A862" s="1" t="s">
        <v>12</v>
      </c>
      <c r="B862" s="1" t="s">
        <v>13</v>
      </c>
      <c r="C862" s="1" t="s">
        <v>14</v>
      </c>
      <c r="D862" s="1" t="s">
        <v>129</v>
      </c>
      <c r="E862" s="1">
        <v>2019</v>
      </c>
      <c r="F862" s="1" t="s">
        <v>128</v>
      </c>
      <c r="G862" s="1" t="s">
        <v>127</v>
      </c>
      <c r="H862" s="1"/>
      <c r="I862" s="1"/>
      <c r="J862" s="1"/>
      <c r="K862" s="1">
        <v>158339000</v>
      </c>
      <c r="L862" s="1" t="s">
        <v>126</v>
      </c>
    </row>
    <row r="863" spans="1:12" x14ac:dyDescent="0.25">
      <c r="A863" s="1" t="s">
        <v>12</v>
      </c>
      <c r="B863" s="1" t="s">
        <v>13</v>
      </c>
      <c r="C863" s="1" t="s">
        <v>14</v>
      </c>
      <c r="D863" s="1" t="s">
        <v>129</v>
      </c>
      <c r="E863" s="1">
        <v>2019</v>
      </c>
      <c r="F863" s="1" t="s">
        <v>128</v>
      </c>
      <c r="G863" s="1" t="s">
        <v>127</v>
      </c>
      <c r="H863" s="1"/>
      <c r="I863" s="1"/>
      <c r="J863" s="1"/>
      <c r="K863" s="1">
        <v>158545000</v>
      </c>
      <c r="L863" s="1" t="s">
        <v>126</v>
      </c>
    </row>
    <row r="864" spans="1:12" x14ac:dyDescent="0.25">
      <c r="A864" s="1" t="s">
        <v>12</v>
      </c>
      <c r="B864" s="1" t="s">
        <v>13</v>
      </c>
      <c r="C864" s="1" t="s">
        <v>14</v>
      </c>
      <c r="D864" s="1" t="s">
        <v>129</v>
      </c>
      <c r="E864" s="1">
        <v>2019</v>
      </c>
      <c r="F864" s="1" t="s">
        <v>128</v>
      </c>
      <c r="G864" s="1" t="s">
        <v>127</v>
      </c>
      <c r="H864" s="1"/>
      <c r="I864" s="1"/>
      <c r="J864" s="1"/>
      <c r="K864" s="1">
        <v>158629000</v>
      </c>
      <c r="L864" s="1" t="s">
        <v>126</v>
      </c>
    </row>
    <row r="865" spans="1:12" x14ac:dyDescent="0.25">
      <c r="A865" s="1" t="s">
        <v>12</v>
      </c>
      <c r="B865" s="1" t="s">
        <v>13</v>
      </c>
      <c r="C865" s="1" t="s">
        <v>14</v>
      </c>
      <c r="D865" s="1" t="s">
        <v>129</v>
      </c>
      <c r="E865" s="1">
        <v>2019</v>
      </c>
      <c r="F865" s="1" t="s">
        <v>128</v>
      </c>
      <c r="G865" s="1" t="s">
        <v>127</v>
      </c>
      <c r="H865" s="1"/>
      <c r="I865" s="1"/>
      <c r="J865" s="1"/>
      <c r="K865" s="1">
        <v>158845000</v>
      </c>
      <c r="L865" s="1" t="s">
        <v>126</v>
      </c>
    </row>
    <row r="866" spans="1:12" x14ac:dyDescent="0.25">
      <c r="A866" s="1" t="s">
        <v>12</v>
      </c>
      <c r="B866" s="1" t="s">
        <v>13</v>
      </c>
      <c r="C866" s="1" t="s">
        <v>14</v>
      </c>
      <c r="D866" s="1" t="s">
        <v>129</v>
      </c>
      <c r="E866" s="1">
        <v>2020</v>
      </c>
      <c r="F866" s="1" t="s">
        <v>128</v>
      </c>
      <c r="G866" s="1" t="s">
        <v>127</v>
      </c>
      <c r="H866" s="1"/>
      <c r="I866" s="1"/>
      <c r="J866" s="1"/>
      <c r="K866" s="1">
        <v>158486000</v>
      </c>
      <c r="L866" s="1" t="s">
        <v>126</v>
      </c>
    </row>
    <row r="867" spans="1:12" x14ac:dyDescent="0.25">
      <c r="A867" s="1" t="s">
        <v>12</v>
      </c>
      <c r="B867" s="1" t="s">
        <v>13</v>
      </c>
      <c r="C867" s="1" t="s">
        <v>14</v>
      </c>
      <c r="D867" s="1" t="s">
        <v>129</v>
      </c>
      <c r="E867" s="1">
        <v>2020</v>
      </c>
      <c r="F867" s="1" t="s">
        <v>128</v>
      </c>
      <c r="G867" s="1" t="s">
        <v>127</v>
      </c>
      <c r="H867" s="1"/>
      <c r="I867" s="1"/>
      <c r="J867" s="1"/>
      <c r="K867" s="1">
        <v>158683000</v>
      </c>
      <c r="L867" s="1" t="s">
        <v>126</v>
      </c>
    </row>
    <row r="868" spans="1:12" x14ac:dyDescent="0.25">
      <c r="A868" s="1" t="s">
        <v>12</v>
      </c>
      <c r="B868" s="1" t="s">
        <v>13</v>
      </c>
      <c r="C868" s="1" t="s">
        <v>14</v>
      </c>
      <c r="D868" s="1" t="s">
        <v>129</v>
      </c>
      <c r="E868" s="1">
        <v>2020</v>
      </c>
      <c r="F868" s="1" t="s">
        <v>128</v>
      </c>
      <c r="G868" s="1" t="s">
        <v>127</v>
      </c>
      <c r="H868" s="1"/>
      <c r="I868" s="1"/>
      <c r="J868" s="1"/>
      <c r="K868" s="1">
        <v>155371000</v>
      </c>
      <c r="L868" s="1" t="s">
        <v>126</v>
      </c>
    </row>
    <row r="869" spans="1:12" x14ac:dyDescent="0.25">
      <c r="A869" s="1" t="s">
        <v>12</v>
      </c>
      <c r="B869" s="1" t="s">
        <v>13</v>
      </c>
      <c r="C869" s="1" t="s">
        <v>14</v>
      </c>
      <c r="D869" s="1" t="s">
        <v>129</v>
      </c>
      <c r="E869" s="1">
        <v>2020</v>
      </c>
      <c r="F869" s="1" t="s">
        <v>128</v>
      </c>
      <c r="G869" s="1" t="s">
        <v>127</v>
      </c>
      <c r="H869" s="1"/>
      <c r="I869" s="1"/>
      <c r="J869" s="1"/>
      <c r="K869" s="1">
        <v>133185000</v>
      </c>
      <c r="L869" s="1" t="s">
        <v>126</v>
      </c>
    </row>
    <row r="870" spans="1:12" x14ac:dyDescent="0.25">
      <c r="A870" s="1" t="s">
        <v>12</v>
      </c>
      <c r="B870" s="1" t="s">
        <v>13</v>
      </c>
      <c r="C870" s="1" t="s">
        <v>14</v>
      </c>
      <c r="D870" s="1" t="s">
        <v>129</v>
      </c>
      <c r="E870" s="1">
        <v>2020</v>
      </c>
      <c r="F870" s="1" t="s">
        <v>128</v>
      </c>
      <c r="G870" s="1" t="s">
        <v>127</v>
      </c>
      <c r="H870" s="1"/>
      <c r="I870" s="1"/>
      <c r="J870" s="1"/>
      <c r="K870" s="1">
        <v>137133000</v>
      </c>
      <c r="L870" s="1" t="s">
        <v>126</v>
      </c>
    </row>
    <row r="871" spans="1:12" x14ac:dyDescent="0.25">
      <c r="A871" s="1" t="s">
        <v>12</v>
      </c>
      <c r="B871" s="1" t="s">
        <v>13</v>
      </c>
      <c r="C871" s="1" t="s">
        <v>14</v>
      </c>
      <c r="D871" s="1" t="s">
        <v>129</v>
      </c>
      <c r="E871" s="1">
        <v>2020</v>
      </c>
      <c r="F871" s="1" t="s">
        <v>128</v>
      </c>
      <c r="G871" s="1" t="s">
        <v>127</v>
      </c>
      <c r="H871" s="1"/>
      <c r="I871" s="1"/>
      <c r="J871" s="1"/>
      <c r="K871" s="1">
        <v>142345000</v>
      </c>
      <c r="L871" s="1" t="s">
        <v>126</v>
      </c>
    </row>
    <row r="872" spans="1:12" x14ac:dyDescent="0.25">
      <c r="A872" s="1" t="s">
        <v>12</v>
      </c>
      <c r="B872" s="1" t="s">
        <v>13</v>
      </c>
      <c r="C872" s="1" t="s">
        <v>14</v>
      </c>
      <c r="D872" s="1" t="s">
        <v>129</v>
      </c>
      <c r="E872" s="1">
        <v>2020</v>
      </c>
      <c r="F872" s="1" t="s">
        <v>128</v>
      </c>
      <c r="G872" s="1" t="s">
        <v>127</v>
      </c>
      <c r="H872" s="1"/>
      <c r="I872" s="1"/>
      <c r="J872" s="1"/>
      <c r="K872" s="1">
        <v>143787000</v>
      </c>
      <c r="L872" s="1" t="s">
        <v>126</v>
      </c>
    </row>
    <row r="873" spans="1:12" x14ac:dyDescent="0.25">
      <c r="A873" s="1" t="s">
        <v>12</v>
      </c>
      <c r="B873" s="1" t="s">
        <v>13</v>
      </c>
      <c r="C873" s="1" t="s">
        <v>14</v>
      </c>
      <c r="D873" s="1" t="s">
        <v>129</v>
      </c>
      <c r="E873" s="1">
        <v>2020</v>
      </c>
      <c r="F873" s="1" t="s">
        <v>128</v>
      </c>
      <c r="G873" s="1" t="s">
        <v>127</v>
      </c>
      <c r="H873" s="1"/>
      <c r="I873" s="1"/>
      <c r="J873" s="1"/>
      <c r="K873" s="1">
        <v>147261000</v>
      </c>
      <c r="L873" s="1" t="s">
        <v>126</v>
      </c>
    </row>
    <row r="874" spans="1:12" x14ac:dyDescent="0.25">
      <c r="A874" s="1" t="s">
        <v>12</v>
      </c>
      <c r="B874" s="1" t="s">
        <v>13</v>
      </c>
      <c r="C874" s="1" t="s">
        <v>14</v>
      </c>
      <c r="D874" s="1" t="s">
        <v>129</v>
      </c>
      <c r="E874" s="1">
        <v>2020</v>
      </c>
      <c r="F874" s="1" t="s">
        <v>128</v>
      </c>
      <c r="G874" s="1" t="s">
        <v>127</v>
      </c>
      <c r="H874" s="1"/>
      <c r="I874" s="1"/>
      <c r="J874" s="1"/>
      <c r="K874" s="1">
        <v>147674000</v>
      </c>
      <c r="L874" s="1" t="s">
        <v>126</v>
      </c>
    </row>
    <row r="875" spans="1:12" x14ac:dyDescent="0.25">
      <c r="A875" s="1" t="s">
        <v>12</v>
      </c>
      <c r="B875" s="1" t="s">
        <v>13</v>
      </c>
      <c r="C875" s="1" t="s">
        <v>14</v>
      </c>
      <c r="D875" s="1" t="s">
        <v>129</v>
      </c>
      <c r="E875" s="1">
        <v>2020</v>
      </c>
      <c r="F875" s="1" t="s">
        <v>128</v>
      </c>
      <c r="G875" s="1" t="s">
        <v>127</v>
      </c>
      <c r="H875" s="1"/>
      <c r="I875" s="1"/>
      <c r="J875" s="1"/>
      <c r="K875" s="1">
        <v>149949000</v>
      </c>
      <c r="L875" s="1" t="s">
        <v>126</v>
      </c>
    </row>
    <row r="876" spans="1:12" x14ac:dyDescent="0.25">
      <c r="A876" s="1" t="s">
        <v>12</v>
      </c>
      <c r="B876" s="1" t="s">
        <v>13</v>
      </c>
      <c r="C876" s="1" t="s">
        <v>14</v>
      </c>
      <c r="D876" s="1" t="s">
        <v>129</v>
      </c>
      <c r="E876" s="1">
        <v>2020</v>
      </c>
      <c r="F876" s="1" t="s">
        <v>128</v>
      </c>
      <c r="G876" s="1" t="s">
        <v>127</v>
      </c>
      <c r="H876" s="1"/>
      <c r="I876" s="1"/>
      <c r="J876" s="1"/>
      <c r="K876" s="1">
        <v>149914000</v>
      </c>
      <c r="L876" s="1" t="s">
        <v>126</v>
      </c>
    </row>
    <row r="877" spans="1:12" x14ac:dyDescent="0.25">
      <c r="A877" s="1" t="s">
        <v>12</v>
      </c>
      <c r="B877" s="1" t="s">
        <v>13</v>
      </c>
      <c r="C877" s="1" t="s">
        <v>14</v>
      </c>
      <c r="D877" s="1" t="s">
        <v>129</v>
      </c>
      <c r="E877" s="1">
        <v>2020</v>
      </c>
      <c r="F877" s="1" t="s">
        <v>128</v>
      </c>
      <c r="G877" s="1" t="s">
        <v>127</v>
      </c>
      <c r="H877" s="1"/>
      <c r="I877" s="1"/>
      <c r="J877" s="1"/>
      <c r="K877" s="1">
        <v>149989000</v>
      </c>
      <c r="L877" s="1" t="s">
        <v>126</v>
      </c>
    </row>
    <row r="878" spans="1:12" x14ac:dyDescent="0.25">
      <c r="A878" s="1" t="s">
        <v>12</v>
      </c>
      <c r="B878" s="1" t="s">
        <v>13</v>
      </c>
      <c r="C878" s="1" t="s">
        <v>14</v>
      </c>
      <c r="D878" s="1" t="s">
        <v>129</v>
      </c>
      <c r="E878" s="1">
        <v>2021</v>
      </c>
      <c r="F878" s="1" t="s">
        <v>128</v>
      </c>
      <c r="G878" s="1" t="s">
        <v>127</v>
      </c>
      <c r="H878" s="1"/>
      <c r="I878" s="1"/>
      <c r="J878" s="1"/>
      <c r="K878" s="1">
        <v>149817000</v>
      </c>
      <c r="L878" s="1" t="s">
        <v>126</v>
      </c>
    </row>
    <row r="879" spans="1:12" x14ac:dyDescent="0.25">
      <c r="A879" s="1" t="s">
        <v>12</v>
      </c>
      <c r="B879" s="1" t="s">
        <v>13</v>
      </c>
      <c r="C879" s="1" t="s">
        <v>14</v>
      </c>
      <c r="D879" s="1" t="s">
        <v>129</v>
      </c>
      <c r="E879" s="1">
        <v>2021</v>
      </c>
      <c r="F879" s="1" t="s">
        <v>128</v>
      </c>
      <c r="G879" s="1" t="s">
        <v>127</v>
      </c>
      <c r="H879" s="1"/>
      <c r="I879" s="1"/>
      <c r="J879" s="1"/>
      <c r="K879" s="1">
        <v>150140000</v>
      </c>
      <c r="L879" s="1" t="s">
        <v>126</v>
      </c>
    </row>
    <row r="880" spans="1:12" x14ac:dyDescent="0.25">
      <c r="A880" s="1" t="s">
        <v>12</v>
      </c>
      <c r="B880" s="1" t="s">
        <v>13</v>
      </c>
      <c r="C880" s="1" t="s">
        <v>14</v>
      </c>
      <c r="D880" s="1" t="s">
        <v>129</v>
      </c>
      <c r="E880" s="1">
        <v>2021</v>
      </c>
      <c r="F880" s="1" t="s">
        <v>128</v>
      </c>
      <c r="G880" s="1" t="s">
        <v>127</v>
      </c>
      <c r="H880" s="1"/>
      <c r="I880" s="1"/>
      <c r="J880" s="1"/>
      <c r="K880" s="1">
        <v>150660000</v>
      </c>
      <c r="L880" s="1" t="s">
        <v>126</v>
      </c>
    </row>
    <row r="881" spans="1:12" x14ac:dyDescent="0.25">
      <c r="A881" s="1" t="s">
        <v>12</v>
      </c>
      <c r="B881" s="1" t="s">
        <v>13</v>
      </c>
      <c r="C881" s="1" t="s">
        <v>14</v>
      </c>
      <c r="D881" s="1" t="s">
        <v>129</v>
      </c>
      <c r="E881" s="1">
        <v>2021</v>
      </c>
      <c r="F881" s="1" t="s">
        <v>128</v>
      </c>
      <c r="G881" s="1" t="s">
        <v>127</v>
      </c>
      <c r="H881" s="1"/>
      <c r="I881" s="1"/>
      <c r="J881" s="1"/>
      <c r="K881" s="1">
        <v>151083000</v>
      </c>
      <c r="L881" s="1" t="s">
        <v>126</v>
      </c>
    </row>
    <row r="882" spans="1:12" x14ac:dyDescent="0.25">
      <c r="A882" s="1" t="s">
        <v>12</v>
      </c>
      <c r="B882" s="1" t="s">
        <v>13</v>
      </c>
      <c r="C882" s="1" t="s">
        <v>14</v>
      </c>
      <c r="D882" s="1" t="s">
        <v>129</v>
      </c>
      <c r="E882" s="1">
        <v>2021</v>
      </c>
      <c r="F882" s="1" t="s">
        <v>128</v>
      </c>
      <c r="G882" s="1" t="s">
        <v>127</v>
      </c>
      <c r="H882" s="1"/>
      <c r="I882" s="1"/>
      <c r="J882" s="1"/>
      <c r="K882" s="1">
        <v>151487000</v>
      </c>
      <c r="L882" s="1" t="s">
        <v>126</v>
      </c>
    </row>
    <row r="883" spans="1:12" x14ac:dyDescent="0.25">
      <c r="A883" s="1" t="s">
        <v>12</v>
      </c>
      <c r="B883" s="1" t="s">
        <v>13</v>
      </c>
      <c r="C883" s="1" t="s">
        <v>14</v>
      </c>
      <c r="D883" s="1" t="s">
        <v>129</v>
      </c>
      <c r="E883" s="1">
        <v>2021</v>
      </c>
      <c r="F883" s="1" t="s">
        <v>128</v>
      </c>
      <c r="G883" s="1" t="s">
        <v>127</v>
      </c>
      <c r="H883" s="1"/>
      <c r="I883" s="1"/>
      <c r="J883" s="1"/>
      <c r="K883" s="1">
        <v>151747000</v>
      </c>
      <c r="L883" s="1" t="s">
        <v>126</v>
      </c>
    </row>
    <row r="884" spans="1:12" x14ac:dyDescent="0.25">
      <c r="A884" s="1" t="s">
        <v>12</v>
      </c>
      <c r="B884" s="1" t="s">
        <v>13</v>
      </c>
      <c r="C884" s="1" t="s">
        <v>14</v>
      </c>
      <c r="D884" s="1" t="s">
        <v>129</v>
      </c>
      <c r="E884" s="1">
        <v>2021</v>
      </c>
      <c r="F884" s="1" t="s">
        <v>128</v>
      </c>
      <c r="G884" s="1" t="s">
        <v>127</v>
      </c>
      <c r="H884" s="1"/>
      <c r="I884" s="1"/>
      <c r="J884" s="1"/>
      <c r="K884" s="1">
        <v>152789000</v>
      </c>
      <c r="L884" s="1" t="s">
        <v>126</v>
      </c>
    </row>
    <row r="885" spans="1:12" x14ac:dyDescent="0.25">
      <c r="A885" s="1" t="s">
        <v>12</v>
      </c>
      <c r="B885" s="1" t="s">
        <v>13</v>
      </c>
      <c r="C885" s="1" t="s">
        <v>14</v>
      </c>
      <c r="D885" s="1" t="s">
        <v>129</v>
      </c>
      <c r="E885" s="1">
        <v>2021</v>
      </c>
      <c r="F885" s="1" t="s">
        <v>128</v>
      </c>
      <c r="G885" s="1" t="s">
        <v>127</v>
      </c>
      <c r="H885" s="1"/>
      <c r="I885" s="1"/>
      <c r="J885" s="1"/>
      <c r="K885" s="1">
        <v>153270000</v>
      </c>
      <c r="L885" s="1" t="s">
        <v>126</v>
      </c>
    </row>
    <row r="886" spans="1:12" x14ac:dyDescent="0.25">
      <c r="A886" s="1" t="s">
        <v>12</v>
      </c>
      <c r="B886" s="1" t="s">
        <v>13</v>
      </c>
      <c r="C886" s="1" t="s">
        <v>14</v>
      </c>
      <c r="D886" s="1" t="s">
        <v>129</v>
      </c>
      <c r="E886" s="1">
        <v>2021</v>
      </c>
      <c r="F886" s="1" t="s">
        <v>128</v>
      </c>
      <c r="G886" s="1" t="s">
        <v>127</v>
      </c>
      <c r="H886" s="1"/>
      <c r="I886" s="1"/>
      <c r="J886" s="1"/>
      <c r="K886" s="1">
        <v>153909000</v>
      </c>
      <c r="L886" s="1" t="s">
        <v>126</v>
      </c>
    </row>
    <row r="887" spans="1:12" x14ac:dyDescent="0.25">
      <c r="A887" s="1" t="s">
        <v>12</v>
      </c>
      <c r="B887" s="1" t="s">
        <v>13</v>
      </c>
      <c r="C887" s="1" t="s">
        <v>14</v>
      </c>
      <c r="D887" s="1" t="s">
        <v>129</v>
      </c>
      <c r="E887" s="1">
        <v>2021</v>
      </c>
      <c r="F887" s="1" t="s">
        <v>128</v>
      </c>
      <c r="G887" s="1" t="s">
        <v>127</v>
      </c>
      <c r="H887" s="1"/>
      <c r="I887" s="1"/>
      <c r="J887" s="1"/>
      <c r="K887" s="1">
        <v>154504000</v>
      </c>
      <c r="L887" s="1" t="s">
        <v>126</v>
      </c>
    </row>
    <row r="888" spans="1:12" x14ac:dyDescent="0.25">
      <c r="A888" s="1" t="s">
        <v>12</v>
      </c>
      <c r="B888" s="1" t="s">
        <v>13</v>
      </c>
      <c r="C888" s="1" t="s">
        <v>14</v>
      </c>
      <c r="D888" s="1" t="s">
        <v>129</v>
      </c>
      <c r="E888" s="1">
        <v>2021</v>
      </c>
      <c r="F888" s="1" t="s">
        <v>128</v>
      </c>
      <c r="G888" s="1" t="s">
        <v>127</v>
      </c>
      <c r="H888" s="1"/>
      <c r="I888" s="1"/>
      <c r="J888" s="1"/>
      <c r="K888" s="1">
        <v>155508000</v>
      </c>
      <c r="L888" s="1" t="s">
        <v>126</v>
      </c>
    </row>
    <row r="889" spans="1:12" x14ac:dyDescent="0.25">
      <c r="A889" s="1" t="s">
        <v>12</v>
      </c>
      <c r="B889" s="1" t="s">
        <v>13</v>
      </c>
      <c r="C889" s="1" t="s">
        <v>14</v>
      </c>
      <c r="D889" s="1" t="s">
        <v>129</v>
      </c>
      <c r="E889" s="1">
        <v>2021</v>
      </c>
      <c r="F889" s="1" t="s">
        <v>128</v>
      </c>
      <c r="G889" s="1" t="s">
        <v>127</v>
      </c>
      <c r="H889" s="1"/>
      <c r="I889" s="1"/>
      <c r="J889" s="1"/>
      <c r="K889" s="1">
        <v>156124000</v>
      </c>
      <c r="L889" s="1" t="s">
        <v>126</v>
      </c>
    </row>
    <row r="890" spans="1:12" x14ac:dyDescent="0.25">
      <c r="A890" s="1" t="s">
        <v>12</v>
      </c>
      <c r="B890" s="1" t="s">
        <v>13</v>
      </c>
      <c r="C890" s="1" t="s">
        <v>14</v>
      </c>
      <c r="D890" s="1" t="s">
        <v>129</v>
      </c>
      <c r="E890" s="1">
        <v>2022</v>
      </c>
      <c r="F890" s="1" t="s">
        <v>128</v>
      </c>
      <c r="G890" s="1" t="s">
        <v>127</v>
      </c>
      <c r="H890" s="1"/>
      <c r="I890" s="1"/>
      <c r="J890" s="1"/>
      <c r="K890" s="1">
        <v>157066000</v>
      </c>
      <c r="L890" s="1" t="s">
        <v>126</v>
      </c>
    </row>
    <row r="891" spans="1:12" x14ac:dyDescent="0.25">
      <c r="A891" s="1" t="s">
        <v>12</v>
      </c>
      <c r="B891" s="1" t="s">
        <v>13</v>
      </c>
      <c r="C891" s="1" t="s">
        <v>14</v>
      </c>
      <c r="D891" s="1" t="s">
        <v>129</v>
      </c>
      <c r="E891" s="1">
        <v>2022</v>
      </c>
      <c r="F891" s="1" t="s">
        <v>128</v>
      </c>
      <c r="G891" s="1" t="s">
        <v>127</v>
      </c>
      <c r="H891" s="1"/>
      <c r="I891" s="1"/>
      <c r="J891" s="1"/>
      <c r="K891" s="1">
        <v>157528000</v>
      </c>
      <c r="L891" s="1" t="s">
        <v>126</v>
      </c>
    </row>
    <row r="892" spans="1:12" x14ac:dyDescent="0.25">
      <c r="A892" s="1" t="s">
        <v>12</v>
      </c>
      <c r="B892" s="1" t="s">
        <v>13</v>
      </c>
      <c r="C892" s="1" t="s">
        <v>14</v>
      </c>
      <c r="D892" s="1" t="s">
        <v>129</v>
      </c>
      <c r="E892" s="1">
        <v>2022</v>
      </c>
      <c r="F892" s="1" t="s">
        <v>128</v>
      </c>
      <c r="G892" s="1" t="s">
        <v>127</v>
      </c>
      <c r="H892" s="1"/>
      <c r="I892" s="1"/>
      <c r="J892" s="1"/>
      <c r="K892" s="1">
        <v>158219000</v>
      </c>
      <c r="L892" s="1" t="s">
        <v>126</v>
      </c>
    </row>
    <row r="893" spans="1:12" x14ac:dyDescent="0.25">
      <c r="A893" s="1" t="s">
        <v>12</v>
      </c>
      <c r="B893" s="1" t="s">
        <v>13</v>
      </c>
      <c r="C893" s="1" t="s">
        <v>14</v>
      </c>
      <c r="D893" s="1" t="s">
        <v>129</v>
      </c>
      <c r="E893" s="1">
        <v>2022</v>
      </c>
      <c r="F893" s="1" t="s">
        <v>128</v>
      </c>
      <c r="G893" s="1" t="s">
        <v>127</v>
      </c>
      <c r="H893" s="1"/>
      <c r="I893" s="1"/>
      <c r="J893" s="1"/>
      <c r="K893" s="1">
        <v>157888000</v>
      </c>
      <c r="L893" s="1" t="s">
        <v>126</v>
      </c>
    </row>
    <row r="894" spans="1:12" x14ac:dyDescent="0.25">
      <c r="A894" s="1" t="s">
        <v>12</v>
      </c>
      <c r="B894" s="1" t="s">
        <v>13</v>
      </c>
      <c r="C894" s="1" t="s">
        <v>14</v>
      </c>
      <c r="D894" s="1" t="s">
        <v>129</v>
      </c>
      <c r="E894" s="1">
        <v>2022</v>
      </c>
      <c r="F894" s="1" t="s">
        <v>128</v>
      </c>
      <c r="G894" s="1" t="s">
        <v>127</v>
      </c>
      <c r="H894" s="1"/>
      <c r="I894" s="1"/>
      <c r="J894" s="1"/>
      <c r="K894" s="1">
        <v>158314000</v>
      </c>
      <c r="L894" s="1" t="s">
        <v>126</v>
      </c>
    </row>
    <row r="895" spans="1:12" x14ac:dyDescent="0.25">
      <c r="A895" s="1" t="s">
        <v>12</v>
      </c>
      <c r="B895" s="1" t="s">
        <v>13</v>
      </c>
      <c r="C895" s="1" t="s">
        <v>14</v>
      </c>
      <c r="D895" s="1" t="s">
        <v>129</v>
      </c>
      <c r="E895" s="1">
        <v>2022</v>
      </c>
      <c r="F895" s="1" t="s">
        <v>128</v>
      </c>
      <c r="G895" s="1" t="s">
        <v>127</v>
      </c>
      <c r="H895" s="1"/>
      <c r="I895" s="1"/>
      <c r="J895" s="1"/>
      <c r="K895" s="1">
        <v>158116000</v>
      </c>
      <c r="L895" s="1" t="s">
        <v>126</v>
      </c>
    </row>
    <row r="896" spans="1:12" x14ac:dyDescent="0.25">
      <c r="A896" s="1" t="s">
        <v>12</v>
      </c>
      <c r="B896" s="1" t="s">
        <v>13</v>
      </c>
      <c r="C896" s="1" t="s">
        <v>14</v>
      </c>
      <c r="D896" s="1" t="s">
        <v>129</v>
      </c>
      <c r="E896" s="1">
        <v>2022</v>
      </c>
      <c r="F896" s="1" t="s">
        <v>128</v>
      </c>
      <c r="G896" s="1" t="s">
        <v>127</v>
      </c>
      <c r="H896" s="1"/>
      <c r="I896" s="1"/>
      <c r="J896" s="1"/>
      <c r="K896" s="1">
        <v>158282000</v>
      </c>
      <c r="L896" s="1" t="s">
        <v>126</v>
      </c>
    </row>
    <row r="897" spans="1:12" x14ac:dyDescent="0.25">
      <c r="A897" s="1" t="s">
        <v>12</v>
      </c>
      <c r="B897" s="1" t="s">
        <v>13</v>
      </c>
      <c r="C897" s="1" t="s">
        <v>14</v>
      </c>
      <c r="D897" s="1" t="s">
        <v>129</v>
      </c>
      <c r="E897" s="1">
        <v>2022</v>
      </c>
      <c r="F897" s="1" t="s">
        <v>128</v>
      </c>
      <c r="G897" s="1" t="s">
        <v>127</v>
      </c>
      <c r="H897" s="1"/>
      <c r="I897" s="1"/>
      <c r="J897" s="1"/>
      <c r="K897" s="1">
        <v>158758000</v>
      </c>
      <c r="L897" s="1" t="s">
        <v>126</v>
      </c>
    </row>
    <row r="898" spans="1:12" x14ac:dyDescent="0.25">
      <c r="A898" s="1" t="s">
        <v>12</v>
      </c>
      <c r="B898" s="1" t="s">
        <v>13</v>
      </c>
      <c r="C898" s="1" t="s">
        <v>14</v>
      </c>
      <c r="D898" s="1" t="s">
        <v>129</v>
      </c>
      <c r="E898" s="1">
        <v>2022</v>
      </c>
      <c r="F898" s="1" t="s">
        <v>128</v>
      </c>
      <c r="G898" s="1" t="s">
        <v>127</v>
      </c>
      <c r="H898" s="1"/>
      <c r="I898" s="1"/>
      <c r="J898" s="1"/>
      <c r="K898" s="1">
        <v>158894000</v>
      </c>
      <c r="L898" s="1" t="s">
        <v>126</v>
      </c>
    </row>
    <row r="899" spans="1:12" x14ac:dyDescent="0.25">
      <c r="A899" s="1" t="s">
        <v>12</v>
      </c>
      <c r="B899" s="1" t="s">
        <v>13</v>
      </c>
      <c r="C899" s="1" t="s">
        <v>14</v>
      </c>
      <c r="D899" s="1" t="s">
        <v>129</v>
      </c>
      <c r="E899" s="1">
        <v>2022</v>
      </c>
      <c r="F899" s="1" t="s">
        <v>128</v>
      </c>
      <c r="G899" s="1" t="s">
        <v>127</v>
      </c>
      <c r="H899" s="1"/>
      <c r="I899" s="1"/>
      <c r="J899" s="1"/>
      <c r="K899" s="1">
        <v>158729000</v>
      </c>
      <c r="L899" s="1" t="s">
        <v>126</v>
      </c>
    </row>
    <row r="900" spans="1:12" x14ac:dyDescent="0.25">
      <c r="A900" s="1" t="s">
        <v>12</v>
      </c>
      <c r="B900" s="1" t="s">
        <v>13</v>
      </c>
      <c r="C900" s="1" t="s">
        <v>14</v>
      </c>
      <c r="D900" s="1" t="s">
        <v>129</v>
      </c>
      <c r="E900" s="1">
        <v>2022</v>
      </c>
      <c r="F900" s="1" t="s">
        <v>128</v>
      </c>
      <c r="G900" s="1" t="s">
        <v>127</v>
      </c>
      <c r="H900" s="1"/>
      <c r="I900" s="1"/>
      <c r="J900" s="1"/>
      <c r="K900" s="1">
        <v>158485000</v>
      </c>
      <c r="L900" s="1" t="s">
        <v>126</v>
      </c>
    </row>
    <row r="901" spans="1:12" x14ac:dyDescent="0.25">
      <c r="A901" s="1" t="s">
        <v>12</v>
      </c>
      <c r="B901" s="1" t="s">
        <v>13</v>
      </c>
      <c r="C901" s="1" t="s">
        <v>14</v>
      </c>
      <c r="D901" s="1" t="s">
        <v>129</v>
      </c>
      <c r="E901" s="1">
        <v>2022</v>
      </c>
      <c r="F901" s="1" t="s">
        <v>128</v>
      </c>
      <c r="G901" s="1" t="s">
        <v>127</v>
      </c>
      <c r="H901" s="1"/>
      <c r="I901" s="1"/>
      <c r="J901" s="1"/>
      <c r="K901" s="1">
        <v>159300000</v>
      </c>
      <c r="L901" s="1" t="s">
        <v>126</v>
      </c>
    </row>
    <row r="902" spans="1:12" x14ac:dyDescent="0.25">
      <c r="A902" s="1" t="s">
        <v>12</v>
      </c>
      <c r="B902" s="1" t="s">
        <v>13</v>
      </c>
      <c r="C902" s="1" t="s">
        <v>14</v>
      </c>
      <c r="D902" s="1" t="s">
        <v>129</v>
      </c>
      <c r="E902" s="1">
        <v>2023</v>
      </c>
      <c r="F902" s="1" t="s">
        <v>128</v>
      </c>
      <c r="G902" s="1" t="s">
        <v>127</v>
      </c>
      <c r="H902" s="1"/>
      <c r="I902" s="1"/>
      <c r="J902" s="1"/>
      <c r="K902" s="1">
        <v>160152000</v>
      </c>
      <c r="L902" s="1" t="s">
        <v>126</v>
      </c>
    </row>
    <row r="903" spans="1:12" x14ac:dyDescent="0.25">
      <c r="A903" s="1" t="s">
        <v>12</v>
      </c>
      <c r="B903" s="1" t="s">
        <v>13</v>
      </c>
      <c r="C903" s="1" t="s">
        <v>14</v>
      </c>
      <c r="D903" s="1" t="s">
        <v>129</v>
      </c>
      <c r="E903" s="1">
        <v>2023</v>
      </c>
      <c r="F903" s="1" t="s">
        <v>128</v>
      </c>
      <c r="G903" s="1" t="s">
        <v>127</v>
      </c>
      <c r="H903" s="1"/>
      <c r="I903" s="1"/>
      <c r="J903" s="1"/>
      <c r="K903" s="1">
        <v>160301000</v>
      </c>
      <c r="L903" s="1" t="s">
        <v>126</v>
      </c>
    </row>
    <row r="904" spans="1:12" x14ac:dyDescent="0.25">
      <c r="A904" s="1" t="s">
        <v>12</v>
      </c>
      <c r="B904" s="1" t="s">
        <v>13</v>
      </c>
      <c r="C904" s="1" t="s">
        <v>14</v>
      </c>
      <c r="D904" s="1" t="s">
        <v>129</v>
      </c>
      <c r="E904" s="1">
        <v>2023</v>
      </c>
      <c r="F904" s="1" t="s">
        <v>128</v>
      </c>
      <c r="G904" s="1" t="s">
        <v>127</v>
      </c>
      <c r="H904" s="1"/>
      <c r="I904" s="1"/>
      <c r="J904" s="1"/>
      <c r="K904" s="1">
        <v>160824000</v>
      </c>
      <c r="L904" s="1" t="s">
        <v>126</v>
      </c>
    </row>
    <row r="905" spans="1:12" x14ac:dyDescent="0.25">
      <c r="A905" s="1" t="s">
        <v>12</v>
      </c>
      <c r="B905" s="1" t="s">
        <v>13</v>
      </c>
      <c r="C905" s="1" t="s">
        <v>14</v>
      </c>
      <c r="D905" s="1" t="s">
        <v>129</v>
      </c>
      <c r="E905" s="1">
        <v>2023</v>
      </c>
      <c r="F905" s="1" t="s">
        <v>128</v>
      </c>
      <c r="G905" s="1" t="s">
        <v>127</v>
      </c>
      <c r="H905" s="1"/>
      <c r="I905" s="1"/>
      <c r="J905" s="1"/>
      <c r="K905" s="1">
        <v>160962000</v>
      </c>
      <c r="L905" s="1" t="s">
        <v>126</v>
      </c>
    </row>
    <row r="906" spans="1:12" x14ac:dyDescent="0.25">
      <c r="A906" s="1" t="s">
        <v>12</v>
      </c>
      <c r="B906" s="1" t="s">
        <v>13</v>
      </c>
      <c r="C906" s="1" t="s">
        <v>14</v>
      </c>
      <c r="D906" s="1" t="s">
        <v>129</v>
      </c>
      <c r="E906" s="1">
        <v>2023</v>
      </c>
      <c r="F906" s="1" t="s">
        <v>128</v>
      </c>
      <c r="G906" s="1" t="s">
        <v>127</v>
      </c>
      <c r="H906" s="1"/>
      <c r="I906" s="1"/>
      <c r="J906" s="1"/>
      <c r="K906" s="1">
        <v>160707000</v>
      </c>
      <c r="L906" s="1" t="s">
        <v>126</v>
      </c>
    </row>
    <row r="907" spans="1:12" x14ac:dyDescent="0.25">
      <c r="A907" s="1" t="s">
        <v>12</v>
      </c>
      <c r="B907" s="1" t="s">
        <v>13</v>
      </c>
      <c r="C907" s="1" t="s">
        <v>14</v>
      </c>
      <c r="D907" s="1" t="s">
        <v>129</v>
      </c>
      <c r="E907" s="1">
        <v>2023</v>
      </c>
      <c r="F907" s="1" t="s">
        <v>128</v>
      </c>
      <c r="G907" s="1" t="s">
        <v>127</v>
      </c>
      <c r="H907" s="1"/>
      <c r="I907" s="1"/>
      <c r="J907" s="1"/>
      <c r="K907" s="1">
        <v>161004000</v>
      </c>
      <c r="L907" s="1" t="s">
        <v>126</v>
      </c>
    </row>
    <row r="908" spans="1:12" x14ac:dyDescent="0.25">
      <c r="A908" s="1" t="s">
        <v>12</v>
      </c>
      <c r="B908" s="1" t="s">
        <v>13</v>
      </c>
      <c r="C908" s="1" t="s">
        <v>14</v>
      </c>
      <c r="D908" s="1" t="s">
        <v>129</v>
      </c>
      <c r="E908" s="1">
        <v>2023</v>
      </c>
      <c r="F908" s="1" t="s">
        <v>128</v>
      </c>
      <c r="G908" s="1" t="s">
        <v>127</v>
      </c>
      <c r="H908" s="1"/>
      <c r="I908" s="1"/>
      <c r="J908" s="1"/>
      <c r="K908" s="1">
        <v>161209000</v>
      </c>
      <c r="L908" s="1" t="s">
        <v>126</v>
      </c>
    </row>
    <row r="909" spans="1:12" x14ac:dyDescent="0.25">
      <c r="A909" s="1" t="s">
        <v>12</v>
      </c>
      <c r="B909" s="1" t="s">
        <v>13</v>
      </c>
      <c r="C909" s="1" t="s">
        <v>14</v>
      </c>
      <c r="D909" s="1" t="s">
        <v>129</v>
      </c>
      <c r="E909" s="1">
        <v>2023</v>
      </c>
      <c r="F909" s="1" t="s">
        <v>128</v>
      </c>
      <c r="G909" s="1" t="s">
        <v>127</v>
      </c>
      <c r="H909" s="1"/>
      <c r="I909" s="1"/>
      <c r="J909" s="1"/>
      <c r="K909" s="1">
        <v>161500000</v>
      </c>
      <c r="L909" s="1" t="s">
        <v>126</v>
      </c>
    </row>
    <row r="910" spans="1:12" x14ac:dyDescent="0.25">
      <c r="A910" s="1" t="s">
        <v>12</v>
      </c>
      <c r="B910" s="1" t="s">
        <v>13</v>
      </c>
      <c r="C910" s="1" t="s">
        <v>14</v>
      </c>
      <c r="D910" s="1" t="s">
        <v>129</v>
      </c>
      <c r="E910" s="1">
        <v>2023</v>
      </c>
      <c r="F910" s="1" t="s">
        <v>128</v>
      </c>
      <c r="G910" s="1" t="s">
        <v>127</v>
      </c>
      <c r="H910" s="1"/>
      <c r="I910" s="1"/>
      <c r="J910" s="1"/>
      <c r="K910" s="1">
        <v>161550000</v>
      </c>
      <c r="L910" s="1" t="s">
        <v>126</v>
      </c>
    </row>
    <row r="911" spans="1:12" x14ac:dyDescent="0.25">
      <c r="A911" s="1" t="s">
        <v>12</v>
      </c>
      <c r="B911" s="1" t="s">
        <v>13</v>
      </c>
      <c r="C911" s="1" t="s">
        <v>14</v>
      </c>
      <c r="D911" s="1" t="s">
        <v>129</v>
      </c>
      <c r="E911" s="1">
        <v>2023</v>
      </c>
      <c r="F911" s="1" t="s">
        <v>128</v>
      </c>
      <c r="G911" s="1" t="s">
        <v>127</v>
      </c>
      <c r="H911" s="1"/>
      <c r="I911" s="1"/>
      <c r="J911" s="1"/>
      <c r="K911" s="1">
        <v>161280000</v>
      </c>
      <c r="L911" s="1" t="s">
        <v>126</v>
      </c>
    </row>
    <row r="912" spans="1:12" x14ac:dyDescent="0.25">
      <c r="A912" s="1" t="s">
        <v>12</v>
      </c>
      <c r="B912" s="1" t="s">
        <v>13</v>
      </c>
      <c r="C912" s="1" t="s">
        <v>14</v>
      </c>
      <c r="D912" s="1" t="s">
        <v>129</v>
      </c>
      <c r="E912" s="1">
        <v>2023</v>
      </c>
      <c r="F912" s="1" t="s">
        <v>128</v>
      </c>
      <c r="G912" s="1" t="s">
        <v>127</v>
      </c>
      <c r="H912" s="1"/>
      <c r="I912" s="1"/>
      <c r="J912" s="1"/>
      <c r="K912" s="1">
        <v>161866000</v>
      </c>
      <c r="L912" s="1" t="s">
        <v>126</v>
      </c>
    </row>
    <row r="913" spans="1:12" x14ac:dyDescent="0.25">
      <c r="A913" s="1" t="s">
        <v>12</v>
      </c>
      <c r="B913" s="1" t="s">
        <v>13</v>
      </c>
      <c r="C913" s="1" t="s">
        <v>14</v>
      </c>
      <c r="D913" s="1" t="s">
        <v>129</v>
      </c>
      <c r="E913" s="1">
        <v>2023</v>
      </c>
      <c r="F913" s="1" t="s">
        <v>128</v>
      </c>
      <c r="G913" s="1" t="s">
        <v>127</v>
      </c>
      <c r="H913" s="1"/>
      <c r="I913" s="1"/>
      <c r="J913" s="1"/>
      <c r="K913" s="1">
        <v>161183000</v>
      </c>
      <c r="L913" s="1" t="s">
        <v>126</v>
      </c>
    </row>
    <row r="914" spans="1:12" x14ac:dyDescent="0.25">
      <c r="A914" s="1" t="s">
        <v>12</v>
      </c>
      <c r="B914" s="1" t="s">
        <v>13</v>
      </c>
      <c r="C914" s="1" t="s">
        <v>14</v>
      </c>
      <c r="D914" s="1" t="s">
        <v>129</v>
      </c>
      <c r="E914" s="1">
        <v>2024</v>
      </c>
      <c r="F914" s="1" t="s">
        <v>128</v>
      </c>
      <c r="G914" s="1" t="s">
        <v>127</v>
      </c>
      <c r="H914" s="1"/>
      <c r="I914" s="1"/>
      <c r="J914" s="1"/>
      <c r="K914" s="1">
        <v>161152000</v>
      </c>
      <c r="L914" s="1" t="s">
        <v>126</v>
      </c>
    </row>
    <row r="915" spans="1:12" x14ac:dyDescent="0.25">
      <c r="A915" s="1" t="s">
        <v>12</v>
      </c>
      <c r="B915" s="1" t="s">
        <v>13</v>
      </c>
      <c r="C915" s="1" t="s">
        <v>14</v>
      </c>
      <c r="D915" s="1" t="s">
        <v>129</v>
      </c>
      <c r="E915" s="1">
        <v>2024</v>
      </c>
      <c r="F915" s="1" t="s">
        <v>128</v>
      </c>
      <c r="G915" s="1" t="s">
        <v>127</v>
      </c>
      <c r="H915" s="1"/>
      <c r="I915" s="1"/>
      <c r="J915" s="1"/>
      <c r="K915" s="1">
        <v>160968000</v>
      </c>
      <c r="L915" s="1" t="s">
        <v>126</v>
      </c>
    </row>
    <row r="916" spans="1:12" x14ac:dyDescent="0.25">
      <c r="A916" s="1" t="s">
        <v>12</v>
      </c>
      <c r="B916" s="1" t="s">
        <v>13</v>
      </c>
      <c r="C916" s="1" t="s">
        <v>14</v>
      </c>
      <c r="D916" s="1" t="s">
        <v>129</v>
      </c>
      <c r="E916" s="1">
        <v>2024</v>
      </c>
      <c r="F916" s="1" t="s">
        <v>128</v>
      </c>
      <c r="G916" s="1" t="s">
        <v>127</v>
      </c>
      <c r="H916" s="1"/>
      <c r="I916" s="1"/>
      <c r="J916" s="1"/>
      <c r="K916" s="1">
        <v>161466000</v>
      </c>
      <c r="L916" s="1" t="s">
        <v>126</v>
      </c>
    </row>
    <row r="917" spans="1:12" x14ac:dyDescent="0.25">
      <c r="A917" s="1" t="s">
        <v>12</v>
      </c>
      <c r="B917" s="1" t="s">
        <v>13</v>
      </c>
      <c r="C917" s="1" t="s">
        <v>14</v>
      </c>
      <c r="D917" s="1" t="s">
        <v>129</v>
      </c>
      <c r="E917" s="1">
        <v>2024</v>
      </c>
      <c r="F917" s="1" t="s">
        <v>128</v>
      </c>
      <c r="G917" s="1" t="s">
        <v>127</v>
      </c>
      <c r="H917" s="1"/>
      <c r="I917" s="1"/>
      <c r="J917" s="1"/>
      <c r="K917" s="1">
        <v>161491000</v>
      </c>
      <c r="L917" s="1" t="s">
        <v>126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785711-6803-45BA-A5C3-CE773348B916}">
  <dimension ref="A1:C35"/>
  <sheetViews>
    <sheetView workbookViewId="0">
      <selection activeCell="D10" sqref="D10"/>
    </sheetView>
  </sheetViews>
  <sheetFormatPr defaultRowHeight="15" x14ac:dyDescent="0.25"/>
  <cols>
    <col min="1" max="1" width="15.140625" style="1" customWidth="1"/>
    <col min="2" max="2" width="15.140625" style="71" customWidth="1"/>
    <col min="3" max="16384" width="9.140625" style="1"/>
  </cols>
  <sheetData>
    <row r="1" spans="1:3" x14ac:dyDescent="0.25">
      <c r="A1" s="1" t="s">
        <v>133</v>
      </c>
      <c r="C1" s="1" t="s">
        <v>132</v>
      </c>
    </row>
    <row r="2" spans="1:3" x14ac:dyDescent="0.25">
      <c r="A2" s="72">
        <v>32509</v>
      </c>
      <c r="B2" s="71">
        <f>YEAR(A2)</f>
        <v>1989</v>
      </c>
      <c r="C2" s="1">
        <v>12.8</v>
      </c>
    </row>
    <row r="3" spans="1:3" x14ac:dyDescent="0.25">
      <c r="A3" s="72">
        <v>32874</v>
      </c>
      <c r="B3" s="71">
        <f t="shared" ref="B3:B35" si="0">YEAR(A3)</f>
        <v>1990</v>
      </c>
      <c r="C3" s="1" t="s">
        <v>131</v>
      </c>
    </row>
    <row r="4" spans="1:3" x14ac:dyDescent="0.25">
      <c r="A4" s="72">
        <v>33239</v>
      </c>
      <c r="B4" s="71">
        <f t="shared" si="0"/>
        <v>1991</v>
      </c>
      <c r="C4" s="1" t="s">
        <v>131</v>
      </c>
    </row>
    <row r="5" spans="1:3" x14ac:dyDescent="0.25">
      <c r="A5" s="72">
        <v>33604</v>
      </c>
      <c r="B5" s="71">
        <f t="shared" si="0"/>
        <v>1992</v>
      </c>
      <c r="C5" s="1" t="s">
        <v>131</v>
      </c>
    </row>
    <row r="6" spans="1:3" x14ac:dyDescent="0.25">
      <c r="A6" s="72">
        <v>33970</v>
      </c>
      <c r="B6" s="71">
        <f t="shared" si="0"/>
        <v>1993</v>
      </c>
      <c r="C6" s="1">
        <v>15.1</v>
      </c>
    </row>
    <row r="7" spans="1:3" x14ac:dyDescent="0.25">
      <c r="A7" s="72">
        <v>34335</v>
      </c>
      <c r="B7" s="71">
        <f t="shared" si="0"/>
        <v>1994</v>
      </c>
      <c r="C7" s="1" t="s">
        <v>131</v>
      </c>
    </row>
    <row r="8" spans="1:3" x14ac:dyDescent="0.25">
      <c r="A8" s="72">
        <v>34700</v>
      </c>
      <c r="B8" s="71">
        <f t="shared" si="0"/>
        <v>1995</v>
      </c>
      <c r="C8" s="1">
        <v>13.8</v>
      </c>
    </row>
    <row r="9" spans="1:3" x14ac:dyDescent="0.25">
      <c r="A9" s="72">
        <v>35065</v>
      </c>
      <c r="B9" s="71">
        <f t="shared" si="0"/>
        <v>1996</v>
      </c>
      <c r="C9" s="1">
        <v>13.7</v>
      </c>
    </row>
    <row r="10" spans="1:3" x14ac:dyDescent="0.25">
      <c r="A10" s="72">
        <v>35431</v>
      </c>
      <c r="B10" s="71">
        <f t="shared" si="0"/>
        <v>1997</v>
      </c>
      <c r="C10" s="1">
        <v>13.3</v>
      </c>
    </row>
    <row r="11" spans="1:3" x14ac:dyDescent="0.25">
      <c r="A11" s="72">
        <v>35796</v>
      </c>
      <c r="B11" s="71">
        <f t="shared" si="0"/>
        <v>1998</v>
      </c>
      <c r="C11" s="1">
        <v>12.7</v>
      </c>
    </row>
    <row r="12" spans="1:3" x14ac:dyDescent="0.25">
      <c r="A12" s="72">
        <v>36161</v>
      </c>
      <c r="B12" s="71">
        <f t="shared" si="0"/>
        <v>1999</v>
      </c>
      <c r="C12" s="1">
        <v>11.9</v>
      </c>
    </row>
    <row r="13" spans="1:3" x14ac:dyDescent="0.25">
      <c r="A13" s="72">
        <v>36526</v>
      </c>
      <c r="B13" s="71">
        <f t="shared" si="0"/>
        <v>2000</v>
      </c>
      <c r="C13" s="1">
        <v>11.3</v>
      </c>
    </row>
    <row r="14" spans="1:3" x14ac:dyDescent="0.25">
      <c r="A14" s="72">
        <v>36892</v>
      </c>
      <c r="B14" s="71">
        <f t="shared" si="0"/>
        <v>2001</v>
      </c>
      <c r="C14" s="1">
        <v>11.7</v>
      </c>
    </row>
    <row r="15" spans="1:3" x14ac:dyDescent="0.25">
      <c r="A15" s="72">
        <v>37257</v>
      </c>
      <c r="B15" s="71">
        <f t="shared" si="0"/>
        <v>2002</v>
      </c>
      <c r="C15" s="1">
        <v>12.1</v>
      </c>
    </row>
    <row r="16" spans="1:3" x14ac:dyDescent="0.25">
      <c r="A16" s="72">
        <v>37622</v>
      </c>
      <c r="B16" s="71">
        <f t="shared" si="0"/>
        <v>2003</v>
      </c>
      <c r="C16" s="1">
        <v>12.5</v>
      </c>
    </row>
    <row r="17" spans="1:3" x14ac:dyDescent="0.25">
      <c r="A17" s="72">
        <v>37987</v>
      </c>
      <c r="B17" s="71">
        <f t="shared" si="0"/>
        <v>2004</v>
      </c>
      <c r="C17" s="1">
        <v>12.7</v>
      </c>
    </row>
    <row r="18" spans="1:3" x14ac:dyDescent="0.25">
      <c r="A18" s="72">
        <v>38353</v>
      </c>
      <c r="B18" s="71">
        <f t="shared" si="0"/>
        <v>2005</v>
      </c>
      <c r="C18" s="1">
        <v>13.3</v>
      </c>
    </row>
    <row r="19" spans="1:3" x14ac:dyDescent="0.25">
      <c r="A19" s="72">
        <v>38718</v>
      </c>
      <c r="B19" s="71">
        <f t="shared" si="0"/>
        <v>2006</v>
      </c>
      <c r="C19" s="1">
        <v>13.3</v>
      </c>
    </row>
    <row r="20" spans="1:3" x14ac:dyDescent="0.25">
      <c r="A20" s="72">
        <v>39083</v>
      </c>
      <c r="B20" s="71">
        <f t="shared" si="0"/>
        <v>2007</v>
      </c>
      <c r="C20" s="1">
        <v>13</v>
      </c>
    </row>
    <row r="21" spans="1:3" x14ac:dyDescent="0.25">
      <c r="A21" s="72">
        <v>39448</v>
      </c>
      <c r="B21" s="71">
        <f t="shared" si="0"/>
        <v>2008</v>
      </c>
      <c r="C21" s="1">
        <v>13.2</v>
      </c>
    </row>
    <row r="22" spans="1:3" x14ac:dyDescent="0.25">
      <c r="A22" s="72">
        <v>39814</v>
      </c>
      <c r="B22" s="71">
        <f t="shared" si="0"/>
        <v>2009</v>
      </c>
      <c r="C22" s="1">
        <v>14.3</v>
      </c>
    </row>
    <row r="23" spans="1:3" x14ac:dyDescent="0.25">
      <c r="A23" s="72">
        <v>40179</v>
      </c>
      <c r="B23" s="71">
        <f t="shared" si="0"/>
        <v>2010</v>
      </c>
      <c r="C23" s="1">
        <v>15.3</v>
      </c>
    </row>
    <row r="24" spans="1:3" x14ac:dyDescent="0.25">
      <c r="A24" s="72">
        <v>40544</v>
      </c>
      <c r="B24" s="71">
        <f t="shared" si="0"/>
        <v>2011</v>
      </c>
      <c r="C24" s="1">
        <v>15.9</v>
      </c>
    </row>
    <row r="25" spans="1:3" x14ac:dyDescent="0.25">
      <c r="A25" s="72">
        <v>40909</v>
      </c>
      <c r="B25" s="71">
        <f t="shared" si="0"/>
        <v>2012</v>
      </c>
      <c r="C25" s="1">
        <v>15.9</v>
      </c>
    </row>
    <row r="26" spans="1:3" x14ac:dyDescent="0.25">
      <c r="A26" s="72">
        <v>41275</v>
      </c>
      <c r="B26" s="71">
        <f t="shared" si="0"/>
        <v>2013</v>
      </c>
      <c r="C26" s="1">
        <v>15.8</v>
      </c>
    </row>
    <row r="27" spans="1:3" x14ac:dyDescent="0.25">
      <c r="A27" s="72">
        <v>41640</v>
      </c>
      <c r="B27" s="71">
        <f t="shared" si="0"/>
        <v>2014</v>
      </c>
      <c r="C27" s="1">
        <v>15.5</v>
      </c>
    </row>
    <row r="28" spans="1:3" x14ac:dyDescent="0.25">
      <c r="A28" s="72">
        <v>42005</v>
      </c>
      <c r="B28" s="71">
        <f t="shared" si="0"/>
        <v>2015</v>
      </c>
      <c r="C28" s="1">
        <v>14.7</v>
      </c>
    </row>
    <row r="29" spans="1:3" x14ac:dyDescent="0.25">
      <c r="A29" s="72">
        <v>42370</v>
      </c>
      <c r="B29" s="71">
        <f t="shared" si="0"/>
        <v>2016</v>
      </c>
      <c r="C29" s="1">
        <v>14</v>
      </c>
    </row>
    <row r="30" spans="1:3" x14ac:dyDescent="0.25">
      <c r="A30" s="72">
        <v>42736</v>
      </c>
      <c r="B30" s="71">
        <f t="shared" si="0"/>
        <v>2017</v>
      </c>
      <c r="C30" s="1">
        <v>13.4</v>
      </c>
    </row>
    <row r="31" spans="1:3" x14ac:dyDescent="0.25">
      <c r="A31" s="72">
        <v>43101</v>
      </c>
      <c r="B31" s="71">
        <f t="shared" si="0"/>
        <v>2018</v>
      </c>
      <c r="C31" s="1">
        <v>13.1</v>
      </c>
    </row>
    <row r="32" spans="1:3" x14ac:dyDescent="0.25">
      <c r="A32" s="72">
        <v>43466</v>
      </c>
      <c r="B32" s="71">
        <f t="shared" si="0"/>
        <v>2019</v>
      </c>
      <c r="C32" s="1">
        <v>12.3</v>
      </c>
    </row>
    <row r="33" spans="1:3" x14ac:dyDescent="0.25">
      <c r="A33" s="72">
        <v>43831</v>
      </c>
      <c r="B33" s="71">
        <f t="shared" si="0"/>
        <v>2020</v>
      </c>
      <c r="C33" s="1">
        <v>11.9</v>
      </c>
    </row>
    <row r="34" spans="1:3" x14ac:dyDescent="0.25">
      <c r="A34" s="72">
        <v>44197</v>
      </c>
      <c r="B34" s="71">
        <f t="shared" si="0"/>
        <v>2021</v>
      </c>
      <c r="C34" s="1">
        <v>12.8</v>
      </c>
    </row>
    <row r="35" spans="1:3" x14ac:dyDescent="0.25">
      <c r="A35" s="72">
        <v>44562</v>
      </c>
      <c r="B35" s="71">
        <f t="shared" si="0"/>
        <v>2022</v>
      </c>
      <c r="C35" s="1">
        <v>12.6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5FD152-5CA6-4CD4-89DB-A17A7882ABA3}">
  <dimension ref="C3:F98"/>
  <sheetViews>
    <sheetView topLeftCell="A8" workbookViewId="0">
      <selection activeCell="H5" sqref="H5"/>
    </sheetView>
  </sheetViews>
  <sheetFormatPr defaultRowHeight="15" x14ac:dyDescent="0.25"/>
  <cols>
    <col min="3" max="6" width="18.85546875" style="1" customWidth="1"/>
  </cols>
  <sheetData>
    <row r="3" spans="3:6" ht="30.75" customHeight="1" x14ac:dyDescent="0.25">
      <c r="C3" s="41" t="s">
        <v>157</v>
      </c>
      <c r="D3" s="41" t="s">
        <v>158</v>
      </c>
      <c r="E3" s="41" t="s">
        <v>159</v>
      </c>
      <c r="F3" s="41" t="s">
        <v>160</v>
      </c>
    </row>
    <row r="4" spans="3:6" ht="19.5" x14ac:dyDescent="0.25">
      <c r="C4" s="38">
        <v>1929</v>
      </c>
      <c r="D4" s="39">
        <v>-1</v>
      </c>
      <c r="E4" s="39">
        <v>-1</v>
      </c>
      <c r="F4" s="40">
        <v>-7.0000000000000001E-3</v>
      </c>
    </row>
    <row r="5" spans="3:6" ht="19.5" x14ac:dyDescent="0.25">
      <c r="C5" s="38">
        <v>1930</v>
      </c>
      <c r="D5" s="39">
        <v>-1</v>
      </c>
      <c r="E5" s="39">
        <v>-1</v>
      </c>
      <c r="F5" s="40">
        <v>-8.0000000000000002E-3</v>
      </c>
    </row>
    <row r="6" spans="3:6" ht="19.5" x14ac:dyDescent="0.25">
      <c r="C6" s="38">
        <v>1931</v>
      </c>
      <c r="D6" s="39">
        <v>0</v>
      </c>
      <c r="E6" s="39">
        <v>1</v>
      </c>
      <c r="F6" s="40">
        <v>6.0000000000000001E-3</v>
      </c>
    </row>
    <row r="7" spans="3:6" ht="19.5" x14ac:dyDescent="0.25">
      <c r="C7" s="38">
        <v>1932</v>
      </c>
      <c r="D7" s="39">
        <v>3</v>
      </c>
      <c r="E7" s="39">
        <v>2</v>
      </c>
      <c r="F7" s="40">
        <v>4.5999999999999999E-2</v>
      </c>
    </row>
    <row r="8" spans="3:6" ht="19.5" x14ac:dyDescent="0.25">
      <c r="C8" s="38">
        <v>1933</v>
      </c>
      <c r="D8" s="39">
        <v>3</v>
      </c>
      <c r="E8" s="39">
        <v>3</v>
      </c>
      <c r="F8" s="40">
        <v>4.5999999999999999E-2</v>
      </c>
    </row>
    <row r="9" spans="3:6" ht="19.5" x14ac:dyDescent="0.25">
      <c r="C9" s="38">
        <v>1934</v>
      </c>
      <c r="D9" s="39">
        <v>4</v>
      </c>
      <c r="E9" s="39">
        <v>5</v>
      </c>
      <c r="F9" s="40">
        <v>5.3999999999999999E-2</v>
      </c>
    </row>
    <row r="10" spans="3:6" ht="19.5" x14ac:dyDescent="0.25">
      <c r="C10" s="38">
        <v>1935</v>
      </c>
      <c r="D10" s="39">
        <v>3</v>
      </c>
      <c r="E10" s="39">
        <v>2</v>
      </c>
      <c r="F10" s="40">
        <v>3.7999999999999999E-2</v>
      </c>
    </row>
    <row r="11" spans="3:6" ht="19.5" x14ac:dyDescent="0.25">
      <c r="C11" s="38">
        <v>1936</v>
      </c>
      <c r="D11" s="39">
        <v>4</v>
      </c>
      <c r="E11" s="39">
        <v>5</v>
      </c>
      <c r="F11" s="40">
        <v>5.0999999999999997E-2</v>
      </c>
    </row>
    <row r="12" spans="3:6" ht="19.5" x14ac:dyDescent="0.25">
      <c r="C12" s="38">
        <v>1937</v>
      </c>
      <c r="D12" s="39">
        <v>2</v>
      </c>
      <c r="E12" s="39">
        <v>3</v>
      </c>
      <c r="F12" s="40">
        <v>2.4E-2</v>
      </c>
    </row>
    <row r="13" spans="3:6" ht="19.5" x14ac:dyDescent="0.25">
      <c r="C13" s="38">
        <v>1938</v>
      </c>
      <c r="D13" s="39">
        <v>0</v>
      </c>
      <c r="E13" s="39">
        <v>1</v>
      </c>
      <c r="F13" s="40">
        <v>1E-3</v>
      </c>
    </row>
    <row r="14" spans="3:6" ht="19.5" x14ac:dyDescent="0.25">
      <c r="C14" s="38">
        <v>1939</v>
      </c>
      <c r="D14" s="39">
        <v>3</v>
      </c>
      <c r="E14" s="39">
        <v>3</v>
      </c>
      <c r="F14" s="40">
        <v>0.03</v>
      </c>
    </row>
    <row r="15" spans="3:6" ht="19.5" x14ac:dyDescent="0.25">
      <c r="C15" s="38">
        <v>1940</v>
      </c>
      <c r="D15" s="39">
        <v>3</v>
      </c>
      <c r="E15" s="39">
        <v>3</v>
      </c>
      <c r="F15" s="40">
        <v>2.8000000000000001E-2</v>
      </c>
    </row>
    <row r="16" spans="3:6" ht="19.5" x14ac:dyDescent="0.25">
      <c r="C16" s="38">
        <v>1941</v>
      </c>
      <c r="D16" s="39">
        <v>5</v>
      </c>
      <c r="E16" s="39">
        <v>6</v>
      </c>
      <c r="F16" s="40">
        <v>3.7999999999999999E-2</v>
      </c>
    </row>
    <row r="17" spans="3:6" ht="19.5" x14ac:dyDescent="0.25">
      <c r="C17" s="38">
        <v>1942</v>
      </c>
      <c r="D17" s="39">
        <v>21</v>
      </c>
      <c r="E17" s="39">
        <v>23</v>
      </c>
      <c r="F17" s="40">
        <v>0.124</v>
      </c>
    </row>
    <row r="18" spans="3:6" ht="19.5" x14ac:dyDescent="0.25">
      <c r="C18" s="38">
        <v>1943</v>
      </c>
      <c r="D18" s="39">
        <v>55</v>
      </c>
      <c r="E18" s="39">
        <v>64</v>
      </c>
      <c r="F18" s="40">
        <v>0.26900000000000002</v>
      </c>
    </row>
    <row r="19" spans="3:6" ht="19.5" x14ac:dyDescent="0.25">
      <c r="C19" s="38">
        <v>1944</v>
      </c>
      <c r="D19" s="39">
        <v>48</v>
      </c>
      <c r="E19" s="39">
        <v>64</v>
      </c>
      <c r="F19" s="40">
        <v>0.21199999999999999</v>
      </c>
    </row>
    <row r="20" spans="3:6" ht="19.5" x14ac:dyDescent="0.25">
      <c r="C20" s="38">
        <v>1945</v>
      </c>
      <c r="D20" s="39">
        <v>48</v>
      </c>
      <c r="E20" s="39">
        <v>58</v>
      </c>
      <c r="F20" s="40">
        <v>0.20899999999999999</v>
      </c>
    </row>
    <row r="21" spans="3:6" ht="19.5" x14ac:dyDescent="0.25">
      <c r="C21" s="38">
        <v>1946</v>
      </c>
      <c r="D21" s="39">
        <v>16</v>
      </c>
      <c r="E21" s="39">
        <v>10</v>
      </c>
      <c r="F21" s="40">
        <v>7.0000000000000007E-2</v>
      </c>
    </row>
    <row r="22" spans="3:6" ht="19.5" x14ac:dyDescent="0.25">
      <c r="C22" s="38">
        <v>1947</v>
      </c>
      <c r="D22" s="39">
        <v>-4</v>
      </c>
      <c r="E22" s="39">
        <v>-11</v>
      </c>
      <c r="F22" s="40">
        <v>-1.6E-2</v>
      </c>
    </row>
    <row r="23" spans="3:6" ht="19.5" x14ac:dyDescent="0.25">
      <c r="C23" s="38">
        <v>1948</v>
      </c>
      <c r="D23" s="39">
        <v>-12</v>
      </c>
      <c r="E23" s="39">
        <v>-6</v>
      </c>
      <c r="F23" s="40">
        <v>-4.2999999999999997E-2</v>
      </c>
    </row>
    <row r="24" spans="3:6" ht="19.5" x14ac:dyDescent="0.25">
      <c r="C24" s="38">
        <v>1949</v>
      </c>
      <c r="D24" s="39">
        <v>-1</v>
      </c>
      <c r="E24" s="39">
        <v>0</v>
      </c>
      <c r="F24" s="40">
        <v>-2E-3</v>
      </c>
    </row>
    <row r="25" spans="3:6" ht="19.5" x14ac:dyDescent="0.25">
      <c r="C25" s="38">
        <v>1950</v>
      </c>
      <c r="D25" s="39">
        <v>3</v>
      </c>
      <c r="E25" s="39">
        <v>5</v>
      </c>
      <c r="F25" s="40">
        <v>0.01</v>
      </c>
    </row>
    <row r="26" spans="3:6" ht="19.5" x14ac:dyDescent="0.25">
      <c r="C26" s="38">
        <v>1951</v>
      </c>
      <c r="D26" s="39">
        <v>-6</v>
      </c>
      <c r="E26" s="39">
        <v>-2</v>
      </c>
      <c r="F26" s="40">
        <v>-1.7999999999999999E-2</v>
      </c>
    </row>
    <row r="27" spans="3:6" ht="19.5" x14ac:dyDescent="0.25">
      <c r="C27" s="38">
        <v>1952</v>
      </c>
      <c r="D27" s="39">
        <v>2</v>
      </c>
      <c r="E27" s="39">
        <v>4</v>
      </c>
      <c r="F27" s="40">
        <v>4.0000000000000001E-3</v>
      </c>
    </row>
    <row r="28" spans="3:6" ht="19.5" x14ac:dyDescent="0.25">
      <c r="C28" s="38">
        <v>1953</v>
      </c>
      <c r="D28" s="39">
        <v>6</v>
      </c>
      <c r="E28" s="39">
        <v>7</v>
      </c>
      <c r="F28" s="40">
        <v>1.7000000000000001E-2</v>
      </c>
    </row>
    <row r="29" spans="3:6" ht="19.5" x14ac:dyDescent="0.25">
      <c r="C29" s="38">
        <v>1954</v>
      </c>
      <c r="D29" s="39">
        <v>1</v>
      </c>
      <c r="E29" s="39">
        <v>5</v>
      </c>
      <c r="F29" s="40">
        <v>3.0000000000000001E-3</v>
      </c>
    </row>
    <row r="30" spans="3:6" ht="19.5" x14ac:dyDescent="0.25">
      <c r="C30" s="38">
        <v>1955</v>
      </c>
      <c r="D30" s="39">
        <v>3</v>
      </c>
      <c r="E30" s="39">
        <v>3</v>
      </c>
      <c r="F30" s="40">
        <v>7.0000000000000001E-3</v>
      </c>
    </row>
    <row r="31" spans="3:6" ht="19.5" x14ac:dyDescent="0.25">
      <c r="C31" s="38">
        <v>1956</v>
      </c>
      <c r="D31" s="39">
        <v>-4</v>
      </c>
      <c r="E31" s="39">
        <v>-2</v>
      </c>
      <c r="F31" s="40">
        <v>-8.9999999999999993E-3</v>
      </c>
    </row>
    <row r="32" spans="3:6" ht="19.5" x14ac:dyDescent="0.25">
      <c r="C32" s="38">
        <v>1957</v>
      </c>
      <c r="D32" s="39">
        <v>-3</v>
      </c>
      <c r="E32" s="39">
        <v>-2</v>
      </c>
      <c r="F32" s="40">
        <v>-7.0000000000000001E-3</v>
      </c>
    </row>
    <row r="33" spans="3:6" ht="19.5" x14ac:dyDescent="0.25">
      <c r="C33" s="38">
        <v>1958</v>
      </c>
      <c r="D33" s="39">
        <v>3</v>
      </c>
      <c r="E33" s="39">
        <v>6</v>
      </c>
      <c r="F33" s="40">
        <v>6.0000000000000001E-3</v>
      </c>
    </row>
    <row r="34" spans="3:6" ht="19.5" x14ac:dyDescent="0.25">
      <c r="C34" s="38">
        <v>1959</v>
      </c>
      <c r="D34" s="39">
        <v>13</v>
      </c>
      <c r="E34" s="39">
        <v>8</v>
      </c>
      <c r="F34" s="40">
        <v>2.5000000000000001E-2</v>
      </c>
    </row>
    <row r="35" spans="3:6" ht="19.5" x14ac:dyDescent="0.25">
      <c r="C35" s="38">
        <v>1960</v>
      </c>
      <c r="D35" s="39">
        <v>0</v>
      </c>
      <c r="E35" s="39">
        <v>2</v>
      </c>
      <c r="F35" s="40">
        <v>-1E-3</v>
      </c>
    </row>
    <row r="36" spans="3:6" ht="19.5" x14ac:dyDescent="0.25">
      <c r="C36" s="38">
        <v>1961</v>
      </c>
      <c r="D36" s="39">
        <v>3</v>
      </c>
      <c r="E36" s="39">
        <v>3</v>
      </c>
      <c r="F36" s="40">
        <v>6.0000000000000001E-3</v>
      </c>
    </row>
    <row r="37" spans="3:6" ht="19.5" x14ac:dyDescent="0.25">
      <c r="C37" s="38">
        <v>1962</v>
      </c>
      <c r="D37" s="39">
        <v>7</v>
      </c>
      <c r="E37" s="39">
        <v>9</v>
      </c>
      <c r="F37" s="40">
        <v>1.2E-2</v>
      </c>
    </row>
    <row r="38" spans="3:6" ht="19.5" x14ac:dyDescent="0.25">
      <c r="C38" s="38">
        <v>1963</v>
      </c>
      <c r="D38" s="39">
        <v>5</v>
      </c>
      <c r="E38" s="39">
        <v>8</v>
      </c>
      <c r="F38" s="40">
        <v>7.0000000000000001E-3</v>
      </c>
    </row>
    <row r="39" spans="3:6" ht="19.5" x14ac:dyDescent="0.25">
      <c r="C39" s="38">
        <v>1964</v>
      </c>
      <c r="D39" s="39">
        <v>6</v>
      </c>
      <c r="E39" s="39">
        <v>6</v>
      </c>
      <c r="F39" s="40">
        <v>8.9999999999999993E-3</v>
      </c>
    </row>
    <row r="40" spans="3:6" ht="19.5" x14ac:dyDescent="0.25">
      <c r="C40" s="38">
        <v>1965</v>
      </c>
      <c r="D40" s="39">
        <v>1</v>
      </c>
      <c r="E40" s="39">
        <v>6</v>
      </c>
      <c r="F40" s="40">
        <v>2E-3</v>
      </c>
    </row>
    <row r="41" spans="3:6" ht="19.5" x14ac:dyDescent="0.25">
      <c r="C41" s="38">
        <v>1966</v>
      </c>
      <c r="D41" s="39">
        <v>4</v>
      </c>
      <c r="E41" s="39">
        <v>3</v>
      </c>
      <c r="F41" s="40">
        <v>5.0000000000000001E-3</v>
      </c>
    </row>
    <row r="42" spans="3:6" ht="19.5" x14ac:dyDescent="0.25">
      <c r="C42" s="38">
        <v>1967</v>
      </c>
      <c r="D42" s="39">
        <v>9</v>
      </c>
      <c r="E42" s="39">
        <v>6</v>
      </c>
      <c r="F42" s="40">
        <v>0.01</v>
      </c>
    </row>
    <row r="43" spans="3:6" ht="19.5" x14ac:dyDescent="0.25">
      <c r="C43" s="38">
        <v>1968</v>
      </c>
      <c r="D43" s="39">
        <v>25</v>
      </c>
      <c r="E43" s="39">
        <v>21</v>
      </c>
      <c r="F43" s="40">
        <v>2.7E-2</v>
      </c>
    </row>
    <row r="44" spans="3:6" ht="19.5" x14ac:dyDescent="0.25">
      <c r="C44" s="38">
        <v>1969</v>
      </c>
      <c r="D44" s="39">
        <v>-3</v>
      </c>
      <c r="E44" s="39">
        <v>6</v>
      </c>
      <c r="F44" s="40">
        <v>-3.0000000000000001E-3</v>
      </c>
    </row>
    <row r="45" spans="3:6" ht="19.5" x14ac:dyDescent="0.25">
      <c r="C45" s="38">
        <v>1970</v>
      </c>
      <c r="D45" s="39">
        <v>3</v>
      </c>
      <c r="E45" s="39">
        <v>17</v>
      </c>
      <c r="F45" s="40">
        <v>3.0000000000000001E-3</v>
      </c>
    </row>
    <row r="46" spans="3:6" ht="19.5" x14ac:dyDescent="0.25">
      <c r="C46" s="38">
        <v>1971</v>
      </c>
      <c r="D46" s="39">
        <v>23</v>
      </c>
      <c r="E46" s="39">
        <v>27</v>
      </c>
      <c r="F46" s="40">
        <v>0.02</v>
      </c>
    </row>
    <row r="47" spans="3:6" ht="19.5" x14ac:dyDescent="0.25">
      <c r="C47" s="38">
        <v>1972</v>
      </c>
      <c r="D47" s="39">
        <v>23</v>
      </c>
      <c r="E47" s="39">
        <v>29</v>
      </c>
      <c r="F47" s="40">
        <v>1.7999999999999999E-2</v>
      </c>
    </row>
    <row r="48" spans="3:6" ht="19.5" x14ac:dyDescent="0.25">
      <c r="C48" s="38">
        <v>1973</v>
      </c>
      <c r="D48" s="39">
        <v>15</v>
      </c>
      <c r="E48" s="39">
        <v>31</v>
      </c>
      <c r="F48" s="40">
        <v>0.01</v>
      </c>
    </row>
    <row r="49" spans="3:6" ht="19.5" x14ac:dyDescent="0.25">
      <c r="C49" s="38">
        <v>1974</v>
      </c>
      <c r="D49" s="39">
        <v>6</v>
      </c>
      <c r="E49" s="39">
        <v>17</v>
      </c>
      <c r="F49" s="40">
        <v>4.0000000000000001E-3</v>
      </c>
    </row>
    <row r="50" spans="3:6" ht="19.5" x14ac:dyDescent="0.25">
      <c r="C50" s="38">
        <v>1975</v>
      </c>
      <c r="D50" s="39">
        <v>53</v>
      </c>
      <c r="E50" s="39">
        <v>58</v>
      </c>
      <c r="F50" s="40">
        <v>3.2000000000000001E-2</v>
      </c>
    </row>
    <row r="51" spans="3:6" ht="19.5" x14ac:dyDescent="0.25">
      <c r="C51" s="38">
        <v>1976</v>
      </c>
      <c r="D51" s="39">
        <v>74</v>
      </c>
      <c r="E51" s="39">
        <v>87</v>
      </c>
      <c r="F51" s="40">
        <v>3.9E-2</v>
      </c>
    </row>
    <row r="52" spans="3:6" ht="19.5" x14ac:dyDescent="0.25">
      <c r="C52" s="38">
        <v>1977</v>
      </c>
      <c r="D52" s="39">
        <v>54</v>
      </c>
      <c r="E52" s="39">
        <v>78</v>
      </c>
      <c r="F52" s="40">
        <v>2.5999999999999999E-2</v>
      </c>
    </row>
    <row r="53" spans="3:6" ht="19.5" x14ac:dyDescent="0.25">
      <c r="C53" s="38">
        <v>1978</v>
      </c>
      <c r="D53" s="39">
        <v>59</v>
      </c>
      <c r="E53" s="39">
        <v>73</v>
      </c>
      <c r="F53" s="40">
        <v>2.5000000000000001E-2</v>
      </c>
    </row>
    <row r="54" spans="3:6" ht="19.5" x14ac:dyDescent="0.25">
      <c r="C54" s="38">
        <v>1979</v>
      </c>
      <c r="D54" s="39">
        <v>41</v>
      </c>
      <c r="E54" s="39">
        <v>55</v>
      </c>
      <c r="F54" s="40">
        <v>1.6E-2</v>
      </c>
    </row>
    <row r="55" spans="3:6" ht="19.5" x14ac:dyDescent="0.25">
      <c r="C55" s="38">
        <v>1980</v>
      </c>
      <c r="D55" s="39">
        <v>74</v>
      </c>
      <c r="E55" s="39">
        <v>81</v>
      </c>
      <c r="F55" s="40">
        <v>2.5999999999999999E-2</v>
      </c>
    </row>
    <row r="56" spans="3:6" ht="19.5" x14ac:dyDescent="0.25">
      <c r="C56" s="38">
        <v>1981</v>
      </c>
      <c r="D56" s="39">
        <v>79</v>
      </c>
      <c r="E56" s="39">
        <v>90</v>
      </c>
      <c r="F56" s="40">
        <v>2.5000000000000001E-2</v>
      </c>
    </row>
    <row r="57" spans="3:6" ht="19.5" x14ac:dyDescent="0.25">
      <c r="C57" s="38">
        <v>1982</v>
      </c>
      <c r="D57" s="39">
        <v>128</v>
      </c>
      <c r="E57" s="39">
        <v>144</v>
      </c>
      <c r="F57" s="40">
        <v>3.7999999999999999E-2</v>
      </c>
    </row>
    <row r="58" spans="3:6" ht="19.5" x14ac:dyDescent="0.25">
      <c r="C58" s="38">
        <v>1983</v>
      </c>
      <c r="D58" s="39">
        <v>208</v>
      </c>
      <c r="E58" s="39">
        <v>235</v>
      </c>
      <c r="F58" s="40">
        <v>5.7000000000000002E-2</v>
      </c>
    </row>
    <row r="59" spans="3:6" ht="19.5" x14ac:dyDescent="0.25">
      <c r="C59" s="38">
        <v>1984</v>
      </c>
      <c r="D59" s="39">
        <v>185</v>
      </c>
      <c r="E59" s="39">
        <v>195</v>
      </c>
      <c r="F59" s="40">
        <v>4.5999999999999999E-2</v>
      </c>
    </row>
    <row r="60" spans="3:6" ht="19.5" x14ac:dyDescent="0.25">
      <c r="C60" s="38">
        <v>1985</v>
      </c>
      <c r="D60" s="39">
        <v>212</v>
      </c>
      <c r="E60" s="39">
        <v>251</v>
      </c>
      <c r="F60" s="40">
        <v>4.9000000000000002E-2</v>
      </c>
    </row>
    <row r="61" spans="3:6" ht="19.5" x14ac:dyDescent="0.25">
      <c r="C61" s="38">
        <v>1986</v>
      </c>
      <c r="D61" s="39">
        <v>221</v>
      </c>
      <c r="E61" s="39">
        <v>302</v>
      </c>
      <c r="F61" s="40">
        <v>4.8000000000000001E-2</v>
      </c>
    </row>
    <row r="62" spans="3:6" ht="19.5" x14ac:dyDescent="0.25">
      <c r="C62" s="38">
        <v>1987</v>
      </c>
      <c r="D62" s="39">
        <v>150</v>
      </c>
      <c r="E62" s="39">
        <v>225</v>
      </c>
      <c r="F62" s="40">
        <v>3.1E-2</v>
      </c>
    </row>
    <row r="63" spans="3:6" ht="19.5" x14ac:dyDescent="0.25">
      <c r="C63" s="38">
        <v>1988</v>
      </c>
      <c r="D63" s="39">
        <v>155</v>
      </c>
      <c r="E63" s="39">
        <v>252</v>
      </c>
      <c r="F63" s="40">
        <v>0.03</v>
      </c>
    </row>
    <row r="64" spans="3:6" ht="19.5" x14ac:dyDescent="0.25">
      <c r="C64" s="38">
        <v>1989</v>
      </c>
      <c r="D64" s="39">
        <v>153</v>
      </c>
      <c r="E64" s="39">
        <v>255</v>
      </c>
      <c r="F64" s="40">
        <v>2.7E-2</v>
      </c>
    </row>
    <row r="65" spans="3:6" ht="19.5" x14ac:dyDescent="0.25">
      <c r="C65" s="38">
        <v>1990</v>
      </c>
      <c r="D65" s="39">
        <v>221</v>
      </c>
      <c r="E65" s="39">
        <v>376</v>
      </c>
      <c r="F65" s="40">
        <v>3.6999999999999998E-2</v>
      </c>
    </row>
    <row r="66" spans="3:6" ht="19.5" x14ac:dyDescent="0.25">
      <c r="C66" s="38">
        <v>1991</v>
      </c>
      <c r="D66" s="39">
        <v>269</v>
      </c>
      <c r="E66" s="39">
        <v>432</v>
      </c>
      <c r="F66" s="40">
        <v>4.3999999999999997E-2</v>
      </c>
    </row>
    <row r="67" spans="3:6" ht="19.5" x14ac:dyDescent="0.25">
      <c r="C67" s="38">
        <v>1992</v>
      </c>
      <c r="D67" s="39">
        <v>290</v>
      </c>
      <c r="E67" s="39">
        <v>399</v>
      </c>
      <c r="F67" s="40">
        <v>4.4999999999999998E-2</v>
      </c>
    </row>
    <row r="68" spans="3:6" ht="19.5" x14ac:dyDescent="0.25">
      <c r="C68" s="38">
        <v>1993</v>
      </c>
      <c r="D68" s="39">
        <v>255</v>
      </c>
      <c r="E68" s="39">
        <v>347</v>
      </c>
      <c r="F68" s="40">
        <v>3.6999999999999998E-2</v>
      </c>
    </row>
    <row r="69" spans="3:6" ht="19.5" x14ac:dyDescent="0.25">
      <c r="C69" s="38">
        <v>1994</v>
      </c>
      <c r="D69" s="39">
        <v>203</v>
      </c>
      <c r="E69" s="39">
        <v>281</v>
      </c>
      <c r="F69" s="40">
        <v>2.8000000000000001E-2</v>
      </c>
    </row>
    <row r="70" spans="3:6" ht="19.5" x14ac:dyDescent="0.25">
      <c r="C70" s="38">
        <v>1995</v>
      </c>
      <c r="D70" s="39">
        <v>164</v>
      </c>
      <c r="E70" s="39">
        <v>281</v>
      </c>
      <c r="F70" s="40">
        <v>2.1000000000000001E-2</v>
      </c>
    </row>
    <row r="71" spans="3:6" ht="19.5" x14ac:dyDescent="0.25">
      <c r="C71" s="38">
        <v>1996</v>
      </c>
      <c r="D71" s="39">
        <v>107</v>
      </c>
      <c r="E71" s="39">
        <v>251</v>
      </c>
      <c r="F71" s="40">
        <v>1.2999999999999999E-2</v>
      </c>
    </row>
    <row r="72" spans="3:6" ht="19.5" x14ac:dyDescent="0.25">
      <c r="C72" s="38">
        <v>1997</v>
      </c>
      <c r="D72" s="39">
        <v>22</v>
      </c>
      <c r="E72" s="39">
        <v>188</v>
      </c>
      <c r="F72" s="40">
        <v>3.0000000000000001E-3</v>
      </c>
    </row>
    <row r="73" spans="3:6" ht="19.5" x14ac:dyDescent="0.25">
      <c r="C73" s="38">
        <v>1998</v>
      </c>
      <c r="D73" s="39">
        <v>-69</v>
      </c>
      <c r="E73" s="39">
        <v>113</v>
      </c>
      <c r="F73" s="40">
        <v>-8.0000000000000002E-3</v>
      </c>
    </row>
    <row r="74" spans="3:6" ht="19.5" x14ac:dyDescent="0.25">
      <c r="C74" s="38">
        <v>1999</v>
      </c>
      <c r="D74" s="39">
        <v>-126</v>
      </c>
      <c r="E74" s="39">
        <v>130</v>
      </c>
      <c r="F74" s="40">
        <v>-1.2999999999999999E-2</v>
      </c>
    </row>
    <row r="75" spans="3:6" ht="19.5" x14ac:dyDescent="0.25">
      <c r="C75" s="38">
        <v>2000</v>
      </c>
      <c r="D75" s="39">
        <v>-236</v>
      </c>
      <c r="E75" s="39">
        <v>18</v>
      </c>
      <c r="F75" s="40">
        <v>-2.3E-2</v>
      </c>
    </row>
    <row r="76" spans="3:6" ht="19.5" x14ac:dyDescent="0.25">
      <c r="C76" s="38">
        <v>2001</v>
      </c>
      <c r="D76" s="39">
        <v>-128</v>
      </c>
      <c r="E76" s="39">
        <v>133</v>
      </c>
      <c r="F76" s="40">
        <v>-1.2E-2</v>
      </c>
    </row>
    <row r="77" spans="3:6" ht="19.5" x14ac:dyDescent="0.25">
      <c r="C77" s="38">
        <v>2002</v>
      </c>
      <c r="D77" s="39">
        <v>158</v>
      </c>
      <c r="E77" s="39">
        <v>421</v>
      </c>
      <c r="F77" s="40">
        <v>1.4E-2</v>
      </c>
    </row>
    <row r="78" spans="3:6" ht="19.5" x14ac:dyDescent="0.25">
      <c r="C78" s="38">
        <v>2003</v>
      </c>
      <c r="D78" s="39">
        <v>378</v>
      </c>
      <c r="E78" s="39">
        <v>555</v>
      </c>
      <c r="F78" s="40">
        <v>3.3000000000000002E-2</v>
      </c>
    </row>
    <row r="79" spans="3:6" ht="19.5" x14ac:dyDescent="0.25">
      <c r="C79" s="38">
        <v>2004</v>
      </c>
      <c r="D79" s="39">
        <v>413</v>
      </c>
      <c r="E79" s="39">
        <v>596</v>
      </c>
      <c r="F79" s="40">
        <v>3.4000000000000002E-2</v>
      </c>
    </row>
    <row r="80" spans="3:6" ht="19.5" x14ac:dyDescent="0.25">
      <c r="C80" s="38">
        <v>2005</v>
      </c>
      <c r="D80" s="39">
        <v>318</v>
      </c>
      <c r="E80" s="39">
        <v>554</v>
      </c>
      <c r="F80" s="40">
        <v>2.4E-2</v>
      </c>
    </row>
    <row r="81" spans="3:6" ht="19.5" x14ac:dyDescent="0.25">
      <c r="C81" s="38">
        <v>2006</v>
      </c>
      <c r="D81" s="39">
        <v>248</v>
      </c>
      <c r="E81" s="39">
        <v>574</v>
      </c>
      <c r="F81" s="40">
        <v>1.7999999999999999E-2</v>
      </c>
    </row>
    <row r="82" spans="3:6" ht="19.5" x14ac:dyDescent="0.25">
      <c r="C82" s="38">
        <v>2007</v>
      </c>
      <c r="D82" s="39">
        <v>161</v>
      </c>
      <c r="E82" s="39">
        <v>501</v>
      </c>
      <c r="F82" s="40">
        <v>1.0999999999999999E-2</v>
      </c>
    </row>
    <row r="83" spans="3:6" ht="19.5" x14ac:dyDescent="0.25">
      <c r="C83" s="38">
        <v>2008</v>
      </c>
      <c r="D83" s="39">
        <v>459</v>
      </c>
      <c r="E83" s="39">
        <v>1017</v>
      </c>
      <c r="F83" s="40">
        <v>3.1E-2</v>
      </c>
    </row>
    <row r="84" spans="3:6" ht="19.5" x14ac:dyDescent="0.25">
      <c r="C84" s="38">
        <v>2009</v>
      </c>
      <c r="D84" s="39">
        <v>1413</v>
      </c>
      <c r="E84" s="39">
        <v>1885</v>
      </c>
      <c r="F84" s="40">
        <v>9.8000000000000004E-2</v>
      </c>
    </row>
    <row r="85" spans="3:6" ht="19.5" x14ac:dyDescent="0.25">
      <c r="C85" s="38">
        <v>2010</v>
      </c>
      <c r="D85" s="39">
        <v>1294</v>
      </c>
      <c r="E85" s="39">
        <v>1652</v>
      </c>
      <c r="F85" s="40">
        <v>8.5999999999999993E-2</v>
      </c>
    </row>
    <row r="86" spans="3:6" ht="19.5" x14ac:dyDescent="0.25">
      <c r="C86" s="38">
        <v>2011</v>
      </c>
      <c r="D86" s="39">
        <v>1300</v>
      </c>
      <c r="E86" s="39">
        <v>1229</v>
      </c>
      <c r="F86" s="40">
        <v>8.3000000000000004E-2</v>
      </c>
    </row>
    <row r="87" spans="3:6" ht="19.5" x14ac:dyDescent="0.25">
      <c r="C87" s="38">
        <v>2012</v>
      </c>
      <c r="D87" s="39">
        <v>1077</v>
      </c>
      <c r="E87" s="39">
        <v>1276</v>
      </c>
      <c r="F87" s="40">
        <v>6.6000000000000003E-2</v>
      </c>
    </row>
    <row r="88" spans="3:6" ht="19.5" x14ac:dyDescent="0.25">
      <c r="C88" s="38">
        <v>2013</v>
      </c>
      <c r="D88" s="39">
        <v>680</v>
      </c>
      <c r="E88" s="39">
        <v>672</v>
      </c>
      <c r="F88" s="40">
        <v>0.04</v>
      </c>
    </row>
    <row r="89" spans="3:6" ht="19.5" x14ac:dyDescent="0.25">
      <c r="C89" s="38">
        <v>2014</v>
      </c>
      <c r="D89" s="39">
        <v>485</v>
      </c>
      <c r="E89" s="39">
        <v>1086</v>
      </c>
      <c r="F89" s="40">
        <v>2.8000000000000001E-2</v>
      </c>
    </row>
    <row r="90" spans="3:6" ht="19.5" x14ac:dyDescent="0.25">
      <c r="C90" s="38">
        <v>2015</v>
      </c>
      <c r="D90" s="39">
        <v>442</v>
      </c>
      <c r="E90" s="39">
        <v>327</v>
      </c>
      <c r="F90" s="40">
        <v>2.4E-2</v>
      </c>
    </row>
    <row r="91" spans="3:6" ht="19.5" x14ac:dyDescent="0.25">
      <c r="C91" s="38">
        <v>2016</v>
      </c>
      <c r="D91" s="39">
        <v>585</v>
      </c>
      <c r="E91" s="39">
        <v>1423</v>
      </c>
      <c r="F91" s="40">
        <v>3.1E-2</v>
      </c>
    </row>
    <row r="92" spans="3:6" ht="19.5" x14ac:dyDescent="0.25">
      <c r="C92" s="38">
        <v>2017</v>
      </c>
      <c r="D92" s="39">
        <v>665</v>
      </c>
      <c r="E92" s="39">
        <v>671</v>
      </c>
      <c r="F92" s="40">
        <v>3.4000000000000002E-2</v>
      </c>
    </row>
    <row r="93" spans="3:6" ht="19.5" x14ac:dyDescent="0.25">
      <c r="C93" s="38">
        <v>2018</v>
      </c>
      <c r="D93" s="39">
        <v>779</v>
      </c>
      <c r="E93" s="39">
        <v>1271</v>
      </c>
      <c r="F93" s="40">
        <v>3.7999999999999999E-2</v>
      </c>
    </row>
    <row r="94" spans="3:6" ht="19.5" x14ac:dyDescent="0.25">
      <c r="C94" s="38">
        <v>2019</v>
      </c>
      <c r="D94" s="39">
        <v>984</v>
      </c>
      <c r="E94" s="39">
        <v>1203</v>
      </c>
      <c r="F94" s="40">
        <v>4.5999999999999999E-2</v>
      </c>
    </row>
    <row r="95" spans="3:6" ht="19.5" x14ac:dyDescent="0.25">
      <c r="C95" s="38">
        <v>2020</v>
      </c>
      <c r="D95" s="39">
        <v>3132</v>
      </c>
      <c r="E95" s="39">
        <v>4226</v>
      </c>
      <c r="F95" s="40">
        <v>0.14699999999999999</v>
      </c>
    </row>
    <row r="96" spans="3:6" ht="19.5" x14ac:dyDescent="0.25">
      <c r="C96" s="38">
        <v>2021</v>
      </c>
      <c r="D96" s="39">
        <v>2772</v>
      </c>
      <c r="E96" s="39">
        <v>1484</v>
      </c>
      <c r="F96" s="40">
        <v>0.11799999999999999</v>
      </c>
    </row>
    <row r="97" spans="3:6" ht="19.5" x14ac:dyDescent="0.25">
      <c r="C97" s="38">
        <v>2022</v>
      </c>
      <c r="D97" s="39">
        <v>1376</v>
      </c>
      <c r="E97" s="39">
        <v>1402</v>
      </c>
      <c r="F97" s="40">
        <v>5.2999999999999999E-2</v>
      </c>
    </row>
    <row r="98" spans="3:6" ht="19.5" x14ac:dyDescent="0.25">
      <c r="C98" s="38">
        <v>2023</v>
      </c>
      <c r="D98" s="39">
        <v>1684</v>
      </c>
      <c r="E98" s="39">
        <v>2238</v>
      </c>
      <c r="F98" s="40">
        <v>6.2E-2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2</vt:i4>
      </vt:variant>
    </vt:vector>
  </HeadingPairs>
  <TitlesOfParts>
    <vt:vector size="18" baseType="lpstr">
      <vt:lpstr>about</vt:lpstr>
      <vt:lpstr>ANALYSIS</vt:lpstr>
      <vt:lpstr>GDP</vt:lpstr>
      <vt:lpstr>inflation</vt:lpstr>
      <vt:lpstr>unemployment rate</vt:lpstr>
      <vt:lpstr>Labor force participation rate </vt:lpstr>
      <vt:lpstr>employment</vt:lpstr>
      <vt:lpstr>poverty</vt:lpstr>
      <vt:lpstr>deficit</vt:lpstr>
      <vt:lpstr>StockMarket</vt:lpstr>
      <vt:lpstr>FYFSD</vt:lpstr>
      <vt:lpstr>housing</vt:lpstr>
      <vt:lpstr>colleges</vt:lpstr>
      <vt:lpstr>gas prices</vt:lpstr>
      <vt:lpstr>household income</vt:lpstr>
      <vt:lpstr>congress</vt:lpstr>
      <vt:lpstr>ANALYSIS!Print_Area</vt:lpstr>
      <vt:lpstr>GDP!Print_Area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eric david</dc:creator>
  <cp:lastModifiedBy>Eric David</cp:lastModifiedBy>
  <dcterms:created xsi:type="dcterms:W3CDTF">2024-06-02T17:16:24Z</dcterms:created>
  <dcterms:modified xsi:type="dcterms:W3CDTF">2024-06-08T15:47:21Z</dcterms:modified>
</cp:coreProperties>
</file>