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373867_live_warwick_ac_uk/Documents/Warwick/Modules/PO12Q/Seminars/PO12Q_Seminar_Week 5/"/>
    </mc:Choice>
  </mc:AlternateContent>
  <xr:revisionPtr revIDLastSave="114" documentId="11_144A03E2ACE44B6A332A7933CA070F099E6AD964" xr6:coauthVersionLast="47" xr6:coauthVersionMax="47" xr10:uidLastSave="{B5CCEEE8-6367-9D4C-89A4-7CCB20650873}"/>
  <bookViews>
    <workbookView xWindow="940" yWindow="500" windowWidth="27860" windowHeight="10360" tabRatio="500" xr2:uid="{00000000-000D-0000-FFFF-FFFF00000000}"/>
  </bookViews>
  <sheets>
    <sheet name="Sheet1" sheetId="1" r:id="rId1"/>
    <sheet name="LaT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2" l="1"/>
  <c r="M18" i="2"/>
  <c r="G2" i="2"/>
  <c r="G3" i="2"/>
  <c r="G4" i="2"/>
  <c r="G5" i="2"/>
  <c r="G6" i="2"/>
  <c r="G7" i="2"/>
  <c r="G8" i="2"/>
  <c r="G9" i="2"/>
  <c r="G10" i="2"/>
  <c r="G11" i="2"/>
  <c r="K2" i="2"/>
  <c r="K3" i="2"/>
  <c r="K4" i="2"/>
  <c r="K5" i="2"/>
  <c r="K6" i="2"/>
  <c r="K7" i="2"/>
  <c r="K8" i="2"/>
  <c r="M8" i="2" s="1"/>
  <c r="K9" i="2"/>
  <c r="K10" i="2"/>
  <c r="K11" i="2"/>
  <c r="E13" i="2"/>
  <c r="C13" i="2"/>
  <c r="M11" i="2" s="1"/>
  <c r="Q11" i="2"/>
  <c r="Q10" i="2"/>
  <c r="W10" i="2" s="1"/>
  <c r="Y10" i="2" s="1"/>
  <c r="Q9" i="2"/>
  <c r="Q8" i="2"/>
  <c r="W8" i="2" s="1"/>
  <c r="Y8" i="2" s="1"/>
  <c r="Q7" i="2"/>
  <c r="Q6" i="2"/>
  <c r="W6" i="2" s="1"/>
  <c r="Y6" i="2" s="1"/>
  <c r="M6" i="2"/>
  <c r="Q5" i="2"/>
  <c r="Q4" i="2"/>
  <c r="W4" i="2" s="1"/>
  <c r="Y4" i="2" s="1"/>
  <c r="Q3" i="2"/>
  <c r="S3" i="2" s="1"/>
  <c r="U3" i="2" s="1"/>
  <c r="Q2" i="2"/>
  <c r="W2" i="2" s="1"/>
  <c r="Y2" i="2" s="1"/>
  <c r="K17" i="1"/>
  <c r="L2" i="1"/>
  <c r="I2" i="1"/>
  <c r="K16" i="1"/>
  <c r="S5" i="2" l="1"/>
  <c r="U5" i="2" s="1"/>
  <c r="S11" i="2"/>
  <c r="U11" i="2" s="1"/>
  <c r="S9" i="2"/>
  <c r="U9" i="2" s="1"/>
  <c r="S7" i="2"/>
  <c r="U7" i="2" s="1"/>
  <c r="M4" i="2"/>
  <c r="M2" i="2"/>
  <c r="M10" i="2"/>
  <c r="M3" i="2"/>
  <c r="M5" i="2"/>
  <c r="M7" i="2"/>
  <c r="M9" i="2"/>
  <c r="W3" i="2"/>
  <c r="Y3" i="2" s="1"/>
  <c r="W7" i="2"/>
  <c r="Y7" i="2" s="1"/>
  <c r="W11" i="2"/>
  <c r="Y11" i="2" s="1"/>
  <c r="W5" i="2"/>
  <c r="Y5" i="2" s="1"/>
  <c r="W9" i="2"/>
  <c r="Y9" i="2" s="1"/>
  <c r="I10" i="2"/>
  <c r="S2" i="2"/>
  <c r="U2" i="2" s="1"/>
  <c r="S4" i="2"/>
  <c r="U4" i="2" s="1"/>
  <c r="S6" i="2"/>
  <c r="U6" i="2" s="1"/>
  <c r="S8" i="2"/>
  <c r="U8" i="2" s="1"/>
  <c r="S10" i="2"/>
  <c r="U10" i="2" s="1"/>
  <c r="I3" i="1"/>
  <c r="L3" i="1" s="1"/>
  <c r="M3" i="1" s="1"/>
  <c r="I4" i="1"/>
  <c r="L4" i="1" s="1"/>
  <c r="M4" i="1" s="1"/>
  <c r="I5" i="1"/>
  <c r="L5" i="1" s="1"/>
  <c r="M5" i="1" s="1"/>
  <c r="I6" i="1"/>
  <c r="L6" i="1" s="1"/>
  <c r="M6" i="1" s="1"/>
  <c r="I7" i="1"/>
  <c r="L7" i="1" s="1"/>
  <c r="M7" i="1" s="1"/>
  <c r="I8" i="1"/>
  <c r="L8" i="1" s="1"/>
  <c r="M8" i="1" s="1"/>
  <c r="I9" i="1"/>
  <c r="L9" i="1" s="1"/>
  <c r="M9" i="1" s="1"/>
  <c r="I10" i="1"/>
  <c r="L10" i="1" s="1"/>
  <c r="M10" i="1" s="1"/>
  <c r="I11" i="1"/>
  <c r="L11" i="1" s="1"/>
  <c r="M11" i="1" s="1"/>
  <c r="M2" i="1"/>
  <c r="O10" i="2" l="1"/>
  <c r="M14" i="2"/>
  <c r="Y14" i="2"/>
  <c r="K14" i="2"/>
  <c r="O6" i="2"/>
  <c r="I6" i="2"/>
  <c r="U14" i="2"/>
  <c r="O4" i="2"/>
  <c r="I4" i="2"/>
  <c r="O2" i="2"/>
  <c r="G14" i="2"/>
  <c r="I2" i="2"/>
  <c r="I9" i="2"/>
  <c r="O9" i="2"/>
  <c r="I5" i="2"/>
  <c r="O5" i="2"/>
  <c r="O8" i="2"/>
  <c r="I8" i="2"/>
  <c r="I11" i="2"/>
  <c r="O11" i="2"/>
  <c r="I7" i="2"/>
  <c r="O7" i="2"/>
  <c r="I3" i="2"/>
  <c r="O3" i="2"/>
  <c r="M14" i="1"/>
  <c r="C13" i="1"/>
  <c r="D6" i="1" s="1"/>
  <c r="B13" i="1"/>
  <c r="F4" i="1" s="1"/>
  <c r="G4" i="1" s="1"/>
  <c r="I14" i="2" l="1"/>
  <c r="U17" i="2" s="1"/>
  <c r="O14" i="2"/>
  <c r="J10" i="1"/>
  <c r="K10" i="1" s="1"/>
  <c r="J6" i="1"/>
  <c r="K6" i="1" s="1"/>
  <c r="J9" i="1"/>
  <c r="K9" i="1" s="1"/>
  <c r="J5" i="1"/>
  <c r="K5" i="1" s="1"/>
  <c r="J2" i="1"/>
  <c r="K2" i="1" s="1"/>
  <c r="J8" i="1"/>
  <c r="K8" i="1" s="1"/>
  <c r="J4" i="1"/>
  <c r="K4" i="1" s="1"/>
  <c r="J11" i="1"/>
  <c r="K11" i="1" s="1"/>
  <c r="J7" i="1"/>
  <c r="K7" i="1" s="1"/>
  <c r="J3" i="1"/>
  <c r="K3" i="1" s="1"/>
  <c r="E6" i="1"/>
  <c r="K14" i="1"/>
  <c r="D9" i="1"/>
  <c r="D5" i="1"/>
  <c r="F11" i="1"/>
  <c r="G11" i="1" s="1"/>
  <c r="F7" i="1"/>
  <c r="G7" i="1" s="1"/>
  <c r="F3" i="1"/>
  <c r="G3" i="1" s="1"/>
  <c r="D7" i="1"/>
  <c r="F9" i="1"/>
  <c r="G9" i="1" s="1"/>
  <c r="D2" i="1"/>
  <c r="D8" i="1"/>
  <c r="D4" i="1"/>
  <c r="F10" i="1"/>
  <c r="G10" i="1" s="1"/>
  <c r="F6" i="1"/>
  <c r="G6" i="1" s="1"/>
  <c r="D11" i="1"/>
  <c r="D3" i="1"/>
  <c r="F5" i="1"/>
  <c r="G5" i="1" s="1"/>
  <c r="D10" i="1"/>
  <c r="F2" i="1"/>
  <c r="F8" i="1"/>
  <c r="G8" i="1" s="1"/>
  <c r="U16" i="2" l="1"/>
  <c r="G2" i="1"/>
  <c r="G14" i="1" s="1"/>
  <c r="F14" i="1"/>
  <c r="E10" i="1"/>
  <c r="H10" i="1"/>
  <c r="H6" i="1"/>
  <c r="E11" i="1"/>
  <c r="H11" i="1"/>
  <c r="E8" i="1"/>
  <c r="H8" i="1"/>
  <c r="E9" i="1"/>
  <c r="H9" i="1"/>
  <c r="E2" i="1"/>
  <c r="H2" i="1"/>
  <c r="D14" i="1"/>
  <c r="E3" i="1"/>
  <c r="H3" i="1"/>
  <c r="E4" i="1"/>
  <c r="H4" i="1"/>
  <c r="E7" i="1"/>
  <c r="H7" i="1"/>
  <c r="E5" i="1"/>
  <c r="H5" i="1"/>
  <c r="H14" i="1" l="1"/>
  <c r="E14" i="1"/>
</calcChain>
</file>

<file path=xl/sharedStrings.xml><?xml version="1.0" encoding="utf-8"?>
<sst xmlns="http://schemas.openxmlformats.org/spreadsheetml/2006/main" count="160" uniqueCount="23">
  <si>
    <t>i</t>
  </si>
  <si>
    <t>age (x)</t>
  </si>
  <si>
    <t>income (y)</t>
  </si>
  <si>
    <t>y-y_bar</t>
  </si>
  <si>
    <t>x-x_bar</t>
  </si>
  <si>
    <t>x-x_bar sq</t>
  </si>
  <si>
    <t>(y-y_bar)(x-x_bar)</t>
  </si>
  <si>
    <t>MEAN</t>
  </si>
  <si>
    <t>SUM</t>
  </si>
  <si>
    <t>Y_hat</t>
  </si>
  <si>
    <t>y-y_bar_sq</t>
  </si>
  <si>
    <t>Y_hat - Y_bar</t>
  </si>
  <si>
    <t>(Y_hat - Y_bar)_sq</t>
  </si>
  <si>
    <t>(y-yhat)^2</t>
  </si>
  <si>
    <t>ESS:</t>
  </si>
  <si>
    <t>r_sq:</t>
  </si>
  <si>
    <t>RSS:</t>
  </si>
  <si>
    <t>TSS:</t>
  </si>
  <si>
    <t>y-yhat</t>
  </si>
  <si>
    <t>&amp;</t>
  </si>
  <si>
    <t>\\</t>
  </si>
  <si>
    <t>beta 0</t>
  </si>
  <si>
    <t>beta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</si>
</sst>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/>
    <xf numFmtId="2" fontId="0" fillId="0" borderId="3" xfId="0" applyNumberFormat="1" applyBorder="1" applyAlignment="1">
      <alignment horizontal="left" indent="6"/>
    </xf>
    <xf numFmtId="2" fontId="0" fillId="0" borderId="0" xfId="0" applyNumberFormat="1" applyAlignment="1">
      <alignment horizontal="left" indent="6"/>
    </xf>
    <xf numFmtId="0" fontId="0" fillId="0" borderId="4" xfId="0" applyBorder="1"/>
    <xf numFmtId="0" fontId="2" fillId="0" borderId="0" xfId="1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203200</xdr:colOff>
      <xdr:row>0</xdr:row>
      <xdr:rowOff>16934</xdr:rowOff>
    </xdr:from>
    <xdr:ext cx="4247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7C07BC-51DA-3E44-817A-5E4F95330A1E}"/>
                </a:ext>
              </a:extLst>
            </xdr:cNvPr>
            <xdr:cNvSpPr txBox="1"/>
          </xdr:nvSpPr>
          <xdr:spPr>
            <a:xfrm>
              <a:off x="2692400" y="16934"/>
              <a:ext cx="4247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67C07BC-51DA-3E44-817A-5E4F95330A1E}"/>
                </a:ext>
              </a:extLst>
            </xdr:cNvPr>
            <xdr:cNvSpPr txBox="1"/>
          </xdr:nvSpPr>
          <xdr:spPr>
            <a:xfrm>
              <a:off x="2692400" y="16934"/>
              <a:ext cx="4247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 − 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152402</xdr:colOff>
      <xdr:row>0</xdr:row>
      <xdr:rowOff>8467</xdr:rowOff>
    </xdr:from>
    <xdr:ext cx="54521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5F2F45-8533-1E43-BF56-BD4DD387B1CC}"/>
                </a:ext>
              </a:extLst>
            </xdr:cNvPr>
            <xdr:cNvSpPr txBox="1"/>
          </xdr:nvSpPr>
          <xdr:spPr>
            <a:xfrm>
              <a:off x="3471335" y="8467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05F2F45-8533-1E43-BF56-BD4DD387B1CC}"/>
                </a:ext>
              </a:extLst>
            </xdr:cNvPr>
            <xdr:cNvSpPr txBox="1"/>
          </xdr:nvSpPr>
          <xdr:spPr>
            <a:xfrm>
              <a:off x="3471335" y="8467"/>
              <a:ext cx="5452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(𝑦−𝑦 ̅)〗^2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203202</xdr:colOff>
      <xdr:row>0</xdr:row>
      <xdr:rowOff>25401</xdr:rowOff>
    </xdr:from>
    <xdr:ext cx="3079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31CAAE6-3496-044E-8A09-F851CA3D2B11}"/>
                </a:ext>
              </a:extLst>
            </xdr:cNvPr>
            <xdr:cNvSpPr txBox="1"/>
          </xdr:nvSpPr>
          <xdr:spPr>
            <a:xfrm>
              <a:off x="4351869" y="25401"/>
              <a:ext cx="307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x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 − 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31CAAE6-3496-044E-8A09-F851CA3D2B11}"/>
                </a:ext>
              </a:extLst>
            </xdr:cNvPr>
            <xdr:cNvSpPr txBox="1"/>
          </xdr:nvSpPr>
          <xdr:spPr>
            <a:xfrm>
              <a:off x="4351869" y="25401"/>
              <a:ext cx="307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x</a:t>
              </a:r>
              <a:r>
                <a:rPr lang="en-US" sz="1100" b="0" i="0">
                  <a:latin typeface="Cambria Math" panose="02040503050406030204" pitchFamily="18" charset="0"/>
                </a:rPr>
                <a:t> − 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143933</xdr:colOff>
      <xdr:row>0</xdr:row>
      <xdr:rowOff>16934</xdr:rowOff>
    </xdr:from>
    <xdr:ext cx="54123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F281E6A-E615-4845-834C-D6D55A4A4872}"/>
                </a:ext>
              </a:extLst>
            </xdr:cNvPr>
            <xdr:cNvSpPr txBox="1"/>
          </xdr:nvSpPr>
          <xdr:spPr>
            <a:xfrm>
              <a:off x="5122333" y="16934"/>
              <a:ext cx="5412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F281E6A-E615-4845-834C-D6D55A4A4872}"/>
                </a:ext>
              </a:extLst>
            </xdr:cNvPr>
            <xdr:cNvSpPr txBox="1"/>
          </xdr:nvSpPr>
          <xdr:spPr>
            <a:xfrm>
              <a:off x="5122333" y="16934"/>
              <a:ext cx="5412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(𝑥−𝑥 ̅)〗^2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0</xdr:row>
      <xdr:rowOff>25401</xdr:rowOff>
    </xdr:from>
    <xdr:ext cx="10479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9C87A2D-9897-5549-8A22-8D380E63FE2D}"/>
                </a:ext>
              </a:extLst>
            </xdr:cNvPr>
            <xdr:cNvSpPr txBox="1"/>
          </xdr:nvSpPr>
          <xdr:spPr>
            <a:xfrm>
              <a:off x="5884333" y="25401"/>
              <a:ext cx="1047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9C87A2D-9897-5549-8A22-8D380E63FE2D}"/>
                </a:ext>
              </a:extLst>
            </xdr:cNvPr>
            <xdr:cNvSpPr txBox="1"/>
          </xdr:nvSpPr>
          <xdr:spPr>
            <a:xfrm>
              <a:off x="5884333" y="25401"/>
              <a:ext cx="1047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(𝑦 − 𝑦 ̅)(𝑥 − 𝑥 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228601</xdr:colOff>
      <xdr:row>0</xdr:row>
      <xdr:rowOff>25400</xdr:rowOff>
    </xdr:from>
    <xdr:ext cx="3372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E9FBA30-AF0F-E341-909D-E308C12C1F45}"/>
                </a:ext>
              </a:extLst>
            </xdr:cNvPr>
            <xdr:cNvSpPr txBox="1"/>
          </xdr:nvSpPr>
          <xdr:spPr>
            <a:xfrm flipH="1">
              <a:off x="7272868" y="25400"/>
              <a:ext cx="337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E9FBA30-AF0F-E341-909D-E308C12C1F45}"/>
                </a:ext>
              </a:extLst>
            </xdr:cNvPr>
            <xdr:cNvSpPr txBox="1"/>
          </xdr:nvSpPr>
          <xdr:spPr>
            <a:xfrm flipH="1">
              <a:off x="7272868" y="25400"/>
              <a:ext cx="3372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 ̂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194736</xdr:colOff>
      <xdr:row>0</xdr:row>
      <xdr:rowOff>16934</xdr:rowOff>
    </xdr:from>
    <xdr:ext cx="4344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9AE2E6-7DF0-024E-992D-C4C63A9DD61B}"/>
                </a:ext>
              </a:extLst>
            </xdr:cNvPr>
            <xdr:cNvSpPr txBox="1"/>
          </xdr:nvSpPr>
          <xdr:spPr>
            <a:xfrm flipH="1">
              <a:off x="8068736" y="16934"/>
              <a:ext cx="434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B9AE2E6-7DF0-024E-992D-C4C63A9DD61B}"/>
                </a:ext>
              </a:extLst>
            </xdr:cNvPr>
            <xdr:cNvSpPr txBox="1"/>
          </xdr:nvSpPr>
          <xdr:spPr>
            <a:xfrm flipH="1">
              <a:off x="8068736" y="16934"/>
              <a:ext cx="434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 ̂  − 𝑦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254002</xdr:colOff>
      <xdr:row>0</xdr:row>
      <xdr:rowOff>25400</xdr:rowOff>
    </xdr:from>
    <xdr:ext cx="60728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6FA9667-D978-FA41-9A5C-B1F60C18260C}"/>
                </a:ext>
              </a:extLst>
            </xdr:cNvPr>
            <xdr:cNvSpPr txBox="1"/>
          </xdr:nvSpPr>
          <xdr:spPr>
            <a:xfrm>
              <a:off x="9067802" y="25400"/>
              <a:ext cx="6072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6FA9667-D978-FA41-9A5C-B1F60C18260C}"/>
                </a:ext>
              </a:extLst>
            </xdr:cNvPr>
            <xdr:cNvSpPr txBox="1"/>
          </xdr:nvSpPr>
          <xdr:spPr>
            <a:xfrm>
              <a:off x="9067802" y="25400"/>
              <a:ext cx="6072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 ̂  − 𝑦 ̅)〗^2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127001</xdr:colOff>
      <xdr:row>0</xdr:row>
      <xdr:rowOff>16934</xdr:rowOff>
    </xdr:from>
    <xdr:ext cx="4344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4C201C7-9958-DD48-A877-065438FC4376}"/>
                </a:ext>
              </a:extLst>
            </xdr:cNvPr>
            <xdr:cNvSpPr txBox="1"/>
          </xdr:nvSpPr>
          <xdr:spPr>
            <a:xfrm flipH="1">
              <a:off x="10202334" y="16934"/>
              <a:ext cx="434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4C201C7-9958-DD48-A877-065438FC4376}"/>
                </a:ext>
              </a:extLst>
            </xdr:cNvPr>
            <xdr:cNvSpPr txBox="1"/>
          </xdr:nvSpPr>
          <xdr:spPr>
            <a:xfrm flipH="1">
              <a:off x="10202334" y="16934"/>
              <a:ext cx="434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 − 𝑦 ̂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93137</xdr:colOff>
      <xdr:row>0</xdr:row>
      <xdr:rowOff>16934</xdr:rowOff>
    </xdr:from>
    <xdr:ext cx="607281" cy="175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5">
              <a:extLst>
                <a:ext uri="{FF2B5EF4-FFF2-40B4-BE49-F238E27FC236}">
                  <a16:creationId xmlns:a16="http://schemas.microsoft.com/office/drawing/2014/main" id="{37A7FD64-4E5F-0348-A044-7ADBBB43E1DA}"/>
                </a:ext>
              </a:extLst>
            </xdr:cNvPr>
            <xdr:cNvSpPr txBox="1"/>
          </xdr:nvSpPr>
          <xdr:spPr>
            <a:xfrm>
              <a:off x="10998204" y="16934"/>
              <a:ext cx="607281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̂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5">
              <a:extLst>
                <a:ext uri="{FF2B5EF4-FFF2-40B4-BE49-F238E27FC236}">
                  <a16:creationId xmlns:a16="http://schemas.microsoft.com/office/drawing/2014/main" id="{37A7FD64-4E5F-0348-A044-7ADBBB43E1DA}"/>
                </a:ext>
              </a:extLst>
            </xdr:cNvPr>
            <xdr:cNvSpPr txBox="1"/>
          </xdr:nvSpPr>
          <xdr:spPr>
            <a:xfrm>
              <a:off x="10998204" y="16934"/>
              <a:ext cx="607281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(𝑦 − 𝑦 ̂)〗^2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524934</xdr:colOff>
      <xdr:row>15</xdr:row>
      <xdr:rowOff>25400</xdr:rowOff>
    </xdr:from>
    <xdr:ext cx="58346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A3374E7-980E-014D-AFB5-C127A3069AE9}"/>
                </a:ext>
              </a:extLst>
            </xdr:cNvPr>
            <xdr:cNvSpPr txBox="1"/>
          </xdr:nvSpPr>
          <xdr:spPr>
            <a:xfrm>
              <a:off x="8398934" y="3073400"/>
              <a:ext cx="58346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A3374E7-980E-014D-AFB5-C127A3069AE9}"/>
                </a:ext>
              </a:extLst>
            </xdr:cNvPr>
            <xdr:cNvSpPr txBox="1"/>
          </xdr:nvSpPr>
          <xdr:spPr>
            <a:xfrm>
              <a:off x="8398934" y="3073400"/>
              <a:ext cx="58346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showGridLines="0" tabSelected="1" zoomScale="150" zoomScaleNormal="150" workbookViewId="0">
      <selection activeCell="H18" sqref="H18"/>
    </sheetView>
  </sheetViews>
  <sheetFormatPr baseColWidth="10" defaultRowHeight="16" x14ac:dyDescent="0.2"/>
  <cols>
    <col min="1" max="3" width="10.83203125" style="1"/>
    <col min="8" max="8" width="16.1640625" bestFit="1" customWidth="1"/>
    <col min="10" max="10" width="12.33203125" bestFit="1" customWidth="1"/>
    <col min="11" max="11" width="16.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>
        <v>1</v>
      </c>
      <c r="B2" s="3">
        <v>22</v>
      </c>
      <c r="C2" s="3">
        <v>700</v>
      </c>
      <c r="D2" s="4">
        <f>C2-$C$13</f>
        <v>-795</v>
      </c>
      <c r="E2" s="4">
        <f>D2^2</f>
        <v>632025</v>
      </c>
      <c r="F2" s="4">
        <f>B2-$B$13</f>
        <v>-17</v>
      </c>
      <c r="G2" s="4">
        <f>F2^2</f>
        <v>289</v>
      </c>
      <c r="H2" s="4">
        <f>D2*F2</f>
        <v>13515</v>
      </c>
      <c r="I2" s="4">
        <f>-53.1+39.7*B2</f>
        <v>820.30000000000007</v>
      </c>
      <c r="J2" s="4">
        <f>I2-$C$13</f>
        <v>-674.69999999999993</v>
      </c>
      <c r="K2" s="4">
        <f>J2^2</f>
        <v>455220.08999999991</v>
      </c>
      <c r="L2" s="4">
        <f>C2-I2</f>
        <v>-120.30000000000007</v>
      </c>
      <c r="M2" s="4">
        <f>L2^2</f>
        <v>14472.090000000017</v>
      </c>
    </row>
    <row r="3" spans="1:13" x14ac:dyDescent="0.2">
      <c r="A3" s="3">
        <v>2</v>
      </c>
      <c r="B3" s="3">
        <v>19</v>
      </c>
      <c r="C3" s="3">
        <v>650</v>
      </c>
      <c r="D3" s="4">
        <f t="shared" ref="D3:D11" si="0">C3-$C$13</f>
        <v>-845</v>
      </c>
      <c r="E3" s="4">
        <f t="shared" ref="E3:E11" si="1">D3^2</f>
        <v>714025</v>
      </c>
      <c r="F3" s="4">
        <f t="shared" ref="F3:F11" si="2">B3-$B$13</f>
        <v>-20</v>
      </c>
      <c r="G3" s="4">
        <f t="shared" ref="G3:G11" si="3">F3^2</f>
        <v>400</v>
      </c>
      <c r="H3" s="4">
        <f t="shared" ref="H3:H11" si="4">D3*F3</f>
        <v>16900</v>
      </c>
      <c r="I3" s="4">
        <f t="shared" ref="I3:I11" si="5">-53.1+39.7*B3</f>
        <v>701.2</v>
      </c>
      <c r="J3" s="4">
        <f t="shared" ref="J3:J11" si="6">I3-$C$13</f>
        <v>-793.8</v>
      </c>
      <c r="K3" s="4">
        <f t="shared" ref="K3:K11" si="7">J3^2</f>
        <v>630118.43999999994</v>
      </c>
      <c r="L3" s="4">
        <f t="shared" ref="L3:L11" si="8">C3-I3</f>
        <v>-51.200000000000045</v>
      </c>
      <c r="M3" s="4">
        <f t="shared" ref="M3:M11" si="9">L3^2</f>
        <v>2621.4400000000046</v>
      </c>
    </row>
    <row r="4" spans="1:13" x14ac:dyDescent="0.2">
      <c r="A4" s="3">
        <v>3</v>
      </c>
      <c r="B4" s="3">
        <v>56</v>
      </c>
      <c r="C4" s="3">
        <v>2300</v>
      </c>
      <c r="D4" s="4">
        <f t="shared" si="0"/>
        <v>805</v>
      </c>
      <c r="E4" s="4">
        <f t="shared" si="1"/>
        <v>648025</v>
      </c>
      <c r="F4" s="4">
        <f t="shared" si="2"/>
        <v>17</v>
      </c>
      <c r="G4" s="4">
        <f t="shared" si="3"/>
        <v>289</v>
      </c>
      <c r="H4" s="4">
        <f t="shared" si="4"/>
        <v>13685</v>
      </c>
      <c r="I4" s="4">
        <f t="shared" si="5"/>
        <v>2170.1000000000004</v>
      </c>
      <c r="J4" s="4">
        <f t="shared" si="6"/>
        <v>675.10000000000036</v>
      </c>
      <c r="K4" s="4">
        <f t="shared" si="7"/>
        <v>455760.01000000047</v>
      </c>
      <c r="L4" s="4">
        <f t="shared" si="8"/>
        <v>129.89999999999964</v>
      </c>
      <c r="M4" s="4">
        <f t="shared" si="9"/>
        <v>16874.009999999904</v>
      </c>
    </row>
    <row r="5" spans="1:13" x14ac:dyDescent="0.2">
      <c r="A5" s="3">
        <v>4</v>
      </c>
      <c r="B5" s="3">
        <v>45</v>
      </c>
      <c r="C5" s="3">
        <v>1900</v>
      </c>
      <c r="D5" s="4">
        <f t="shared" si="0"/>
        <v>405</v>
      </c>
      <c r="E5" s="4">
        <f t="shared" si="1"/>
        <v>164025</v>
      </c>
      <c r="F5" s="4">
        <f t="shared" si="2"/>
        <v>6</v>
      </c>
      <c r="G5" s="4">
        <f t="shared" si="3"/>
        <v>36</v>
      </c>
      <c r="H5" s="4">
        <f t="shared" si="4"/>
        <v>2430</v>
      </c>
      <c r="I5" s="4">
        <f t="shared" si="5"/>
        <v>1733.4000000000003</v>
      </c>
      <c r="J5" s="4">
        <f t="shared" si="6"/>
        <v>238.40000000000032</v>
      </c>
      <c r="K5" s="4">
        <f t="shared" si="7"/>
        <v>56834.56000000015</v>
      </c>
      <c r="L5" s="4">
        <f t="shared" si="8"/>
        <v>166.59999999999968</v>
      </c>
      <c r="M5" s="4">
        <f t="shared" si="9"/>
        <v>27755.559999999892</v>
      </c>
    </row>
    <row r="6" spans="1:13" x14ac:dyDescent="0.2">
      <c r="A6" s="3">
        <v>5</v>
      </c>
      <c r="B6" s="3">
        <v>37</v>
      </c>
      <c r="C6" s="3">
        <v>2000</v>
      </c>
      <c r="D6" s="4">
        <f t="shared" si="0"/>
        <v>505</v>
      </c>
      <c r="E6" s="4">
        <f t="shared" si="1"/>
        <v>255025</v>
      </c>
      <c r="F6" s="4">
        <f t="shared" si="2"/>
        <v>-2</v>
      </c>
      <c r="G6" s="4">
        <f t="shared" si="3"/>
        <v>4</v>
      </c>
      <c r="H6" s="4">
        <f t="shared" si="4"/>
        <v>-1010</v>
      </c>
      <c r="I6" s="4">
        <f t="shared" si="5"/>
        <v>1415.8000000000002</v>
      </c>
      <c r="J6" s="4">
        <f t="shared" si="6"/>
        <v>-79.199999999999818</v>
      </c>
      <c r="K6" s="4">
        <f t="shared" si="7"/>
        <v>6272.6399999999712</v>
      </c>
      <c r="L6" s="4">
        <f t="shared" si="8"/>
        <v>584.19999999999982</v>
      </c>
      <c r="M6" s="4">
        <f t="shared" si="9"/>
        <v>341289.63999999978</v>
      </c>
    </row>
    <row r="7" spans="1:13" x14ac:dyDescent="0.2">
      <c r="A7" s="3">
        <v>6</v>
      </c>
      <c r="B7" s="3">
        <v>23</v>
      </c>
      <c r="C7" s="3">
        <v>900</v>
      </c>
      <c r="D7" s="4">
        <f t="shared" si="0"/>
        <v>-595</v>
      </c>
      <c r="E7" s="4">
        <f t="shared" si="1"/>
        <v>354025</v>
      </c>
      <c r="F7" s="4">
        <f t="shared" si="2"/>
        <v>-16</v>
      </c>
      <c r="G7" s="4">
        <f t="shared" si="3"/>
        <v>256</v>
      </c>
      <c r="H7" s="4">
        <f t="shared" si="4"/>
        <v>9520</v>
      </c>
      <c r="I7" s="4">
        <f t="shared" si="5"/>
        <v>860</v>
      </c>
      <c r="J7" s="4">
        <f t="shared" si="6"/>
        <v>-635</v>
      </c>
      <c r="K7" s="4">
        <f t="shared" si="7"/>
        <v>403225</v>
      </c>
      <c r="L7" s="4">
        <f t="shared" si="8"/>
        <v>40</v>
      </c>
      <c r="M7" s="4">
        <f t="shared" si="9"/>
        <v>1600</v>
      </c>
    </row>
    <row r="8" spans="1:13" x14ac:dyDescent="0.2">
      <c r="A8" s="3">
        <v>7</v>
      </c>
      <c r="B8" s="3">
        <v>32</v>
      </c>
      <c r="C8" s="3">
        <v>1000</v>
      </c>
      <c r="D8" s="4">
        <f t="shared" si="0"/>
        <v>-495</v>
      </c>
      <c r="E8" s="4">
        <f t="shared" si="1"/>
        <v>245025</v>
      </c>
      <c r="F8" s="4">
        <f t="shared" si="2"/>
        <v>-7</v>
      </c>
      <c r="G8" s="4">
        <f t="shared" si="3"/>
        <v>49</v>
      </c>
      <c r="H8" s="4">
        <f t="shared" si="4"/>
        <v>3465</v>
      </c>
      <c r="I8" s="4">
        <f t="shared" si="5"/>
        <v>1217.3000000000002</v>
      </c>
      <c r="J8" s="4">
        <f t="shared" si="6"/>
        <v>-277.69999999999982</v>
      </c>
      <c r="K8" s="4">
        <f t="shared" si="7"/>
        <v>77117.289999999892</v>
      </c>
      <c r="L8" s="4">
        <f t="shared" si="8"/>
        <v>-217.30000000000018</v>
      </c>
      <c r="M8" s="4">
        <f t="shared" si="9"/>
        <v>47219.290000000081</v>
      </c>
    </row>
    <row r="9" spans="1:13" x14ac:dyDescent="0.2">
      <c r="A9" s="3">
        <v>8</v>
      </c>
      <c r="B9" s="3">
        <v>65</v>
      </c>
      <c r="C9" s="3">
        <v>2500</v>
      </c>
      <c r="D9" s="4">
        <f t="shared" si="0"/>
        <v>1005</v>
      </c>
      <c r="E9" s="4">
        <f t="shared" si="1"/>
        <v>1010025</v>
      </c>
      <c r="F9" s="4">
        <f t="shared" si="2"/>
        <v>26</v>
      </c>
      <c r="G9" s="4">
        <f t="shared" si="3"/>
        <v>676</v>
      </c>
      <c r="H9" s="4">
        <f t="shared" si="4"/>
        <v>26130</v>
      </c>
      <c r="I9" s="4">
        <f t="shared" si="5"/>
        <v>2527.4</v>
      </c>
      <c r="J9" s="4">
        <f t="shared" si="6"/>
        <v>1032.4000000000001</v>
      </c>
      <c r="K9" s="4">
        <f t="shared" si="7"/>
        <v>1065849.7600000002</v>
      </c>
      <c r="L9" s="4">
        <f t="shared" si="8"/>
        <v>-27.400000000000091</v>
      </c>
      <c r="M9" s="4">
        <f t="shared" si="9"/>
        <v>750.76000000000499</v>
      </c>
    </row>
    <row r="10" spans="1:13" x14ac:dyDescent="0.2">
      <c r="A10" s="3">
        <v>9</v>
      </c>
      <c r="B10" s="3">
        <v>43</v>
      </c>
      <c r="C10" s="3">
        <v>1800</v>
      </c>
      <c r="D10" s="4">
        <f t="shared" si="0"/>
        <v>305</v>
      </c>
      <c r="E10" s="4">
        <f t="shared" si="1"/>
        <v>93025</v>
      </c>
      <c r="F10" s="4">
        <f t="shared" si="2"/>
        <v>4</v>
      </c>
      <c r="G10" s="4">
        <f t="shared" si="3"/>
        <v>16</v>
      </c>
      <c r="H10" s="4">
        <f t="shared" si="4"/>
        <v>1220</v>
      </c>
      <c r="I10" s="4">
        <f t="shared" si="5"/>
        <v>1654.0000000000002</v>
      </c>
      <c r="J10" s="4">
        <f t="shared" si="6"/>
        <v>159.00000000000023</v>
      </c>
      <c r="K10" s="4">
        <f t="shared" si="7"/>
        <v>25281.000000000073</v>
      </c>
      <c r="L10" s="4">
        <f t="shared" si="8"/>
        <v>145.99999999999977</v>
      </c>
      <c r="M10" s="4">
        <f t="shared" si="9"/>
        <v>21315.999999999935</v>
      </c>
    </row>
    <row r="11" spans="1:13" x14ac:dyDescent="0.2">
      <c r="A11" s="3">
        <v>10</v>
      </c>
      <c r="B11" s="3">
        <v>48</v>
      </c>
      <c r="C11" s="3">
        <v>1200</v>
      </c>
      <c r="D11" s="4">
        <f t="shared" si="0"/>
        <v>-295</v>
      </c>
      <c r="E11" s="4">
        <f t="shared" si="1"/>
        <v>87025</v>
      </c>
      <c r="F11" s="4">
        <f t="shared" si="2"/>
        <v>9</v>
      </c>
      <c r="G11" s="4">
        <f t="shared" si="3"/>
        <v>81</v>
      </c>
      <c r="H11" s="4">
        <f t="shared" si="4"/>
        <v>-2655</v>
      </c>
      <c r="I11" s="4">
        <f t="shared" si="5"/>
        <v>1852.5000000000002</v>
      </c>
      <c r="J11" s="4">
        <f t="shared" si="6"/>
        <v>357.50000000000023</v>
      </c>
      <c r="K11" s="4">
        <f t="shared" si="7"/>
        <v>127806.25000000016</v>
      </c>
      <c r="L11" s="4">
        <f t="shared" si="8"/>
        <v>-652.50000000000023</v>
      </c>
      <c r="M11" s="4">
        <f t="shared" si="9"/>
        <v>425756.25000000029</v>
      </c>
    </row>
    <row r="13" spans="1:13" x14ac:dyDescent="0.2">
      <c r="A13" s="1" t="s">
        <v>7</v>
      </c>
      <c r="B13" s="1">
        <f>AVERAGE(B2:B11)</f>
        <v>39</v>
      </c>
      <c r="C13" s="1">
        <f>AVERAGE(C2:C11)</f>
        <v>1495</v>
      </c>
      <c r="E13" s="8" t="s">
        <v>17</v>
      </c>
    </row>
    <row r="14" spans="1:13" x14ac:dyDescent="0.2">
      <c r="A14" s="1" t="s">
        <v>8</v>
      </c>
      <c r="D14">
        <f>SUM(D2:D11)</f>
        <v>0</v>
      </c>
      <c r="E14" s="9">
        <f>SUM(E2:E11)</f>
        <v>4202250</v>
      </c>
      <c r="F14">
        <f t="shared" ref="F14:H14" si="10">SUM(F2:F11)</f>
        <v>0</v>
      </c>
      <c r="G14">
        <f t="shared" si="10"/>
        <v>2096</v>
      </c>
      <c r="H14">
        <f t="shared" si="10"/>
        <v>83200</v>
      </c>
      <c r="J14" s="5" t="s">
        <v>14</v>
      </c>
      <c r="K14" s="6">
        <f>SUM(K2:K11)</f>
        <v>3303485.04</v>
      </c>
      <c r="L14" s="7" t="s">
        <v>16</v>
      </c>
      <c r="M14" s="6">
        <f>SUM(M2:M11)</f>
        <v>899655.03999999992</v>
      </c>
    </row>
    <row r="16" spans="1:13" x14ac:dyDescent="0.2">
      <c r="J16" s="5"/>
      <c r="K16" s="10">
        <f>K14/E14</f>
        <v>0.78612291986435834</v>
      </c>
    </row>
    <row r="17" spans="11:11" x14ac:dyDescent="0.2">
      <c r="K17" s="11">
        <f>1-M14/E14</f>
        <v>0.78591110952465937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B376-1530-C94B-9F00-05FF6FBEB656}">
  <dimension ref="A1:Z18"/>
  <sheetViews>
    <sheetView zoomScale="150" zoomScaleNormal="150" workbookViewId="0">
      <selection activeCell="M14" sqref="M14"/>
    </sheetView>
  </sheetViews>
  <sheetFormatPr baseColWidth="10" defaultRowHeight="16" x14ac:dyDescent="0.2"/>
  <cols>
    <col min="1" max="1" width="10.83203125" style="1"/>
    <col min="2" max="2" width="2.5" style="1" bestFit="1" customWidth="1"/>
    <col min="3" max="3" width="10.83203125" style="1"/>
    <col min="4" max="4" width="2.5" style="1" bestFit="1" customWidth="1"/>
    <col min="5" max="5" width="10.83203125" style="1"/>
    <col min="6" max="6" width="2.5" style="1" bestFit="1" customWidth="1"/>
    <col min="7" max="7" width="10.83203125" customWidth="1"/>
    <col min="8" max="8" width="2.5" customWidth="1"/>
    <col min="9" max="9" width="10.83203125" customWidth="1"/>
    <col min="10" max="10" width="2.5" customWidth="1"/>
    <col min="11" max="11" width="10.83203125" customWidth="1"/>
    <col min="12" max="12" width="2.5" customWidth="1"/>
    <col min="13" max="13" width="10.83203125" customWidth="1"/>
    <col min="14" max="14" width="2.5" customWidth="1"/>
    <col min="15" max="15" width="16.1640625" customWidth="1"/>
    <col min="16" max="16" width="2.5" customWidth="1"/>
    <col min="18" max="18" width="2.5" bestFit="1" customWidth="1"/>
    <col min="19" max="19" width="12.33203125" bestFit="1" customWidth="1"/>
    <col min="20" max="20" width="2.5" bestFit="1" customWidth="1"/>
    <col min="21" max="21" width="16.5" bestFit="1" customWidth="1"/>
    <col min="22" max="22" width="2.5" bestFit="1" customWidth="1"/>
    <col min="24" max="24" width="2.5" bestFit="1" customWidth="1"/>
  </cols>
  <sheetData>
    <row r="1" spans="1:26" x14ac:dyDescent="0.2">
      <c r="A1" s="2" t="s">
        <v>0</v>
      </c>
      <c r="B1" s="4" t="s">
        <v>19</v>
      </c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10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9</v>
      </c>
      <c r="R1" s="2"/>
      <c r="S1" s="2" t="s">
        <v>11</v>
      </c>
      <c r="T1" s="2"/>
      <c r="U1" s="2" t="s">
        <v>12</v>
      </c>
      <c r="V1" s="2"/>
      <c r="W1" s="2" t="s">
        <v>18</v>
      </c>
      <c r="X1" s="2"/>
      <c r="Y1" s="2" t="s">
        <v>13</v>
      </c>
    </row>
    <row r="2" spans="1:26" x14ac:dyDescent="0.2">
      <c r="A2" s="3">
        <v>1</v>
      </c>
      <c r="B2" s="4" t="s">
        <v>19</v>
      </c>
      <c r="C2" s="3">
        <v>22</v>
      </c>
      <c r="D2" s="4" t="s">
        <v>19</v>
      </c>
      <c r="E2" s="3">
        <v>700</v>
      </c>
      <c r="F2" s="4" t="s">
        <v>19</v>
      </c>
      <c r="G2" s="4">
        <f>E2-$E$13</f>
        <v>-795</v>
      </c>
      <c r="H2" s="4" t="s">
        <v>19</v>
      </c>
      <c r="I2" s="4">
        <f>G2^2</f>
        <v>632025</v>
      </c>
      <c r="J2" s="4" t="s">
        <v>19</v>
      </c>
      <c r="K2" s="4">
        <f t="shared" ref="K2:K11" si="0">C2-$C$13</f>
        <v>-17</v>
      </c>
      <c r="L2" s="4" t="s">
        <v>19</v>
      </c>
      <c r="M2" s="4">
        <f>K2^2</f>
        <v>289</v>
      </c>
      <c r="N2" s="4" t="s">
        <v>19</v>
      </c>
      <c r="O2" s="4">
        <f>G2*K2</f>
        <v>13515</v>
      </c>
      <c r="P2" s="4" t="s">
        <v>19</v>
      </c>
      <c r="Q2" s="4">
        <f t="shared" ref="Q2:Q11" si="1">-53.1+39.7*C2</f>
        <v>820.30000000000007</v>
      </c>
      <c r="R2" s="4" t="s">
        <v>19</v>
      </c>
      <c r="S2" s="4">
        <f>Q2-$E$13</f>
        <v>-674.69999999999993</v>
      </c>
      <c r="T2" s="4" t="s">
        <v>19</v>
      </c>
      <c r="U2" s="4">
        <f>S2^2</f>
        <v>455220.08999999991</v>
      </c>
      <c r="V2" s="4" t="s">
        <v>19</v>
      </c>
      <c r="W2" s="4">
        <f>E2-Q2</f>
        <v>-120.30000000000007</v>
      </c>
      <c r="X2" s="4" t="s">
        <v>19</v>
      </c>
      <c r="Y2" s="4">
        <f>W2^2</f>
        <v>14472.090000000017</v>
      </c>
      <c r="Z2" s="13" t="s">
        <v>20</v>
      </c>
    </row>
    <row r="3" spans="1:26" x14ac:dyDescent="0.2">
      <c r="A3" s="3">
        <v>2</v>
      </c>
      <c r="B3" s="4" t="s">
        <v>19</v>
      </c>
      <c r="C3" s="3">
        <v>19</v>
      </c>
      <c r="D3" s="4" t="s">
        <v>19</v>
      </c>
      <c r="E3" s="3">
        <v>650</v>
      </c>
      <c r="F3" s="4" t="s">
        <v>19</v>
      </c>
      <c r="G3" s="4">
        <f t="shared" ref="G3:G11" si="2">E3-$E$13</f>
        <v>-845</v>
      </c>
      <c r="H3" s="4" t="s">
        <v>19</v>
      </c>
      <c r="I3" s="4">
        <f t="shared" ref="I3:I11" si="3">G3^2</f>
        <v>714025</v>
      </c>
      <c r="J3" s="4" t="s">
        <v>19</v>
      </c>
      <c r="K3" s="4">
        <f t="shared" si="0"/>
        <v>-20</v>
      </c>
      <c r="L3" s="4" t="s">
        <v>19</v>
      </c>
      <c r="M3" s="4">
        <f t="shared" ref="M3:M11" si="4">K3^2</f>
        <v>400</v>
      </c>
      <c r="N3" s="4" t="s">
        <v>19</v>
      </c>
      <c r="O3" s="4">
        <f t="shared" ref="O3:O11" si="5">G3*K3</f>
        <v>16900</v>
      </c>
      <c r="P3" s="4" t="s">
        <v>19</v>
      </c>
      <c r="Q3" s="4">
        <f t="shared" si="1"/>
        <v>701.2</v>
      </c>
      <c r="R3" s="4" t="s">
        <v>19</v>
      </c>
      <c r="S3" s="4">
        <f t="shared" ref="S3:S11" si="6">Q3-$E$13</f>
        <v>-793.8</v>
      </c>
      <c r="T3" s="4" t="s">
        <v>19</v>
      </c>
      <c r="U3" s="4">
        <f t="shared" ref="U3:U11" si="7">S3^2</f>
        <v>630118.43999999994</v>
      </c>
      <c r="V3" s="4" t="s">
        <v>19</v>
      </c>
      <c r="W3" s="4">
        <f t="shared" ref="W3:W11" si="8">E3-Q3</f>
        <v>-51.200000000000045</v>
      </c>
      <c r="X3" s="4" t="s">
        <v>19</v>
      </c>
      <c r="Y3" s="4">
        <f t="shared" ref="Y3:Y11" si="9">W3^2</f>
        <v>2621.4400000000046</v>
      </c>
      <c r="Z3" s="13" t="s">
        <v>20</v>
      </c>
    </row>
    <row r="4" spans="1:26" x14ac:dyDescent="0.2">
      <c r="A4" s="3">
        <v>3</v>
      </c>
      <c r="B4" s="4" t="s">
        <v>19</v>
      </c>
      <c r="C4" s="3">
        <v>56</v>
      </c>
      <c r="D4" s="4" t="s">
        <v>19</v>
      </c>
      <c r="E4" s="3">
        <v>2300</v>
      </c>
      <c r="F4" s="4" t="s">
        <v>19</v>
      </c>
      <c r="G4" s="4">
        <f t="shared" si="2"/>
        <v>805</v>
      </c>
      <c r="H4" s="4" t="s">
        <v>19</v>
      </c>
      <c r="I4" s="4">
        <f t="shared" si="3"/>
        <v>648025</v>
      </c>
      <c r="J4" s="4" t="s">
        <v>19</v>
      </c>
      <c r="K4" s="4">
        <f t="shared" si="0"/>
        <v>17</v>
      </c>
      <c r="L4" s="4" t="s">
        <v>19</v>
      </c>
      <c r="M4" s="4">
        <f t="shared" si="4"/>
        <v>289</v>
      </c>
      <c r="N4" s="4" t="s">
        <v>19</v>
      </c>
      <c r="O4" s="4">
        <f t="shared" si="5"/>
        <v>13685</v>
      </c>
      <c r="P4" s="4" t="s">
        <v>19</v>
      </c>
      <c r="Q4" s="4">
        <f t="shared" si="1"/>
        <v>2170.1000000000004</v>
      </c>
      <c r="R4" s="4" t="s">
        <v>19</v>
      </c>
      <c r="S4" s="4">
        <f t="shared" si="6"/>
        <v>675.10000000000036</v>
      </c>
      <c r="T4" s="4" t="s">
        <v>19</v>
      </c>
      <c r="U4" s="4">
        <f t="shared" si="7"/>
        <v>455760.01000000047</v>
      </c>
      <c r="V4" s="4" t="s">
        <v>19</v>
      </c>
      <c r="W4" s="4">
        <f t="shared" si="8"/>
        <v>129.89999999999964</v>
      </c>
      <c r="X4" s="4" t="s">
        <v>19</v>
      </c>
      <c r="Y4" s="4">
        <f t="shared" si="9"/>
        <v>16874.009999999904</v>
      </c>
      <c r="Z4" s="13" t="s">
        <v>20</v>
      </c>
    </row>
    <row r="5" spans="1:26" x14ac:dyDescent="0.2">
      <c r="A5" s="3">
        <v>4</v>
      </c>
      <c r="B5" s="4" t="s">
        <v>19</v>
      </c>
      <c r="C5" s="3">
        <v>45</v>
      </c>
      <c r="D5" s="4" t="s">
        <v>19</v>
      </c>
      <c r="E5" s="3">
        <v>1900</v>
      </c>
      <c r="F5" s="4" t="s">
        <v>19</v>
      </c>
      <c r="G5" s="4">
        <f t="shared" si="2"/>
        <v>405</v>
      </c>
      <c r="H5" s="4" t="s">
        <v>19</v>
      </c>
      <c r="I5" s="4">
        <f t="shared" si="3"/>
        <v>164025</v>
      </c>
      <c r="J5" s="4" t="s">
        <v>19</v>
      </c>
      <c r="K5" s="4">
        <f t="shared" si="0"/>
        <v>6</v>
      </c>
      <c r="L5" s="4" t="s">
        <v>19</v>
      </c>
      <c r="M5" s="4">
        <f t="shared" si="4"/>
        <v>36</v>
      </c>
      <c r="N5" s="4" t="s">
        <v>19</v>
      </c>
      <c r="O5" s="4">
        <f t="shared" si="5"/>
        <v>2430</v>
      </c>
      <c r="P5" s="4" t="s">
        <v>19</v>
      </c>
      <c r="Q5" s="4">
        <f t="shared" si="1"/>
        <v>1733.4000000000003</v>
      </c>
      <c r="R5" s="4" t="s">
        <v>19</v>
      </c>
      <c r="S5" s="4">
        <f t="shared" si="6"/>
        <v>238.40000000000032</v>
      </c>
      <c r="T5" s="4" t="s">
        <v>19</v>
      </c>
      <c r="U5" s="4">
        <f t="shared" si="7"/>
        <v>56834.56000000015</v>
      </c>
      <c r="V5" s="4" t="s">
        <v>19</v>
      </c>
      <c r="W5" s="4">
        <f t="shared" si="8"/>
        <v>166.59999999999968</v>
      </c>
      <c r="X5" s="4" t="s">
        <v>19</v>
      </c>
      <c r="Y5" s="4">
        <f t="shared" si="9"/>
        <v>27755.559999999892</v>
      </c>
      <c r="Z5" s="13" t="s">
        <v>20</v>
      </c>
    </row>
    <row r="6" spans="1:26" x14ac:dyDescent="0.2">
      <c r="A6" s="3">
        <v>5</v>
      </c>
      <c r="B6" s="4" t="s">
        <v>19</v>
      </c>
      <c r="C6" s="3">
        <v>37</v>
      </c>
      <c r="D6" s="4" t="s">
        <v>19</v>
      </c>
      <c r="E6" s="3">
        <v>2000</v>
      </c>
      <c r="F6" s="4" t="s">
        <v>19</v>
      </c>
      <c r="G6" s="4">
        <f t="shared" si="2"/>
        <v>505</v>
      </c>
      <c r="H6" s="4" t="s">
        <v>19</v>
      </c>
      <c r="I6" s="4">
        <f t="shared" si="3"/>
        <v>255025</v>
      </c>
      <c r="J6" s="4" t="s">
        <v>19</v>
      </c>
      <c r="K6" s="4">
        <f t="shared" si="0"/>
        <v>-2</v>
      </c>
      <c r="L6" s="4" t="s">
        <v>19</v>
      </c>
      <c r="M6" s="4">
        <f t="shared" si="4"/>
        <v>4</v>
      </c>
      <c r="N6" s="4" t="s">
        <v>19</v>
      </c>
      <c r="O6" s="4">
        <f t="shared" si="5"/>
        <v>-1010</v>
      </c>
      <c r="P6" s="4" t="s">
        <v>19</v>
      </c>
      <c r="Q6" s="4">
        <f t="shared" si="1"/>
        <v>1415.8000000000002</v>
      </c>
      <c r="R6" s="4" t="s">
        <v>19</v>
      </c>
      <c r="S6" s="4">
        <f t="shared" si="6"/>
        <v>-79.199999999999818</v>
      </c>
      <c r="T6" s="4" t="s">
        <v>19</v>
      </c>
      <c r="U6" s="4">
        <f t="shared" si="7"/>
        <v>6272.6399999999712</v>
      </c>
      <c r="V6" s="4" t="s">
        <v>19</v>
      </c>
      <c r="W6" s="4">
        <f t="shared" si="8"/>
        <v>584.19999999999982</v>
      </c>
      <c r="X6" s="4" t="s">
        <v>19</v>
      </c>
      <c r="Y6" s="4">
        <f t="shared" si="9"/>
        <v>341289.63999999978</v>
      </c>
      <c r="Z6" s="13" t="s">
        <v>20</v>
      </c>
    </row>
    <row r="7" spans="1:26" x14ac:dyDescent="0.2">
      <c r="A7" s="3">
        <v>6</v>
      </c>
      <c r="B7" s="4" t="s">
        <v>19</v>
      </c>
      <c r="C7" s="3">
        <v>23</v>
      </c>
      <c r="D7" s="4" t="s">
        <v>19</v>
      </c>
      <c r="E7" s="3">
        <v>900</v>
      </c>
      <c r="F7" s="4" t="s">
        <v>19</v>
      </c>
      <c r="G7" s="4">
        <f t="shared" si="2"/>
        <v>-595</v>
      </c>
      <c r="H7" s="4" t="s">
        <v>19</v>
      </c>
      <c r="I7" s="4">
        <f t="shared" si="3"/>
        <v>354025</v>
      </c>
      <c r="J7" s="4" t="s">
        <v>19</v>
      </c>
      <c r="K7" s="4">
        <f t="shared" si="0"/>
        <v>-16</v>
      </c>
      <c r="L7" s="4" t="s">
        <v>19</v>
      </c>
      <c r="M7" s="4">
        <f t="shared" si="4"/>
        <v>256</v>
      </c>
      <c r="N7" s="4" t="s">
        <v>19</v>
      </c>
      <c r="O7" s="4">
        <f t="shared" si="5"/>
        <v>9520</v>
      </c>
      <c r="P7" s="4" t="s">
        <v>19</v>
      </c>
      <c r="Q7" s="4">
        <f t="shared" si="1"/>
        <v>860</v>
      </c>
      <c r="R7" s="4" t="s">
        <v>19</v>
      </c>
      <c r="S7" s="4">
        <f t="shared" si="6"/>
        <v>-635</v>
      </c>
      <c r="T7" s="4" t="s">
        <v>19</v>
      </c>
      <c r="U7" s="4">
        <f t="shared" si="7"/>
        <v>403225</v>
      </c>
      <c r="V7" s="4" t="s">
        <v>19</v>
      </c>
      <c r="W7" s="4">
        <f t="shared" si="8"/>
        <v>40</v>
      </c>
      <c r="X7" s="4" t="s">
        <v>19</v>
      </c>
      <c r="Y7" s="4">
        <f t="shared" si="9"/>
        <v>1600</v>
      </c>
      <c r="Z7" s="13" t="s">
        <v>20</v>
      </c>
    </row>
    <row r="8" spans="1:26" x14ac:dyDescent="0.2">
      <c r="A8" s="3">
        <v>7</v>
      </c>
      <c r="B8" s="4" t="s">
        <v>19</v>
      </c>
      <c r="C8" s="3">
        <v>32</v>
      </c>
      <c r="D8" s="4" t="s">
        <v>19</v>
      </c>
      <c r="E8" s="3">
        <v>1000</v>
      </c>
      <c r="F8" s="4" t="s">
        <v>19</v>
      </c>
      <c r="G8" s="4">
        <f t="shared" si="2"/>
        <v>-495</v>
      </c>
      <c r="H8" s="4" t="s">
        <v>19</v>
      </c>
      <c r="I8" s="4">
        <f t="shared" si="3"/>
        <v>245025</v>
      </c>
      <c r="J8" s="4" t="s">
        <v>19</v>
      </c>
      <c r="K8" s="4">
        <f t="shared" si="0"/>
        <v>-7</v>
      </c>
      <c r="L8" s="4" t="s">
        <v>19</v>
      </c>
      <c r="M8" s="4">
        <f t="shared" si="4"/>
        <v>49</v>
      </c>
      <c r="N8" s="4" t="s">
        <v>19</v>
      </c>
      <c r="O8" s="4">
        <f t="shared" si="5"/>
        <v>3465</v>
      </c>
      <c r="P8" s="4" t="s">
        <v>19</v>
      </c>
      <c r="Q8" s="4">
        <f t="shared" si="1"/>
        <v>1217.3000000000002</v>
      </c>
      <c r="R8" s="4" t="s">
        <v>19</v>
      </c>
      <c r="S8" s="4">
        <f t="shared" si="6"/>
        <v>-277.69999999999982</v>
      </c>
      <c r="T8" s="4" t="s">
        <v>19</v>
      </c>
      <c r="U8" s="4">
        <f t="shared" si="7"/>
        <v>77117.289999999892</v>
      </c>
      <c r="V8" s="4" t="s">
        <v>19</v>
      </c>
      <c r="W8" s="4">
        <f t="shared" si="8"/>
        <v>-217.30000000000018</v>
      </c>
      <c r="X8" s="4" t="s">
        <v>19</v>
      </c>
      <c r="Y8" s="4">
        <f t="shared" si="9"/>
        <v>47219.290000000081</v>
      </c>
      <c r="Z8" s="13" t="s">
        <v>20</v>
      </c>
    </row>
    <row r="9" spans="1:26" x14ac:dyDescent="0.2">
      <c r="A9" s="3">
        <v>8</v>
      </c>
      <c r="B9" s="4" t="s">
        <v>19</v>
      </c>
      <c r="C9" s="3">
        <v>65</v>
      </c>
      <c r="D9" s="4" t="s">
        <v>19</v>
      </c>
      <c r="E9" s="3">
        <v>2500</v>
      </c>
      <c r="F9" s="4" t="s">
        <v>19</v>
      </c>
      <c r="G9" s="4">
        <f t="shared" si="2"/>
        <v>1005</v>
      </c>
      <c r="H9" s="4" t="s">
        <v>19</v>
      </c>
      <c r="I9" s="4">
        <f t="shared" si="3"/>
        <v>1010025</v>
      </c>
      <c r="J9" s="4" t="s">
        <v>19</v>
      </c>
      <c r="K9" s="4">
        <f t="shared" si="0"/>
        <v>26</v>
      </c>
      <c r="L9" s="4" t="s">
        <v>19</v>
      </c>
      <c r="M9" s="4">
        <f t="shared" si="4"/>
        <v>676</v>
      </c>
      <c r="N9" s="4" t="s">
        <v>19</v>
      </c>
      <c r="O9" s="4">
        <f t="shared" si="5"/>
        <v>26130</v>
      </c>
      <c r="P9" s="4" t="s">
        <v>19</v>
      </c>
      <c r="Q9" s="4">
        <f t="shared" si="1"/>
        <v>2527.4</v>
      </c>
      <c r="R9" s="4" t="s">
        <v>19</v>
      </c>
      <c r="S9" s="4">
        <f t="shared" si="6"/>
        <v>1032.4000000000001</v>
      </c>
      <c r="T9" s="4" t="s">
        <v>19</v>
      </c>
      <c r="U9" s="4">
        <f t="shared" si="7"/>
        <v>1065849.7600000002</v>
      </c>
      <c r="V9" s="4" t="s">
        <v>19</v>
      </c>
      <c r="W9" s="4">
        <f t="shared" si="8"/>
        <v>-27.400000000000091</v>
      </c>
      <c r="X9" s="4" t="s">
        <v>19</v>
      </c>
      <c r="Y9" s="4">
        <f t="shared" si="9"/>
        <v>750.76000000000499</v>
      </c>
      <c r="Z9" s="13" t="s">
        <v>20</v>
      </c>
    </row>
    <row r="10" spans="1:26" x14ac:dyDescent="0.2">
      <c r="A10" s="3">
        <v>9</v>
      </c>
      <c r="B10" s="4" t="s">
        <v>19</v>
      </c>
      <c r="C10" s="3">
        <v>43</v>
      </c>
      <c r="D10" s="4" t="s">
        <v>19</v>
      </c>
      <c r="E10" s="3">
        <v>1800</v>
      </c>
      <c r="F10" s="4" t="s">
        <v>19</v>
      </c>
      <c r="G10" s="4">
        <f t="shared" si="2"/>
        <v>305</v>
      </c>
      <c r="H10" s="4" t="s">
        <v>19</v>
      </c>
      <c r="I10" s="4">
        <f t="shared" si="3"/>
        <v>93025</v>
      </c>
      <c r="J10" s="4" t="s">
        <v>19</v>
      </c>
      <c r="K10" s="4">
        <f t="shared" si="0"/>
        <v>4</v>
      </c>
      <c r="L10" s="4" t="s">
        <v>19</v>
      </c>
      <c r="M10" s="4">
        <f t="shared" si="4"/>
        <v>16</v>
      </c>
      <c r="N10" s="4" t="s">
        <v>19</v>
      </c>
      <c r="O10" s="4">
        <f t="shared" si="5"/>
        <v>1220</v>
      </c>
      <c r="P10" s="4" t="s">
        <v>19</v>
      </c>
      <c r="Q10" s="4">
        <f t="shared" si="1"/>
        <v>1654.0000000000002</v>
      </c>
      <c r="R10" s="4" t="s">
        <v>19</v>
      </c>
      <c r="S10" s="4">
        <f t="shared" si="6"/>
        <v>159.00000000000023</v>
      </c>
      <c r="T10" s="4" t="s">
        <v>19</v>
      </c>
      <c r="U10" s="4">
        <f t="shared" si="7"/>
        <v>25281.000000000073</v>
      </c>
      <c r="V10" s="4" t="s">
        <v>19</v>
      </c>
      <c r="W10" s="4">
        <f t="shared" si="8"/>
        <v>145.99999999999977</v>
      </c>
      <c r="X10" s="4" t="s">
        <v>19</v>
      </c>
      <c r="Y10" s="4">
        <f t="shared" si="9"/>
        <v>21315.999999999935</v>
      </c>
      <c r="Z10" s="13" t="s">
        <v>20</v>
      </c>
    </row>
    <row r="11" spans="1:26" x14ac:dyDescent="0.2">
      <c r="A11" s="3">
        <v>10</v>
      </c>
      <c r="B11" s="4" t="s">
        <v>19</v>
      </c>
      <c r="C11" s="3">
        <v>48</v>
      </c>
      <c r="D11" s="4" t="s">
        <v>19</v>
      </c>
      <c r="E11" s="3">
        <v>1200</v>
      </c>
      <c r="F11" s="4" t="s">
        <v>19</v>
      </c>
      <c r="G11" s="4">
        <f t="shared" si="2"/>
        <v>-295</v>
      </c>
      <c r="H11" s="4" t="s">
        <v>19</v>
      </c>
      <c r="I11" s="4">
        <f t="shared" si="3"/>
        <v>87025</v>
      </c>
      <c r="J11" s="4" t="s">
        <v>19</v>
      </c>
      <c r="K11" s="4">
        <f t="shared" si="0"/>
        <v>9</v>
      </c>
      <c r="L11" s="4" t="s">
        <v>19</v>
      </c>
      <c r="M11" s="4">
        <f t="shared" si="4"/>
        <v>81</v>
      </c>
      <c r="N11" s="4" t="s">
        <v>19</v>
      </c>
      <c r="O11" s="4">
        <f t="shared" si="5"/>
        <v>-2655</v>
      </c>
      <c r="P11" s="4" t="s">
        <v>19</v>
      </c>
      <c r="Q11" s="4">
        <f t="shared" si="1"/>
        <v>1852.5000000000002</v>
      </c>
      <c r="R11" s="4" t="s">
        <v>19</v>
      </c>
      <c r="S11" s="4">
        <f t="shared" si="6"/>
        <v>357.50000000000023</v>
      </c>
      <c r="T11" s="4" t="s">
        <v>19</v>
      </c>
      <c r="U11" s="4">
        <f t="shared" si="7"/>
        <v>127806.25000000016</v>
      </c>
      <c r="V11" s="4" t="s">
        <v>19</v>
      </c>
      <c r="W11" s="4">
        <f t="shared" si="8"/>
        <v>-652.50000000000023</v>
      </c>
      <c r="X11" s="4" t="s">
        <v>19</v>
      </c>
      <c r="Y11" s="4">
        <f t="shared" si="9"/>
        <v>425756.25000000029</v>
      </c>
      <c r="Z11" s="13" t="s">
        <v>20</v>
      </c>
    </row>
    <row r="13" spans="1:26" x14ac:dyDescent="0.2">
      <c r="A13" s="1" t="s">
        <v>7</v>
      </c>
      <c r="C13" s="1">
        <f>AVERAGE(C2:C11)</f>
        <v>39</v>
      </c>
      <c r="E13" s="1">
        <f>AVERAGE(E2:E11)</f>
        <v>1495</v>
      </c>
      <c r="I13" s="8" t="s">
        <v>17</v>
      </c>
      <c r="J13" s="1"/>
    </row>
    <row r="14" spans="1:26" x14ac:dyDescent="0.2">
      <c r="A14" s="1" t="s">
        <v>8</v>
      </c>
      <c r="G14">
        <f>SUM(G2:G11)</f>
        <v>0</v>
      </c>
      <c r="I14" s="9">
        <f>SUM(I2:I11)</f>
        <v>4202250</v>
      </c>
      <c r="K14">
        <f t="shared" ref="K14:O14" si="10">SUM(K2:K11)</f>
        <v>0</v>
      </c>
      <c r="M14">
        <f t="shared" si="10"/>
        <v>2096</v>
      </c>
      <c r="O14">
        <f t="shared" si="10"/>
        <v>83200</v>
      </c>
      <c r="S14" s="5" t="s">
        <v>14</v>
      </c>
      <c r="T14" s="7"/>
      <c r="U14" s="6">
        <f>SUM(U2:U11)</f>
        <v>3303485.04</v>
      </c>
      <c r="V14" s="12"/>
      <c r="W14" s="7" t="s">
        <v>16</v>
      </c>
      <c r="X14" s="7"/>
      <c r="Y14" s="6">
        <f>SUM(Y2:Y11)</f>
        <v>899655.03999999992</v>
      </c>
    </row>
    <row r="16" spans="1:26" x14ac:dyDescent="0.2">
      <c r="S16" s="5" t="s">
        <v>15</v>
      </c>
      <c r="T16" s="7"/>
      <c r="U16" s="10">
        <f>U14/I14</f>
        <v>0.78612291986435834</v>
      </c>
      <c r="V16" s="11"/>
    </row>
    <row r="17" spans="11:22" x14ac:dyDescent="0.2">
      <c r="K17" t="s">
        <v>21</v>
      </c>
      <c r="M17">
        <f>E13-M18*C13</f>
        <v>-53.091603053435165</v>
      </c>
      <c r="U17" s="11">
        <f>1-Y14/I14</f>
        <v>0.78591110952465937</v>
      </c>
      <c r="V17" s="11"/>
    </row>
    <row r="18" spans="11:22" x14ac:dyDescent="0.2">
      <c r="K18" t="s">
        <v>22</v>
      </c>
      <c r="M18">
        <f>O14/M14</f>
        <v>39.694656488549619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LaTeX</vt:lpstr>
    </vt:vector>
  </TitlesOfParts>
  <Company>University of Warwick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Reiche</dc:creator>
  <cp:lastModifiedBy>Reiche, Florian</cp:lastModifiedBy>
  <dcterms:created xsi:type="dcterms:W3CDTF">2016-02-24T17:58:15Z</dcterms:created>
  <dcterms:modified xsi:type="dcterms:W3CDTF">2024-02-06T18:15:09Z</dcterms:modified>
</cp:coreProperties>
</file>