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<sst xmlns="http://schemas.openxmlformats.org/spreadsheetml/2006/main" count="133" uniqueCount="106">
  <si>
    <t>Qty / Board</t>
  </si>
  <si>
    <t>Qty - Total</t>
  </si>
  <si>
    <t>Manufacturer Number</t>
  </si>
  <si>
    <t>Manufacturer</t>
  </si>
  <si>
    <t>Reference Designation</t>
  </si>
  <si>
    <t>Description</t>
  </si>
  <si>
    <t>SMD/Through-Hole</t>
  </si>
  <si>
    <t>Price - Component</t>
  </si>
  <si>
    <t>Price/Board</t>
  </si>
  <si>
    <t>Price - Total</t>
  </si>
  <si>
    <t>External Link:</t>
  </si>
  <si>
    <t>10129379-905001BLF</t>
  </si>
  <si>
    <t>Amphenol FCI</t>
  </si>
  <si>
    <t>JP1, JP2</t>
  </si>
  <si>
    <t>Header</t>
  </si>
  <si>
    <t>Through-Hole</t>
  </si>
  <si>
    <t>Adafruit Industries LLC</t>
  </si>
  <si>
    <t>BATT</t>
  </si>
  <si>
    <t>3.7V Lipo Battery</t>
  </si>
  <si>
    <t>N/A</t>
  </si>
  <si>
    <t>https://www.adafruit.com/product/258</t>
  </si>
  <si>
    <t>S2B-PH-K-S(LF)(SN)</t>
  </si>
  <si>
    <t>JST Sales America Inc.</t>
  </si>
  <si>
    <t>3.7V-LIPO-1, 3.7V-LIPO-2</t>
  </si>
  <si>
    <t>JST-PH2 Connectors</t>
  </si>
  <si>
    <t>https://www.newegg.com/p/2A7-00D0-00060?item=9SIAAZM4G87031&amp;source=region&amp;nm_mc=knc-googlemkp-pc&amp;cm_mmc=knc-googlemkp-pc-_-pla-axe-tech-_-ec+-+test+%26+measurement-_-9SIAAZM4G87031&amp;gclid=Cj0KCQiAk7TuBRDQARIsAMRrfUYFmWMwV9HBHq2Gn_rgV84L74t5qaM0m0W9nR2ke58X3SI_8J3DZYwaAgX9EALw_wcB&amp;gclsrc=aw.ds</t>
  </si>
  <si>
    <t>GY-273 HMC5883L</t>
  </si>
  <si>
    <t>Honeywell (HMC5883L)</t>
  </si>
  <si>
    <t>Magnetic Sensor</t>
  </si>
  <si>
    <t>RCS08050000Z0EA</t>
  </si>
  <si>
    <t>Vishay Dale</t>
  </si>
  <si>
    <t>R4-10</t>
  </si>
  <si>
    <t>0 Ohm Resistor</t>
  </si>
  <si>
    <t>SMD</t>
  </si>
  <si>
    <t>CRCW08051K50FKEAC</t>
  </si>
  <si>
    <t>R13</t>
  </si>
  <si>
    <t>1.5 kOhm Resistor</t>
  </si>
  <si>
    <t>CRCW08055K00FKTA</t>
  </si>
  <si>
    <t>R2</t>
  </si>
  <si>
    <t>5 kOhm Resistor</t>
  </si>
  <si>
    <t>CRCW0805100KJNEAC</t>
  </si>
  <si>
    <t>R1, R11, R12</t>
  </si>
  <si>
    <t>100 kOhm Resistor</t>
  </si>
  <si>
    <t>CRCW08051M00FKEAC</t>
  </si>
  <si>
    <t>R3</t>
  </si>
  <si>
    <t>1 MOhm Resistor</t>
  </si>
  <si>
    <t>C0805C222K2RECAUTO</t>
  </si>
  <si>
    <t>KEMET</t>
  </si>
  <si>
    <t>C1</t>
  </si>
  <si>
    <t>2200pF Capacitor</t>
  </si>
  <si>
    <t>TMCP1D224MTRF</t>
  </si>
  <si>
    <t>Vishay / Sprague</t>
  </si>
  <si>
    <t>C5</t>
  </si>
  <si>
    <t>0.22uF Capacitor</t>
  </si>
  <si>
    <t>500R15N220JV4T</t>
  </si>
  <si>
    <t>Johanson Dielectrics</t>
  </si>
  <si>
    <t>C2, C3</t>
  </si>
  <si>
    <t>22pF Capacitor</t>
  </si>
  <si>
    <t>C0805C101J5HACAUTO</t>
  </si>
  <si>
    <t>C4</t>
  </si>
  <si>
    <t>100pF Capacitor</t>
  </si>
  <si>
    <t>PBHV8115TLHR</t>
  </si>
  <si>
    <t>Nexperia</t>
  </si>
  <si>
    <t>Q1-4</t>
  </si>
  <si>
    <t>NPN Transistor</t>
  </si>
  <si>
    <t>L101011MS02Q</t>
  </si>
  <si>
    <t>C&amp;K</t>
  </si>
  <si>
    <t>SPST-SLIDE-SWITCH</t>
  </si>
  <si>
    <t>Slideswitch</t>
  </si>
  <si>
    <t>TC33X-2-504G</t>
  </si>
  <si>
    <t>Bourns</t>
  </si>
  <si>
    <t>VR1</t>
  </si>
  <si>
    <t>500 kOhm Potentiometer</t>
  </si>
  <si>
    <t>ECS-160-8-30Q-VY-TR</t>
  </si>
  <si>
    <t>ECS</t>
  </si>
  <si>
    <t>Y1</t>
  </si>
  <si>
    <t>16 MHz Oscillator</t>
  </si>
  <si>
    <t>HLMP-6820</t>
  </si>
  <si>
    <t>Broadcom / Avago</t>
  </si>
  <si>
    <t>LED-N, LED-S, LED-E, LED-W</t>
  </si>
  <si>
    <t>5V 3.5mA Green LEDs</t>
  </si>
  <si>
    <t>BAS21GWX</t>
  </si>
  <si>
    <t>D1, D2</t>
  </si>
  <si>
    <t>Diode</t>
  </si>
  <si>
    <t>MMSZ4684T1G</t>
  </si>
  <si>
    <t>ON Semiconductor</t>
  </si>
  <si>
    <t>Z1</t>
  </si>
  <si>
    <t>Zener Diode</t>
  </si>
  <si>
    <t>SN74LVC1G14DBVR</t>
  </si>
  <si>
    <t>Texas Instruments</t>
  </si>
  <si>
    <t>IC1</t>
  </si>
  <si>
    <t>Shottky Inverter</t>
  </si>
  <si>
    <t>ATMEGA328P-PU</t>
  </si>
  <si>
    <t>Microchip Technology / Atmel</t>
  </si>
  <si>
    <t>U1</t>
  </si>
  <si>
    <t>Microprocessor</t>
  </si>
  <si>
    <t>Schurter</t>
  </si>
  <si>
    <t>BUTTON</t>
  </si>
  <si>
    <t>Flush OFF - (ON) Button</t>
  </si>
  <si>
    <t>Total:</t>
  </si>
  <si>
    <t>SMD/Through-Hole Percentages</t>
  </si>
  <si>
    <t>Through-Hole Types:</t>
  </si>
  <si>
    <t>Through-Hole Components:</t>
  </si>
  <si>
    <t>SMD Types:</t>
  </si>
  <si>
    <t>SMD Components:</t>
  </si>
  <si>
    <t>SMD Percentage: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</si>
</sst>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8">
    <font>
      <sz val="10.0"/>
      <color rgb="FF000000"/>
      <name val="Arial"/>
    </font>
    <font>
      <b/>
    </font>
    <font/>
    <font>
      <color theme="1"/>
      <name val="Arial"/>
    </font>
    <font>
      <sz val="10.0"/>
      <color rgb="FF333333"/>
    </font>
    <font>
      <u/>
      <color rgb="FF3C78D8"/>
    </font>
    <font>
      <sz val="10.0"/>
    </font>
    <font>
      <b/>
      <u/>
      <sz val="9.0"/>
      <color rgb="FF3C78D8"/>
    </font>
    <font>
      <u/>
      <color rgb="FF0000FF"/>
    </font>
    <font>
      <sz val="10.0"/>
      <color rgb="FF444444"/>
    </font>
    <font>
      <u/>
      <sz val="9.0"/>
      <color rgb="FF3C78D8"/>
    </font>
    <font>
      <u/>
      <sz val="10.0"/>
      <color rgb="FF333333"/>
    </font>
    <font>
      <color rgb="FF333333"/>
    </font>
    <font>
      <u/>
      <color rgb="FF3C78D8"/>
    </font>
    <font>
      <color rgb="FF333333"/>
      <name val="Arial"/>
    </font>
    <font>
      <u/>
      <color rgb="FF3C78D8"/>
      <name val="Arial"/>
    </font>
    <font>
      <b/>
      <color theme="1"/>
      <name val="Aria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2" fontId="4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164" xfId="0" applyFont="1" applyNumberFormat="1"/>
    <xf borderId="0" fillId="0" fontId="6" numFmtId="0" xfId="0" applyAlignment="1" applyFont="1">
      <alignment horizontal="left" readingOrder="0"/>
    </xf>
    <xf borderId="0" fillId="2" fontId="7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2" fontId="9" numFmtId="0" xfId="0" applyAlignment="1" applyFont="1">
      <alignment horizontal="left" readingOrder="0"/>
    </xf>
    <xf borderId="0" fillId="2" fontId="10" numFmtId="0" xfId="0" applyAlignment="1" applyFont="1">
      <alignment horizontal="left" readingOrder="0"/>
    </xf>
    <xf borderId="0" fillId="3" fontId="11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2" fontId="12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16" numFmtId="0" xfId="0" applyAlignment="1" applyFont="1">
      <alignment horizontal="center" readingOrder="0"/>
    </xf>
    <xf borderId="0" fillId="2" fontId="1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ouser.in/manufacturer/nexperia/" TargetMode="External"/><Relationship Id="rId22" Type="http://schemas.openxmlformats.org/officeDocument/2006/relationships/hyperlink" Target="https://www.mouser.in/manufacturer/texas-instruments/" TargetMode="External"/><Relationship Id="rId21" Type="http://schemas.openxmlformats.org/officeDocument/2006/relationships/hyperlink" Target="https://www.mouser.in/manufacturer/on-semiconductor/" TargetMode="External"/><Relationship Id="rId24" Type="http://schemas.openxmlformats.org/officeDocument/2006/relationships/hyperlink" Target="https://www.mouser.com/manufacturer/schurter/" TargetMode="External"/><Relationship Id="rId23" Type="http://schemas.openxmlformats.org/officeDocument/2006/relationships/hyperlink" Target="https://www.mouser.in/manufacturer/atmel/" TargetMode="External"/><Relationship Id="rId1" Type="http://schemas.openxmlformats.org/officeDocument/2006/relationships/hyperlink" Target="https://www.mouser.com/manufacturer/fci/" TargetMode="External"/><Relationship Id="rId2" Type="http://schemas.openxmlformats.org/officeDocument/2006/relationships/hyperlink" Target="https://www.digikey.com/en/supplier-centers/a/adafruit" TargetMode="External"/><Relationship Id="rId3" Type="http://schemas.openxmlformats.org/officeDocument/2006/relationships/hyperlink" Target="https://www.adafruit.com/product/258" TargetMode="External"/><Relationship Id="rId4" Type="http://schemas.openxmlformats.org/officeDocument/2006/relationships/hyperlink" Target="https://www.digikey.com/en/supplier-centers/j/jst" TargetMode="External"/><Relationship Id="rId9" Type="http://schemas.openxmlformats.org/officeDocument/2006/relationships/hyperlink" Target="https://www.digikey.com/en/supplier-centers/v/vishay-dale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www.newegg.com/p/2A7-00D0-00060?item=9SIAAZM4G87031&amp;source=region&amp;nm_mc=knc-googlemkp-pc&amp;cm_mmc=knc-googlemkp-pc-_-pla-axe-tech-_-ec+-+test+%26+measurement-_-9SIAAZM4G87031&amp;gclid=Cj0KCQiAk7TuBRDQARIsAMRrfUYFmWMwV9HBHq2Gn_rgV84L74t5qaM0m0W9nR2ke58X3SI_8J3DZYwaAgX9EALw_wcB&amp;gclsrc=aw.ds" TargetMode="External"/><Relationship Id="rId6" Type="http://schemas.openxmlformats.org/officeDocument/2006/relationships/hyperlink" Target="https://www.digikey.com/en/supplier-centers/v/vishay-dale" TargetMode="External"/><Relationship Id="rId7" Type="http://schemas.openxmlformats.org/officeDocument/2006/relationships/hyperlink" Target="https://www.digikey.com/en/supplier-centers/v/vishay-dale" TargetMode="External"/><Relationship Id="rId8" Type="http://schemas.openxmlformats.org/officeDocument/2006/relationships/hyperlink" Target="https://www.digikey.com/en/supplier-centers/v/vishay-dale" TargetMode="External"/><Relationship Id="rId11" Type="http://schemas.openxmlformats.org/officeDocument/2006/relationships/hyperlink" Target="https://www.mouser.in/manufacturer/kemet-electronics/" TargetMode="External"/><Relationship Id="rId10" Type="http://schemas.openxmlformats.org/officeDocument/2006/relationships/hyperlink" Target="https://www.digikey.com/en/supplier-centers/v/vishay-dale" TargetMode="External"/><Relationship Id="rId13" Type="http://schemas.openxmlformats.org/officeDocument/2006/relationships/hyperlink" Target="https://www.mouser.in/manufacturer/johanson-dielectrics/" TargetMode="External"/><Relationship Id="rId12" Type="http://schemas.openxmlformats.org/officeDocument/2006/relationships/hyperlink" Target="https://www.mouser.in/manufacturer/sprague/" TargetMode="External"/><Relationship Id="rId15" Type="http://schemas.openxmlformats.org/officeDocument/2006/relationships/hyperlink" Target="https://www.mouser.in/manufacturer/nexperia/" TargetMode="External"/><Relationship Id="rId14" Type="http://schemas.openxmlformats.org/officeDocument/2006/relationships/hyperlink" Target="https://www.mouser.in/manufacturer/kemet-electronics/" TargetMode="External"/><Relationship Id="rId17" Type="http://schemas.openxmlformats.org/officeDocument/2006/relationships/hyperlink" Target="https://www.mouser.in/manufacturer/bourns/" TargetMode="External"/><Relationship Id="rId16" Type="http://schemas.openxmlformats.org/officeDocument/2006/relationships/hyperlink" Target="https://www.mouser.in/manufacturer/ck-switches/" TargetMode="External"/><Relationship Id="rId19" Type="http://schemas.openxmlformats.org/officeDocument/2006/relationships/hyperlink" Target="https://www.mouser.in/manufacturer/broadcom/" TargetMode="External"/><Relationship Id="rId18" Type="http://schemas.openxmlformats.org/officeDocument/2006/relationships/hyperlink" Target="https://www.mouser.in/manufacturer/e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57"/>
    <col customWidth="1" min="4" max="4" width="26.29"/>
    <col customWidth="1" min="5" max="5" width="27.71"/>
    <col customWidth="1" min="6" max="6" width="23.43"/>
    <col customWidth="1" min="7" max="7" width="18.57"/>
    <col customWidth="1" min="8" max="8" width="20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>
      <c r="A2" s="2">
        <v>2.0</v>
      </c>
      <c r="B2" s="3">
        <f t="shared" ref="B2:B24" si="1">A2*4</f>
        <v>8</v>
      </c>
      <c r="C2" s="4" t="s">
        <v>11</v>
      </c>
      <c r="D2" s="5" t="s">
        <v>12</v>
      </c>
      <c r="E2" s="2" t="s">
        <v>13</v>
      </c>
      <c r="F2" s="2" t="s">
        <v>14</v>
      </c>
      <c r="G2" s="2" t="s">
        <v>15</v>
      </c>
      <c r="H2" s="6">
        <v>0.26</v>
      </c>
      <c r="I2" s="7">
        <f t="shared" ref="I2:I24" si="2">H2*A2</f>
        <v>0.52</v>
      </c>
      <c r="J2" s="7">
        <f t="shared" ref="J2:J24" si="3">H2*B2</f>
        <v>2.08</v>
      </c>
    </row>
    <row r="3">
      <c r="A3" s="2">
        <v>2.0</v>
      </c>
      <c r="B3" s="3">
        <f t="shared" si="1"/>
        <v>8</v>
      </c>
      <c r="C3" s="8">
        <v>503562.0</v>
      </c>
      <c r="D3" s="9" t="s">
        <v>16</v>
      </c>
      <c r="E3" s="2" t="s">
        <v>17</v>
      </c>
      <c r="F3" s="2" t="s">
        <v>18</v>
      </c>
      <c r="G3" s="2" t="s">
        <v>19</v>
      </c>
      <c r="H3" s="6">
        <v>9.95</v>
      </c>
      <c r="I3" s="7">
        <f t="shared" si="2"/>
        <v>19.9</v>
      </c>
      <c r="J3" s="7">
        <f t="shared" si="3"/>
        <v>79.6</v>
      </c>
      <c r="K3" s="10" t="s">
        <v>20</v>
      </c>
    </row>
    <row r="4">
      <c r="A4" s="2">
        <v>2.0</v>
      </c>
      <c r="B4" s="3">
        <f t="shared" si="1"/>
        <v>8</v>
      </c>
      <c r="C4" s="11" t="s">
        <v>21</v>
      </c>
      <c r="D4" s="12" t="s">
        <v>22</v>
      </c>
      <c r="E4" s="2" t="s">
        <v>23</v>
      </c>
      <c r="F4" s="2" t="s">
        <v>24</v>
      </c>
      <c r="G4" s="2" t="s">
        <v>15</v>
      </c>
      <c r="H4" s="6">
        <v>0.17</v>
      </c>
      <c r="I4" s="7">
        <f t="shared" si="2"/>
        <v>0.34</v>
      </c>
      <c r="J4" s="7">
        <f t="shared" si="3"/>
        <v>1.36</v>
      </c>
      <c r="K4" s="13" t="s">
        <v>25</v>
      </c>
    </row>
    <row r="5">
      <c r="A5" s="2">
        <v>1.0</v>
      </c>
      <c r="B5" s="3">
        <f t="shared" si="1"/>
        <v>4</v>
      </c>
      <c r="C5" s="14" t="s">
        <v>26</v>
      </c>
      <c r="D5" s="2" t="s">
        <v>27</v>
      </c>
      <c r="E5" s="2" t="s">
        <v>26</v>
      </c>
      <c r="F5" s="2" t="s">
        <v>28</v>
      </c>
      <c r="G5" s="2" t="s">
        <v>15</v>
      </c>
      <c r="H5" s="6">
        <v>4.88</v>
      </c>
      <c r="I5" s="7">
        <f t="shared" si="2"/>
        <v>4.88</v>
      </c>
      <c r="J5" s="7">
        <f t="shared" si="3"/>
        <v>19.52</v>
      </c>
    </row>
    <row r="6">
      <c r="A6" s="2">
        <v>7.0</v>
      </c>
      <c r="B6" s="3">
        <f t="shared" si="1"/>
        <v>28</v>
      </c>
      <c r="C6" s="15" t="s">
        <v>29</v>
      </c>
      <c r="D6" s="12" t="s">
        <v>30</v>
      </c>
      <c r="E6" s="2" t="s">
        <v>31</v>
      </c>
      <c r="F6" s="2" t="s">
        <v>32</v>
      </c>
      <c r="G6" s="2" t="s">
        <v>33</v>
      </c>
      <c r="H6" s="6">
        <v>0.17</v>
      </c>
      <c r="I6" s="7">
        <f t="shared" si="2"/>
        <v>1.19</v>
      </c>
      <c r="J6" s="7">
        <f t="shared" si="3"/>
        <v>4.76</v>
      </c>
    </row>
    <row r="7">
      <c r="A7" s="2">
        <v>1.0</v>
      </c>
      <c r="B7" s="3">
        <f t="shared" si="1"/>
        <v>4</v>
      </c>
      <c r="C7" s="15" t="s">
        <v>34</v>
      </c>
      <c r="D7" s="12" t="s">
        <v>30</v>
      </c>
      <c r="E7" s="2" t="s">
        <v>35</v>
      </c>
      <c r="F7" s="2" t="s">
        <v>36</v>
      </c>
      <c r="G7" s="2" t="s">
        <v>33</v>
      </c>
      <c r="H7" s="6">
        <v>0.1</v>
      </c>
      <c r="I7" s="7">
        <f t="shared" si="2"/>
        <v>0.1</v>
      </c>
      <c r="J7" s="7">
        <f t="shared" si="3"/>
        <v>0.4</v>
      </c>
    </row>
    <row r="8">
      <c r="A8" s="2">
        <v>1.0</v>
      </c>
      <c r="B8" s="3">
        <f t="shared" si="1"/>
        <v>4</v>
      </c>
      <c r="C8" s="2" t="s">
        <v>37</v>
      </c>
      <c r="D8" s="12" t="s">
        <v>30</v>
      </c>
      <c r="E8" s="2" t="s">
        <v>38</v>
      </c>
      <c r="F8" s="2" t="s">
        <v>39</v>
      </c>
      <c r="G8" s="2" t="s">
        <v>33</v>
      </c>
      <c r="H8" s="6">
        <v>0.15</v>
      </c>
      <c r="I8" s="7">
        <f t="shared" si="2"/>
        <v>0.15</v>
      </c>
      <c r="J8" s="7">
        <f t="shared" si="3"/>
        <v>0.6</v>
      </c>
    </row>
    <row r="9">
      <c r="A9" s="2">
        <v>3.0</v>
      </c>
      <c r="B9" s="3">
        <f t="shared" si="1"/>
        <v>12</v>
      </c>
      <c r="C9" s="15" t="s">
        <v>40</v>
      </c>
      <c r="D9" s="12" t="s">
        <v>30</v>
      </c>
      <c r="E9" s="2" t="s">
        <v>41</v>
      </c>
      <c r="F9" s="2" t="s">
        <v>42</v>
      </c>
      <c r="G9" s="2" t="s">
        <v>33</v>
      </c>
      <c r="H9" s="6">
        <v>0.1</v>
      </c>
      <c r="I9" s="7">
        <f t="shared" si="2"/>
        <v>0.3</v>
      </c>
      <c r="J9" s="7">
        <f t="shared" si="3"/>
        <v>1.2</v>
      </c>
    </row>
    <row r="10">
      <c r="A10" s="2">
        <v>1.0</v>
      </c>
      <c r="B10" s="3">
        <f t="shared" si="1"/>
        <v>4</v>
      </c>
      <c r="C10" s="15" t="s">
        <v>43</v>
      </c>
      <c r="D10" s="9" t="s">
        <v>30</v>
      </c>
      <c r="E10" s="2" t="s">
        <v>44</v>
      </c>
      <c r="F10" s="2" t="s">
        <v>45</v>
      </c>
      <c r="G10" s="2" t="s">
        <v>33</v>
      </c>
      <c r="H10" s="6">
        <v>0.1</v>
      </c>
      <c r="I10" s="7">
        <f t="shared" si="2"/>
        <v>0.1</v>
      </c>
      <c r="J10" s="7">
        <f t="shared" si="3"/>
        <v>0.4</v>
      </c>
    </row>
    <row r="11">
      <c r="A11" s="2">
        <v>1.0</v>
      </c>
      <c r="B11" s="3">
        <f t="shared" si="1"/>
        <v>4</v>
      </c>
      <c r="C11" s="16" t="s">
        <v>46</v>
      </c>
      <c r="D11" s="5" t="s">
        <v>47</v>
      </c>
      <c r="E11" s="2" t="s">
        <v>48</v>
      </c>
      <c r="F11" s="2" t="s">
        <v>49</v>
      </c>
      <c r="G11" s="2" t="s">
        <v>33</v>
      </c>
      <c r="H11" s="6">
        <v>0.27</v>
      </c>
      <c r="I11" s="7">
        <f t="shared" si="2"/>
        <v>0.27</v>
      </c>
      <c r="J11" s="7">
        <f t="shared" si="3"/>
        <v>1.08</v>
      </c>
    </row>
    <row r="12">
      <c r="A12" s="2">
        <v>1.0</v>
      </c>
      <c r="B12" s="3">
        <f t="shared" si="1"/>
        <v>4</v>
      </c>
      <c r="C12" s="15" t="s">
        <v>50</v>
      </c>
      <c r="D12" s="5" t="s">
        <v>51</v>
      </c>
      <c r="E12" s="2" t="s">
        <v>52</v>
      </c>
      <c r="F12" s="2" t="s">
        <v>53</v>
      </c>
      <c r="G12" s="2" t="s">
        <v>33</v>
      </c>
      <c r="H12" s="6">
        <v>0.46</v>
      </c>
      <c r="I12" s="7">
        <f t="shared" si="2"/>
        <v>0.46</v>
      </c>
      <c r="J12" s="7">
        <f t="shared" si="3"/>
        <v>1.84</v>
      </c>
    </row>
    <row r="13">
      <c r="A13" s="2">
        <v>2.0</v>
      </c>
      <c r="B13" s="3">
        <f t="shared" si="1"/>
        <v>8</v>
      </c>
      <c r="C13" s="15" t="s">
        <v>54</v>
      </c>
      <c r="D13" s="17" t="s">
        <v>55</v>
      </c>
      <c r="E13" s="2" t="s">
        <v>56</v>
      </c>
      <c r="F13" s="2" t="s">
        <v>57</v>
      </c>
      <c r="G13" s="2" t="s">
        <v>33</v>
      </c>
      <c r="H13" s="6">
        <v>0.15</v>
      </c>
      <c r="I13" s="7">
        <f t="shared" si="2"/>
        <v>0.3</v>
      </c>
      <c r="J13" s="7">
        <f t="shared" si="3"/>
        <v>1.2</v>
      </c>
    </row>
    <row r="14">
      <c r="A14" s="2">
        <v>1.0</v>
      </c>
      <c r="B14" s="3">
        <f t="shared" si="1"/>
        <v>4</v>
      </c>
      <c r="C14" s="15" t="s">
        <v>58</v>
      </c>
      <c r="D14" s="5" t="s">
        <v>47</v>
      </c>
      <c r="E14" s="2" t="s">
        <v>59</v>
      </c>
      <c r="F14" s="2" t="s">
        <v>60</v>
      </c>
      <c r="G14" s="2" t="s">
        <v>33</v>
      </c>
      <c r="H14" s="6">
        <v>0.16</v>
      </c>
      <c r="I14" s="7">
        <f t="shared" si="2"/>
        <v>0.16</v>
      </c>
      <c r="J14" s="7">
        <f t="shared" si="3"/>
        <v>0.64</v>
      </c>
    </row>
    <row r="15">
      <c r="A15" s="2">
        <v>4.0</v>
      </c>
      <c r="B15" s="3">
        <f t="shared" si="1"/>
        <v>16</v>
      </c>
      <c r="C15" s="15" t="s">
        <v>61</v>
      </c>
      <c r="D15" s="5" t="s">
        <v>62</v>
      </c>
      <c r="E15" s="2" t="s">
        <v>63</v>
      </c>
      <c r="F15" s="2" t="s">
        <v>64</v>
      </c>
      <c r="G15" s="2" t="s">
        <v>33</v>
      </c>
      <c r="H15" s="6">
        <v>0.39</v>
      </c>
      <c r="I15" s="7">
        <f t="shared" si="2"/>
        <v>1.56</v>
      </c>
      <c r="J15" s="7">
        <f t="shared" si="3"/>
        <v>6.24</v>
      </c>
    </row>
    <row r="16">
      <c r="A16" s="2">
        <v>1.0</v>
      </c>
      <c r="B16" s="3">
        <f t="shared" si="1"/>
        <v>4</v>
      </c>
      <c r="C16" s="2" t="s">
        <v>65</v>
      </c>
      <c r="D16" s="5" t="s">
        <v>66</v>
      </c>
      <c r="E16" s="2" t="s">
        <v>67</v>
      </c>
      <c r="F16" s="2" t="s">
        <v>68</v>
      </c>
      <c r="G16" s="2" t="s">
        <v>15</v>
      </c>
      <c r="H16" s="6">
        <v>1.97</v>
      </c>
      <c r="I16" s="7">
        <f t="shared" si="2"/>
        <v>1.97</v>
      </c>
      <c r="J16" s="7">
        <f t="shared" si="3"/>
        <v>7.88</v>
      </c>
    </row>
    <row r="17">
      <c r="A17" s="2">
        <v>1.0</v>
      </c>
      <c r="B17" s="3">
        <f t="shared" si="1"/>
        <v>4</v>
      </c>
      <c r="C17" s="2" t="s">
        <v>69</v>
      </c>
      <c r="D17" s="5" t="s">
        <v>70</v>
      </c>
      <c r="E17" s="2" t="s">
        <v>71</v>
      </c>
      <c r="F17" s="2" t="s">
        <v>72</v>
      </c>
      <c r="G17" s="2" t="s">
        <v>33</v>
      </c>
      <c r="H17" s="6">
        <v>0.26</v>
      </c>
      <c r="I17" s="7">
        <f t="shared" si="2"/>
        <v>0.26</v>
      </c>
      <c r="J17" s="7">
        <f t="shared" si="3"/>
        <v>1.04</v>
      </c>
    </row>
    <row r="18">
      <c r="A18" s="2">
        <v>1.0</v>
      </c>
      <c r="B18" s="3">
        <f t="shared" si="1"/>
        <v>4</v>
      </c>
      <c r="C18" s="2" t="s">
        <v>73</v>
      </c>
      <c r="D18" s="5" t="s">
        <v>74</v>
      </c>
      <c r="E18" s="2" t="s">
        <v>75</v>
      </c>
      <c r="F18" s="2" t="s">
        <v>76</v>
      </c>
      <c r="G18" s="2" t="s">
        <v>33</v>
      </c>
      <c r="H18" s="6">
        <v>0.72</v>
      </c>
      <c r="I18" s="7">
        <f t="shared" si="2"/>
        <v>0.72</v>
      </c>
      <c r="J18" s="7">
        <f t="shared" si="3"/>
        <v>2.88</v>
      </c>
    </row>
    <row r="19">
      <c r="A19" s="2">
        <v>4.0</v>
      </c>
      <c r="B19" s="3">
        <f t="shared" si="1"/>
        <v>16</v>
      </c>
      <c r="C19" s="2" t="s">
        <v>77</v>
      </c>
      <c r="D19" s="5" t="s">
        <v>78</v>
      </c>
      <c r="E19" s="2" t="s">
        <v>79</v>
      </c>
      <c r="F19" s="2" t="s">
        <v>80</v>
      </c>
      <c r="G19" s="2" t="s">
        <v>15</v>
      </c>
      <c r="H19" s="6">
        <v>0.9</v>
      </c>
      <c r="I19" s="7">
        <f t="shared" si="2"/>
        <v>3.6</v>
      </c>
      <c r="J19" s="7">
        <f t="shared" si="3"/>
        <v>14.4</v>
      </c>
    </row>
    <row r="20">
      <c r="A20" s="2">
        <v>2.0</v>
      </c>
      <c r="B20" s="3">
        <f t="shared" si="1"/>
        <v>8</v>
      </c>
      <c r="C20" s="2" t="s">
        <v>81</v>
      </c>
      <c r="D20" s="5" t="s">
        <v>62</v>
      </c>
      <c r="E20" s="2" t="s">
        <v>82</v>
      </c>
      <c r="F20" s="2" t="s">
        <v>83</v>
      </c>
      <c r="G20" s="2" t="s">
        <v>33</v>
      </c>
      <c r="H20" s="6">
        <v>0.17</v>
      </c>
      <c r="I20" s="7">
        <f t="shared" si="2"/>
        <v>0.34</v>
      </c>
      <c r="J20" s="7">
        <f t="shared" si="3"/>
        <v>1.36</v>
      </c>
    </row>
    <row r="21">
      <c r="A21" s="2">
        <v>1.0</v>
      </c>
      <c r="B21" s="3">
        <f t="shared" si="1"/>
        <v>4</v>
      </c>
      <c r="C21" s="2" t="s">
        <v>84</v>
      </c>
      <c r="D21" s="5" t="s">
        <v>85</v>
      </c>
      <c r="E21" s="2" t="s">
        <v>86</v>
      </c>
      <c r="F21" s="2" t="s">
        <v>87</v>
      </c>
      <c r="G21" s="2" t="s">
        <v>33</v>
      </c>
      <c r="H21" s="6">
        <v>0.2</v>
      </c>
      <c r="I21" s="7">
        <f t="shared" si="2"/>
        <v>0.2</v>
      </c>
      <c r="J21" s="7">
        <f t="shared" si="3"/>
        <v>0.8</v>
      </c>
    </row>
    <row r="22">
      <c r="A22" s="2">
        <v>1.0</v>
      </c>
      <c r="B22" s="3">
        <f t="shared" si="1"/>
        <v>4</v>
      </c>
      <c r="C22" s="2" t="s">
        <v>88</v>
      </c>
      <c r="D22" s="5" t="s">
        <v>89</v>
      </c>
      <c r="E22" s="2" t="s">
        <v>90</v>
      </c>
      <c r="F22" s="2" t="s">
        <v>91</v>
      </c>
      <c r="G22" s="2" t="s">
        <v>33</v>
      </c>
      <c r="H22" s="6">
        <v>0.33</v>
      </c>
      <c r="I22" s="7">
        <f t="shared" si="2"/>
        <v>0.33</v>
      </c>
      <c r="J22" s="7">
        <f t="shared" si="3"/>
        <v>1.32</v>
      </c>
    </row>
    <row r="23">
      <c r="A23" s="2">
        <v>1.0</v>
      </c>
      <c r="B23" s="3">
        <f t="shared" si="1"/>
        <v>4</v>
      </c>
      <c r="C23" s="15" t="s">
        <v>92</v>
      </c>
      <c r="D23" s="5" t="s">
        <v>93</v>
      </c>
      <c r="E23" s="2" t="s">
        <v>94</v>
      </c>
      <c r="F23" s="2" t="s">
        <v>95</v>
      </c>
      <c r="G23" s="2" t="s">
        <v>15</v>
      </c>
      <c r="H23" s="6">
        <v>2.14</v>
      </c>
      <c r="I23" s="7">
        <f t="shared" si="2"/>
        <v>2.14</v>
      </c>
      <c r="J23" s="7">
        <f t="shared" si="3"/>
        <v>8.56</v>
      </c>
    </row>
    <row r="24">
      <c r="A24" s="18">
        <v>1.0</v>
      </c>
      <c r="B24" s="3">
        <f t="shared" si="1"/>
        <v>4</v>
      </c>
      <c r="C24" s="19">
        <v>1241.1072</v>
      </c>
      <c r="D24" s="20" t="s">
        <v>96</v>
      </c>
      <c r="E24" s="18" t="s">
        <v>97</v>
      </c>
      <c r="F24" s="18" t="s">
        <v>98</v>
      </c>
      <c r="G24" s="18" t="s">
        <v>15</v>
      </c>
      <c r="H24" s="21">
        <v>3.01</v>
      </c>
      <c r="I24" s="7">
        <f t="shared" si="2"/>
        <v>3.01</v>
      </c>
      <c r="J24" s="7">
        <f t="shared" si="3"/>
        <v>12.04</v>
      </c>
    </row>
    <row r="27">
      <c r="H27" s="22" t="s">
        <v>99</v>
      </c>
      <c r="I27" s="7">
        <f t="shared" ref="I27:J27" si="4">SUM(I2:I24)</f>
        <v>42.8</v>
      </c>
      <c r="J27" s="7">
        <f t="shared" si="4"/>
        <v>171.2</v>
      </c>
    </row>
    <row r="31">
      <c r="D31" s="1"/>
      <c r="E31" s="1"/>
      <c r="F31" s="23" t="s">
        <v>100</v>
      </c>
    </row>
    <row r="32">
      <c r="D32" s="2"/>
      <c r="E32" s="2"/>
      <c r="F32" s="2" t="s">
        <v>101</v>
      </c>
      <c r="G32" s="3">
        <f>COUNTIF(G2:G24,"Through-Hole")</f>
        <v>7</v>
      </c>
    </row>
    <row r="33">
      <c r="D33" s="2"/>
      <c r="E33" s="2"/>
      <c r="F33" s="2" t="s">
        <v>102</v>
      </c>
      <c r="G33" s="3">
        <f>SUMIF(G2:G24,"Through-Hole",A2:A23)</f>
        <v>12</v>
      </c>
    </row>
    <row r="34">
      <c r="D34" s="2"/>
      <c r="E34" s="2"/>
      <c r="F34" s="2" t="s">
        <v>103</v>
      </c>
      <c r="G34" s="24">
        <f>COUNTIF(G2:G24,"SMD")</f>
        <v>15</v>
      </c>
    </row>
    <row r="35">
      <c r="D35" s="2"/>
      <c r="E35" s="2"/>
      <c r="F35" s="2" t="s">
        <v>104</v>
      </c>
      <c r="G35" s="24">
        <f>SUMIF(G2:G24,"SMD",A2:A23)</f>
        <v>28</v>
      </c>
    </row>
    <row r="36">
      <c r="D36" s="2"/>
      <c r="E36" s="2"/>
      <c r="F36" s="2" t="s">
        <v>105</v>
      </c>
      <c r="G36" s="3">
        <f>G35/(G33+G35)*100</f>
        <v>70</v>
      </c>
    </row>
  </sheetData>
  <mergeCells count="1">
    <mergeCell ref="F31:G31"/>
  </mergeCells>
  <hyperlinks>
    <hyperlink r:id="rId1" ref="D2"/>
    <hyperlink r:id="rId2" ref="D3"/>
    <hyperlink r:id="rId3" ref="K3"/>
    <hyperlink r:id="rId4" ref="D4"/>
    <hyperlink r:id="rId5" ref="K4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</hyperlinks>
  <drawing r:id="rId25"/>
</worksheet>
</file>