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sheet1.xml" ContentType="application/vnd.openxmlformats-officedocument.spreadsheetml.worksheet+xml"/>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Sheet1!$A$2:$AB$314</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<sst xmlns="http://schemas.openxmlformats.org/spreadsheetml/2006/main" count="621" uniqueCount="390">
  <si>
    <t xml:space="preserve">Potion Name</t>
  </si>
  <si>
    <t xml:space="preserve">Description</t>
  </si>
  <si>
    <t xml:space="preserve">Cost (sickles)</t>
  </si>
  <si>
    <t xml:space="preserve">Effect</t>
  </si>
  <si>
    <t xml:space="preserve">Magnitude</t>
  </si>
  <si>
    <t xml:space="preserve">Unit</t>
  </si>
  <si>
    <t xml:space="preserve">Difficulty</t>
  </si>
  <si>
    <t xml:space="preserve">Brewing Time (hours)</t>
  </si>
  <si>
    <t xml:space="preserve">Side Effect</t>
  </si>
  <si>
    <t xml:space="preserve">Vital Ingredient 1</t>
  </si>
  <si>
    <t xml:space="preserve">Vital Ingredient 2</t>
  </si>
  <si>
    <t xml:space="preserve">Vital Ingredient 3</t>
  </si>
  <si>
    <t xml:space="preserve">Vital Ingredient 4</t>
  </si>
  <si>
    <t xml:space="preserve">Supplementary 1</t>
  </si>
  <si>
    <t xml:space="preserve">Supplementary 3</t>
  </si>
  <si>
    <t xml:space="preserve">Supplementary 4</t>
  </si>
  <si>
    <t xml:space="preserve">Max Bonus</t>
  </si>
  <si>
    <t xml:space="preserve">Additional Cost</t>
  </si>
  <si>
    <t xml:space="preserve">Max Effect</t>
  </si>
  <si>
    <t xml:space="preserve">Name</t>
  </si>
  <si>
    <t xml:space="preserve">Bonus %</t>
  </si>
  <si>
    <t xml:space="preserve">Cost</t>
  </si>
  <si>
    <t xml:space="preserve">Name </t>
  </si>
  <si>
    <t xml:space="preserve">Bonus</t>
  </si>
  <si>
    <t xml:space="preserve">Alchemic Grenade</t>
  </si>
  <si>
    <t xml:space="preserve">Looks like  a small grey orb, which occasionally sparks with energy.</t>
  </si>
  <si>
    <t xml:space="preserve">Fill with another potion and throw. The orb detonates on contact and applies the contained potion (at 50\% effectiveness) to all targets within</t>
  </si>
  <si>
    <t xml:space="preserve">Metres</t>
  </si>
  <si>
    <t xml:space="preserve">The powder explodes immediately on mixing, applying the effect to the potion maker. </t>
  </si>
  <si>
    <t xml:space="preserve">Dragon Fire Gland</t>
  </si>
  <si>
    <t xml:space="preserve">Wartcap Powder</t>
  </si>
  <si>
    <t xml:space="preserve">Boomberry</t>
  </si>
  <si>
    <t xml:space="preserve">Ash</t>
  </si>
  <si>
    <t xml:space="preserve">Erumpet Horn</t>
  </si>
  <si>
    <t xml:space="preserve">Iron</t>
  </si>
  <si>
    <t xml:space="preserve">Nundu Venom Sac</t>
  </si>
  <si>
    <t xml:space="preserve">Valerian</t>
  </si>
  <si>
    <t xml:space="preserve">Alihotsy Draught</t>
  </si>
  <si>
    <t xml:space="preserve">A blue liquid which emits a powerful liquorice smell</t>
  </si>
  <si>
    <t xml:space="preserve">Causes uncontrollable fits of laughter, preventing the target from speaking for </t>
  </si>
  <si>
    <t xml:space="preserve">minutes</t>
  </si>
  <si>
    <t xml:space="preserve">Fumes also effect the potioneer with laughter.</t>
  </si>
  <si>
    <t xml:space="preserve">Alihotsy Leaves</t>
  </si>
  <si>
    <t xml:space="preserve">Billywig Sting</t>
  </si>
  <si>
    <t xml:space="preserve">Runespoor Egg</t>
  </si>
  <si>
    <t xml:space="preserve">Unicorn Hair</t>
  </si>
  <si>
    <t xml:space="preserve">Gold</t>
  </si>
  <si>
    <t xml:space="preserve">Amortentia </t>
  </si>
  <si>
    <t xml:space="preserve">Bright pink liquid, emitting a light purple smoke. Smells of whatever is most dear to a person.</t>
  </si>
  <si>
    <t xml:space="preserve">Causes a charmed state on the first sapient being the drinker views</t>
  </si>
  <si>
    <t xml:space="preserve">Hours</t>
  </si>
  <si>
    <t xml:space="preserve">The infatuation turns violent, and the drinker flies into a rage against the target of their affections. </t>
  </si>
  <si>
    <t xml:space="preserve">Ashwinder Eggs</t>
  </si>
  <si>
    <t xml:space="preserve">Rose Petals</t>
  </si>
  <si>
    <t xml:space="preserve">Nightshade</t>
  </si>
  <si>
    <t xml:space="preserve">Dragon Blood</t>
  </si>
  <si>
    <t xml:space="preserve">Fire Seeds</t>
  </si>
  <si>
    <t xml:space="preserve">Manticore Skin</t>
  </si>
  <si>
    <t xml:space="preserve">Moonstone</t>
  </si>
  <si>
    <t xml:space="preserve">Anti-Paralysis Potion</t>
  </si>
  <si>
    <t xml:space="preserve">A yellow gel that smells of cat urine</t>
  </si>
  <si>
    <t xml:space="preserve">Rejuvinate the drinker. Removes the {\it Paralyzed} status and restores FP</t>
  </si>
  <si>
    <t xml:space="preserve">Points</t>
  </si>
  <si>
    <t xml:space="preserve">Causes insomina for 48 hours.</t>
  </si>
  <si>
    <t xml:space="preserve">Aconite</t>
  </si>
  <si>
    <t xml:space="preserve">Chizpurfle Carapace</t>
  </si>
  <si>
    <t xml:space="preserve">Eye of Newt</t>
  </si>
  <si>
    <t xml:space="preserve">Nettles</t>
  </si>
  <si>
    <t xml:space="preserve">Octopus Powder</t>
  </si>
  <si>
    <t xml:space="preserve">Antidote to Common Poisons</t>
  </si>
  <si>
    <t xml:space="preserve">Colourless, but smells like antiseptic. </t>
  </si>
  <si>
    <t xml:space="preserve">Remove potion effect</t>
  </si>
  <si>
    <t xml:space="preserve">%</t>
  </si>
  <si>
    <t xml:space="preserve">Destroys immune system, giving a Vulnerability to Poison damage. </t>
  </si>
  <si>
    <t xml:space="preserve">Bezoar</t>
  </si>
  <si>
    <t xml:space="preserve">Mandrake Root</t>
  </si>
  <si>
    <t xml:space="preserve">Pheonix Feather</t>
  </si>
  <si>
    <t xml:space="preserve">Pungent Onion</t>
  </si>
  <si>
    <t xml:space="preserve">Azimov\apos{}s Awesome Acid</t>
  </si>
  <si>
    <t xml:space="preserve">Toxic green liquid, smells acrid.</t>
  </si>
  <si>
    <t xml:space="preserve">Do not drink! Destroys armour, reducing {\it Block} statistic by</t>
  </si>
  <si>
    <t xml:space="preserve">When attempting to use, has a 50\% chance of melting through the container and attacking your own armour.</t>
  </si>
  <si>
    <t xml:space="preserve">Sphinx Saliva</t>
  </si>
  <si>
    <t xml:space="preserve">Bundium Fluid</t>
  </si>
  <si>
    <t xml:space="preserve">Basilisk Venom</t>
  </si>
  <si>
    <t xml:space="preserve">Flobberworm Mucus</t>
  </si>
  <si>
    <t xml:space="preserve">Lemon Juice</t>
  </si>
  <si>
    <t xml:space="preserve">Baruffio\apos{}s Brain Elixir</t>
  </si>
  <si>
    <t xml:space="preserve">A green liquid which smells of strawberries</t>
  </si>
  <si>
    <t xml:space="preserve">For one hour, gain an intelligence boost of</t>
  </si>
  <si>
    <t xml:space="preserve">points</t>
  </si>
  <si>
    <t xml:space="preserve">Nerve damage causes an equal drop in the Finesse attribute. </t>
  </si>
  <si>
    <t xml:space="preserve">Runespoor Eggs</t>
  </si>
  <si>
    <t xml:space="preserve">Dragon Claw</t>
  </si>
  <si>
    <t xml:space="preserve">Centaur Hoof</t>
  </si>
  <si>
    <t xml:space="preserve">Ginger</t>
  </si>
  <si>
    <t xml:space="preserve">Griffin Claw</t>
  </si>
  <si>
    <t xml:space="preserve">Owl Feather</t>
  </si>
  <si>
    <t xml:space="preserve">Beautification Potion</t>
  </si>
  <si>
    <t xml:space="preserve">An iridescent liquid that seems to move of its own accord</t>
  </si>
  <si>
    <t xml:space="preserve">Makes the drinker extraordinarily beautiful, giving check advantage on any being likely to be attracted to them. Lasts for</t>
  </si>
  <si>
    <t xml:space="preserve">The drinker also loses the ability to speak.</t>
  </si>
  <si>
    <t xml:space="preserve">Fairy Wings</t>
  </si>
  <si>
    <t xml:space="preserve">Morning Dew</t>
  </si>
  <si>
    <t xml:space="preserve">Boomslang Skin</t>
  </si>
  <si>
    <t xml:space="preserve">Daisy</t>
  </si>
  <si>
    <t xml:space="preserve">Antimony</t>
  </si>
  <si>
    <t xml:space="preserve">Befuddlement Beverage</t>
  </si>
  <si>
    <t xml:space="preserve">A brown sludge which smells like chocolate</t>
  </si>
  <si>
    <t xml:space="preserve">Applies the {\it confused} status for </t>
  </si>
  <si>
    <t xml:space="preserve">The target instead flies into a rage</t>
  </si>
  <si>
    <t xml:space="preserve">Doxy Venom</t>
  </si>
  <si>
    <t xml:space="preserve">Hemlock Essence</t>
  </si>
  <si>
    <t xml:space="preserve">Lethe River Water</t>
  </si>
  <si>
    <t xml:space="preserve">Lovage</t>
  </si>
  <si>
    <t xml:space="preserve">Mercury</t>
  </si>
  <si>
    <t xml:space="preserve">Troll Snot</t>
  </si>
  <si>
    <t xml:space="preserve">Blemish Blitzer</t>
  </si>
  <si>
    <t xml:space="preserve">A yellow paste which smells of antiseptic</t>
  </si>
  <si>
    <t xml:space="preserve">When applied to the skin, instantly removes all rashes, acne, boils and other skin ailments and restores</t>
  </si>
  <si>
    <t xml:space="preserve">HP</t>
  </si>
  <si>
    <t xml:space="preserve">Dyes the skin a permanent yellow</t>
  </si>
  <si>
    <t xml:space="preserve">Murtlap Tentacles</t>
  </si>
  <si>
    <t xml:space="preserve">Honeywater</t>
  </si>
  <si>
    <t xml:space="preserve">Tormentil Tincture</t>
  </si>
  <si>
    <t xml:space="preserve">Copper</t>
  </si>
  <si>
    <t xml:space="preserve">Burn-healing paste</t>
  </si>
  <si>
    <t xml:space="preserve">An orange gel with a strong alcohol smell</t>
  </si>
  <si>
    <t xml:space="preserve">When applied to the skin, removes the {\it Burned: Mild} status effect and leaves the target Resistant to Fire damage for</t>
  </si>
  <si>
    <t xml:space="preserve">Gel acts as an adhesive, so target sticks to everything they touch for 1 day.</t>
  </si>
  <si>
    <t xml:space="preserve">Frost Salamander Blood</t>
  </si>
  <si>
    <t xml:space="preserve">Kelpie Hair</t>
  </si>
  <si>
    <t xml:space="preserve">Mackled Malaclaw Tail</t>
  </si>
  <si>
    <t xml:space="preserve">Sea-Serpent Spine</t>
  </si>
  <si>
    <t xml:space="preserve">Wormwood</t>
  </si>
  <si>
    <t xml:space="preserve">Burning Toxin</t>
  </si>
  <si>
    <t xml:space="preserve">A poisonous green colour accompanies a foul rotting odour.</t>
  </si>
  <si>
    <t xml:space="preserve">Applies the {\it Poisoned: Severe} status effect and immediately deals</t>
  </si>
  <si>
    <t xml:space="preserve">Poison Damage</t>
  </si>
  <si>
    <t xml:space="preserve">Triggers immune response so target is Resistant to poison damage for 24 hours. </t>
  </si>
  <si>
    <t xml:space="preserve">Acromantula Venom</t>
  </si>
  <si>
    <t xml:space="preserve">Nundu Venom Sack</t>
  </si>
  <si>
    <t xml:space="preserve">Fire Seed</t>
  </si>
  <si>
    <t xml:space="preserve">Calming Draught</t>
  </si>
  <si>
    <t xml:space="preserve">A lilac soup, with a lavender aroma</t>
  </si>
  <si>
    <t xml:space="preserve">Calms and soothes the target, and makes them immune to the {\it Terrified} status effect for</t>
  </si>
  <si>
    <t xml:space="preserve">The consumer becomes so calm, they fall asleep and cannot be woken for 1 hour.</t>
  </si>
  <si>
    <t xml:space="preserve">Asphodel</t>
  </si>
  <si>
    <t xml:space="preserve">Flobberworm Mucous</t>
  </si>
  <si>
    <t xml:space="preserve">Lavender</t>
  </si>
  <si>
    <t xml:space="preserve">Glumbumble Treacle</t>
  </si>
  <si>
    <t xml:space="preserve">Mooncalf tears</t>
  </si>
  <si>
    <t xml:space="preserve">Wiggentree bark</t>
  </si>
  <si>
    <t xml:space="preserve">Curse-Countering Concoction</t>
  </si>
  <si>
    <t xml:space="preserve">Iridescent liquid seems to shift from one colour to the next. </t>
  </si>
  <si>
    <t xml:space="preserve">Target is immune to spells from the {\it Curse} discipline</t>
  </si>
  <si>
    <t xml:space="preserve">Minutes</t>
  </si>
  <si>
    <t xml:space="preserve">Target is Vulnerable to all other forms of damage.</t>
  </si>
  <si>
    <t xml:space="preserve">Moly</t>
  </si>
  <si>
    <t xml:space="preserve">Diricawl Feather</t>
  </si>
  <si>
    <t xml:space="preserve">Mallowsweet</t>
  </si>
  <si>
    <t xml:space="preserve">Pearl Dust</t>
  </si>
  <si>
    <t xml:space="preserve">Draconic Protection Draught</t>
  </si>
  <si>
    <t xml:space="preserve">A fiery red liquid that smells like chalk. </t>
  </si>
  <si>
    <t xml:space="preserve">The drinker\apos{}s skin develops scales, increasing {\it Block} statistic by </t>
  </si>
  <si>
    <t xml:space="preserve">Hands become permanently claw-shaped. Gives -1 penalty to Finesse. </t>
  </si>
  <si>
    <t xml:space="preserve">Dragon Scale</t>
  </si>
  <si>
    <t xml:space="preserve">Pogrebin Shell</t>
  </si>
  <si>
    <t xml:space="preserve">Caterpillar</t>
  </si>
  <si>
    <t xml:space="preserve">Bicorn Horn</t>
  </si>
  <si>
    <t xml:space="preserve">Dragonbreath Solution</t>
  </si>
  <si>
    <t xml:space="preserve">Looks like molten lava, and smells like sulphur.</t>
  </si>
  <si>
    <t xml:space="preserve">Gain the ability to summon a gout of fire from your mouth in a cone 2m long, doing 3d8 fire damage for</t>
  </si>
  <si>
    <t xml:space="preserve">This ability is uncontrollable, and occurs whenever you breath out.</t>
  </si>
  <si>
    <t xml:space="preserve">Salamander Blood</t>
  </si>
  <si>
    <t xml:space="preserve">Fire Crab Shell</t>
  </si>
  <si>
    <t xml:space="preserve">Dragon Liver</t>
  </si>
  <si>
    <t xml:space="preserve">Draught of Living Death</t>
  </si>
  <si>
    <t xml:space="preserve">Thick, black, odourless goo. </t>
  </si>
  <si>
    <t xml:space="preserve">Causes a deathlike slumber from which the target cannot be woken for</t>
  </si>
  <si>
    <t xml:space="preserve">Causes hypoxia in the victim, leading to a rapid death unless treated. </t>
  </si>
  <si>
    <t xml:space="preserve">Sloth Brain</t>
  </si>
  <si>
    <t xml:space="preserve">Magnesium</t>
  </si>
  <si>
    <t xml:space="preserve">Drink of Despair</t>
  </si>
  <si>
    <t xml:space="preserve">This potion has no colour to speak of, but its very sight is enough to make you scared</t>
  </si>
  <si>
    <t xml:space="preserve">When consumed, the victim becomes {\it Terrified} of a random object within sight for</t>
  </si>
  <si>
    <t xml:space="preserve">The terror-induced adrenaline gives a bonus to Athletics of 4.</t>
  </si>
  <si>
    <t xml:space="preserve">Nogtail Trotter</t>
  </si>
  <si>
    <t xml:space="preserve">Quintaped Leg</t>
  </si>
  <si>
    <t xml:space="preserve">Venemous Tentacula</t>
  </si>
  <si>
    <t xml:space="preserve">Duplicating Draught</t>
  </si>
  <si>
    <t xml:space="preserve">An eerie green-blue liquid which smells of industrial solvents.</t>
  </si>
  <si>
    <t xml:space="preserve">When mixed in an existing potion (other than the Duplicating Draught) produces</t>
  </si>
  <si>
    <t xml:space="preserve">extra copie(s)</t>
  </si>
  <si>
    <t xml:space="preserve">When mixed with another potion, all copies evaporate, leaving an empty cauldron.</t>
  </si>
  <si>
    <t xml:space="preserve">Unicorn Blood</t>
  </si>
  <si>
    <t xml:space="preserve">Sea Serpent Spine</t>
  </si>
  <si>
    <t xml:space="preserve">Emanation Elimination Elixir</t>
  </si>
  <si>
    <t xml:space="preserve">Appears as a white cloud of gas, trapped in a container</t>
  </si>
  <si>
    <t xml:space="preserve">This potion is not drunk, but released into the atmosphere. It repels all gases, odours and other atmospheric effects</t>
  </si>
  <si>
    <t xml:space="preserve">Dangerously explosive. If a spark is ignited in the radius with 5 minutes of being released, ignites the gas for 5d8 fire damage to all in the radius.</t>
  </si>
  <si>
    <t xml:space="preserve">Peppermint</t>
  </si>
  <si>
    <t xml:space="preserve">Fatiguing Infusion</t>
  </si>
  <si>
    <t xml:space="preserve">A dark blue liquid with  an odour of rotting vegetation</t>
  </si>
  <si>
    <t xml:space="preserve">Drains the afflicted of</t>
  </si>
  <si>
    <t xml:space="preserve">FP</t>
  </si>
  <si>
    <t xml:space="preserve">Restores FP, instead of draining it. </t>
  </si>
  <si>
    <t xml:space="preserve">Dementor Cloak</t>
  </si>
  <si>
    <t xml:space="preserve">Niffler Fang</t>
  </si>
  <si>
    <t xml:space="preserve">Felix Felicis</t>
  </si>
  <si>
    <t xml:space="preserve">Looks like liquid gold, and smells of warm hugs.</t>
  </si>
  <si>
    <t xml:space="preserve">The drinker bends the laws of probability and becomes unfathomably lucky, taking check-advantage for</t>
  </si>
  <si>
    <t xml:space="preserve">Dangerously addictive. If not consumed once every day, leads to catastrophic system failure and death.</t>
  </si>
  <si>
    <t xml:space="preserve">Squill Bulb</t>
  </si>
  <si>
    <t xml:space="preserve">Occamy Eggshell</t>
  </si>
  <si>
    <t xml:space="preserve">Final Goodnight</t>
  </si>
  <si>
    <t xml:space="preserve">A liquid that is so totally black, it seems to suck all light in from the room</t>
  </si>
  <si>
    <t xml:space="preserve">The fumes do half damage to the poisoner</t>
  </si>
  <si>
    <t xml:space="preserve">Hellebore</t>
  </si>
  <si>
    <t xml:space="preserve">Forgetting Fog</t>
  </si>
  <si>
    <t xml:space="preserve">Looks like a living cloud, trapped in a jar.</t>
  </si>
  <si>
    <t xml:space="preserve">When inhaled, the fog causes the target to forget</t>
  </si>
  <si>
    <t xml:space="preserve">spells, recipes etc.</t>
  </si>
  <si>
    <t xml:space="preserve">The target causes them to forget their fears, leading to an increase in Spirit of 2 points.</t>
  </si>
  <si>
    <t xml:space="preserve">Gift of the Gab</t>
  </si>
  <si>
    <t xml:space="preserve">A silver liquid, which looks like mercury. No smell to speak of. </t>
  </si>
  <si>
    <t xml:space="preserve">Charisma bonus</t>
  </si>
  <si>
    <t xml:space="preserve">Tongue stained permanently silver.</t>
  </si>
  <si>
    <t xml:space="preserve">Puffskein Tongue</t>
  </si>
  <si>
    <t xml:space="preserve">Silver</t>
  </si>
  <si>
    <t xml:space="preserve">Jobberknoll Feather</t>
  </si>
  <si>
    <t xml:space="preserve">Moondew</t>
  </si>
  <si>
    <t xml:space="preserve">Gilly Concoction</t>
  </si>
  <si>
    <t xml:space="preserve">Green-blown sludge. Looks and taste disgusting. </t>
  </si>
  <si>
    <t xml:space="preserve">Drinker develops gills and webbed hands, allowing them to survive underwater</t>
  </si>
  <si>
    <t xml:space="preserve">hours</t>
  </si>
  <si>
    <t xml:space="preserve">Gills and webbed hands stay visible for 24 hours</t>
  </si>
  <si>
    <t xml:space="preserve">Gillyweed</t>
  </si>
  <si>
    <t xml:space="preserve">Hippocampus Hair</t>
  </si>
  <si>
    <t xml:space="preserve">Mint</t>
  </si>
  <si>
    <t xml:space="preserve">Gloom-inducing Agent</t>
  </si>
  <si>
    <t xml:space="preserve">A black, tar-like substance with an earthy aroma.</t>
  </si>
  <si>
    <t xml:space="preserve">Target is incapable of laughing for 5 minutes, and suffers a penalty to Spirit of </t>
  </si>
  <si>
    <t xml:space="preserve">Target loses the ability to speak entirely.</t>
  </si>
  <si>
    <t xml:space="preserve">Growing Agent</t>
  </si>
  <si>
    <t xml:space="preserve">A green paste which seems to pulse with power</t>
  </si>
  <si>
    <t xml:space="preserve">When applied to a living being, causes it to grow in size by</t>
  </si>
  <si>
    <t xml:space="preserve">Target also suffers from a 2 point penalty to intelligence until reduced in size.</t>
  </si>
  <si>
    <t xml:space="preserve">Occamy Egg</t>
  </si>
  <si>
    <t xml:space="preserve">Slug Slime</t>
  </si>
  <si>
    <t xml:space="preserve">Hero’s Brew</t>
  </si>
  <si>
    <t xml:space="preserve">A thick golden concoction. Smell is hard to describe, but is often described as `smelling like victory\apos{}</t>
  </si>
  <si>
    <t xml:space="preserve">Immunity to Fear</t>
  </si>
  <si>
    <t xml:space="preserve">Intelligence suffers a permanent 1 point penalty. </t>
  </si>
  <si>
    <t xml:space="preserve">Vodka</t>
  </si>
  <si>
    <t xml:space="preserve">Tea Leaf</t>
  </si>
  <si>
    <t xml:space="preserve">Infusion of Strength</t>
  </si>
  <si>
    <t xml:space="preserve">A solid yellow liquid with an incredibly sweet smell.</t>
  </si>
  <si>
    <t xml:space="preserve">For one hour, the drinker gets a bonus to checks that use the Strength proficiency by</t>
  </si>
  <si>
    <t xml:space="preserve">Permanent 2 point penalty to Finesse attribute</t>
  </si>
  <si>
    <t xml:space="preserve">Re\apos{}em blood</t>
  </si>
  <si>
    <t xml:space="preserve">Styx River Water</t>
  </si>
  <si>
    <t xml:space="preserve">Bubotuber Juice</t>
  </si>
  <si>
    <t xml:space="preserve">Merlin\apos{}s Surprise</t>
  </si>
  <si>
    <t xml:space="preserve">A clear, colourless and odourless liquid.</t>
  </si>
  <si>
    <t xml:space="preserve">The mixer whispers a word over the cauldron as this potion brews. The next time this word is uttered within 2m of the fluid, it ignites for 8d6 fire damage in a radius of</t>
  </si>
  <si>
    <t xml:space="preserve">The potion instead responds to a randomly chosen word. </t>
  </si>
  <si>
    <t xml:space="preserve">Chizpurfle Fang</t>
  </si>
  <si>
    <t xml:space="preserve">Paralyzing Poison</t>
  </si>
  <si>
    <t xml:space="preserve">A thick white paste</t>
  </si>
  <si>
    <t xml:space="preserve">Applies the {\it Paralyzed} status effect for</t>
  </si>
  <si>
    <t xml:space="preserve">turns</t>
  </si>
  <si>
    <t xml:space="preserve">Randomly removes one other status effect from the afflicted.</t>
  </si>
  <si>
    <t xml:space="preserve">Lobalug Venom</t>
  </si>
  <si>
    <t xml:space="preserve">Mecury</t>
  </si>
  <si>
    <t xml:space="preserve">Bulbadox Powder</t>
  </si>
  <si>
    <t xml:space="preserve">Pepperup Potion</t>
  </si>
  <si>
    <t xml:space="preserve">Bright blue gel, with a strong, spicy odour.</t>
  </si>
  <si>
    <t xml:space="preserve">Restores FP</t>
  </si>
  <si>
    <t xml:space="preserve">Causes smoke to issue from the ears with a loud whistling noise. </t>
  </si>
  <si>
    <t xml:space="preserve">Ginger Root</t>
  </si>
  <si>
    <t xml:space="preserve">Philosopher\apos{}s Stone</t>
  </si>
  <si>
    <t xml:space="preserve">A ruby-red rock, which glows with an internal light</t>
  </si>
  <si>
    <t xml:space="preserve">Turns any metal into pure gold, and produces the Elixir of Life, which provides immortality when taken at regular intervals</t>
  </si>
  <si>
    <t xml:space="preserve">Week</t>
  </si>
  <si>
    <t xml:space="preserve">The `elixir\apos{} is tainted, and causes permanent, utter insanity. </t>
  </si>
  <si>
    <t xml:space="preserve">Polyjuice Potion</t>
  </si>
  <si>
    <t xml:space="preserve">The colour, scent and taste of this potion reflect the target transformation.</t>
  </si>
  <si>
    <t xml:space="preserve">Transfigure yourself into another human for </t>
  </si>
  <si>
    <t xml:space="preserve">The transformation is randomly warped, and you end up with an ear for a mouth, and a mouth for an ear (for example).</t>
  </si>
  <si>
    <t xml:space="preserve">Fluxweed</t>
  </si>
  <si>
    <t xml:space="preserve">Lacewing Flies</t>
  </si>
  <si>
    <t xml:space="preserve">DNA of target</t>
  </si>
  <si>
    <t xml:space="preserve">Knotgrass</t>
  </si>
  <si>
    <t xml:space="preserve">Leeches</t>
  </si>
  <si>
    <t xml:space="preserve">Sapping Solution</t>
  </si>
  <si>
    <t xml:space="preserve">A milky white fluid with an incredibly sweet smell</t>
  </si>
  <si>
    <t xml:space="preserve">Victim gets check-disadvantage on all strength-related checks for </t>
  </si>
  <si>
    <t xml:space="preserve">Target gets check-advantage on all Finesse checks</t>
  </si>
  <si>
    <t xml:space="preserve">Doxy Eggs</t>
  </si>
  <si>
    <t xml:space="preserve">Shrinking Agent</t>
  </si>
  <si>
    <t xml:space="preserve">A red paste which seems to pulse with power</t>
  </si>
  <si>
    <t xml:space="preserve">When applied to a living being, causes it shrink in size by</t>
  </si>
  <si>
    <t xml:space="preserve">Target also suffers from a 2 point penalty to Athletics until returned to normal size</t>
  </si>
  <si>
    <t xml:space="preserve">Abyssinian ShrivelFig</t>
  </si>
  <si>
    <t xml:space="preserve">Moke Skin</t>
  </si>
  <si>
    <t xml:space="preserve">Grindlow Claw</t>
  </si>
  <si>
    <t xml:space="preserve">Skele-grow</t>
  </si>
  <si>
    <t xml:space="preserve">A pale yellow liquid which tastes worse than you can possibly imagine.</t>
  </si>
  <si>
    <t xml:space="preserve">Mends broken bones, and  restores HP by</t>
  </si>
  <si>
    <t xml:space="preserve">The wrong bones grow. Hope you like having a skull instead of an arm!</t>
  </si>
  <si>
    <t xml:space="preserve">Scarab Beetles</t>
  </si>
  <si>
    <t xml:space="preserve">Dittany</t>
  </si>
  <si>
    <t xml:space="preserve">Wiggentree Bark</t>
  </si>
  <si>
    <t xml:space="preserve">Sleeping Serum</t>
  </si>
  <si>
    <t xml:space="preserve">A dark purple fluid, with sparks of gold within</t>
  </si>
  <si>
    <t xml:space="preserve">Sends the consumer into a dreamless sleep for at least</t>
  </si>
  <si>
    <t xml:space="preserve">The target dies instantly.</t>
  </si>
  <si>
    <t xml:space="preserve">Sloth brain</t>
  </si>
  <si>
    <t xml:space="preserve">Solution of Rememberance</t>
  </si>
  <si>
    <t xml:space="preserve">This clear fluid seems to glow from within</t>
  </si>
  <si>
    <t xml:space="preserve">When consumed, helps aid recollection. Target remembers </t>
  </si>
  <si>
    <t xml:space="preserve">things they forgot</t>
  </si>
  <si>
    <t xml:space="preserve">Target remembers every awkward incident from their childhood, and permanently loses 2 Spirit out of shame. </t>
  </si>
  <si>
    <t xml:space="preserve">Galanthus Nivalis</t>
  </si>
  <si>
    <t xml:space="preserve">Kneazle Claw</t>
  </si>
  <si>
    <t xml:space="preserve">Unstable Catalyst</t>
  </si>
  <si>
    <t xml:space="preserve">A fizzing, yellow-orange liquid that moves of its own accord. </t>
  </si>
  <si>
    <t xml:space="preserve">Add to a potion to increase effects</t>
  </si>
  <si>
    <t xml:space="preserve">Explodes on addition to the potion, doing 4d10 fire damage in a 5m radius. </t>
  </si>
  <si>
    <t xml:space="preserve">Stinksap</t>
  </si>
  <si>
    <t xml:space="preserve">Veritaserum</t>
  </si>
  <si>
    <t xml:space="preserve">Colourless, odourless liquid. Indistinguishable from water. </t>
  </si>
  <si>
    <t xml:space="preserve">Forces the drinker to answer questions truthfully on a failed DV 15 SPR (endurance) Resist check. </t>
  </si>
  <si>
    <t xml:space="preserve">Target babbles incoherently. What they say may be the truth, but it is not an answer to a question.</t>
  </si>
  <si>
    <t xml:space="preserve">Jobberknoll Feathers</t>
  </si>
  <si>
    <t xml:space="preserve">Jarvey Fang</t>
  </si>
  <si>
    <t xml:space="preserve">Viper\apos{}s Venom</t>
  </si>
  <si>
    <t xml:space="preserve">A blue liquid with a slight acrid odour.</t>
  </si>
  <si>
    <t xml:space="preserve">Applies the {\it Poisoned: Mild} status effect and immediately deals</t>
  </si>
  <si>
    <t xml:space="preserve">Lobalug Vebom</t>
  </si>
  <si>
    <t xml:space="preserve">Asp Tail</t>
  </si>
  <si>
    <t xml:space="preserve">Wiggenweld Potion</t>
  </si>
  <si>
    <t xml:space="preserve">Vibrant red fluid with a pleasant, herbal aroma.</t>
  </si>
  <si>
    <t xml:space="preserve">Restores HP</t>
  </si>
  <si>
    <t xml:space="preserve">Injuries heal improperly, leaving the drinker Vulnerable to fire damage.</t>
  </si>
  <si>
    <t xml:space="preserve">Wiggenweld Bark</t>
  </si>
  <si>
    <t xml:space="preserve">Horklump Juice</t>
  </si>
  <si>
    <t xml:space="preserve">Garotting Gas</t>
  </si>
  <si>
    <t xml:space="preserve">A green gas, which sits at the bottom of the container.</t>
  </si>
  <si>
    <t xml:space="preserve">When inhaled, the gas prevents the victim from inhaling for</t>
  </si>
  <si>
    <t xml:space="preserve">seconds</t>
  </si>
  <si>
    <t xml:space="preserve">When brewed, the fumes cause this effect on the potioneer.</t>
  </si>
  <si>
    <t xml:space="preserve">Grindylow Claw</t>
  </si>
  <si>
    <t xml:space="preserve">Girding Potion</t>
  </si>
  <si>
    <t xml:space="preserve">A golden liquid with suspicious lumps in it.</t>
  </si>
  <si>
    <t xml:space="preserve">When drunk, increases the endurance of a target, giving them Check-Advantage in all Resist checks for</t>
  </si>
  <si>
    <t xml:space="preserve">Gain check disadvantage on all accuracy checks for the duration.</t>
  </si>
  <si>
    <t xml:space="preserve">Herbicide Potion</t>
  </si>
  <si>
    <t xml:space="preserve">A thin, pale green oil</t>
  </si>
  <si>
    <t xml:space="preserve">When dropped on the ground, kills all plants in a radius of </t>
  </si>
  <si>
    <t xml:space="preserve">metres</t>
  </si>
  <si>
    <t xml:space="preserve">The fumes also do 2d6 HP damage to the potioneer when applied.</t>
  </si>
  <si>
    <t xml:space="preserve">Blood-Refilling Potion</t>
  </si>
  <si>
    <t xml:space="preserve">To all intents and purposes, looks like blood. However, smells like roses.</t>
  </si>
  <si>
    <t xml:space="preserve">For 5 minutes after being drunk, causes HP to regenerate at a rate of</t>
  </si>
  <si>
    <t xml:space="preserve">per round</t>
  </si>
  <si>
    <t xml:space="preserve">Blood-refilling causes such pain, that spells cannot be cast for the duration of the potion.</t>
  </si>
  <si>
    <t xml:space="preserve">Conduit Concoction</t>
  </si>
  <si>
    <t xml:space="preserve">Looks like a lightning bolt, trapped in a bottle.</t>
  </si>
  <si>
    <t xml:space="preserve">After being absorbed through the skin, target may nominate one damage type. Target is immune to this damage type, and recovers FP equal to the damage they would have otherwise taken from this damage type for</t>
  </si>
  <si>
    <t xml:space="preserve">Target is Vulnerable to all other forms of damage except the nominated type. </t>
  </si>
  <si>
    <t xml:space="preserve">Thunderbird Feather</t>
  </si>
  <si>
    <t xml:space="preserve">Re\apos{}em Blood</t>
  </si>
  <si>
    <t xml:space="preserve">Finder\apos{} Friend</t>
  </si>
  <si>
    <t xml:space="preserve">A glowing silver liquid that smells like treasure</t>
  </si>
  <si>
    <t xml:space="preserve">When drunk, the consumer is revealed the location of lost or forgotten items, as well as secret doors in a radius of</t>
  </si>
  <si>
    <t xml:space="preserve">For every new item they discover, they lose another. </t>
  </si>
  <si>
    <t xml:space="preserve">Dugbog Bark</t>
  </si>
  <si>
    <t xml:space="preserve">Stew of Near-Invisibility</t>
  </si>
  <si>
    <t xml:space="preserve">An invisible liquid, can be felt but not seen.</t>
  </si>
  <si>
    <t xml:space="preserve">For 30 minutes, the drinker is conferred an imperfect chameleon ability, gaining a bonus to Stealth checks of</t>
  </si>
  <si>
    <t xml:space="preserve">Target suffers uncontrollable flatulence.</t>
  </si>
  <si>
    <t xml:space="preserve">Demiguise Hair</t>
  </si>
  <si>
    <t xml:space="preserve">Bowtruckle Thorn</t>
  </si>
  <si>
    <t xml:space="preserve">Fleet Foot Fluid</t>
  </si>
  <si>
    <t xml:space="preserve">This blue liquid swirls into a vortex of its own accord</t>
  </si>
  <si>
    <t xml:space="preserve">Your movement speed is doubled for </t>
  </si>
  <si>
    <t xml:space="preserve">Once running has started, cannot stop for 3 turns. </t>
  </si>
  <si>
    <t xml:space="preserve">Magi-Me-More</t>
  </si>
</sst>
</file>

<file path=xl/styles.xml><?xml version="1.0" encoding="utf-8"?>
<styleSheet xmlns="http://schemas.openxmlformats.org/spreadsheetml/2006/main">
  <numFmts count="2">
    <numFmt numFmtId="164" formatCode="General"/>
    <numFmt numFmtId="165" formatCode="General"/>
  </numFmts>
  <fonts count="5">
    <font>
      <sz val="10"/>
      <name val="Arial"/>
      <family val="2"/>
      <charset val="1"/>
    </font>
    <font>
      <sz val="10"/>
      <name val="Arial"/>
      <family val="0"/>
    </font>
    <font>
      <sz val="10"/>
      <name val="Arial"/>
      <family val="0"/>
    </font>
    <font>
      <sz val="10"/>
      <name val="Arial"/>
      <family val="0"/>
    </font>
    <font>
      <b val="true"/>
      <sz val="10"/>
      <name val="Arial"/>
      <family val="2"/>
      <charset val="1"/>
    </font>
  </fonts>
  <fills count="8">
    <fill>
      <patternFill patternType="none"/>
    </fill>
    <fill>
      <patternFill patternType="gray125"/>
    </fill>
    <fill>
      <patternFill patternType="solid">
        <fgColor rgb="FFEEEEEE"/>
        <bgColor rgb="FFDEE6EF"/>
      </patternFill>
    </fill>
    <fill>
      <patternFill patternType="solid">
        <fgColor rgb="FFE0C2CD"/>
        <bgColor rgb="FFCCCCCC"/>
      </patternFill>
    </fill>
    <fill>
      <patternFill patternType="solid">
        <fgColor rgb="FFFFFFD7"/>
        <bgColor rgb="FFF6F9D4"/>
      </patternFill>
    </fill>
    <fill>
      <patternFill patternType="solid">
        <fgColor rgb="FFDEE6EF"/>
        <bgColor rgb="FFEEEEEE"/>
      </patternFill>
    </fill>
    <fill>
      <patternFill patternType="solid">
        <fgColor rgb="FFF6F9D4"/>
        <bgColor rgb="FFFFFFD7"/>
      </patternFill>
    </fill>
    <fill>
      <patternFill patternType="solid">
        <fgColor rgb="FFFFD8CE"/>
        <bgColor rgb="FFEEEEEE"/>
      </patternFill>
    </fill>
  </fills>
  <borders count="3">
    <border diagonalUp="false" diagonalDown="false">
      <left/>
      <right/>
      <top/>
      <bottom/>
      <diagonal/>
    </border>
    <border diagonalUp="false" diagonalDown="false">
      <left style="hair">
        <color rgb="FFB2B2B2"/>
      </left>
      <right style="hair">
        <color rgb="FFB2B2B2"/>
      </right>
      <top style="hair">
        <color rgb="FFB2B2B2"/>
      </top>
      <bottom style="hair">
        <color rgb="FFB2B2B2"/>
      </bottom>
      <diagonal/>
    </border>
    <border diagonalUp="false" diagonalDown="false">
      <left style="hair">
        <color rgb="FFCCCCCC"/>
      </left>
      <right style="hair">
        <color rgb="FFCCCCCC"/>
      </right>
      <top style="hair">
        <color rgb="FFCCCCCC"/>
      </top>
      <bottom style="hair">
        <color rgb="FFCCCCCC"/>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false" applyBorder="true" applyAlignment="true" applyProtection="false">
      <alignment horizontal="general" vertical="center" textRotation="0" wrapText="true" indent="0" shrinkToFit="false"/>
      <protection locked="true" hidden="false"/>
    </xf>
    <xf numFmtId="164" fontId="0" fillId="3" borderId="1" xfId="0" applyFont="false" applyBorder="true" applyAlignment="true" applyProtection="false">
      <alignment horizontal="general" vertical="center" textRotation="0" wrapText="tru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 xfId="0" applyFont="false" applyBorder="true" applyAlignment="tru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left" vertical="center" textRotation="0" wrapText="true" indent="0" shrinkToFit="false"/>
      <protection locked="true" hidden="false"/>
    </xf>
    <xf numFmtId="164" fontId="0" fillId="4" borderId="2" xfId="0" applyFont="false" applyBorder="true" applyAlignment="true" applyProtection="false">
      <alignment horizontal="general" vertical="center" textRotation="0" wrapText="true" indent="0" shrinkToFit="false"/>
      <protection locked="true" hidden="false"/>
    </xf>
    <xf numFmtId="164" fontId="0" fillId="2" borderId="2" xfId="0" applyFont="false" applyBorder="true" applyAlignment="true" applyProtection="false">
      <alignment horizontal="general" vertical="center" textRotation="0" wrapText="false" indent="0" shrinkToFit="false"/>
      <protection locked="true" hidden="false"/>
    </xf>
    <xf numFmtId="164" fontId="0" fillId="2" borderId="2" xfId="0" applyFont="false" applyBorder="true" applyAlignment="true" applyProtection="false">
      <alignment horizontal="center" vertical="center" textRotation="0" wrapText="false" indent="0" shrinkToFit="false"/>
      <protection locked="true" hidden="false"/>
    </xf>
    <xf numFmtId="164" fontId="0" fillId="5" borderId="2" xfId="0" applyFont="false" applyBorder="true" applyAlignment="true" applyProtection="false">
      <alignment horizontal="general" vertical="center" textRotation="0" wrapText="false" indent="0" shrinkToFit="false"/>
      <protection locked="true" hidden="false"/>
    </xf>
    <xf numFmtId="164" fontId="0" fillId="5" borderId="2" xfId="0" applyFont="false" applyBorder="true" applyAlignment="true" applyProtection="false">
      <alignment horizontal="center" vertical="center" textRotation="0" wrapText="false" indent="0" shrinkToFit="false"/>
      <protection locked="true" hidden="false"/>
    </xf>
    <xf numFmtId="164" fontId="0" fillId="6" borderId="2" xfId="0" applyFont="false" applyBorder="true" applyAlignment="true" applyProtection="false">
      <alignment horizontal="general" vertical="center" textRotation="0" wrapText="false" indent="0" shrinkToFit="false"/>
      <protection locked="true" hidden="false"/>
    </xf>
    <xf numFmtId="164" fontId="0" fillId="6" borderId="2" xfId="0" applyFont="false" applyBorder="true" applyAlignment="true" applyProtection="false">
      <alignment horizontal="center" vertical="center" textRotation="0" wrapText="false" indent="0" shrinkToFit="false"/>
      <protection locked="true" hidden="false"/>
    </xf>
    <xf numFmtId="164" fontId="0" fillId="7" borderId="2" xfId="0" applyFont="false" applyBorder="true" applyAlignment="true" applyProtection="false">
      <alignment horizontal="general" vertical="center" textRotation="0" wrapText="false" indent="0" shrinkToFit="false"/>
      <protection locked="true" hidden="false"/>
    </xf>
    <xf numFmtId="164" fontId="0" fillId="7" borderId="2"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4" fillId="4" borderId="2" xfId="0" applyFont="true" applyBorder="true" applyAlignment="true" applyProtection="false">
      <alignment horizontal="center" vertical="center" textRotation="0" wrapText="true" indent="0" shrinkToFit="false"/>
      <protection locked="true" hidden="false"/>
    </xf>
    <xf numFmtId="164" fontId="4" fillId="2" borderId="2" xfId="0" applyFont="true" applyBorder="true" applyAlignment="true" applyProtection="false">
      <alignment horizontal="center" vertical="center" textRotation="0" wrapText="false" indent="0" shrinkToFit="false"/>
      <protection locked="true" hidden="false"/>
    </xf>
    <xf numFmtId="164" fontId="4" fillId="5" borderId="2" xfId="0" applyFont="true" applyBorder="true" applyAlignment="true" applyProtection="false">
      <alignment horizontal="center" vertical="center" textRotation="0" wrapText="false" indent="0" shrinkToFit="false"/>
      <protection locked="true" hidden="false"/>
    </xf>
    <xf numFmtId="164" fontId="4" fillId="6" borderId="2" xfId="0" applyFont="true" applyBorder="true" applyAlignment="true" applyProtection="false">
      <alignment horizontal="center" vertical="center" textRotation="0" wrapText="false" indent="0" shrinkToFit="false"/>
      <protection locked="true" hidden="false"/>
    </xf>
    <xf numFmtId="164" fontId="4" fillId="7" borderId="2" xfId="0" applyFont="true" applyBorder="true" applyAlignment="true" applyProtection="false">
      <alignment horizontal="center" vertical="center" textRotation="0" wrapText="false" indent="0" shrinkToFit="false"/>
      <protection locked="true" hidden="false"/>
    </xf>
    <xf numFmtId="165" fontId="0" fillId="2" borderId="2" xfId="0" applyFont="false" applyBorder="true" applyAlignment="true" applyProtection="false">
      <alignment horizontal="center" vertical="center" textRotation="0" wrapText="false" indent="0" shrinkToFit="false"/>
      <protection locked="true" hidden="false"/>
    </xf>
    <xf numFmtId="165" fontId="0" fillId="6" borderId="2" xfId="0" applyFont="false" applyBorder="true" applyAlignment="true" applyProtection="false">
      <alignment horizontal="center" vertical="center" textRotation="0" wrapText="false" indent="0" shrinkToFit="false"/>
      <protection locked="true" hidden="false"/>
    </xf>
    <xf numFmtId="164" fontId="0" fillId="7" borderId="2" xfId="0" applyFont="true" applyBorder="true" applyAlignment="true" applyProtection="false">
      <alignment horizontal="general" vertical="center" textRotation="0" wrapText="false" indent="0" shrinkToFit="false"/>
      <protection locked="true" hidden="false"/>
    </xf>
    <xf numFmtId="165" fontId="0" fillId="5" borderId="2" xfId="0" applyFont="false" applyBorder="true" applyAlignment="true" applyProtection="false">
      <alignment horizontal="center" vertical="center" textRotation="0" wrapText="false" indent="0" shrinkToFit="false"/>
      <protection locked="true" hidden="false"/>
    </xf>
    <xf numFmtId="165" fontId="0" fillId="7" borderId="2" xfId="0" applyFont="false" applyBorder="true" applyAlignment="true" applyProtection="fals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6F9D4"/>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D7"/>
      <rgbColor rgb="FFDEE6EF"/>
      <rgbColor rgb="FF660066"/>
      <rgbColor rgb="FFFF8080"/>
      <rgbColor rgb="FF0066CC"/>
      <rgbColor rgb="FFE0C2CD"/>
      <rgbColor rgb="FF000080"/>
      <rgbColor rgb="FFFF00FF"/>
      <rgbColor rgb="FFFFFF00"/>
      <rgbColor rgb="FF00FFFF"/>
      <rgbColor rgb="FF800080"/>
      <rgbColor rgb="FF800000"/>
      <rgbColor rgb="FF008080"/>
      <rgbColor rgb="FF0000FF"/>
      <rgbColor rgb="FF00CCFF"/>
      <rgbColor rgb="FFEEEEEE"/>
      <rgbColor rgb="FFCCFFCC"/>
      <rgbColor rgb="FFFFFF99"/>
      <rgbColor rgb="FF99CCFF"/>
      <rgbColor rgb="FFFF99CC"/>
      <rgbColor rgb="FFCC99FF"/>
      <rgbColor rgb="FFFFD8CE"/>
      <rgbColor rgb="FF3366FF"/>
      <rgbColor rgb="FF33CCCC"/>
      <rgbColor rgb="FF99CC00"/>
      <rgbColor rgb="FFFFCC00"/>
      <rgbColor rgb="FFFF9900"/>
      <rgbColor rgb="FFFF6600"/>
      <rgbColor rgb="FF666699"/>
      <rgbColor rgb="FFB2B2B2"/>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B92"/>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pane xSplit="0" ySplit="2" topLeftCell="I41" activePane="bottomLeft" state="frozen"/>
      <selection pane="topLeft" activeCell="A1" activeCellId="0" sqref="A1"/>
      <selection pane="bottomLeft" activeCell="C52" activeCellId="0" sqref="C52"/>
    </sheetView>
  </sheetViews>
  <sheetFormatPr defaultColWidth="11.55078125" defaultRowHeight="12.8" zeroHeight="false" outlineLevelRow="0" outlineLevelCol="0"/>
  <cols>
    <col collapsed="false" customWidth="true" hidden="false" outlineLevel="0" max="1" min="1" style="1" width="23.61"/>
    <col collapsed="false" customWidth="true" hidden="false" outlineLevel="0" max="3" min="2" style="1" width="18.44"/>
    <col collapsed="false" customWidth="true" hidden="false" outlineLevel="0" max="4" min="4" style="2" width="22.1"/>
    <col collapsed="false" customWidth="true" hidden="false" outlineLevel="0" max="6" min="5" style="3" width="16.41"/>
    <col collapsed="false" customWidth="true" hidden="false" outlineLevel="0" max="7" min="7" style="4" width="13.02"/>
    <col collapsed="false" customWidth="true" hidden="false" outlineLevel="0" max="8" min="8" style="4" width="14.01"/>
    <col collapsed="false" customWidth="true" hidden="false" outlineLevel="0" max="9" min="9" style="5" width="23.61"/>
    <col collapsed="false" customWidth="true" hidden="false" outlineLevel="0" max="10" min="10" style="6" width="16.41"/>
    <col collapsed="false" customWidth="true" hidden="false" outlineLevel="0" max="11" min="11" style="6" width="17.81"/>
    <col collapsed="false" customWidth="true" hidden="false" outlineLevel="0" max="12" min="12" style="6" width="15.66"/>
    <col collapsed="false" customWidth="true" hidden="false" outlineLevel="0" max="13" min="13" style="6" width="17.81"/>
    <col collapsed="false" customWidth="true" hidden="false" outlineLevel="0" max="14" min="14" style="7" width="16.8"/>
    <col collapsed="false" customWidth="true" hidden="false" outlineLevel="0" max="15" min="15" style="8" width="9.47"/>
    <col collapsed="false" customWidth="false" hidden="false" outlineLevel="0" max="16" min="16" style="8" width="11.52"/>
    <col collapsed="false" customWidth="true" hidden="false" outlineLevel="0" max="17" min="17" style="9" width="17.17"/>
    <col collapsed="false" customWidth="true" hidden="false" outlineLevel="0" max="18" min="18" style="10" width="9.47"/>
    <col collapsed="false" customWidth="true" hidden="false" outlineLevel="0" max="19" min="19" style="10" width="5.69"/>
    <col collapsed="false" customWidth="true" hidden="false" outlineLevel="0" max="20" min="20" style="11" width="16.07"/>
    <col collapsed="false" customWidth="true" hidden="false" outlineLevel="0" max="21" min="21" style="12" width="7.34"/>
    <col collapsed="false" customWidth="true" hidden="false" outlineLevel="0" max="22" min="22" style="12" width="5.69"/>
    <col collapsed="false" customWidth="true" hidden="false" outlineLevel="0" max="23" min="23" style="13" width="19.96"/>
    <col collapsed="false" customWidth="true" hidden="false" outlineLevel="0" max="24" min="24" style="14" width="7.34"/>
    <col collapsed="false" customWidth="true" hidden="false" outlineLevel="0" max="25" min="25" style="14" width="5.69"/>
    <col collapsed="false" customWidth="true" hidden="false" outlineLevel="0" max="26" min="26" style="3" width="10.73"/>
    <col collapsed="false" customWidth="true" hidden="false" outlineLevel="0" max="27" min="27" style="3" width="15.29"/>
    <col collapsed="false" customWidth="true" hidden="false" outlineLevel="0" max="28" min="28" style="3" width="10.73"/>
    <col collapsed="false" customWidth="false" hidden="false" outlineLevel="0" max="1025" min="29" style="15" width="11.54"/>
  </cols>
  <sheetData>
    <row r="1" customFormat="false" ht="12.8" hidden="false" customHeight="true" outlineLevel="0" collapsed="false">
      <c r="A1" s="16" t="s">
        <v>0</v>
      </c>
      <c r="B1" s="16" t="s">
        <v>1</v>
      </c>
      <c r="C1" s="16" t="s">
        <v>2</v>
      </c>
      <c r="D1" s="17" t="s">
        <v>3</v>
      </c>
      <c r="E1" s="18" t="s">
        <v>4</v>
      </c>
      <c r="F1" s="18" t="s">
        <v>5</v>
      </c>
      <c r="G1" s="18" t="s">
        <v>6</v>
      </c>
      <c r="H1" s="17" t="s">
        <v>7</v>
      </c>
      <c r="I1" s="17" t="s">
        <v>8</v>
      </c>
      <c r="J1" s="19" t="s">
        <v>9</v>
      </c>
      <c r="K1" s="19" t="s">
        <v>10</v>
      </c>
      <c r="L1" s="19" t="s">
        <v>11</v>
      </c>
      <c r="M1" s="19" t="s">
        <v>12</v>
      </c>
      <c r="N1" s="20" t="s">
        <v>13</v>
      </c>
      <c r="O1" s="20"/>
      <c r="P1" s="20"/>
      <c r="Q1" s="21" t="s">
        <v>14</v>
      </c>
      <c r="R1" s="21"/>
      <c r="S1" s="21"/>
      <c r="T1" s="22" t="s">
        <v>15</v>
      </c>
      <c r="U1" s="22"/>
      <c r="V1" s="22"/>
      <c r="W1" s="23" t="s">
        <v>15</v>
      </c>
      <c r="X1" s="23"/>
      <c r="Y1" s="23"/>
      <c r="Z1" s="18" t="s">
        <v>16</v>
      </c>
      <c r="AA1" s="18" t="s">
        <v>17</v>
      </c>
      <c r="AB1" s="18" t="s">
        <v>18</v>
      </c>
    </row>
    <row r="2" customFormat="false" ht="12.8" hidden="false" customHeight="false" outlineLevel="0" collapsed="false">
      <c r="A2" s="16"/>
      <c r="B2" s="16"/>
      <c r="C2" s="16"/>
      <c r="D2" s="17"/>
      <c r="E2" s="18"/>
      <c r="F2" s="18"/>
      <c r="G2" s="18"/>
      <c r="H2" s="17"/>
      <c r="I2" s="17"/>
      <c r="J2" s="19"/>
      <c r="K2" s="19"/>
      <c r="L2" s="19"/>
      <c r="M2" s="19"/>
      <c r="N2" s="20" t="s">
        <v>19</v>
      </c>
      <c r="O2" s="20" t="s">
        <v>20</v>
      </c>
      <c r="P2" s="20" t="s">
        <v>21</v>
      </c>
      <c r="Q2" s="21" t="s">
        <v>22</v>
      </c>
      <c r="R2" s="21" t="s">
        <v>20</v>
      </c>
      <c r="S2" s="21" t="s">
        <v>21</v>
      </c>
      <c r="T2" s="22" t="s">
        <v>19</v>
      </c>
      <c r="U2" s="22" t="s">
        <v>23</v>
      </c>
      <c r="V2" s="22" t="s">
        <v>21</v>
      </c>
      <c r="W2" s="23" t="s">
        <v>19</v>
      </c>
      <c r="X2" s="23" t="s">
        <v>23</v>
      </c>
      <c r="Y2" s="23" t="s">
        <v>21</v>
      </c>
      <c r="Z2" s="18"/>
      <c r="AA2" s="18"/>
      <c r="AB2" s="18"/>
    </row>
    <row r="3" customFormat="false" ht="68.65" hidden="false" customHeight="false" outlineLevel="0" collapsed="false">
      <c r="A3" s="1" t="s">
        <v>24</v>
      </c>
      <c r="B3" s="1" t="s">
        <v>25</v>
      </c>
      <c r="C3" s="1" t="n">
        <f aca="false">ROUND((H3*150/8 +(G3/1.5)^2) /5,0)*5</f>
        <v>125</v>
      </c>
      <c r="D3" s="2" t="s">
        <v>26</v>
      </c>
      <c r="E3" s="3" t="n">
        <v>2</v>
      </c>
      <c r="F3" s="3" t="s">
        <v>27</v>
      </c>
      <c r="G3" s="4" t="n">
        <v>14</v>
      </c>
      <c r="H3" s="4" t="n">
        <v>2</v>
      </c>
      <c r="I3" s="5" t="s">
        <v>28</v>
      </c>
      <c r="J3" s="6" t="s">
        <v>29</v>
      </c>
      <c r="K3" s="6" t="s">
        <v>30</v>
      </c>
      <c r="L3" s="6" t="s">
        <v>31</v>
      </c>
      <c r="M3" s="6" t="s">
        <v>32</v>
      </c>
      <c r="N3" s="7" t="s">
        <v>33</v>
      </c>
      <c r="O3" s="8" t="n">
        <v>300</v>
      </c>
      <c r="P3" s="24" t="n">
        <f aca="false">IF(O3&gt;0,IF($O3+$R3+$U3+$X3 &gt; 0,MAX(1,ROUND($AA3*O3/($O3+$R3+$U3+$X3),0)),""),"")</f>
        <v>6</v>
      </c>
      <c r="Q3" s="9" t="s">
        <v>34</v>
      </c>
      <c r="R3" s="10" t="n">
        <v>25</v>
      </c>
      <c r="S3" s="10" t="n">
        <f aca="false">IF(R3&gt;0,IF($O3+$R3+$U3+$X3 &gt; 0,MAX(1,ROUND($AA3*R3/($O3+$R3+$U3+$X3),0)),""),"")</f>
        <v>1</v>
      </c>
      <c r="T3" s="11" t="s">
        <v>35</v>
      </c>
      <c r="U3" s="12" t="n">
        <v>300</v>
      </c>
      <c r="V3" s="25" t="n">
        <f aca="false">IF(U3&gt;0,IF($O3+$R3+$U3+$X3 &gt; 0,MAX(1,ROUND($AA3*U3/($O3+$R3+$U3+$X3),0)),""),"")</f>
        <v>6</v>
      </c>
      <c r="W3" s="13" t="s">
        <v>36</v>
      </c>
      <c r="X3" s="14" t="n">
        <v>25</v>
      </c>
      <c r="Y3" s="14" t="n">
        <f aca="false">IF(X3&gt;0,IF($O3+$R3+$U3+$X3 &gt; 0,MAX(1,ROUND($AA3*X3/($O3+$R3+$U3+$X3),0)),""),"")</f>
        <v>1</v>
      </c>
      <c r="Z3" s="3" t="n">
        <f aca="false">(1+O3/100)*(1+R3/100)*(1+U3/100)*(1+X3/100)*100</f>
        <v>2500</v>
      </c>
      <c r="AA3" s="3" t="n">
        <f aca="false">_xlfn.CEILING.MATH(MIN(G3,Z3/100))</f>
        <v>14</v>
      </c>
      <c r="AB3" s="3" t="n">
        <f aca="false">ROUND(E3*(1+O3/100)*(1+R3/100)*(1+U3/100)*(1+X3/100),1)</f>
        <v>50</v>
      </c>
    </row>
    <row r="4" customFormat="false" ht="35.05" hidden="false" customHeight="false" outlineLevel="0" collapsed="false">
      <c r="A4" s="1" t="s">
        <v>37</v>
      </c>
      <c r="B4" s="1" t="s">
        <v>38</v>
      </c>
      <c r="C4" s="1" t="n">
        <f aca="false">ROUND((H4*150/8 +(G4/2)^2) /5,0)*5</f>
        <v>80</v>
      </c>
      <c r="D4" s="2" t="s">
        <v>39</v>
      </c>
      <c r="E4" s="3" t="n">
        <v>2</v>
      </c>
      <c r="F4" s="3" t="s">
        <v>40</v>
      </c>
      <c r="G4" s="4" t="n">
        <v>13</v>
      </c>
      <c r="H4" s="4" t="n">
        <v>2</v>
      </c>
      <c r="I4" s="5" t="s">
        <v>41</v>
      </c>
      <c r="J4" s="6" t="s">
        <v>42</v>
      </c>
      <c r="K4" s="6" t="s">
        <v>43</v>
      </c>
      <c r="N4" s="7" t="s">
        <v>44</v>
      </c>
      <c r="O4" s="8" t="n">
        <v>100</v>
      </c>
      <c r="P4" s="24" t="n">
        <f aca="false">IF(O4&gt;0,IF($O4+$R4+$U4+$X4 &gt; 0,MAX(1,ROUND($AA4*O4/($O4+$R4+$U4+$X4),0)),""),"")</f>
        <v>2</v>
      </c>
      <c r="Q4" s="9" t="s">
        <v>45</v>
      </c>
      <c r="R4" s="10" t="n">
        <v>100</v>
      </c>
      <c r="S4" s="10" t="n">
        <f aca="false">IF(R4&gt;0,IF($O4+$R4+$U4+$X4 &gt; 0,MAX(1,ROUND($AA4*R4/($O4+$R4+$U4+$X4),0)),""),"")</f>
        <v>2</v>
      </c>
      <c r="T4" s="11" t="s">
        <v>46</v>
      </c>
      <c r="U4" s="12" t="n">
        <v>25</v>
      </c>
      <c r="V4" s="25" t="n">
        <f aca="false">IF(U4&gt;0,IF($O4+$R4+$U4+$X4 &gt; 0,MAX(1,ROUND($AA4*U4/($O4+$R4+$U4+$X4),0)),""),"")</f>
        <v>1</v>
      </c>
      <c r="Y4" s="14" t="str">
        <f aca="false">IF(X4&gt;0,IF($O4+$R4+$U4+$X4 &gt; 0,MAX(1,ROUND($AA4*X4/($O4+$R4+$U4+$X4),0)),""),"")</f>
        <v/>
      </c>
      <c r="Z4" s="3" t="n">
        <f aca="false">(1+O4/100)*(1+R4/100)*(1+U4/100)*(1+X4/100)*100</f>
        <v>500</v>
      </c>
      <c r="AA4" s="3" t="n">
        <f aca="false">_xlfn.CEILING.MATH(MIN(G4,Z4/100))</f>
        <v>5</v>
      </c>
      <c r="AB4" s="3" t="n">
        <f aca="false">ROUND(E4*(1+O4/100)*(1+R4/100)*(1+U4/100)*(1+X4/100),1)</f>
        <v>10</v>
      </c>
    </row>
    <row r="5" customFormat="false" ht="57.45" hidden="false" customHeight="false" outlineLevel="0" collapsed="false">
      <c r="A5" s="1" t="s">
        <v>47</v>
      </c>
      <c r="B5" s="1" t="s">
        <v>48</v>
      </c>
      <c r="C5" s="1" t="n">
        <f aca="false">ROUND((H5*150/8 +(G5/1.5)^2) /5,0)*5</f>
        <v>290</v>
      </c>
      <c r="D5" s="2" t="s">
        <v>49</v>
      </c>
      <c r="E5" s="3" t="n">
        <v>3</v>
      </c>
      <c r="F5" s="3" t="s">
        <v>50</v>
      </c>
      <c r="G5" s="3" t="n">
        <v>12</v>
      </c>
      <c r="H5" s="3" t="n">
        <v>12</v>
      </c>
      <c r="I5" s="5" t="s">
        <v>51</v>
      </c>
      <c r="J5" s="6" t="s">
        <v>52</v>
      </c>
      <c r="K5" s="6" t="s">
        <v>53</v>
      </c>
      <c r="L5" s="6" t="s">
        <v>54</v>
      </c>
      <c r="N5" s="7" t="s">
        <v>55</v>
      </c>
      <c r="O5" s="8" t="n">
        <v>150</v>
      </c>
      <c r="P5" s="24" t="n">
        <f aca="false">IF(O5&gt;0,IF($O5+$R5+$U5+$X5 &gt; 0,MAX(1,ROUND($AA5*O5/($O5+$R5+$U5+$X5),0)),""),"")</f>
        <v>4</v>
      </c>
      <c r="Q5" s="9" t="s">
        <v>56</v>
      </c>
      <c r="R5" s="10" t="n">
        <v>75</v>
      </c>
      <c r="S5" s="10" t="n">
        <f aca="false">IF(R5&gt;0,IF($O5+$R5+$U5+$X5 &gt; 0,MAX(1,ROUND($AA5*R5/($O5+$R5+$U5+$X5),0)),""),"")</f>
        <v>2</v>
      </c>
      <c r="T5" s="11" t="s">
        <v>57</v>
      </c>
      <c r="U5" s="12" t="n">
        <v>200</v>
      </c>
      <c r="V5" s="25" t="n">
        <f aca="false">IF(U5&gt;0,IF($O5+$R5+$U5+$X5 &gt; 0,MAX(1,ROUND($AA5*U5/($O5+$R5+$U5+$X5),0)),""),"")</f>
        <v>5</v>
      </c>
      <c r="W5" s="26" t="s">
        <v>58</v>
      </c>
      <c r="X5" s="14" t="n">
        <v>50</v>
      </c>
      <c r="Y5" s="14" t="n">
        <f aca="false">IF(X5&gt;0,IF($O5+$R5+$U5+$X5 &gt; 0,MAX(1,ROUND($AA5*X5/($O5+$R5+$U5+$X5),0)),""),"")</f>
        <v>1</v>
      </c>
      <c r="Z5" s="3" t="n">
        <f aca="false">(1+O5/100)*(1+R5/100)*(1+U5/100)*(1+X5/100)*100</f>
        <v>1968.75</v>
      </c>
      <c r="AA5" s="3" t="n">
        <f aca="false">_xlfn.CEILING.MATH(MIN(G5,Z5/100))</f>
        <v>12</v>
      </c>
      <c r="AB5" s="3" t="n">
        <f aca="false">ROUND(E5*(1+O5/100)*(1+R5/100)*(1+U5/100)*(1+X5/100),1)</f>
        <v>59.1</v>
      </c>
    </row>
    <row r="6" customFormat="false" ht="46.25" hidden="false" customHeight="false" outlineLevel="0" collapsed="false">
      <c r="A6" s="1" t="s">
        <v>59</v>
      </c>
      <c r="B6" s="1" t="s">
        <v>60</v>
      </c>
      <c r="C6" s="1" t="n">
        <f aca="false">ROUND((H6*150/8 +(G6/1.5)^2) /5,0)*5</f>
        <v>100</v>
      </c>
      <c r="D6" s="2" t="s">
        <v>61</v>
      </c>
      <c r="E6" s="3" t="n">
        <v>4</v>
      </c>
      <c r="F6" s="3" t="s">
        <v>62</v>
      </c>
      <c r="G6" s="4" t="n">
        <v>12</v>
      </c>
      <c r="H6" s="4" t="n">
        <v>2</v>
      </c>
      <c r="I6" s="5" t="s">
        <v>63</v>
      </c>
      <c r="J6" s="6" t="s">
        <v>64</v>
      </c>
      <c r="K6" s="6" t="s">
        <v>43</v>
      </c>
      <c r="L6" s="6" t="s">
        <v>65</v>
      </c>
      <c r="N6" s="7" t="s">
        <v>66</v>
      </c>
      <c r="O6" s="8" t="n">
        <v>25</v>
      </c>
      <c r="P6" s="24" t="n">
        <f aca="false">IF(O6&gt;0,IF($O6+$R6+$U6+$X6 &gt; 0,MAX(1,ROUND($AA6*O6/($O6+$R6+$U6+$X6),0)),""),"")</f>
        <v>1</v>
      </c>
      <c r="Q6" s="9" t="s">
        <v>67</v>
      </c>
      <c r="R6" s="10" t="n">
        <v>25</v>
      </c>
      <c r="S6" s="10" t="n">
        <f aca="false">IF(R6&gt;0,IF($O6+$R6+$U6+$X6 &gt; 0,MAX(1,ROUND($AA6*R6/($O6+$R6+$U6+$X6),0)),""),"")</f>
        <v>1</v>
      </c>
      <c r="T6" s="11" t="s">
        <v>68</v>
      </c>
      <c r="U6" s="12" t="n">
        <v>100</v>
      </c>
      <c r="V6" s="25" t="n">
        <f aca="false">IF(U6&gt;0,IF($O6+$R6+$U6+$X6 &gt; 0,MAX(1,ROUND($AA6*U6/($O6+$R6+$U6+$X6),0)),""),"")</f>
        <v>3</v>
      </c>
      <c r="Y6" s="14" t="str">
        <f aca="false">IF(X6&gt;0,IF($O6+$R6+$U6+$X6 &gt; 0,MAX(1,ROUND($AA6*X6/($O6+$R6+$U6+$X6),0)),""),"")</f>
        <v/>
      </c>
      <c r="Z6" s="3" t="n">
        <f aca="false">(1+O6/100)*(1+R6/100)*(1+U6/100)*(1+X6/100)*100</f>
        <v>312.5</v>
      </c>
      <c r="AA6" s="3" t="n">
        <f aca="false">_xlfn.CEILING.MATH(MIN(G6,Z6/100))</f>
        <v>4</v>
      </c>
      <c r="AB6" s="3" t="n">
        <f aca="false">ROUND(E6*(1+O6/100)*(1+R6/100)*(1+U6/100)*(1+X6/100),1)</f>
        <v>12.5</v>
      </c>
    </row>
    <row r="7" customFormat="false" ht="35.05" hidden="false" customHeight="false" outlineLevel="0" collapsed="false">
      <c r="A7" s="1" t="s">
        <v>69</v>
      </c>
      <c r="B7" s="1" t="s">
        <v>70</v>
      </c>
      <c r="C7" s="1" t="n">
        <f aca="false">ROUND((H7*150/8 +(G7/1.5)^2) /5,0)*5</f>
        <v>65</v>
      </c>
      <c r="D7" s="2" t="s">
        <v>71</v>
      </c>
      <c r="E7" s="3" t="n">
        <v>25</v>
      </c>
      <c r="F7" s="3" t="s">
        <v>72</v>
      </c>
      <c r="G7" s="3" t="n">
        <v>10</v>
      </c>
      <c r="H7" s="3" t="n">
        <v>1</v>
      </c>
      <c r="I7" s="5" t="s">
        <v>73</v>
      </c>
      <c r="J7" s="6" t="s">
        <v>74</v>
      </c>
      <c r="K7" s="6" t="s">
        <v>75</v>
      </c>
      <c r="N7" s="7" t="s">
        <v>76</v>
      </c>
      <c r="O7" s="8" t="n">
        <v>200</v>
      </c>
      <c r="P7" s="24" t="n">
        <f aca="false">IF(O7&gt;0,IF($O7+$R7+$U7+$X7 &gt; 0,MAX(1,ROUND($AA7*O7/($O7+$R7+$U7+$X7),0)),""),"")</f>
        <v>4</v>
      </c>
      <c r="Q7" s="9" t="s">
        <v>77</v>
      </c>
      <c r="R7" s="10" t="n">
        <v>25</v>
      </c>
      <c r="S7" s="10" t="n">
        <f aca="false">IF(R7&gt;0,IF($O7+$R7+$U7+$X7 &gt; 0,MAX(1,ROUND($AA7*R7/($O7+$R7+$U7+$X7),0)),""),"")</f>
        <v>1</v>
      </c>
      <c r="T7" s="11" t="s">
        <v>58</v>
      </c>
      <c r="U7" s="12" t="n">
        <v>25</v>
      </c>
      <c r="V7" s="25" t="n">
        <f aca="false">IF(U7&gt;0,IF($O7+$R7+$U7+$X7 &gt; 0,MAX(1,ROUND($AA7*U7/($O7+$R7+$U7+$X7),0)),""),"")</f>
        <v>1</v>
      </c>
      <c r="Y7" s="14" t="str">
        <f aca="false">IF(X7&gt;0,IF($O7+$R7+$U7+$X7 &gt; 0,MAX(1,ROUND($AA7*X7/($O7+$R7+$U7+$X7),0)),""),"")</f>
        <v/>
      </c>
      <c r="Z7" s="3" t="n">
        <f aca="false">(1+O7/100)*(1+R7/100)*(1+U7/100)*(1+X7/100)*100</f>
        <v>468.75</v>
      </c>
      <c r="AA7" s="3" t="n">
        <f aca="false">_xlfn.CEILING.MATH(MIN(G7,Z7/100))</f>
        <v>5</v>
      </c>
      <c r="AB7" s="3" t="n">
        <f aca="false">ROUND(E7*(1+O7/100)*(1+R7/100)*(1+U7/100)*(1+X7/100),1)</f>
        <v>117.2</v>
      </c>
    </row>
    <row r="8" customFormat="false" ht="57.45" hidden="false" customHeight="false" outlineLevel="0" collapsed="false">
      <c r="A8" s="1" t="s">
        <v>78</v>
      </c>
      <c r="B8" s="1" t="s">
        <v>79</v>
      </c>
      <c r="C8" s="1" t="n">
        <f aca="false">ROUND((H8*150/8 +(G8/1.5)^2) /5,0)*5</f>
        <v>120</v>
      </c>
      <c r="D8" s="2" t="s">
        <v>80</v>
      </c>
      <c r="E8" s="3" t="n">
        <v>2</v>
      </c>
      <c r="F8" s="3" t="s">
        <v>62</v>
      </c>
      <c r="G8" s="4" t="n">
        <v>12</v>
      </c>
      <c r="H8" s="4" t="n">
        <v>3</v>
      </c>
      <c r="I8" s="5" t="s">
        <v>81</v>
      </c>
      <c r="J8" s="6" t="s">
        <v>82</v>
      </c>
      <c r="K8" s="6" t="s">
        <v>83</v>
      </c>
      <c r="L8" s="6" t="s">
        <v>55</v>
      </c>
      <c r="N8" s="7" t="s">
        <v>84</v>
      </c>
      <c r="O8" s="8" t="n">
        <v>200</v>
      </c>
      <c r="P8" s="24" t="n">
        <f aca="false">IF(O8&gt;0,IF($O8+$R8+$U8+$X8 &gt; 0,MAX(1,ROUND($AA8*O8/($O8+$R8+$U8+$X8),0)),""),"")</f>
        <v>4</v>
      </c>
      <c r="Q8" s="9" t="s">
        <v>85</v>
      </c>
      <c r="R8" s="10" t="n">
        <v>1</v>
      </c>
      <c r="S8" s="27" t="n">
        <f aca="false">IF(R8&gt;0,IF($O8+$R8+$U8+$X8 &gt; 0,MAX(1,ROUND($AA8*R8/($O8+$R8+$U8+$X8),0)),""),"")</f>
        <v>1</v>
      </c>
      <c r="T8" s="11" t="s">
        <v>86</v>
      </c>
      <c r="U8" s="12" t="n">
        <v>25</v>
      </c>
      <c r="V8" s="25" t="n">
        <f aca="false">IF(U8&gt;0,IF($O8+$R8+$U8+$X8 &gt; 0,MAX(1,ROUND($AA8*U8/($O8+$R8+$U8+$X8),0)),""),"")</f>
        <v>1</v>
      </c>
      <c r="Y8" s="14" t="str">
        <f aca="false">IF(X8&gt;0,IF($O8+$R8+$U8+$X8 &gt; 0,MAX(1,ROUND($AA8*X8/($O8+$R8+$U8+$X8),0)),""),"")</f>
        <v/>
      </c>
      <c r="Z8" s="3" t="n">
        <f aca="false">(1+O8/100)*(1+R8/100)*(1+U8/100)*(1+X8/100)*100</f>
        <v>378.75</v>
      </c>
      <c r="AA8" s="3" t="n">
        <f aca="false">_xlfn.CEILING.MATH(MIN(G8,Z8/100))</f>
        <v>4</v>
      </c>
      <c r="AB8" s="3" t="n">
        <f aca="false">ROUND(E8*(1+O8/100)*(1+R8/100)*(1+U8/100)*(1+X8/100),1)</f>
        <v>7.6</v>
      </c>
    </row>
    <row r="9" customFormat="false" ht="35.05" hidden="false" customHeight="false" outlineLevel="0" collapsed="false">
      <c r="A9" s="1" t="s">
        <v>87</v>
      </c>
      <c r="B9" s="1" t="s">
        <v>88</v>
      </c>
      <c r="C9" s="1" t="n">
        <f aca="false">ROUND((H9*150/8 +(G9/2)^2) /5,0)*5</f>
        <v>280</v>
      </c>
      <c r="D9" s="2" t="s">
        <v>89</v>
      </c>
      <c r="E9" s="3" t="n">
        <v>2</v>
      </c>
      <c r="F9" s="3" t="s">
        <v>90</v>
      </c>
      <c r="G9" s="4" t="n">
        <v>15</v>
      </c>
      <c r="H9" s="4" t="n">
        <v>12</v>
      </c>
      <c r="I9" s="5" t="s">
        <v>91</v>
      </c>
      <c r="J9" s="6" t="s">
        <v>92</v>
      </c>
      <c r="K9" s="6" t="s">
        <v>93</v>
      </c>
      <c r="L9" s="6" t="s">
        <v>94</v>
      </c>
      <c r="N9" s="7" t="s">
        <v>95</v>
      </c>
      <c r="O9" s="8" t="n">
        <v>100</v>
      </c>
      <c r="P9" s="24" t="n">
        <f aca="false">IF(O9&gt;0,IF($O9+$R9+$U9+$X9 &gt; 0,MAX(1,ROUND($AA9*O9/($O9+$R9+$U9+$X9),0)),""),"")</f>
        <v>3</v>
      </c>
      <c r="Q9" s="9" t="s">
        <v>96</v>
      </c>
      <c r="R9" s="10" t="n">
        <v>75</v>
      </c>
      <c r="S9" s="10" t="n">
        <f aca="false">IF(R9&gt;0,IF($O9+$R9+$U9+$X9 &gt; 0,MAX(1,ROUND($AA9*R9/($O9+$R9+$U9+$X9),0)),""),"")</f>
        <v>2</v>
      </c>
      <c r="T9" s="11" t="s">
        <v>97</v>
      </c>
      <c r="U9" s="12" t="n">
        <v>25</v>
      </c>
      <c r="V9" s="25" t="n">
        <f aca="false">IF(U9&gt;0,IF($O9+$R9+$U9+$X9 &gt; 0,MAX(1,ROUND($AA9*U9/($O9+$R9+$U9+$X9),0)),""),"")</f>
        <v>1</v>
      </c>
      <c r="Y9" s="14" t="str">
        <f aca="false">IF(X9&gt;0,IF($O9+$R9+$U9+$X9 &gt; 0,MAX(1,ROUND($AA9*X9/($O9+$R9+$U9+$X9),0)),""),"")</f>
        <v/>
      </c>
      <c r="Z9" s="3" t="n">
        <f aca="false">(1+O9/100)*(1+R9/100)*(1+U9/100)*(1+X9/100)*100</f>
        <v>437.5</v>
      </c>
      <c r="AA9" s="3" t="n">
        <f aca="false">_xlfn.CEILING.MATH(MIN(G9,Z9/100))</f>
        <v>5</v>
      </c>
      <c r="AB9" s="3" t="n">
        <f aca="false">ROUND(E9*(1+O9/100)*(1+R9/100)*(1+U9/100)*(1+X9/100),1)</f>
        <v>8.8</v>
      </c>
    </row>
    <row r="10" customFormat="false" ht="68.65" hidden="false" customHeight="false" outlineLevel="0" collapsed="false">
      <c r="A10" s="1" t="s">
        <v>98</v>
      </c>
      <c r="B10" s="1" t="s">
        <v>99</v>
      </c>
      <c r="C10" s="1" t="n">
        <f aca="false">ROUND((H10*150/8 +(G10/2)^2) /5,0)*5</f>
        <v>275</v>
      </c>
      <c r="D10" s="2" t="s">
        <v>100</v>
      </c>
      <c r="E10" s="3" t="n">
        <v>5</v>
      </c>
      <c r="F10" s="3" t="s">
        <v>40</v>
      </c>
      <c r="G10" s="4" t="n">
        <v>14</v>
      </c>
      <c r="H10" s="4" t="n">
        <v>12</v>
      </c>
      <c r="I10" s="5" t="s">
        <v>101</v>
      </c>
      <c r="J10" s="6" t="s">
        <v>102</v>
      </c>
      <c r="K10" s="6" t="s">
        <v>103</v>
      </c>
      <c r="L10" s="6" t="s">
        <v>53</v>
      </c>
      <c r="N10" s="7" t="s">
        <v>95</v>
      </c>
      <c r="O10" s="8" t="n">
        <v>75</v>
      </c>
      <c r="P10" s="24" t="n">
        <f aca="false">IF(O10&gt;0,IF($O10+$R10+$U10+$X10 &gt; 0,MAX(1,ROUND($AA10*O10/($O10+$R10+$U10+$X10),0)),""),"")</f>
        <v>2</v>
      </c>
      <c r="Q10" s="9" t="s">
        <v>104</v>
      </c>
      <c r="R10" s="10" t="n">
        <v>150</v>
      </c>
      <c r="S10" s="10" t="n">
        <f aca="false">IF(R10&gt;0,IF($O10+$R10+$U10+$X10 &gt; 0,MAX(1,ROUND($AA10*R10/($O10+$R10+$U10+$X10),0)),""),"")</f>
        <v>5</v>
      </c>
      <c r="T10" s="11" t="s">
        <v>105</v>
      </c>
      <c r="U10" s="12" t="n">
        <v>50</v>
      </c>
      <c r="V10" s="25" t="n">
        <f aca="false">IF(U10&gt;0,IF($O10+$R10+$U10+$X10 &gt; 0,MAX(1,ROUND($AA10*U10/($O10+$R10+$U10+$X10),0)),""),"")</f>
        <v>2</v>
      </c>
      <c r="W10" s="13" t="s">
        <v>106</v>
      </c>
      <c r="X10" s="14" t="n">
        <v>50</v>
      </c>
      <c r="Y10" s="14" t="n">
        <f aca="false">IF(X10&gt;0,IF($O10+$R10+$U10+$X10 &gt; 0,MAX(1,ROUND($AA10*X10/($O10+$R10+$U10+$X10),0)),""),"")</f>
        <v>2</v>
      </c>
      <c r="Z10" s="3" t="n">
        <f aca="false">(1+O10/100)*(1+R10/100)*(1+U10/100)*(1+X10/100)*100</f>
        <v>984.375</v>
      </c>
      <c r="AA10" s="3" t="n">
        <f aca="false">_xlfn.CEILING.MATH(MIN(G10,Z10/100))</f>
        <v>10</v>
      </c>
      <c r="AB10" s="3" t="n">
        <f aca="false">ROUND(E10*(1+O10/100)*(1+R10/100)*(1+U10/100)*(1+X10/100),1)</f>
        <v>49.2</v>
      </c>
    </row>
    <row r="11" customFormat="false" ht="23.85" hidden="false" customHeight="false" outlineLevel="0" collapsed="false">
      <c r="A11" s="1" t="s">
        <v>107</v>
      </c>
      <c r="B11" s="1" t="s">
        <v>108</v>
      </c>
      <c r="C11" s="1" t="n">
        <f aca="false">ROUND((H11*150/8 +(G11/2)^2) /5,0)*5</f>
        <v>45</v>
      </c>
      <c r="D11" s="2" t="s">
        <v>109</v>
      </c>
      <c r="E11" s="3" t="n">
        <v>2</v>
      </c>
      <c r="F11" s="3" t="s">
        <v>40</v>
      </c>
      <c r="G11" s="4" t="n">
        <v>10</v>
      </c>
      <c r="H11" s="4" t="n">
        <v>1</v>
      </c>
      <c r="I11" s="5" t="s">
        <v>110</v>
      </c>
      <c r="J11" s="6" t="s">
        <v>111</v>
      </c>
      <c r="K11" s="6" t="s">
        <v>112</v>
      </c>
      <c r="L11" s="6" t="s">
        <v>113</v>
      </c>
      <c r="N11" s="7" t="s">
        <v>114</v>
      </c>
      <c r="O11" s="8" t="n">
        <v>50</v>
      </c>
      <c r="P11" s="24" t="n">
        <f aca="false">IF(O11&gt;0,IF($O11+$R11+$U11+$X11 &gt; 0,MAX(1,ROUND($AA11*O11/($O11+$R11+$U11+$X11),0)),""),"")</f>
        <v>1</v>
      </c>
      <c r="Q11" s="9" t="s">
        <v>115</v>
      </c>
      <c r="R11" s="10" t="n">
        <v>75</v>
      </c>
      <c r="S11" s="10" t="n">
        <f aca="false">IF(R11&gt;0,IF($O11+$R11+$U11+$X11 &gt; 0,MAX(1,ROUND($AA11*R11/($O11+$R11+$U11+$X11),0)),""),"")</f>
        <v>2</v>
      </c>
      <c r="T11" s="11" t="s">
        <v>116</v>
      </c>
      <c r="U11" s="12" t="n">
        <v>200</v>
      </c>
      <c r="V11" s="25" t="n">
        <f aca="false">IF(U11&gt;0,IF($O11+$R11+$U11+$X11 &gt; 0,MAX(1,ROUND($AA11*U11/($O11+$R11+$U11+$X11),0)),""),"")</f>
        <v>5</v>
      </c>
      <c r="Y11" s="14" t="str">
        <f aca="false">IF(X11&gt;0,IF($O11+$R11+$U11+$X11 &gt; 0,MAX(1,ROUND($AA11*X11/($O11+$R11+$U11+$X11),0)),""),"")</f>
        <v/>
      </c>
      <c r="Z11" s="3" t="n">
        <f aca="false">(1+O11/100)*(1+R11/100)*(1+U11/100)*(1+X11/100)*100</f>
        <v>787.5</v>
      </c>
      <c r="AA11" s="3" t="n">
        <f aca="false">_xlfn.CEILING.MATH(MIN(G11,Z11/100))</f>
        <v>8</v>
      </c>
      <c r="AB11" s="3" t="n">
        <f aca="false">ROUND(E11*(1+O11/100)*(1+R11/100)*(1+U11/100)*(1+X11/100),1)</f>
        <v>15.8</v>
      </c>
    </row>
    <row r="12" customFormat="false" ht="57.45" hidden="false" customHeight="false" outlineLevel="0" collapsed="false">
      <c r="A12" s="1" t="s">
        <v>117</v>
      </c>
      <c r="B12" s="1" t="s">
        <v>118</v>
      </c>
      <c r="C12" s="1" t="n">
        <f aca="false">ROUND((H12*150/8 +(G12/2)^2) /5,0)*5</f>
        <v>45</v>
      </c>
      <c r="D12" s="2" t="s">
        <v>119</v>
      </c>
      <c r="E12" s="3" t="n">
        <v>2</v>
      </c>
      <c r="F12" s="3" t="s">
        <v>120</v>
      </c>
      <c r="G12" s="4" t="n">
        <v>10</v>
      </c>
      <c r="H12" s="4" t="n">
        <v>1</v>
      </c>
      <c r="I12" s="5" t="s">
        <v>121</v>
      </c>
      <c r="J12" s="6" t="s">
        <v>122</v>
      </c>
      <c r="K12" s="6" t="s">
        <v>123</v>
      </c>
      <c r="L12" s="6" t="s">
        <v>124</v>
      </c>
      <c r="N12" s="7" t="s">
        <v>125</v>
      </c>
      <c r="O12" s="8" t="n">
        <v>50</v>
      </c>
      <c r="P12" s="24" t="n">
        <f aca="false">IF(O12&gt;0,IF($O12+$R12+$U12+$X12 &gt; 0,MAX(1,ROUND($AA12*O12/($O12+$R12+$U12+$X12),0)),""),"")</f>
        <v>1</v>
      </c>
      <c r="Q12" s="9" t="s">
        <v>45</v>
      </c>
      <c r="R12" s="10" t="n">
        <v>150</v>
      </c>
      <c r="S12" s="10" t="n">
        <f aca="false">IF(R12&gt;0,IF($O12+$R12+$U12+$X12 &gt; 0,MAX(1,ROUND($AA12*R12/($O12+$R12+$U12+$X12),0)),""),"")</f>
        <v>4</v>
      </c>
      <c r="T12" s="11" t="s">
        <v>83</v>
      </c>
      <c r="U12" s="12" t="n">
        <v>50</v>
      </c>
      <c r="V12" s="25" t="n">
        <f aca="false">IF(U12&gt;0,IF($O12+$R12+$U12+$X12 &gt; 0,MAX(1,ROUND($AA12*U12/($O12+$R12+$U12+$X12),0)),""),"")</f>
        <v>1</v>
      </c>
      <c r="Y12" s="14" t="str">
        <f aca="false">IF(X12&gt;0,IF($O12+$R12+$U12+$X12 &gt; 0,MAX(1,ROUND($AA12*X12/($O12+$R12+$U12+$X12),0)),""),"")</f>
        <v/>
      </c>
      <c r="Z12" s="3" t="n">
        <f aca="false">(1+O12/100)*(1+R12/100)*(1+U12/100)*(1+X12/100)*100</f>
        <v>562.5</v>
      </c>
      <c r="AA12" s="3" t="n">
        <f aca="false">_xlfn.CEILING.MATH(MIN(G12,Z12/100))</f>
        <v>6</v>
      </c>
      <c r="AB12" s="3" t="n">
        <f aca="false">ROUND(E12*(1+O12/100)*(1+R12/100)*(1+U12/100)*(1+X12/100),1)</f>
        <v>11.3</v>
      </c>
    </row>
    <row r="13" customFormat="false" ht="68.65" hidden="false" customHeight="false" outlineLevel="0" collapsed="false">
      <c r="A13" s="1" t="s">
        <v>126</v>
      </c>
      <c r="B13" s="1" t="s">
        <v>127</v>
      </c>
      <c r="C13" s="1" t="n">
        <f aca="false">ROUND((H13*150/8 +(G13/2)^2) /5,0)*5</f>
        <v>65</v>
      </c>
      <c r="D13" s="2" t="s">
        <v>128</v>
      </c>
      <c r="E13" s="3" t="n">
        <v>2</v>
      </c>
      <c r="F13" s="3" t="s">
        <v>40</v>
      </c>
      <c r="G13" s="4" t="n">
        <v>10</v>
      </c>
      <c r="H13" s="4" t="n">
        <v>2</v>
      </c>
      <c r="I13" s="5" t="s">
        <v>129</v>
      </c>
      <c r="J13" s="6" t="s">
        <v>123</v>
      </c>
      <c r="K13" s="6" t="s">
        <v>130</v>
      </c>
      <c r="L13" s="6" t="s">
        <v>34</v>
      </c>
      <c r="N13" s="7" t="s">
        <v>131</v>
      </c>
      <c r="O13" s="8" t="n">
        <v>100</v>
      </c>
      <c r="P13" s="24" t="n">
        <f aca="false">IF(O13&gt;0,IF($O13+$R13+$U13+$X13 &gt; 0,MAX(1,ROUND($AA13*O13/($O13+$R13+$U13+$X13),0)),""),"")</f>
        <v>3</v>
      </c>
      <c r="Q13" s="9" t="s">
        <v>132</v>
      </c>
      <c r="R13" s="10" t="n">
        <v>150</v>
      </c>
      <c r="S13" s="10" t="n">
        <f aca="false">IF(R13&gt;0,IF($O13+$R13+$U13+$X13 &gt; 0,MAX(1,ROUND($AA13*R13/($O13+$R13+$U13+$X13),0)),""),"")</f>
        <v>5</v>
      </c>
      <c r="T13" s="11" t="s">
        <v>133</v>
      </c>
      <c r="U13" s="12" t="n">
        <v>50</v>
      </c>
      <c r="V13" s="25" t="n">
        <f aca="false">IF(U13&gt;0,IF($O13+$R13+$U13+$X13 &gt; 0,MAX(1,ROUND($AA13*U13/($O13+$R13+$U13+$X13),0)),""),"")</f>
        <v>2</v>
      </c>
      <c r="W13" s="13" t="s">
        <v>134</v>
      </c>
      <c r="X13" s="14" t="n">
        <v>25</v>
      </c>
      <c r="Y13" s="14" t="n">
        <f aca="false">IF(X13&gt;0,IF($O13+$R13+$U13+$X13 &gt; 0,MAX(1,ROUND($AA13*X13/($O13+$R13+$U13+$X13),0)),""),"")</f>
        <v>1</v>
      </c>
      <c r="Z13" s="3" t="n">
        <f aca="false">(1+O13/100)*(1+R13/100)*(1+U13/100)*(1+X13/100)*100</f>
        <v>937.5</v>
      </c>
      <c r="AA13" s="3" t="n">
        <f aca="false">_xlfn.CEILING.MATH(MIN(G13,Z13/100))</f>
        <v>10</v>
      </c>
      <c r="AB13" s="3" t="n">
        <f aca="false">ROUND(E13*(1+O13/100)*(1+R13/100)*(1+U13/100)*(1+X13/100),1)</f>
        <v>18.8</v>
      </c>
    </row>
    <row r="14" customFormat="false" ht="35.05" hidden="false" customHeight="false" outlineLevel="0" collapsed="false">
      <c r="A14" s="1" t="s">
        <v>135</v>
      </c>
      <c r="B14" s="1" t="s">
        <v>136</v>
      </c>
      <c r="C14" s="1" t="n">
        <f aca="false">ROUND((H14*150/8 +(G14/2)^2) /5,0)*5</f>
        <v>955</v>
      </c>
      <c r="D14" s="2" t="s">
        <v>137</v>
      </c>
      <c r="E14" s="3" t="n">
        <v>10</v>
      </c>
      <c r="F14" s="3" t="s">
        <v>138</v>
      </c>
      <c r="G14" s="4" t="n">
        <v>15</v>
      </c>
      <c r="H14" s="4" t="n">
        <v>48</v>
      </c>
      <c r="I14" s="5" t="s">
        <v>139</v>
      </c>
      <c r="J14" s="6" t="s">
        <v>84</v>
      </c>
      <c r="K14" s="6" t="s">
        <v>133</v>
      </c>
      <c r="L14" s="6" t="s">
        <v>112</v>
      </c>
      <c r="N14" s="7" t="s">
        <v>140</v>
      </c>
      <c r="O14" s="8" t="n">
        <v>150</v>
      </c>
      <c r="P14" s="24" t="n">
        <f aca="false">IF(O14&gt;0,IF($O14+$R14+$U14+$X14 &gt; 0,MAX(1,ROUND($AA14*O14/($O14+$R14+$U14+$X14),0)),""),"")</f>
        <v>5</v>
      </c>
      <c r="Q14" s="9" t="s">
        <v>141</v>
      </c>
      <c r="R14" s="10" t="n">
        <v>150</v>
      </c>
      <c r="S14" s="10" t="n">
        <f aca="false">IF(R14&gt;0,IF($O14+$R14+$U14+$X14 &gt; 0,MAX(1,ROUND($AA14*R14/($O14+$R14+$U14+$X14),0)),""),"")</f>
        <v>5</v>
      </c>
      <c r="T14" s="11" t="s">
        <v>54</v>
      </c>
      <c r="U14" s="12" t="n">
        <v>25</v>
      </c>
      <c r="V14" s="25" t="n">
        <f aca="false">IF(U14&gt;0,IF($O14+$R14+$U14+$X14 &gt; 0,MAX(1,ROUND($AA14*U14/($O14+$R14+$U14+$X14),0)),""),"")</f>
        <v>1</v>
      </c>
      <c r="W14" s="13" t="s">
        <v>142</v>
      </c>
      <c r="X14" s="14" t="n">
        <v>75</v>
      </c>
      <c r="Y14" s="14" t="n">
        <f aca="false">IF(X14&gt;0,IF($O14+$R14+$U14+$X14 &gt; 0,MAX(1,ROUND($AA14*X14/($O14+$R14+$U14+$X14),0)),""),"")</f>
        <v>3</v>
      </c>
      <c r="Z14" s="3" t="n">
        <f aca="false">(1+O14/100)*(1+R14/100)*(1+U14/100)*(1+X14/100)*100</f>
        <v>1367.1875</v>
      </c>
      <c r="AA14" s="3" t="n">
        <f aca="false">_xlfn.CEILING.MATH(MIN(G14,Z14/100))</f>
        <v>14</v>
      </c>
      <c r="AB14" s="3" t="n">
        <f aca="false">ROUND(E14*(1+O14/100)*(1+R14/100)*(1+U14/100)*(1+X14/100),1)</f>
        <v>136.7</v>
      </c>
    </row>
    <row r="15" customFormat="false" ht="46.25" hidden="false" customHeight="false" outlineLevel="0" collapsed="false">
      <c r="A15" s="1" t="s">
        <v>143</v>
      </c>
      <c r="B15" s="1" t="s">
        <v>144</v>
      </c>
      <c r="C15" s="1" t="n">
        <f aca="false">ROUND((H15*150/8 +(G15/2)^2) /5,0)*5</f>
        <v>65</v>
      </c>
      <c r="D15" s="2" t="s">
        <v>145</v>
      </c>
      <c r="E15" s="3" t="n">
        <v>2</v>
      </c>
      <c r="F15" s="3" t="s">
        <v>40</v>
      </c>
      <c r="G15" s="4" t="n">
        <v>10</v>
      </c>
      <c r="H15" s="4" t="n">
        <v>2</v>
      </c>
      <c r="I15" s="5" t="s">
        <v>146</v>
      </c>
      <c r="J15" s="6" t="s">
        <v>147</v>
      </c>
      <c r="K15" s="6" t="s">
        <v>148</v>
      </c>
      <c r="L15" s="6" t="s">
        <v>149</v>
      </c>
      <c r="N15" s="7" t="s">
        <v>150</v>
      </c>
      <c r="O15" s="8" t="n">
        <v>200</v>
      </c>
      <c r="P15" s="24" t="n">
        <f aca="false">IF(O15&gt;0,IF($O15+$R15+$U15+$X15 &gt; 0,MAX(1,ROUND($AA15*O15/($O15+$R15+$U15+$X15),0)),""),"")</f>
        <v>5</v>
      </c>
      <c r="Q15" s="9" t="s">
        <v>151</v>
      </c>
      <c r="R15" s="10" t="n">
        <v>75</v>
      </c>
      <c r="S15" s="10" t="n">
        <f aca="false">IF(R15&gt;0,IF($O15+$R15+$U15+$X15 &gt; 0,MAX(1,ROUND($AA15*R15/($O15+$R15+$U15+$X15),0)),""),"")</f>
        <v>2</v>
      </c>
      <c r="T15" s="11" t="s">
        <v>124</v>
      </c>
      <c r="U15" s="12" t="n">
        <v>25</v>
      </c>
      <c r="V15" s="25" t="n">
        <f aca="false">IF(U15&gt;0,IF($O15+$R15+$U15+$X15 &gt; 0,MAX(1,ROUND($AA15*U15/($O15+$R15+$U15+$X15),0)),""),"")</f>
        <v>1</v>
      </c>
      <c r="W15" s="13" t="s">
        <v>152</v>
      </c>
      <c r="X15" s="14" t="n">
        <v>75</v>
      </c>
      <c r="Y15" s="14" t="n">
        <f aca="false">IF(X15&gt;0,IF($O15+$R15+$U15+$X15 &gt; 0,MAX(1,ROUND($AA15*X15/($O15+$R15+$U15+$X15),0)),""),"")</f>
        <v>2</v>
      </c>
      <c r="Z15" s="3" t="n">
        <f aca="false">(1+O15/100)*(1+R15/100)*(1+U15/100)*(1+X15/100)*100</f>
        <v>1148.4375</v>
      </c>
      <c r="AA15" s="3" t="n">
        <f aca="false">_xlfn.CEILING.MATH(MIN(G15,Z15/100))</f>
        <v>10</v>
      </c>
      <c r="AB15" s="3" t="n">
        <f aca="false">ROUND(E15*(1+O15/100)*(1+R15/100)*(1+U15/100)*(1+X15/100),1)</f>
        <v>23</v>
      </c>
    </row>
    <row r="16" customFormat="false" ht="46.25" hidden="false" customHeight="false" outlineLevel="0" collapsed="false">
      <c r="A16" s="1" t="s">
        <v>153</v>
      </c>
      <c r="B16" s="1" t="s">
        <v>154</v>
      </c>
      <c r="C16" s="1" t="n">
        <f aca="false">ROUND((H16*150/8 +(G16/1.5)^2) /5,0)*5</f>
        <v>550</v>
      </c>
      <c r="D16" s="2" t="s">
        <v>155</v>
      </c>
      <c r="E16" s="3" t="n">
        <v>2</v>
      </c>
      <c r="F16" s="3" t="s">
        <v>156</v>
      </c>
      <c r="G16" s="4" t="n">
        <v>15</v>
      </c>
      <c r="H16" s="4" t="n">
        <v>24</v>
      </c>
      <c r="I16" s="5" t="s">
        <v>157</v>
      </c>
      <c r="J16" s="6" t="s">
        <v>158</v>
      </c>
      <c r="K16" s="6" t="s">
        <v>45</v>
      </c>
      <c r="L16" s="6" t="s">
        <v>159</v>
      </c>
      <c r="N16" s="7" t="s">
        <v>160</v>
      </c>
      <c r="O16" s="8" t="n">
        <v>25</v>
      </c>
      <c r="P16" s="24" t="n">
        <f aca="false">IF(O16&gt;0,IF($O16+$R16+$U16+$X16 &gt; 0,MAX(1,ROUND($AA16*O16/($O16+$R16+$U16+$X16),0)),""),"")</f>
        <v>1</v>
      </c>
      <c r="Q16" s="9" t="s">
        <v>161</v>
      </c>
      <c r="R16" s="10" t="n">
        <v>50</v>
      </c>
      <c r="S16" s="27" t="n">
        <f aca="false">IF(R16&gt;0,IF($O16+$R16+$U16+$X16 &gt; 0,MAX(1,ROUND($AA16*R16/($O16+$R16+$U16+$X16),0)),""),"")</f>
        <v>1</v>
      </c>
      <c r="T16" s="11" t="s">
        <v>82</v>
      </c>
      <c r="U16" s="12" t="n">
        <v>100</v>
      </c>
      <c r="V16" s="25" t="n">
        <f aca="false">IF(U16&gt;0,IF($O16+$R16+$U16+$X16 &gt; 0,MAX(1,ROUND($AA16*U16/($O16+$R16+$U16+$X16),0)),""),"")</f>
        <v>2</v>
      </c>
      <c r="Y16" s="14" t="str">
        <f aca="false">IF(X16&gt;0,IF($O16+$R16+$U16+$X16 &gt; 0,MAX(1,ROUND($AA16*X16/($O16+$R16+$U16+$X16),0)),""),"")</f>
        <v/>
      </c>
      <c r="Z16" s="3" t="n">
        <f aca="false">(1+O16/100)*(1+R16/100)*(1+U16/100)*(1+X16/100)*100</f>
        <v>375</v>
      </c>
      <c r="AA16" s="3" t="n">
        <f aca="false">_xlfn.CEILING.MATH(MIN(G16,Z16/100))</f>
        <v>4</v>
      </c>
      <c r="AB16" s="3" t="n">
        <f aca="false">ROUND(E16*(1+O16/100)*(1+R16/100)*(1+U16/100)*(1+X16/100),1)</f>
        <v>7.5</v>
      </c>
    </row>
    <row r="17" customFormat="false" ht="46.25" hidden="false" customHeight="false" outlineLevel="0" collapsed="false">
      <c r="A17" s="1" t="s">
        <v>162</v>
      </c>
      <c r="B17" s="1" t="s">
        <v>163</v>
      </c>
      <c r="C17" s="1" t="n">
        <f aca="false">ROUND((H17*150/8 +(G17/1.5)^2) /5,0)*5</f>
        <v>100</v>
      </c>
      <c r="D17" s="2" t="s">
        <v>164</v>
      </c>
      <c r="E17" s="3" t="n">
        <v>2</v>
      </c>
      <c r="F17" s="3" t="s">
        <v>62</v>
      </c>
      <c r="G17" s="4" t="n">
        <v>10</v>
      </c>
      <c r="H17" s="4" t="n">
        <v>3</v>
      </c>
      <c r="I17" s="5" t="s">
        <v>165</v>
      </c>
      <c r="J17" s="6" t="s">
        <v>166</v>
      </c>
      <c r="K17" s="6" t="s">
        <v>167</v>
      </c>
      <c r="L17" s="6" t="s">
        <v>34</v>
      </c>
      <c r="N17" s="7" t="s">
        <v>125</v>
      </c>
      <c r="O17" s="8" t="n">
        <v>50</v>
      </c>
      <c r="P17" s="24" t="n">
        <f aca="false">IF(O17&gt;0,IF($O17+$R17+$U17+$X17 &gt; 0,MAX(1,ROUND($AA17*O17/($O17+$R17+$U17+$X17),0)),""),"")</f>
        <v>1</v>
      </c>
      <c r="Q17" s="9" t="s">
        <v>168</v>
      </c>
      <c r="R17" s="10" t="n">
        <v>25</v>
      </c>
      <c r="S17" s="27" t="n">
        <f aca="false">IF(R17&gt;0,IF($O17+$R17+$U17+$X17 &gt; 0,MAX(1,ROUND($AA17*R17/($O17+$R17+$U17+$X17),0)),""),"")</f>
        <v>1</v>
      </c>
      <c r="T17" s="11" t="s">
        <v>169</v>
      </c>
      <c r="U17" s="12" t="n">
        <v>150</v>
      </c>
      <c r="V17" s="25" t="n">
        <f aca="false">IF(U17&gt;0,IF($O17+$R17+$U17+$X17 &gt; 0,MAX(1,ROUND($AA17*U17/($O17+$R17+$U17+$X17),0)),""),"")</f>
        <v>3</v>
      </c>
      <c r="Y17" s="14" t="str">
        <f aca="false">IF(X17&gt;0,IF($O17+$R17+$U17+$X17 &gt; 0,MAX(1,ROUND($AA17*X17/($O17+$R17+$U17+$X17),0)),""),"")</f>
        <v/>
      </c>
      <c r="Z17" s="3" t="n">
        <f aca="false">(1+O17/100)*(1+R17/100)*(1+U17/100)*(1+X17/100)*100</f>
        <v>468.75</v>
      </c>
      <c r="AA17" s="3" t="n">
        <f aca="false">_xlfn.CEILING.MATH(MIN(G17,Z17/100))</f>
        <v>5</v>
      </c>
      <c r="AB17" s="3" t="n">
        <f aca="false">ROUND(E17*(1+O17/100)*(1+R17/100)*(1+U17/100)*(1+X17/100),1)</f>
        <v>9.4</v>
      </c>
    </row>
    <row r="18" customFormat="false" ht="57.45" hidden="false" customHeight="false" outlineLevel="0" collapsed="false">
      <c r="A18" s="1" t="s">
        <v>170</v>
      </c>
      <c r="B18" s="1" t="s">
        <v>171</v>
      </c>
      <c r="C18" s="1" t="n">
        <f aca="false">ROUND((H18*150/8 +(G18/1.5)^2) /5,0)*5</f>
        <v>565</v>
      </c>
      <c r="D18" s="2" t="s">
        <v>172</v>
      </c>
      <c r="E18" s="3" t="n">
        <v>2</v>
      </c>
      <c r="F18" s="3" t="s">
        <v>40</v>
      </c>
      <c r="G18" s="4" t="n">
        <v>16</v>
      </c>
      <c r="H18" s="4" t="n">
        <v>24</v>
      </c>
      <c r="I18" s="5" t="s">
        <v>173</v>
      </c>
      <c r="J18" s="6" t="s">
        <v>29</v>
      </c>
      <c r="K18" s="6" t="s">
        <v>56</v>
      </c>
      <c r="L18" s="6" t="s">
        <v>174</v>
      </c>
      <c r="N18" s="7" t="s">
        <v>175</v>
      </c>
      <c r="O18" s="8" t="n">
        <v>100</v>
      </c>
      <c r="P18" s="24" t="n">
        <f aca="false">IF(O18&gt;0,IF($O18+$R18+$U18+$X18 &gt; 0,MAX(1,ROUND($AA18*O18/($O18+$R18+$U18+$X18),0)),""),"")</f>
        <v>3</v>
      </c>
      <c r="Q18" s="9" t="s">
        <v>176</v>
      </c>
      <c r="R18" s="10" t="n">
        <v>75</v>
      </c>
      <c r="S18" s="10" t="n">
        <f aca="false">IF(R18&gt;0,IF($O18+$R18+$U18+$X18 &gt; 0,MAX(1,ROUND($AA18*R18/($O18+$R18+$U18+$X18),0)),""),"")</f>
        <v>2</v>
      </c>
      <c r="T18" s="11" t="s">
        <v>52</v>
      </c>
      <c r="U18" s="12" t="n">
        <v>75</v>
      </c>
      <c r="V18" s="25" t="n">
        <f aca="false">IF(U18&gt;0,IF($O18+$R18+$U18+$X18 &gt; 0,MAX(1,ROUND($AA18*U18/($O18+$R18+$U18+$X18),0)),""),"")</f>
        <v>2</v>
      </c>
      <c r="Y18" s="14" t="str">
        <f aca="false">IF(X18&gt;0,IF($O18+$R18+$U18+$X18 &gt; 0,MAX(1,ROUND($AA18*X18/($O18+$R18+$U18+$X18),0)),""),"")</f>
        <v/>
      </c>
      <c r="Z18" s="3" t="n">
        <f aca="false">(1+O18/100)*(1+R18/100)*(1+U18/100)*(1+X18/100)*100</f>
        <v>612.5</v>
      </c>
      <c r="AA18" s="3" t="n">
        <f aca="false">_xlfn.CEILING.MATH(MIN(G18,Z18/100))</f>
        <v>7</v>
      </c>
      <c r="AB18" s="3" t="n">
        <f aca="false">ROUND(E18*(1+O18/100)*(1+R18/100)*(1+U18/100)*(1+X18/100),1)</f>
        <v>12.3</v>
      </c>
    </row>
    <row r="19" customFormat="false" ht="35.05" hidden="false" customHeight="false" outlineLevel="0" collapsed="false">
      <c r="A19" s="1" t="s">
        <v>177</v>
      </c>
      <c r="B19" s="1" t="s">
        <v>178</v>
      </c>
      <c r="C19" s="1" t="n">
        <f aca="false">ROUND((H19*150/8 +(G19/1.5)^2) /5,0)*5</f>
        <v>195</v>
      </c>
      <c r="D19" s="2" t="s">
        <v>179</v>
      </c>
      <c r="E19" s="3" t="n">
        <v>5</v>
      </c>
      <c r="F19" s="3" t="s">
        <v>50</v>
      </c>
      <c r="G19" s="3" t="n">
        <v>15</v>
      </c>
      <c r="H19" s="3" t="n">
        <v>5</v>
      </c>
      <c r="I19" s="5" t="s">
        <v>180</v>
      </c>
      <c r="J19" s="6" t="s">
        <v>147</v>
      </c>
      <c r="K19" s="6" t="s">
        <v>134</v>
      </c>
      <c r="L19" s="6" t="s">
        <v>36</v>
      </c>
      <c r="N19" s="7" t="s">
        <v>149</v>
      </c>
      <c r="O19" s="8" t="n">
        <v>25</v>
      </c>
      <c r="P19" s="24" t="n">
        <f aca="false">IF(O19&gt;0,IF($O19+$R19+$U19+$X19 &gt; 0,MAX(1,ROUND($AA19*O19/($O19+$R19+$U19+$X19),0)),""),"")</f>
        <v>1</v>
      </c>
      <c r="Q19" s="9" t="s">
        <v>181</v>
      </c>
      <c r="R19" s="10" t="n">
        <v>200</v>
      </c>
      <c r="S19" s="10" t="n">
        <f aca="false">IF(R19&gt;0,IF($O19+$R19+$U19+$X19 &gt; 0,MAX(1,ROUND($AA19*R19/($O19+$R19+$U19+$X19),0)),""),"")</f>
        <v>6</v>
      </c>
      <c r="T19" s="11" t="s">
        <v>182</v>
      </c>
      <c r="U19" s="12" t="n">
        <v>50</v>
      </c>
      <c r="V19" s="25" t="n">
        <f aca="false">IF(U19&gt;0,IF($O19+$R19+$U19+$X19 &gt; 0,MAX(1,ROUND($AA19*U19/($O19+$R19+$U19+$X19),0)),""),"")</f>
        <v>1</v>
      </c>
      <c r="W19" s="26" t="s">
        <v>161</v>
      </c>
      <c r="X19" s="14" t="n">
        <v>75</v>
      </c>
      <c r="Y19" s="14" t="n">
        <f aca="false">IF(X19&gt;0,IF($O19+$R19+$U19+$X19 &gt; 0,MAX(1,ROUND($AA19*X19/($O19+$R19+$U19+$X19),0)),""),"")</f>
        <v>2</v>
      </c>
      <c r="Z19" s="3" t="n">
        <f aca="false">(1+O19/100)*(1+R19/100)*(1+U19/100)*(1+X19/100)*100</f>
        <v>984.375</v>
      </c>
      <c r="AA19" s="3" t="n">
        <f aca="false">_xlfn.CEILING.MATH(MIN(G19,Z19/100))</f>
        <v>10</v>
      </c>
      <c r="AB19" s="3" t="n">
        <f aca="false">ROUND(E19*(1+O19/100)*(1+R19/100)*(1+U19/100)*(1+X19/100),1)</f>
        <v>49.2</v>
      </c>
    </row>
    <row r="20" customFormat="false" ht="57.45" hidden="false" customHeight="false" outlineLevel="0" collapsed="false">
      <c r="A20" s="1" t="s">
        <v>183</v>
      </c>
      <c r="B20" s="1" t="s">
        <v>184</v>
      </c>
      <c r="C20" s="1" t="n">
        <f aca="false">ROUND((H20*150/8 +(G20/2)^2) /5,0)*5</f>
        <v>280</v>
      </c>
      <c r="D20" s="2" t="s">
        <v>185</v>
      </c>
      <c r="E20" s="3" t="n">
        <v>5</v>
      </c>
      <c r="F20" s="3" t="s">
        <v>40</v>
      </c>
      <c r="G20" s="4" t="n">
        <v>15</v>
      </c>
      <c r="H20" s="4" t="n">
        <v>12</v>
      </c>
      <c r="I20" s="5" t="s">
        <v>186</v>
      </c>
      <c r="J20" s="6" t="s">
        <v>57</v>
      </c>
      <c r="K20" s="6" t="s">
        <v>67</v>
      </c>
      <c r="L20" s="6" t="s">
        <v>66</v>
      </c>
      <c r="M20" s="6" t="s">
        <v>187</v>
      </c>
      <c r="N20" s="7" t="s">
        <v>188</v>
      </c>
      <c r="O20" s="8" t="n">
        <v>200</v>
      </c>
      <c r="P20" s="24" t="n">
        <f aca="false">IF(O20&gt;0,IF($O20+$R20+$U20+$X20 &gt; 0,MAX(1,ROUND($AA20*O20/($O20+$R20+$U20+$X20),0)),""),"")</f>
        <v>4</v>
      </c>
      <c r="Q20" s="9" t="s">
        <v>189</v>
      </c>
      <c r="R20" s="10" t="n">
        <v>75</v>
      </c>
      <c r="S20" s="10" t="n">
        <f aca="false">IF(R20&gt;0,IF($O20+$R20+$U20+$X20 &gt; 0,MAX(1,ROUND($AA20*R20/($O20+$R20+$U20+$X20),0)),""),"")</f>
        <v>2</v>
      </c>
      <c r="V20" s="25" t="str">
        <f aca="false">IF(U20&gt;0,IF($O20+$R20+$U20+$X20 &gt; 0,MAX(1,ROUND($AA20*U20/($O20+$R20+$U20+$X20),0)),""),"")</f>
        <v/>
      </c>
      <c r="Y20" s="14" t="str">
        <f aca="false">IF(X20&gt;0,IF($O20+$R20+$U20+$X20 &gt; 0,MAX(1,ROUND($AA20*X20/($O20+$R20+$U20+$X20),0)),""),"")</f>
        <v/>
      </c>
      <c r="Z20" s="3" t="n">
        <f aca="false">(1+O20/100)*(1+R20/100)*(1+U20/100)*(1+X20/100)*100</f>
        <v>525</v>
      </c>
      <c r="AA20" s="3" t="n">
        <f aca="false">_xlfn.CEILING.MATH(MIN(G20,Z20/100))</f>
        <v>6</v>
      </c>
      <c r="AB20" s="3" t="n">
        <f aca="false">ROUND(E20*(1+O20/100)*(1+R20/100)*(1+U20/100)*(1+X20/100),1)</f>
        <v>26.3</v>
      </c>
    </row>
    <row r="21" customFormat="false" ht="46.25" hidden="false" customHeight="false" outlineLevel="0" collapsed="false">
      <c r="A21" s="1" t="s">
        <v>190</v>
      </c>
      <c r="B21" s="1" t="s">
        <v>191</v>
      </c>
      <c r="C21" s="1" t="n">
        <f aca="false">ROUND((H21*150/8 +(G21/2)^2) /5,0)*5</f>
        <v>1405</v>
      </c>
      <c r="D21" s="2" t="s">
        <v>192</v>
      </c>
      <c r="E21" s="3" t="n">
        <v>1</v>
      </c>
      <c r="F21" s="3" t="s">
        <v>193</v>
      </c>
      <c r="G21" s="4" t="n">
        <v>15</v>
      </c>
      <c r="H21" s="4" t="n">
        <v>72</v>
      </c>
      <c r="I21" s="5" t="s">
        <v>194</v>
      </c>
      <c r="J21" s="6" t="s">
        <v>195</v>
      </c>
      <c r="K21" s="6" t="s">
        <v>161</v>
      </c>
      <c r="L21" s="6" t="s">
        <v>196</v>
      </c>
      <c r="N21" s="7" t="s">
        <v>169</v>
      </c>
      <c r="O21" s="8" t="n">
        <v>100</v>
      </c>
      <c r="P21" s="24" t="n">
        <f aca="false">IF(O21&gt;0,IF($O21+$R21+$U21+$X21 &gt; 0,MAX(1,ROUND($AA21*O21/($O21+$R21+$U21+$X21),0)),""),"")</f>
        <v>3</v>
      </c>
      <c r="Q21" s="9" t="s">
        <v>102</v>
      </c>
      <c r="R21" s="10" t="n">
        <v>50</v>
      </c>
      <c r="S21" s="10" t="n">
        <f aca="false">IF(R21&gt;0,IF($O21+$R21+$U21+$X21 &gt; 0,MAX(1,ROUND($AA21*R21/($O21+$R21+$U21+$X21),0)),""),"")</f>
        <v>1</v>
      </c>
      <c r="T21" s="11" t="s">
        <v>106</v>
      </c>
      <c r="U21" s="12" t="n">
        <v>75</v>
      </c>
      <c r="V21" s="25" t="n">
        <f aca="false">IF(U21&gt;0,IF($O21+$R21+$U21+$X21 &gt; 0,MAX(1,ROUND($AA21*U21/($O21+$R21+$U21+$X21),0)),""),"")</f>
        <v>2</v>
      </c>
      <c r="Y21" s="14" t="str">
        <f aca="false">IF(X21&gt;0,IF($O21+$R21+$U21+$X21 &gt; 0,MAX(1,ROUND($AA21*X21/($O21+$R21+$U21+$X21),0)),""),"")</f>
        <v/>
      </c>
      <c r="Z21" s="3" t="n">
        <f aca="false">(1+O21/100)*(1+R21/100)*(1+U21/100)*(1+X21/100)*100</f>
        <v>525</v>
      </c>
      <c r="AA21" s="3" t="n">
        <f aca="false">_xlfn.CEILING.MATH(MIN(G21,Z21/100))</f>
        <v>6</v>
      </c>
      <c r="AB21" s="3" t="n">
        <f aca="false">ROUND(E21*(1+O21/100)*(1+R21/100)*(1+U21/100)*(1+X21/100),1)</f>
        <v>5.3</v>
      </c>
    </row>
    <row r="22" customFormat="false" ht="68.65" hidden="false" customHeight="false" outlineLevel="0" collapsed="false">
      <c r="A22" s="1" t="s">
        <v>197</v>
      </c>
      <c r="B22" s="1" t="s">
        <v>198</v>
      </c>
      <c r="C22" s="1" t="n">
        <f aca="false">ROUND((H22*150/8 +(G22/1.5)^2) /5,0)*5</f>
        <v>95</v>
      </c>
      <c r="D22" s="2" t="s">
        <v>199</v>
      </c>
      <c r="E22" s="3" t="n">
        <v>5</v>
      </c>
      <c r="F22" s="3" t="s">
        <v>27</v>
      </c>
      <c r="G22" s="4" t="n">
        <v>13</v>
      </c>
      <c r="H22" s="4" t="n">
        <v>1</v>
      </c>
      <c r="I22" s="5" t="s">
        <v>200</v>
      </c>
      <c r="J22" s="6" t="s">
        <v>29</v>
      </c>
      <c r="K22" s="6" t="s">
        <v>201</v>
      </c>
      <c r="L22" s="6" t="s">
        <v>68</v>
      </c>
      <c r="N22" s="7" t="s">
        <v>149</v>
      </c>
      <c r="O22" s="8" t="n">
        <v>75</v>
      </c>
      <c r="P22" s="24" t="n">
        <f aca="false">IF(O22&gt;0,IF($O22+$R22+$U22+$X22 &gt; 0,MAX(1,ROUND($AA22*O22/($O22+$R22+$U22+$X22),0)),""),"")</f>
        <v>2</v>
      </c>
      <c r="Q22" s="9" t="s">
        <v>53</v>
      </c>
      <c r="R22" s="10" t="n">
        <v>50</v>
      </c>
      <c r="S22" s="27" t="n">
        <f aca="false">IF(R22&gt;0,IF($O22+$R22+$U22+$X22 &gt; 0,MAX(1,ROUND($AA22*R22/($O22+$R22+$U22+$X22),0)),""),"")</f>
        <v>1</v>
      </c>
      <c r="T22" s="11" t="s">
        <v>105</v>
      </c>
      <c r="U22" s="12" t="n">
        <v>50</v>
      </c>
      <c r="V22" s="25" t="n">
        <f aca="false">IF(U22&gt;0,IF($O22+$R22+$U22+$X22 &gt; 0,MAX(1,ROUND($AA22*U22/($O22+$R22+$U22+$X22),0)),""),"")</f>
        <v>1</v>
      </c>
      <c r="Y22" s="14" t="str">
        <f aca="false">IF(X22&gt;0,IF($O22+$R22+$U22+$X22 &gt; 0,MAX(1,ROUND($AA22*X22/($O22+$R22+$U22+$X22),0)),""),"")</f>
        <v/>
      </c>
      <c r="Z22" s="3" t="n">
        <f aca="false">(1+O22/100)*(1+R22/100)*(1+U22/100)*(1+X22/100)*100</f>
        <v>393.75</v>
      </c>
      <c r="AA22" s="3" t="n">
        <f aca="false">_xlfn.CEILING.MATH(MIN(G22,Z22/100))</f>
        <v>4</v>
      </c>
      <c r="AB22" s="3" t="n">
        <f aca="false">ROUND(E22*(1+O22/100)*(1+R22/100)*(1+U22/100)*(1+X22/100),1)</f>
        <v>19.7</v>
      </c>
    </row>
    <row r="23" customFormat="false" ht="35.05" hidden="false" customHeight="false" outlineLevel="0" collapsed="false">
      <c r="A23" s="1" t="s">
        <v>202</v>
      </c>
      <c r="B23" s="1" t="s">
        <v>203</v>
      </c>
      <c r="C23" s="1" t="n">
        <f aca="false">ROUND((H23*150/8 +(G23/2)^2) /5,0)*5</f>
        <v>150</v>
      </c>
      <c r="D23" s="2" t="s">
        <v>204</v>
      </c>
      <c r="E23" s="3" t="n">
        <v>10</v>
      </c>
      <c r="F23" s="3" t="s">
        <v>205</v>
      </c>
      <c r="G23" s="4" t="n">
        <v>15</v>
      </c>
      <c r="H23" s="4" t="n">
        <v>5</v>
      </c>
      <c r="I23" s="5" t="s">
        <v>206</v>
      </c>
      <c r="J23" s="6" t="s">
        <v>106</v>
      </c>
      <c r="K23" s="6" t="s">
        <v>115</v>
      </c>
      <c r="L23" s="6" t="s">
        <v>207</v>
      </c>
      <c r="N23" s="7" t="s">
        <v>189</v>
      </c>
      <c r="O23" s="8" t="n">
        <v>100</v>
      </c>
      <c r="P23" s="24" t="n">
        <f aca="false">IF(O23&gt;0,IF($O23+$R23+$U23+$X23 &gt; 0,MAX(1,ROUND($AA23*O23/($O23+$R23+$U23+$X23),0)),""),"")</f>
        <v>3</v>
      </c>
      <c r="Q23" s="9" t="s">
        <v>167</v>
      </c>
      <c r="R23" s="10" t="n">
        <v>75</v>
      </c>
      <c r="S23" s="10" t="n">
        <f aca="false">IF(R23&gt;0,IF($O23+$R23+$U23+$X23 &gt; 0,MAX(1,ROUND($AA23*R23/($O23+$R23+$U23+$X23),0)),""),"")</f>
        <v>2</v>
      </c>
      <c r="T23" s="11" t="s">
        <v>208</v>
      </c>
      <c r="U23" s="12" t="n">
        <v>50</v>
      </c>
      <c r="V23" s="25" t="n">
        <f aca="false">IF(U23&gt;0,IF($O23+$R23+$U23+$X23 &gt; 0,MAX(1,ROUND($AA23*U23/($O23+$R23+$U23+$X23),0)),""),"")</f>
        <v>1</v>
      </c>
      <c r="Y23" s="14" t="str">
        <f aca="false">IF(X23&gt;0,IF($O23+$R23+$U23+$X23 &gt; 0,MAX(1,ROUND($AA23*X23/($O23+$R23+$U23+$X23),0)),""),"")</f>
        <v/>
      </c>
      <c r="Z23" s="3" t="n">
        <f aca="false">(1+O23/100)*(1+R23/100)*(1+U23/100)*(1+X23/100)*100</f>
        <v>525</v>
      </c>
      <c r="AA23" s="3" t="n">
        <f aca="false">_xlfn.CEILING.MATH(MIN(G23,Z23/100))</f>
        <v>6</v>
      </c>
      <c r="AB23" s="3" t="n">
        <f aca="false">ROUND(E23*(1+O23/100)*(1+R23/100)*(1+U23/100)*(1+X23/100),1)</f>
        <v>52.5</v>
      </c>
    </row>
    <row r="24" customFormat="false" ht="57.45" hidden="false" customHeight="false" outlineLevel="0" collapsed="false">
      <c r="A24" s="1" t="s">
        <v>209</v>
      </c>
      <c r="B24" s="1" t="s">
        <v>210</v>
      </c>
      <c r="C24" s="1" t="n">
        <f aca="false">ROUND((H24*150/8 +(G24/1.5)^2) /5,0)*5</f>
        <v>6445</v>
      </c>
      <c r="D24" s="2" t="s">
        <v>211</v>
      </c>
      <c r="E24" s="3" t="n">
        <v>10</v>
      </c>
      <c r="F24" s="3" t="s">
        <v>156</v>
      </c>
      <c r="G24" s="4" t="n">
        <v>18</v>
      </c>
      <c r="H24" s="4" t="n">
        <f aca="false">24*14</f>
        <v>336</v>
      </c>
      <c r="I24" s="5" t="s">
        <v>212</v>
      </c>
      <c r="J24" s="6" t="s">
        <v>52</v>
      </c>
      <c r="K24" s="6" t="s">
        <v>213</v>
      </c>
      <c r="L24" s="6" t="s">
        <v>214</v>
      </c>
      <c r="N24" s="7" t="s">
        <v>158</v>
      </c>
      <c r="O24" s="8" t="n">
        <v>150</v>
      </c>
      <c r="P24" s="24" t="n">
        <f aca="false">IF(O24&gt;0,IF($O24+$R24+$U24+$X24 &gt; 0,MAX(1,ROUND($AA24*O24/($O24+$R24+$U24+$X24),0)),""),"")</f>
        <v>4</v>
      </c>
      <c r="Q24" s="9" t="s">
        <v>115</v>
      </c>
      <c r="R24" s="10" t="n">
        <v>50</v>
      </c>
      <c r="S24" s="27" t="n">
        <f aca="false">IF(R24&gt;0,IF($O24+$R24+$U24+$X24 &gt; 0,MAX(1,ROUND($AA24*R24/($O24+$R24+$U24+$X24),0)),""),"")</f>
        <v>1</v>
      </c>
      <c r="T24" s="11" t="s">
        <v>33</v>
      </c>
      <c r="U24" s="12" t="n">
        <v>100</v>
      </c>
      <c r="V24" s="25" t="n">
        <f aca="false">IF(U24&gt;0,IF($O24+$R24+$U24+$X24 &gt; 0,MAX(1,ROUND($AA24*U24/($O24+$R24+$U24+$X24),0)),""),"")</f>
        <v>3</v>
      </c>
      <c r="Y24" s="14" t="str">
        <f aca="false">IF(X24&gt;0,IF($O24+$R24+$U24+$X24 &gt; 0,MAX(1,ROUND($AA24*X24/($O24+$R24+$U24+$X24),0)),""),"")</f>
        <v/>
      </c>
      <c r="Z24" s="3" t="n">
        <f aca="false">(1+O24/100)*(1+R24/100)*(1+U24/100)*(1+X24/100)*100</f>
        <v>750</v>
      </c>
      <c r="AA24" s="3" t="n">
        <f aca="false">_xlfn.CEILING.MATH(MIN(G24,Z24/100))</f>
        <v>8</v>
      </c>
      <c r="AB24" s="3" t="n">
        <f aca="false">ROUND(E24*(1+O24/100)*(1+R24/100)*(1+U24/100)*(1+X24/100),1)</f>
        <v>75</v>
      </c>
    </row>
    <row r="25" customFormat="false" ht="46.25" hidden="false" customHeight="false" outlineLevel="0" collapsed="false">
      <c r="A25" s="1" t="s">
        <v>215</v>
      </c>
      <c r="B25" s="1" t="s">
        <v>216</v>
      </c>
      <c r="C25" s="1" t="n">
        <f aca="false">ROUND((H25*150/8 +(G25/1.5)^2) /5,0)*5</f>
        <v>3330</v>
      </c>
      <c r="D25" s="2" t="s">
        <v>137</v>
      </c>
      <c r="E25" s="3" t="n">
        <v>50</v>
      </c>
      <c r="F25" s="3" t="s">
        <v>138</v>
      </c>
      <c r="G25" s="4" t="n">
        <v>20</v>
      </c>
      <c r="H25" s="4" t="n">
        <v>168</v>
      </c>
      <c r="I25" s="5" t="s">
        <v>217</v>
      </c>
      <c r="J25" s="6" t="s">
        <v>140</v>
      </c>
      <c r="K25" s="6" t="s">
        <v>64</v>
      </c>
      <c r="L25" s="6" t="s">
        <v>218</v>
      </c>
      <c r="M25" s="11" t="s">
        <v>35</v>
      </c>
      <c r="N25" s="7" t="s">
        <v>84</v>
      </c>
      <c r="O25" s="8" t="n">
        <v>200</v>
      </c>
      <c r="P25" s="24" t="n">
        <f aca="false">IF(O25&gt;0,IF($O25+$R25+$U25+$X25 &gt; 0,MAX(1,ROUND($AA25*O25/($O25+$R25+$U25+$X25),0)),""),"")</f>
        <v>5</v>
      </c>
      <c r="Q25" s="9" t="s">
        <v>112</v>
      </c>
      <c r="R25" s="10" t="n">
        <v>50</v>
      </c>
      <c r="S25" s="10" t="n">
        <f aca="false">IF(R25&gt;0,IF($O25+$R25+$U25+$X25 &gt; 0,MAX(1,ROUND($AA25*R25/($O25+$R25+$U25+$X25),0)),""),"")</f>
        <v>1</v>
      </c>
      <c r="T25" s="11" t="s">
        <v>133</v>
      </c>
      <c r="U25" s="12" t="n">
        <v>75</v>
      </c>
      <c r="V25" s="25" t="n">
        <f aca="false">IF(U25&gt;0,IF($O25+$R25+$U25+$X25 &gt; 0,MAX(1,ROUND($AA25*U25/($O25+$R25+$U25+$X25),0)),""),"")</f>
        <v>2</v>
      </c>
      <c r="Y25" s="14" t="str">
        <f aca="false">IF(X25&gt;0,IF($O25+$R25+$U25+$X25 &gt; 0,MAX(1,ROUND($AA25*X25/($O25+$R25+$U25+$X25),0)),""),"")</f>
        <v/>
      </c>
      <c r="Z25" s="3" t="n">
        <f aca="false">(1+O25/100)*(1+R25/100)*(1+U25/100)*(1+X25/100)*100</f>
        <v>787.5</v>
      </c>
      <c r="AA25" s="3" t="n">
        <f aca="false">_xlfn.CEILING.MATH(MIN(G25,Z25/100))</f>
        <v>8</v>
      </c>
      <c r="AB25" s="3" t="n">
        <f aca="false">ROUND(E25*(1+O25/100)*(1+R25/100)*(1+U25/100)*(1+X25/100),1)</f>
        <v>393.8</v>
      </c>
    </row>
    <row r="26" customFormat="false" ht="46.25" hidden="false" customHeight="false" outlineLevel="0" collapsed="false">
      <c r="A26" s="1" t="s">
        <v>219</v>
      </c>
      <c r="B26" s="1" t="s">
        <v>220</v>
      </c>
      <c r="C26" s="1" t="n">
        <f aca="false">ROUND((H26*150/8 +(G26/2)^2) /5,0)*5</f>
        <v>1430</v>
      </c>
      <c r="D26" s="2" t="s">
        <v>221</v>
      </c>
      <c r="E26" s="3" t="n">
        <v>2</v>
      </c>
      <c r="F26" s="3" t="s">
        <v>222</v>
      </c>
      <c r="G26" s="4" t="n">
        <v>18</v>
      </c>
      <c r="H26" s="4" t="n">
        <v>72</v>
      </c>
      <c r="I26" s="5" t="s">
        <v>223</v>
      </c>
      <c r="J26" s="6" t="s">
        <v>113</v>
      </c>
      <c r="K26" s="6" t="s">
        <v>111</v>
      </c>
      <c r="L26" s="6" t="s">
        <v>114</v>
      </c>
      <c r="N26" s="7" t="s">
        <v>189</v>
      </c>
      <c r="O26" s="8" t="n">
        <v>75</v>
      </c>
      <c r="P26" s="24" t="n">
        <f aca="false">IF(O26&gt;0,IF($O26+$R26+$U26+$X26 &gt; 0,MAX(1,ROUND($AA26*O26/($O26+$R26+$U26+$X26),0)),""),"")</f>
        <v>2</v>
      </c>
      <c r="Q26" s="9" t="s">
        <v>140</v>
      </c>
      <c r="R26" s="10" t="n">
        <v>100</v>
      </c>
      <c r="S26" s="10" t="n">
        <f aca="false">IF(R26&gt;0,IF($O26+$R26+$U26+$X26 &gt; 0,MAX(1,ROUND($AA26*R26/($O26+$R26+$U26+$X26),0)),""),"")</f>
        <v>2</v>
      </c>
      <c r="V26" s="25" t="str">
        <f aca="false">IF(U26&gt;0,IF($O26+$R26+$U26+$X26 &gt; 0,MAX(1,ROUND($AA26*U26/($O26+$R26+$U26+$X26),0)),""),"")</f>
        <v/>
      </c>
      <c r="Y26" s="14" t="str">
        <f aca="false">IF(X26&gt;0,IF($O26+$R26+$U26+$X26 &gt; 0,MAX(1,ROUND($AA26*X26/($O26+$R26+$U26+$X26),0)),""),"")</f>
        <v/>
      </c>
      <c r="Z26" s="3" t="n">
        <f aca="false">(1+O26/100)*(1+R26/100)*(1+U26/100)*(1+X26/100)*100</f>
        <v>350</v>
      </c>
      <c r="AA26" s="3" t="n">
        <f aca="false">_xlfn.CEILING.MATH(MIN(G26,Z26/100))</f>
        <v>4</v>
      </c>
      <c r="AB26" s="3" t="n">
        <f aca="false">ROUND(E26*(1+O26/100)*(1+R26/100)*(1+U26/100)*(1+X26/100),1)</f>
        <v>7</v>
      </c>
    </row>
    <row r="27" customFormat="false" ht="35.05" hidden="false" customHeight="false" outlineLevel="0" collapsed="false">
      <c r="A27" s="1" t="s">
        <v>224</v>
      </c>
      <c r="B27" s="1" t="s">
        <v>225</v>
      </c>
      <c r="C27" s="1" t="n">
        <f aca="false">ROUND((H27*150/8 +(G27/1.5)^2) /5,0)*5</f>
        <v>80</v>
      </c>
      <c r="D27" s="2" t="s">
        <v>226</v>
      </c>
      <c r="E27" s="3" t="n">
        <v>2</v>
      </c>
      <c r="F27" s="3" t="s">
        <v>62</v>
      </c>
      <c r="G27" s="4" t="n">
        <v>10</v>
      </c>
      <c r="H27" s="4" t="n">
        <v>2</v>
      </c>
      <c r="I27" s="5" t="s">
        <v>227</v>
      </c>
      <c r="J27" s="6" t="s">
        <v>228</v>
      </c>
      <c r="K27" s="6" t="s">
        <v>229</v>
      </c>
      <c r="L27" s="6" t="s">
        <v>105</v>
      </c>
      <c r="M27" s="6" t="s">
        <v>123</v>
      </c>
      <c r="N27" s="7" t="s">
        <v>115</v>
      </c>
      <c r="O27" s="8" t="n">
        <v>50</v>
      </c>
      <c r="P27" s="24" t="n">
        <f aca="false">IF(O27&gt;0,IF($O27+$R27+$U27+$X27 &gt; 0,MAX(1,ROUND($AA27*O27/($O27+$R27+$U27+$X27),0)),""),"")</f>
        <v>1</v>
      </c>
      <c r="Q27" s="9" t="s">
        <v>230</v>
      </c>
      <c r="R27" s="10" t="n">
        <v>100</v>
      </c>
      <c r="S27" s="27" t="n">
        <f aca="false">IF(R27&gt;0,IF($O27+$R27+$U27+$X27 &gt; 0,MAX(1,ROUND($AA27*R27/($O27+$R27+$U27+$X27),0)),""),"")</f>
        <v>2</v>
      </c>
      <c r="T27" s="11" t="s">
        <v>231</v>
      </c>
      <c r="U27" s="12" t="n">
        <v>25</v>
      </c>
      <c r="V27" s="25" t="n">
        <f aca="false">IF(U27&gt;0,IF($O27+$R27+$U27+$X27 &gt; 0,MAX(1,ROUND($AA27*U27/($O27+$R27+$U27+$X27),0)),""),"")</f>
        <v>1</v>
      </c>
      <c r="Y27" s="14" t="str">
        <f aca="false">IF(X27&gt;0,IF($O27+$R27+$U27+$X27 &gt; 0,MAX(1,ROUND($AA27*X27/($O27+$R27+$U27+$X27),0)),""),"")</f>
        <v/>
      </c>
      <c r="Z27" s="3" t="n">
        <f aca="false">(1+O27/100)*(1+R27/100)*(1+U27/100)*(1+X27/100)*100</f>
        <v>375</v>
      </c>
      <c r="AA27" s="3" t="n">
        <f aca="false">_xlfn.CEILING.MATH(MIN(G27,Z27/100))</f>
        <v>4</v>
      </c>
      <c r="AB27" s="3" t="n">
        <f aca="false">ROUND(E27*(1+O27/100)*(1+R27/100)*(1+U27/100)*(1+X27/100),1)</f>
        <v>7.5</v>
      </c>
    </row>
    <row r="28" customFormat="false" ht="46.25" hidden="false" customHeight="false" outlineLevel="0" collapsed="false">
      <c r="A28" s="1" t="s">
        <v>232</v>
      </c>
      <c r="B28" s="1" t="s">
        <v>233</v>
      </c>
      <c r="C28" s="1" t="n">
        <f aca="false">ROUND((H28*150/8 +(G28/1.5)^2) /5,0)*5</f>
        <v>55</v>
      </c>
      <c r="D28" s="2" t="s">
        <v>234</v>
      </c>
      <c r="E28" s="3" t="n">
        <v>0.5</v>
      </c>
      <c r="F28" s="3" t="s">
        <v>235</v>
      </c>
      <c r="G28" s="3" t="n">
        <v>10</v>
      </c>
      <c r="H28" s="3" t="n">
        <v>0.5</v>
      </c>
      <c r="I28" s="5" t="s">
        <v>236</v>
      </c>
      <c r="J28" s="6" t="s">
        <v>237</v>
      </c>
      <c r="N28" s="7" t="s">
        <v>238</v>
      </c>
      <c r="O28" s="8" t="n">
        <v>100</v>
      </c>
      <c r="P28" s="24" t="n">
        <f aca="false">IF(O28&gt;0,IF($O28+$R28+$U28+$X28 &gt; 0,MAX(1,ROUND($AA28*O28/($O28+$R28+$U28+$X28),0)),""),"")</f>
        <v>3</v>
      </c>
      <c r="Q28" s="9" t="s">
        <v>66</v>
      </c>
      <c r="R28" s="10" t="n">
        <v>25</v>
      </c>
      <c r="S28" s="10" t="n">
        <f aca="false">IF(R28&gt;0,IF($O28+$R28+$U28+$X28 &gt; 0,MAX(1,ROUND($AA28*R28/($O28+$R28+$U28+$X28),0)),""),"")</f>
        <v>1</v>
      </c>
      <c r="T28" s="11" t="s">
        <v>239</v>
      </c>
      <c r="U28" s="12" t="n">
        <v>25</v>
      </c>
      <c r="V28" s="25" t="n">
        <f aca="false">IF(U28&gt;0,IF($O28+$R28+$U28+$X28 &gt; 0,MAX(1,ROUND($AA28*U28/($O28+$R28+$U28+$X28),0)),""),"")</f>
        <v>1</v>
      </c>
      <c r="W28" s="13" t="s">
        <v>132</v>
      </c>
      <c r="X28" s="14" t="n">
        <v>100</v>
      </c>
      <c r="Y28" s="14" t="n">
        <f aca="false">IF(X28&gt;0,IF($O28+$R28+$U28+$X28 &gt; 0,MAX(1,ROUND($AA28*X28/($O28+$R28+$U28+$X28),0)),""),"")</f>
        <v>3</v>
      </c>
      <c r="Z28" s="3" t="n">
        <f aca="false">(1+O28/100)*(1+R28/100)*(1+U28/100)*(1+X28/100)*100</f>
        <v>625</v>
      </c>
      <c r="AA28" s="3" t="n">
        <f aca="false">_xlfn.CEILING.MATH(MIN(G28,Z28/100))</f>
        <v>7</v>
      </c>
      <c r="AB28" s="3" t="n">
        <f aca="false">ROUND(E28*(1+O28/100)*(1+R28/100)*(1+U28/100)*(1+X28/100),1)</f>
        <v>3.1</v>
      </c>
    </row>
    <row r="29" customFormat="false" ht="46.25" hidden="false" customHeight="false" outlineLevel="0" collapsed="false">
      <c r="A29" s="1" t="s">
        <v>240</v>
      </c>
      <c r="B29" s="1" t="s">
        <v>241</v>
      </c>
      <c r="C29" s="1" t="n">
        <f aca="false">ROUND((H29*150/8 +(G29/2)^2) /5,0)*5</f>
        <v>55</v>
      </c>
      <c r="D29" s="2" t="s">
        <v>242</v>
      </c>
      <c r="E29" s="3" t="n">
        <v>1</v>
      </c>
      <c r="F29" s="3" t="s">
        <v>62</v>
      </c>
      <c r="G29" s="4" t="n">
        <v>12</v>
      </c>
      <c r="H29" s="4" t="n">
        <v>1</v>
      </c>
      <c r="I29" s="5" t="s">
        <v>243</v>
      </c>
      <c r="J29" s="6" t="s">
        <v>150</v>
      </c>
      <c r="N29" s="7" t="s">
        <v>147</v>
      </c>
      <c r="O29" s="8" t="n">
        <v>50</v>
      </c>
      <c r="P29" s="24" t="n">
        <f aca="false">IF(O29&gt;0,IF($O29+$R29+$U29+$X29 &gt; 0,MAX(1,ROUND($AA29*O29/($O29+$R29+$U29+$X29),0)),""),"")</f>
        <v>1</v>
      </c>
      <c r="Q29" s="9" t="s">
        <v>74</v>
      </c>
      <c r="R29" s="10" t="n">
        <v>100</v>
      </c>
      <c r="S29" s="10" t="n">
        <f aca="false">IF(R29&gt;0,IF($O29+$R29+$U29+$X29 &gt; 0,MAX(1,ROUND($AA29*R29/($O29+$R29+$U29+$X29),0)),""),"")</f>
        <v>3</v>
      </c>
      <c r="T29" s="11" t="s">
        <v>83</v>
      </c>
      <c r="U29" s="12" t="n">
        <v>50</v>
      </c>
      <c r="V29" s="25" t="n">
        <f aca="false">IF(U29&gt;0,IF($O29+$R29+$U29+$X29 &gt; 0,MAX(1,ROUND($AA29*U29/($O29+$R29+$U29+$X29),0)),""),"")</f>
        <v>1</v>
      </c>
      <c r="Y29" s="14" t="str">
        <f aca="false">IF(X29&gt;0,IF($O29+$R29+$U29+$X29 &gt; 0,MAX(1,ROUND($AA29*X29/($O29+$R29+$U29+$X29),0)),""),"")</f>
        <v/>
      </c>
      <c r="Z29" s="3" t="n">
        <f aca="false">(1+O29/100)*(1+R29/100)*(1+U29/100)*(1+X29/100)*100</f>
        <v>450</v>
      </c>
      <c r="AA29" s="3" t="n">
        <f aca="false">_xlfn.CEILING.MATH(MIN(G29,Z29/100))</f>
        <v>5</v>
      </c>
      <c r="AB29" s="3" t="n">
        <f aca="false">ROUND(E29*(1+O29/100)*(1+R29/100)*(1+U29/100)*(1+X29/100),1)</f>
        <v>4.5</v>
      </c>
    </row>
    <row r="30" customFormat="false" ht="35.05" hidden="false" customHeight="false" outlineLevel="0" collapsed="false">
      <c r="A30" s="1" t="s">
        <v>244</v>
      </c>
      <c r="B30" s="1" t="s">
        <v>245</v>
      </c>
      <c r="C30" s="1" t="n">
        <f aca="false">ROUND((H30*150/8 +(G30/2)^2) /5,0)*5</f>
        <v>145</v>
      </c>
      <c r="D30" s="2" t="s">
        <v>246</v>
      </c>
      <c r="E30" s="3" t="n">
        <v>50</v>
      </c>
      <c r="F30" s="3" t="s">
        <v>72</v>
      </c>
      <c r="G30" s="4" t="n">
        <v>14</v>
      </c>
      <c r="H30" s="4" t="n">
        <v>5</v>
      </c>
      <c r="I30" s="5" t="s">
        <v>247</v>
      </c>
      <c r="J30" s="6" t="s">
        <v>168</v>
      </c>
      <c r="K30" s="6" t="s">
        <v>248</v>
      </c>
      <c r="L30" s="6" t="s">
        <v>115</v>
      </c>
      <c r="N30" s="7" t="s">
        <v>249</v>
      </c>
      <c r="O30" s="8" t="n">
        <v>50</v>
      </c>
      <c r="P30" s="24" t="n">
        <f aca="false">IF(O30&gt;0,IF($O30+$R30+$U30+$X30 &gt; 0,MAX(1,ROUND($AA30*O30/($O30+$R30+$U30+$X30),0)),""),"")</f>
        <v>1</v>
      </c>
      <c r="Q30" s="9" t="s">
        <v>97</v>
      </c>
      <c r="R30" s="10" t="n">
        <v>25</v>
      </c>
      <c r="S30" s="10" t="n">
        <f aca="false">IF(R30&gt;0,IF($O30+$R30+$U30+$X30 &gt; 0,MAX(1,ROUND($AA30*R30/($O30+$R30+$U30+$X30),0)),""),"")</f>
        <v>1</v>
      </c>
      <c r="T30" s="11" t="s">
        <v>57</v>
      </c>
      <c r="U30" s="12" t="n">
        <v>100</v>
      </c>
      <c r="V30" s="25" t="n">
        <f aca="false">IF(U30&gt;0,IF($O30+$R30+$U30+$X30 &gt; 0,MAX(1,ROUND($AA30*U30/($O30+$R30+$U30+$X30),0)),""),"")</f>
        <v>3</v>
      </c>
      <c r="W30" s="13" t="s">
        <v>55</v>
      </c>
      <c r="X30" s="14" t="n">
        <v>100</v>
      </c>
      <c r="Y30" s="14" t="n">
        <f aca="false">IF(X30&gt;0,IF($O30+$R30+$U30+$X30 &gt; 0,MAX(1,ROUND($AA30*X30/($O30+$R30+$U30+$X30),0)),""),"")</f>
        <v>3</v>
      </c>
      <c r="Z30" s="3" t="n">
        <f aca="false">(1+O30/100)*(1+R30/100)*(1+U30/100)*(1+X30/100)*100</f>
        <v>750</v>
      </c>
      <c r="AA30" s="3" t="n">
        <f aca="false">_xlfn.CEILING.MATH(MIN(G30,Z30/100))</f>
        <v>8</v>
      </c>
      <c r="AB30" s="3" t="n">
        <f aca="false">ROUND(E30*(1+O30/100)*(1+R30/100)*(1+U30/100)*(1+X30/100),1)</f>
        <v>375</v>
      </c>
    </row>
    <row r="31" customFormat="false" ht="68.65" hidden="false" customHeight="false" outlineLevel="0" collapsed="false">
      <c r="A31" s="1" t="s">
        <v>250</v>
      </c>
      <c r="B31" s="1" t="s">
        <v>251</v>
      </c>
      <c r="C31" s="1" t="n">
        <f aca="false">ROUND((H31*150/8 +(G31/1.5)^2) /5,0)*5</f>
        <v>100</v>
      </c>
      <c r="D31" s="2" t="s">
        <v>252</v>
      </c>
      <c r="E31" s="3" t="n">
        <v>10</v>
      </c>
      <c r="F31" s="3" t="s">
        <v>156</v>
      </c>
      <c r="G31" s="4" t="n">
        <v>12</v>
      </c>
      <c r="H31" s="4" t="n">
        <v>2</v>
      </c>
      <c r="I31" s="5" t="s">
        <v>253</v>
      </c>
      <c r="J31" s="6" t="s">
        <v>254</v>
      </c>
      <c r="K31" s="6" t="s">
        <v>116</v>
      </c>
      <c r="L31" s="6" t="s">
        <v>96</v>
      </c>
      <c r="N31" s="7" t="s">
        <v>76</v>
      </c>
      <c r="O31" s="8" t="n">
        <v>100</v>
      </c>
      <c r="P31" s="24" t="n">
        <f aca="false">IF(O31&gt;0,IF($O31+$R31+$U31+$X31 &gt; 0,MAX(1,ROUND($AA31*O31/($O31+$R31+$U31+$X31),0)),""),"")</f>
        <v>3</v>
      </c>
      <c r="Q31" s="9" t="s">
        <v>201</v>
      </c>
      <c r="R31" s="10" t="n">
        <v>25</v>
      </c>
      <c r="S31" s="27" t="n">
        <f aca="false">IF(R31&gt;0,IF($O31+$R31+$U31+$X31 &gt; 0,MAX(1,ROUND($AA31*R31/($O31+$R31+$U31+$X31),0)),""),"")</f>
        <v>1</v>
      </c>
      <c r="T31" s="11" t="s">
        <v>45</v>
      </c>
      <c r="U31" s="12" t="n">
        <v>100</v>
      </c>
      <c r="V31" s="25" t="n">
        <f aca="false">IF(U31&gt;0,IF($O31+$R31+$U31+$X31 &gt; 0,MAX(1,ROUND($AA31*U31/($O31+$R31+$U31+$X31),0)),""),"")</f>
        <v>3</v>
      </c>
      <c r="W31" s="13" t="s">
        <v>255</v>
      </c>
      <c r="X31" s="14" t="n">
        <v>10</v>
      </c>
      <c r="Y31" s="28" t="n">
        <f aca="false">IF(X31&gt;0,IF($O31+$R31+$U31+$X31 &gt; 0,MAX(1,ROUND($AA31*X31/($O31+$R31+$U31+$X31),0)),""),"")</f>
        <v>1</v>
      </c>
      <c r="Z31" s="3" t="n">
        <f aca="false">(1+O31/100)*(1+R31/100)*(1+U31/100)*(1+X31/100)*100</f>
        <v>550</v>
      </c>
      <c r="AA31" s="3" t="n">
        <f aca="false">_xlfn.CEILING.MATH(MIN(G31,Z31/100))</f>
        <v>6</v>
      </c>
      <c r="AB31" s="3" t="n">
        <f aca="false">ROUND(E31*(1+O31/100)*(1+R31/100)*(1+U31/100)*(1+X31/100),1)</f>
        <v>55</v>
      </c>
    </row>
    <row r="32" customFormat="false" ht="46.25" hidden="false" customHeight="false" outlineLevel="0" collapsed="false">
      <c r="A32" s="1" t="s">
        <v>256</v>
      </c>
      <c r="B32" s="1" t="s">
        <v>257</v>
      </c>
      <c r="C32" s="1" t="n">
        <f aca="false">ROUND((H32*150/8 +(G32/2)^2) /5,0)*5</f>
        <v>505</v>
      </c>
      <c r="D32" s="2" t="s">
        <v>258</v>
      </c>
      <c r="E32" s="3" t="n">
        <v>2</v>
      </c>
      <c r="F32" s="3" t="s">
        <v>90</v>
      </c>
      <c r="G32" s="4" t="n">
        <v>15</v>
      </c>
      <c r="H32" s="4" t="n">
        <v>24</v>
      </c>
      <c r="I32" s="5" t="s">
        <v>259</v>
      </c>
      <c r="J32" s="6" t="s">
        <v>260</v>
      </c>
      <c r="K32" s="6" t="s">
        <v>34</v>
      </c>
      <c r="L32" s="6" t="s">
        <v>261</v>
      </c>
      <c r="N32" s="7" t="s">
        <v>116</v>
      </c>
      <c r="O32" s="8" t="n">
        <v>100</v>
      </c>
      <c r="P32" s="24" t="n">
        <f aca="false">IF(O32&gt;0,IF($O32+$R32+$U32+$X32 &gt; 0,MAX(1,ROUND($AA32*O32/($O32+$R32+$U32+$X32),0)),""),"")</f>
        <v>3</v>
      </c>
      <c r="Q32" s="9" t="s">
        <v>262</v>
      </c>
      <c r="R32" s="10" t="n">
        <v>25</v>
      </c>
      <c r="S32" s="10" t="n">
        <f aca="false">IF(R32&gt;0,IF($O32+$R32+$U32+$X32 &gt; 0,MAX(1,ROUND($AA32*R32/($O32+$R32+$U32+$X32),0)),""),"")</f>
        <v>1</v>
      </c>
      <c r="T32" s="11" t="s">
        <v>31</v>
      </c>
      <c r="U32" s="12" t="n">
        <v>25</v>
      </c>
      <c r="V32" s="25" t="n">
        <f aca="false">IF(U32&gt;0,IF($O32+$R32+$U32+$X32 &gt; 0,MAX(1,ROUND($AA32*U32/($O32+$R32+$U32+$X32),0)),""),"")</f>
        <v>1</v>
      </c>
      <c r="Y32" s="14" t="str">
        <f aca="false">IF(X32&gt;0,IF($O32+$R32+$U32+$X32 &gt; 0,MAX(1,ROUND($AA32*X32/($O32+$R32+$U32+$X32),0)),""),"")</f>
        <v/>
      </c>
      <c r="Z32" s="3" t="n">
        <f aca="false">(1+O32/100)*(1+R32/100)*(1+U32/100)*(1+X32/100)*100</f>
        <v>312.5</v>
      </c>
      <c r="AA32" s="3" t="n">
        <f aca="false">_xlfn.CEILING.MATH(MIN(G32,Z32/100))</f>
        <v>4</v>
      </c>
      <c r="AB32" s="3" t="n">
        <f aca="false">ROUND(E32*(1+O32/100)*(1+R32/100)*(1+U32/100)*(1+X32/100),1)</f>
        <v>6.3</v>
      </c>
    </row>
    <row r="33" customFormat="false" ht="79.85" hidden="false" customHeight="false" outlineLevel="0" collapsed="false">
      <c r="A33" s="1" t="s">
        <v>263</v>
      </c>
      <c r="B33" s="1" t="s">
        <v>264</v>
      </c>
      <c r="C33" s="1" t="n">
        <f aca="false">ROUND((H33*150/8 +(G33/1.5)^2) /5,0)*5</f>
        <v>1015</v>
      </c>
      <c r="D33" s="2" t="s">
        <v>265</v>
      </c>
      <c r="E33" s="3" t="n">
        <v>1</v>
      </c>
      <c r="F33" s="3" t="s">
        <v>27</v>
      </c>
      <c r="G33" s="4" t="n">
        <v>16</v>
      </c>
      <c r="H33" s="4" t="n">
        <v>48</v>
      </c>
      <c r="I33" s="5" t="s">
        <v>266</v>
      </c>
      <c r="J33" s="6" t="s">
        <v>55</v>
      </c>
      <c r="K33" s="6" t="s">
        <v>115</v>
      </c>
      <c r="L33" s="6" t="s">
        <v>33</v>
      </c>
      <c r="M33" s="6" t="s">
        <v>230</v>
      </c>
      <c r="N33" s="7" t="s">
        <v>56</v>
      </c>
      <c r="O33" s="8" t="n">
        <v>50</v>
      </c>
      <c r="P33" s="24" t="n">
        <f aca="false">IF(O33&gt;0,IF($O33+$R33+$U33+$X33 &gt; 0,MAX(1,ROUND($AA33*O33/($O33+$R33+$U33+$X33),0)),""),"")</f>
        <v>2</v>
      </c>
      <c r="Q33" s="9" t="s">
        <v>175</v>
      </c>
      <c r="R33" s="10" t="n">
        <v>25</v>
      </c>
      <c r="S33" s="10" t="n">
        <f aca="false">IF(R33&gt;0,IF($O33+$R33+$U33+$X33 &gt; 0,MAX(1,ROUND($AA33*R33/($O33+$R33+$U33+$X33),0)),""),"")</f>
        <v>1</v>
      </c>
      <c r="T33" s="11" t="s">
        <v>267</v>
      </c>
      <c r="U33" s="12" t="n">
        <v>100</v>
      </c>
      <c r="V33" s="25" t="n">
        <f aca="false">IF(U33&gt;0,IF($O33+$R33+$U33+$X33 &gt; 0,MAX(1,ROUND($AA33*U33/($O33+$R33+$U33+$X33),0)),""),"")</f>
        <v>3</v>
      </c>
      <c r="W33" s="13" t="s">
        <v>44</v>
      </c>
      <c r="X33" s="14" t="n">
        <v>150</v>
      </c>
      <c r="Y33" s="14" t="n">
        <f aca="false">IF(X33&gt;0,IF($O33+$R33+$U33+$X33 &gt; 0,MAX(1,ROUND($AA33*X33/($O33+$R33+$U33+$X33),0)),""),"")</f>
        <v>5</v>
      </c>
      <c r="Z33" s="3" t="n">
        <f aca="false">(1+O33/100)*(1+R33/100)*(1+U33/100)*(1+X33/100)*100</f>
        <v>937.5</v>
      </c>
      <c r="AA33" s="3" t="n">
        <f aca="false">_xlfn.CEILING.MATH(MIN(G33,Z33/100))</f>
        <v>10</v>
      </c>
      <c r="AB33" s="3" t="n">
        <f aca="false">ROUND(E33*(1+O33/100)*(1+R33/100)*(1+U33/100)*(1+X33/100),1)</f>
        <v>9.4</v>
      </c>
    </row>
    <row r="34" customFormat="false" ht="35.05" hidden="false" customHeight="false" outlineLevel="0" collapsed="false">
      <c r="A34" s="1" t="s">
        <v>268</v>
      </c>
      <c r="B34" s="1" t="s">
        <v>269</v>
      </c>
      <c r="C34" s="1" t="n">
        <f aca="false">ROUND((H34*150/8 +(G34/2)^2) /5,0)*5</f>
        <v>90</v>
      </c>
      <c r="D34" s="2" t="s">
        <v>270</v>
      </c>
      <c r="E34" s="3" t="n">
        <v>2</v>
      </c>
      <c r="F34" s="3" t="s">
        <v>271</v>
      </c>
      <c r="G34" s="4" t="n">
        <v>12</v>
      </c>
      <c r="H34" s="4" t="n">
        <v>3</v>
      </c>
      <c r="I34" s="5" t="s">
        <v>272</v>
      </c>
      <c r="J34" s="6" t="s">
        <v>273</v>
      </c>
      <c r="K34" s="6" t="s">
        <v>274</v>
      </c>
      <c r="L34" s="6" t="s">
        <v>67</v>
      </c>
      <c r="N34" s="7" t="s">
        <v>262</v>
      </c>
      <c r="O34" s="8" t="n">
        <v>50</v>
      </c>
      <c r="P34" s="24" t="n">
        <f aca="false">IF(O34&gt;0,IF($O34+$R34+$U34+$X34 &gt; 0,MAX(1,ROUND($AA34*O34/($O34+$R34+$U34+$X34),0)),""),"")</f>
        <v>2</v>
      </c>
      <c r="Q34" s="9" t="s">
        <v>275</v>
      </c>
      <c r="R34" s="10" t="n">
        <v>75</v>
      </c>
      <c r="S34" s="10" t="n">
        <f aca="false">IF(R34&gt;0,IF($O34+$R34+$U34+$X34 &gt; 0,MAX(1,ROUND($AA34*R34/($O34+$R34+$U34+$X34),0)),""),"")</f>
        <v>2</v>
      </c>
      <c r="T34" s="11" t="s">
        <v>125</v>
      </c>
      <c r="U34" s="12" t="n">
        <v>25</v>
      </c>
      <c r="V34" s="25" t="n">
        <f aca="false">IF(U34&gt;0,IF($O34+$R34+$U34+$X34 &gt; 0,MAX(1,ROUND($AA34*U34/($O34+$R34+$U34+$X34),0)),""),"")</f>
        <v>1</v>
      </c>
      <c r="W34" s="13" t="s">
        <v>140</v>
      </c>
      <c r="X34" s="14" t="n">
        <v>150</v>
      </c>
      <c r="Y34" s="14" t="n">
        <f aca="false">IF(X34&gt;0,IF($O34+$R34+$U34+$X34 &gt; 0,MAX(1,ROUND($AA34*X34/($O34+$R34+$U34+$X34),0)),""),"")</f>
        <v>5</v>
      </c>
      <c r="Z34" s="3" t="n">
        <f aca="false">(1+O34/100)*(1+R34/100)*(1+U34/100)*(1+X34/100)*100</f>
        <v>820.3125</v>
      </c>
      <c r="AA34" s="3" t="n">
        <f aca="false">_xlfn.CEILING.MATH(MIN(G34,Z34/100))</f>
        <v>9</v>
      </c>
      <c r="AB34" s="3" t="n">
        <f aca="false">ROUND(E34*(1+O34/100)*(1+R34/100)*(1+U34/100)*(1+X34/100),1)</f>
        <v>16.4</v>
      </c>
    </row>
    <row r="35" customFormat="false" ht="35.05" hidden="false" customHeight="false" outlineLevel="0" collapsed="false">
      <c r="A35" s="1" t="s">
        <v>276</v>
      </c>
      <c r="B35" s="1" t="s">
        <v>277</v>
      </c>
      <c r="C35" s="1" t="n">
        <f aca="false">ROUND((H35*150/8 +(G35/1.5)^2) /5,0)*5</f>
        <v>40</v>
      </c>
      <c r="D35" s="2" t="s">
        <v>278</v>
      </c>
      <c r="E35" s="3" t="n">
        <v>10</v>
      </c>
      <c r="F35" s="3" t="s">
        <v>62</v>
      </c>
      <c r="G35" s="3" t="n">
        <v>7</v>
      </c>
      <c r="H35" s="3" t="n">
        <v>1</v>
      </c>
      <c r="I35" s="5" t="s">
        <v>279</v>
      </c>
      <c r="J35" s="6" t="s">
        <v>267</v>
      </c>
      <c r="K35" s="6" t="s">
        <v>280</v>
      </c>
      <c r="L35" s="6" t="s">
        <v>255</v>
      </c>
      <c r="N35" s="7" t="s">
        <v>176</v>
      </c>
      <c r="O35" s="8" t="n">
        <v>100</v>
      </c>
      <c r="P35" s="24" t="n">
        <f aca="false">IF(O35&gt;0,IF($O35+$R35+$U35+$X35 &gt; 0,MAX(1,ROUND($AA35*O35/($O35+$R35+$U35+$X35),0)),""),"")</f>
        <v>2</v>
      </c>
      <c r="Q35" s="9" t="s">
        <v>123</v>
      </c>
      <c r="R35" s="10" t="n">
        <v>25</v>
      </c>
      <c r="S35" s="10" t="n">
        <f aca="false">IF(R35&gt;0,IF($O35+$R35+$U35+$X35 &gt; 0,MAX(1,ROUND($AA35*R35/($O35+$R35+$U35+$X35),0)),""),"")</f>
        <v>1</v>
      </c>
      <c r="T35" s="11" t="s">
        <v>44</v>
      </c>
      <c r="U35" s="12" t="n">
        <v>150</v>
      </c>
      <c r="V35" s="25" t="n">
        <f aca="false">IF(U35&gt;0,IF($O35+$R35+$U35+$X35 &gt; 0,MAX(1,ROUND($AA35*U35/($O35+$R35+$U35+$X35),0)),""),"")</f>
        <v>3</v>
      </c>
      <c r="W35" s="26" t="s">
        <v>174</v>
      </c>
      <c r="X35" s="14" t="n">
        <v>50</v>
      </c>
      <c r="Y35" s="14" t="n">
        <f aca="false">IF(X35&gt;0,IF($O35+$R35+$U35+$X35 &gt; 0,MAX(1,ROUND($AA35*X35/($O35+$R35+$U35+$X35),0)),""),"")</f>
        <v>1</v>
      </c>
      <c r="Z35" s="3" t="n">
        <f aca="false">(1+O35/100)*(1+R35/100)*(1+U35/100)*(1+X35/100)*100</f>
        <v>937.5</v>
      </c>
      <c r="AA35" s="3" t="n">
        <f aca="false">_xlfn.CEILING.MATH(MIN(G35,Z35/100))</f>
        <v>7</v>
      </c>
      <c r="AB35" s="3" t="n">
        <f aca="false">ROUND(E35*(1+O35/100)*(1+R35/100)*(1+U35/100)*(1+X35/100),1)</f>
        <v>93.8</v>
      </c>
    </row>
    <row r="36" customFormat="false" ht="57.45" hidden="false" customHeight="false" outlineLevel="0" collapsed="false">
      <c r="A36" s="1" t="s">
        <v>281</v>
      </c>
      <c r="B36" s="1" t="s">
        <v>282</v>
      </c>
      <c r="C36" s="1" t="n">
        <f aca="false">ROUND((H36*150/8 +(G36/1.5)^2) /5,0)*5</f>
        <v>164650</v>
      </c>
      <c r="D36" s="2" t="s">
        <v>283</v>
      </c>
      <c r="E36" s="3" t="n">
        <v>1</v>
      </c>
      <c r="F36" s="3" t="s">
        <v>284</v>
      </c>
      <c r="G36" s="4" t="n">
        <v>30</v>
      </c>
      <c r="H36" s="4" t="n">
        <f aca="false">24*365</f>
        <v>8760</v>
      </c>
      <c r="I36" s="5" t="s">
        <v>285</v>
      </c>
      <c r="J36" s="6" t="s">
        <v>115</v>
      </c>
      <c r="K36" s="6" t="s">
        <v>195</v>
      </c>
      <c r="L36" s="6" t="s">
        <v>158</v>
      </c>
      <c r="M36" s="6" t="s">
        <v>260</v>
      </c>
      <c r="N36" s="7" t="s">
        <v>229</v>
      </c>
      <c r="O36" s="8" t="n">
        <v>50</v>
      </c>
      <c r="P36" s="24" t="n">
        <f aca="false">IF(O36&gt;0,IF($O36+$R36+$U36+$X36 &gt; 0,MAX(1,ROUND($AA36*O36/($O36+$R36+$U36+$X36),0)),""),"")</f>
        <v>2</v>
      </c>
      <c r="S36" s="10" t="str">
        <f aca="false">IF(R36&gt;0,IF($O36+$R36+$U36+$X36 &gt; 0,MAX(1,ROUND($AA36*R36/($O36+$R36+$U36+$X36),0)),""),"")</f>
        <v/>
      </c>
      <c r="V36" s="25" t="str">
        <f aca="false">IF(U36&gt;0,IF($O36+$R36+$U36+$X36 &gt; 0,MAX(1,ROUND($AA36*U36/($O36+$R36+$U36+$X36),0)),""),"")</f>
        <v/>
      </c>
      <c r="Y36" s="14" t="str">
        <f aca="false">IF(X36&gt;0,IF($O36+$R36+$U36+$X36 &gt; 0,MAX(1,ROUND($AA36*X36/($O36+$R36+$U36+$X36),0)),""),"")</f>
        <v/>
      </c>
      <c r="Z36" s="3" t="n">
        <f aca="false">(1+O36/100)*(1+R36/100)*(1+U36/100)*(1+X36/100)*100</f>
        <v>150</v>
      </c>
      <c r="AA36" s="3" t="n">
        <f aca="false">_xlfn.CEILING.MATH(MIN(G36,Z36/100))</f>
        <v>2</v>
      </c>
      <c r="AB36" s="3" t="n">
        <f aca="false">ROUND(E36*(1+O36/100)*(1+R36/100)*(1+U36/100)*(1+X36/100),1)</f>
        <v>1.5</v>
      </c>
    </row>
    <row r="37" customFormat="false" ht="57.45" hidden="false" customHeight="false" outlineLevel="0" collapsed="false">
      <c r="A37" s="1" t="s">
        <v>286</v>
      </c>
      <c r="B37" s="1" t="s">
        <v>287</v>
      </c>
      <c r="C37" s="1" t="n">
        <f aca="false">ROUND((H37*150/8 +(G37/1.5)^2) /5,0)*5</f>
        <v>550</v>
      </c>
      <c r="D37" s="2" t="s">
        <v>288</v>
      </c>
      <c r="E37" s="3" t="n">
        <v>1</v>
      </c>
      <c r="F37" s="3" t="s">
        <v>235</v>
      </c>
      <c r="G37" s="4" t="n">
        <v>15</v>
      </c>
      <c r="H37" s="4" t="n">
        <v>24</v>
      </c>
      <c r="I37" s="5" t="s">
        <v>289</v>
      </c>
      <c r="J37" s="6" t="s">
        <v>104</v>
      </c>
      <c r="K37" s="6" t="s">
        <v>290</v>
      </c>
      <c r="L37" s="6" t="s">
        <v>291</v>
      </c>
      <c r="M37" s="6" t="s">
        <v>292</v>
      </c>
      <c r="N37" s="7" t="s">
        <v>293</v>
      </c>
      <c r="O37" s="8" t="n">
        <v>25</v>
      </c>
      <c r="P37" s="24" t="n">
        <f aca="false">IF(O37&gt;0,IF($O37+$R37+$U37+$X37 &gt; 0,MAX(1,ROUND($AA37*O37/($O37+$R37+$U37+$X37),0)),""),"")</f>
        <v>1</v>
      </c>
      <c r="Q37" s="9" t="s">
        <v>294</v>
      </c>
      <c r="R37" s="10" t="n">
        <v>50</v>
      </c>
      <c r="S37" s="10" t="n">
        <f aca="false">IF(R37&gt;0,IF($O37+$R37+$U37+$X37 &gt; 0,MAX(1,ROUND($AA37*R37/($O37+$R37+$U37+$X37),0)),""),"")</f>
        <v>1</v>
      </c>
      <c r="T37" s="11" t="s">
        <v>169</v>
      </c>
      <c r="U37" s="12" t="n">
        <v>100</v>
      </c>
      <c r="V37" s="25" t="n">
        <f aca="false">IF(U37&gt;0,IF($O37+$R37+$U37+$X37 &gt; 0,MAX(1,ROUND($AA37*U37/($O37+$R37+$U37+$X37),0)),""),"")</f>
        <v>2</v>
      </c>
      <c r="Y37" s="14" t="str">
        <f aca="false">IF(X37&gt;0,IF($O37+$R37+$U37+$X37 &gt; 0,MAX(1,ROUND($AA37*X37/($O37+$R37+$U37+$X37),0)),""),"")</f>
        <v/>
      </c>
      <c r="Z37" s="3" t="n">
        <f aca="false">(1+O37/100)*(1+R37/100)*(1+U37/100)*(1+X37/100)*100</f>
        <v>375</v>
      </c>
      <c r="AA37" s="3" t="n">
        <f aca="false">_xlfn.CEILING.MATH(MIN(G37,Z37/100))</f>
        <v>4</v>
      </c>
      <c r="AB37" s="3" t="n">
        <f aca="false">ROUND(E37*(1+O37/100)*(1+R37/100)*(1+U37/100)*(1+X37/100),1)</f>
        <v>3.8</v>
      </c>
    </row>
    <row r="38" customFormat="false" ht="35.05" hidden="false" customHeight="false" outlineLevel="0" collapsed="false">
      <c r="A38" s="1" t="s">
        <v>295</v>
      </c>
      <c r="B38" s="1" t="s">
        <v>296</v>
      </c>
      <c r="C38" s="1" t="n">
        <f aca="false">ROUND((H38*150/8 +(G38/2)^2) /5,0)*5</f>
        <v>505</v>
      </c>
      <c r="D38" s="2" t="s">
        <v>297</v>
      </c>
      <c r="E38" s="3" t="n">
        <v>2</v>
      </c>
      <c r="F38" s="3" t="s">
        <v>40</v>
      </c>
      <c r="G38" s="4" t="n">
        <v>15</v>
      </c>
      <c r="H38" s="4" t="n">
        <v>24</v>
      </c>
      <c r="I38" s="5" t="s">
        <v>298</v>
      </c>
      <c r="J38" s="6" t="s">
        <v>229</v>
      </c>
      <c r="K38" s="6" t="s">
        <v>299</v>
      </c>
      <c r="L38" s="6" t="s">
        <v>168</v>
      </c>
      <c r="N38" s="7" t="s">
        <v>115</v>
      </c>
      <c r="O38" s="8" t="n">
        <v>75</v>
      </c>
      <c r="P38" s="24" t="n">
        <f aca="false">IF(O38&gt;0,IF($O38+$R38+$U38+$X38 &gt; 0,MAX(1,ROUND($AA38*O38/($O38+$R38+$U38+$X38),0)),""),"")</f>
        <v>2</v>
      </c>
      <c r="Q38" s="9" t="s">
        <v>160</v>
      </c>
      <c r="R38" s="10" t="n">
        <v>50</v>
      </c>
      <c r="S38" s="10" t="n">
        <f aca="false">IF(R38&gt;0,IF($O38+$R38+$U38+$X38 &gt; 0,MAX(1,ROUND($AA38*R38/($O38+$R38+$U38+$X38),0)),""),"")</f>
        <v>1</v>
      </c>
      <c r="T38" s="11" t="s">
        <v>57</v>
      </c>
      <c r="U38" s="12" t="n">
        <v>150</v>
      </c>
      <c r="V38" s="25" t="n">
        <f aca="false">IF(U38&gt;0,IF($O38+$R38+$U38+$X38 &gt; 0,MAX(1,ROUND($AA38*U38/($O38+$R38+$U38+$X38),0)),""),"")</f>
        <v>4</v>
      </c>
      <c r="Y38" s="14" t="str">
        <f aca="false">IF(X38&gt;0,IF($O38+$R38+$U38+$X38 &gt; 0,MAX(1,ROUND($AA38*X38/($O38+$R38+$U38+$X38),0)),""),"")</f>
        <v/>
      </c>
      <c r="Z38" s="3" t="n">
        <f aca="false">(1+O38/100)*(1+R38/100)*(1+U38/100)*(1+X38/100)*100</f>
        <v>656.25</v>
      </c>
      <c r="AA38" s="3" t="n">
        <f aca="false">_xlfn.CEILING.MATH(MIN(G38,Z38/100))</f>
        <v>7</v>
      </c>
      <c r="AB38" s="3" t="n">
        <f aca="false">ROUND(E38*(1+O38/100)*(1+R38/100)*(1+U38/100)*(1+X38/100),1)</f>
        <v>13.1</v>
      </c>
    </row>
    <row r="39" customFormat="false" ht="35.05" hidden="false" customHeight="false" outlineLevel="0" collapsed="false">
      <c r="A39" s="1" t="s">
        <v>300</v>
      </c>
      <c r="B39" s="1" t="s">
        <v>301</v>
      </c>
      <c r="C39" s="1" t="n">
        <f aca="false">ROUND((H39*150/8 +(G39/2)^2) /5,0)*5</f>
        <v>145</v>
      </c>
      <c r="D39" s="2" t="s">
        <v>302</v>
      </c>
      <c r="E39" s="3" t="n">
        <v>50</v>
      </c>
      <c r="F39" s="3" t="s">
        <v>72</v>
      </c>
      <c r="G39" s="4" t="n">
        <v>14</v>
      </c>
      <c r="H39" s="4" t="n">
        <v>5</v>
      </c>
      <c r="I39" s="5" t="s">
        <v>303</v>
      </c>
      <c r="J39" s="6" t="s">
        <v>248</v>
      </c>
      <c r="K39" s="6" t="s">
        <v>304</v>
      </c>
      <c r="L39" s="6" t="s">
        <v>115</v>
      </c>
      <c r="N39" s="7" t="s">
        <v>305</v>
      </c>
      <c r="O39" s="8" t="n">
        <v>100</v>
      </c>
      <c r="P39" s="24" t="n">
        <f aca="false">IF(O39&gt;0,IF($O39+$R39+$U39+$X39 &gt; 0,MAX(1,ROUND($AA39*O39/($O39+$R39+$U39+$X39),0)),""),"")</f>
        <v>3</v>
      </c>
      <c r="Q39" s="9" t="s">
        <v>208</v>
      </c>
      <c r="R39" s="10" t="n">
        <v>25</v>
      </c>
      <c r="S39" s="10" t="n">
        <f aca="false">IF(R39&gt;0,IF($O39+$R39+$U39+$X39 &gt; 0,MAX(1,ROUND($AA39*R39/($O39+$R39+$U39+$X39),0)),""),"")</f>
        <v>1</v>
      </c>
      <c r="T39" s="11" t="s">
        <v>306</v>
      </c>
      <c r="U39" s="12" t="n">
        <v>50</v>
      </c>
      <c r="V39" s="25" t="n">
        <f aca="false">IF(U39&gt;0,IF($O39+$R39+$U39+$X39 &gt; 0,MAX(1,ROUND($AA39*U39/($O39+$R39+$U39+$X39),0)),""),"")</f>
        <v>1</v>
      </c>
      <c r="W39" s="13" t="s">
        <v>55</v>
      </c>
      <c r="X39" s="14" t="n">
        <v>100</v>
      </c>
      <c r="Y39" s="14" t="n">
        <f aca="false">IF(X39&gt;0,IF($O39+$R39+$U39+$X39 &gt; 0,MAX(1,ROUND($AA39*X39/($O39+$R39+$U39+$X39),0)),""),"")</f>
        <v>3</v>
      </c>
      <c r="Z39" s="3" t="n">
        <f aca="false">(1+O39/100)*(1+R39/100)*(1+U39/100)*(1+X39/100)*100</f>
        <v>750</v>
      </c>
      <c r="AA39" s="3" t="n">
        <f aca="false">_xlfn.CEILING.MATH(MIN(G39,Z39/100))</f>
        <v>8</v>
      </c>
      <c r="AB39" s="3" t="n">
        <f aca="false">ROUND(E39*(1+O39/100)*(1+R39/100)*(1+U39/100)*(1+X39/100),1)</f>
        <v>375</v>
      </c>
    </row>
    <row r="40" customFormat="false" ht="46.25" hidden="false" customHeight="false" outlineLevel="0" collapsed="false">
      <c r="A40" s="1" t="s">
        <v>307</v>
      </c>
      <c r="B40" s="1" t="s">
        <v>308</v>
      </c>
      <c r="C40" s="1" t="n">
        <f aca="false">ROUND((H40*150/8 +(G40/1.5)^2) /5,0)*5</f>
        <v>265</v>
      </c>
      <c r="D40" s="2" t="s">
        <v>309</v>
      </c>
      <c r="E40" s="3" t="n">
        <v>5</v>
      </c>
      <c r="F40" s="3" t="s">
        <v>62</v>
      </c>
      <c r="G40" s="4" t="n">
        <v>16</v>
      </c>
      <c r="H40" s="4" t="n">
        <v>8</v>
      </c>
      <c r="I40" s="5" t="s">
        <v>310</v>
      </c>
      <c r="J40" s="6" t="s">
        <v>311</v>
      </c>
      <c r="K40" s="6" t="s">
        <v>83</v>
      </c>
      <c r="L40" s="6" t="s">
        <v>290</v>
      </c>
      <c r="M40" s="6" t="s">
        <v>188</v>
      </c>
      <c r="N40" s="7" t="s">
        <v>312</v>
      </c>
      <c r="O40" s="8" t="n">
        <v>100</v>
      </c>
      <c r="P40" s="24" t="n">
        <f aca="false">IF(O40&gt;0,IF($O40+$R40+$U40+$X40 &gt; 0,MAX(1,ROUND($AA40*O40/($O40+$R40+$U40+$X40),0)),""),"")</f>
        <v>3</v>
      </c>
      <c r="Q40" s="9" t="s">
        <v>124</v>
      </c>
      <c r="R40" s="10" t="n">
        <v>50</v>
      </c>
      <c r="S40" s="10" t="n">
        <f aca="false">IF(R40&gt;0,IF($O40+$R40+$U40+$X40 &gt; 0,MAX(1,ROUND($AA40*R40/($O40+$R40+$U40+$X40),0)),""),"")</f>
        <v>1</v>
      </c>
      <c r="T40" s="11" t="s">
        <v>313</v>
      </c>
      <c r="U40" s="12" t="n">
        <v>200</v>
      </c>
      <c r="V40" s="25" t="n">
        <f aca="false">IF(U40&gt;0,IF($O40+$R40+$U40+$X40 &gt; 0,MAX(1,ROUND($AA40*U40/($O40+$R40+$U40+$X40),0)),""),"")</f>
        <v>5</v>
      </c>
      <c r="Y40" s="14" t="str">
        <f aca="false">IF(X40&gt;0,IF($O40+$R40+$U40+$X40 &gt; 0,MAX(1,ROUND($AA40*X40/($O40+$R40+$U40+$X40),0)),""),"")</f>
        <v/>
      </c>
      <c r="Z40" s="3" t="n">
        <f aca="false">(1+O40/100)*(1+R40/100)*(1+U40/100)*(1+X40/100)*100</f>
        <v>900</v>
      </c>
      <c r="AA40" s="3" t="n">
        <f aca="false">_xlfn.CEILING.MATH(MIN(G40,Z40/100))</f>
        <v>9</v>
      </c>
      <c r="AB40" s="3" t="n">
        <f aca="false">ROUND(E40*(1+O40/100)*(1+R40/100)*(1+U40/100)*(1+X40/100),1)</f>
        <v>45</v>
      </c>
    </row>
    <row r="41" customFormat="false" ht="35.05" hidden="false" customHeight="false" outlineLevel="0" collapsed="false">
      <c r="A41" s="1" t="s">
        <v>314</v>
      </c>
      <c r="B41" s="1" t="s">
        <v>315</v>
      </c>
      <c r="C41" s="1" t="n">
        <f aca="false">ROUND((H41*150/8 +(G41/2)^2) /5,0)*5</f>
        <v>260</v>
      </c>
      <c r="D41" s="2" t="s">
        <v>316</v>
      </c>
      <c r="E41" s="3" t="n">
        <v>3</v>
      </c>
      <c r="F41" s="3" t="s">
        <v>235</v>
      </c>
      <c r="G41" s="4" t="n">
        <v>12</v>
      </c>
      <c r="H41" s="4" t="n">
        <v>12</v>
      </c>
      <c r="I41" s="5" t="s">
        <v>317</v>
      </c>
      <c r="J41" s="6" t="s">
        <v>149</v>
      </c>
      <c r="K41" s="6" t="s">
        <v>36</v>
      </c>
      <c r="L41" s="6" t="s">
        <v>148</v>
      </c>
      <c r="N41" s="7" t="s">
        <v>318</v>
      </c>
      <c r="O41" s="8" t="n">
        <v>200</v>
      </c>
      <c r="P41" s="24" t="n">
        <f aca="false">IF(O41&gt;0,IF($O41+$R41+$U41+$X41 &gt; 0,MAX(1,ROUND($AA41*O41/($O41+$R41+$U41+$X41),0)),""),"")</f>
        <v>5</v>
      </c>
      <c r="Q41" s="9" t="s">
        <v>134</v>
      </c>
      <c r="R41" s="10" t="n">
        <v>75</v>
      </c>
      <c r="S41" s="10" t="n">
        <f aca="false">IF(R41&gt;0,IF($O41+$R41+$U41+$X41 &gt; 0,MAX(1,ROUND($AA41*R41/($O41+$R41+$U41+$X41),0)),""),"")</f>
        <v>2</v>
      </c>
      <c r="T41" s="11" t="s">
        <v>75</v>
      </c>
      <c r="U41" s="12" t="n">
        <v>50</v>
      </c>
      <c r="V41" s="25" t="n">
        <f aca="false">IF(U41&gt;0,IF($O41+$R41+$U41+$X41 &gt; 0,MAX(1,ROUND($AA41*U41/($O41+$R41+$U41+$X41),0)),""),"")</f>
        <v>1</v>
      </c>
      <c r="Y41" s="14" t="str">
        <f aca="false">IF(X41&gt;0,IF($O41+$R41+$U41+$X41 &gt; 0,MAX(1,ROUND($AA41*X41/($O41+$R41+$U41+$X41),0)),""),"")</f>
        <v/>
      </c>
      <c r="Z41" s="3" t="n">
        <f aca="false">(1+O41/100)*(1+R41/100)*(1+U41/100)*(1+X41/100)*100</f>
        <v>787.5</v>
      </c>
      <c r="AA41" s="3" t="n">
        <f aca="false">_xlfn.CEILING.MATH(MIN(G41,Z41/100))</f>
        <v>8</v>
      </c>
      <c r="AB41" s="3" t="n">
        <f aca="false">ROUND(E41*(1+O41/100)*(1+R41/100)*(1+U41/100)*(1+X41/100),1)</f>
        <v>23.6</v>
      </c>
    </row>
    <row r="42" customFormat="false" ht="46.25" hidden="false" customHeight="false" outlineLevel="0" collapsed="false">
      <c r="A42" s="1" t="s">
        <v>319</v>
      </c>
      <c r="B42" s="1" t="s">
        <v>320</v>
      </c>
      <c r="C42" s="1" t="n">
        <f aca="false">ROUND((H42*150/8 +(G42/2)^2) /5,0)*5</f>
        <v>955</v>
      </c>
      <c r="D42" s="2" t="s">
        <v>321</v>
      </c>
      <c r="E42" s="3" t="n">
        <v>2</v>
      </c>
      <c r="F42" s="3" t="s">
        <v>322</v>
      </c>
      <c r="G42" s="4" t="n">
        <v>15</v>
      </c>
      <c r="H42" s="4" t="n">
        <v>48</v>
      </c>
      <c r="I42" s="5" t="s">
        <v>323</v>
      </c>
      <c r="J42" s="6" t="s">
        <v>238</v>
      </c>
      <c r="K42" s="6" t="s">
        <v>324</v>
      </c>
      <c r="L42" s="6" t="s">
        <v>94</v>
      </c>
      <c r="N42" s="7" t="s">
        <v>230</v>
      </c>
      <c r="O42" s="8" t="n">
        <v>100</v>
      </c>
      <c r="P42" s="24" t="n">
        <f aca="false">IF(O42&gt;0,IF($O42+$R42+$U42+$X42 &gt; 0,MAX(1,ROUND($AA42*O42/($O42+$R42+$U42+$X42),0)),""),"")</f>
        <v>2</v>
      </c>
      <c r="Q42" s="9" t="s">
        <v>325</v>
      </c>
      <c r="R42" s="10" t="n">
        <v>50</v>
      </c>
      <c r="S42" s="10" t="n">
        <f aca="false">IF(R42&gt;0,IF($O42+$R42+$U42+$X42 &gt; 0,MAX(1,ROUND($AA42*R42/($O42+$R42+$U42+$X42),0)),""),"")</f>
        <v>1</v>
      </c>
      <c r="V42" s="25" t="str">
        <f aca="false">IF(U42&gt;0,IF($O42+$R42+$U42+$X42 &gt; 0,MAX(1,ROUND($AA42*U42/($O42+$R42+$U42+$X42),0)),""),"")</f>
        <v/>
      </c>
      <c r="Y42" s="14" t="str">
        <f aca="false">IF(X42&gt;0,IF($O42+$R42+$U42+$X42 &gt; 0,MAX(1,ROUND($AA42*X42/($O42+$R42+$U42+$X42),0)),""),"")</f>
        <v/>
      </c>
      <c r="Z42" s="3" t="n">
        <f aca="false">(1+O42/100)*(1+R42/100)*(1+U42/100)*(1+X42/100)*100</f>
        <v>300</v>
      </c>
      <c r="AA42" s="3" t="n">
        <f aca="false">_xlfn.CEILING.MATH(MIN(G42,Z42/100))</f>
        <v>3</v>
      </c>
      <c r="AB42" s="3" t="n">
        <f aca="false">ROUND(E42*(1+O42/100)*(1+R42/100)*(1+U42/100)*(1+X42/100),1)</f>
        <v>6</v>
      </c>
    </row>
    <row r="43" customFormat="false" ht="46.25" hidden="false" customHeight="false" outlineLevel="0" collapsed="false">
      <c r="A43" s="1" t="s">
        <v>326</v>
      </c>
      <c r="B43" s="1" t="s">
        <v>327</v>
      </c>
      <c r="C43" s="1" t="n">
        <f aca="false">ROUND((H43*150/8 +(G43/1.5)^2) /5,0)*5</f>
        <v>195</v>
      </c>
      <c r="D43" s="2" t="s">
        <v>328</v>
      </c>
      <c r="E43" s="3" t="n">
        <v>30</v>
      </c>
      <c r="F43" s="3" t="s">
        <v>72</v>
      </c>
      <c r="G43" s="4" t="n">
        <v>15</v>
      </c>
      <c r="H43" s="4" t="n">
        <v>5</v>
      </c>
      <c r="I43" s="5" t="s">
        <v>329</v>
      </c>
      <c r="J43" s="6" t="s">
        <v>32</v>
      </c>
      <c r="K43" s="6" t="s">
        <v>275</v>
      </c>
      <c r="L43" s="6" t="s">
        <v>267</v>
      </c>
      <c r="N43" s="7" t="s">
        <v>176</v>
      </c>
      <c r="O43" s="8" t="n">
        <v>100</v>
      </c>
      <c r="P43" s="24" t="n">
        <f aca="false">IF(O43&gt;0,IF($O43+$R43+$U43+$X43 &gt; 0,MAX(1,ROUND($AA43*O43/($O43+$R43+$U43+$X43),0)),""),"")</f>
        <v>2</v>
      </c>
      <c r="Q43" s="9" t="s">
        <v>33</v>
      </c>
      <c r="R43" s="10" t="n">
        <v>500</v>
      </c>
      <c r="S43" s="27" t="n">
        <f aca="false">IF(R43&gt;0,IF($O43+$R43+$U43+$X43 &gt; 0,MAX(1,ROUND($AA43*R43/($O43+$R43+$U43+$X43),0)),""),"")</f>
        <v>11</v>
      </c>
      <c r="T43" s="11" t="s">
        <v>330</v>
      </c>
      <c r="U43" s="12" t="n">
        <v>25</v>
      </c>
      <c r="V43" s="25" t="n">
        <f aca="false">IF(U43&gt;0,IF($O43+$R43+$U43+$X43 &gt; 0,MAX(1,ROUND($AA43*U43/($O43+$R43+$U43+$X43),0)),""),"")</f>
        <v>1</v>
      </c>
      <c r="W43" s="26" t="s">
        <v>174</v>
      </c>
      <c r="X43" s="14" t="n">
        <v>50</v>
      </c>
      <c r="Y43" s="28" t="n">
        <f aca="false">IF(X43&gt;0,IF($O43+$R43+$U43+$X43 &gt; 0,MAX(1,ROUND($AA43*X43/($O43+$R43+$U43+$X43),0)),""),"")</f>
        <v>1</v>
      </c>
      <c r="Z43" s="3" t="n">
        <f aca="false">(1+O43/100)*(1+R43/100)*(1+U43/100)*(1+X43/100)*100</f>
        <v>2250</v>
      </c>
      <c r="AA43" s="3" t="n">
        <f aca="false">_xlfn.CEILING.MATH(MIN(G43,Z43/100))</f>
        <v>15</v>
      </c>
      <c r="AB43" s="3" t="n">
        <f aca="false">ROUND(E43*(1+O43/100)*(1+R43/100)*(1+U43/100)*(1+X43/100),1)</f>
        <v>675</v>
      </c>
    </row>
    <row r="44" customFormat="false" ht="46.25" hidden="false" customHeight="false" outlineLevel="0" collapsed="false">
      <c r="A44" s="1" t="s">
        <v>331</v>
      </c>
      <c r="B44" s="1" t="s">
        <v>332</v>
      </c>
      <c r="C44" s="1" t="n">
        <f aca="false">ROUND((H44*150/8 +(G44/1.5)^2) /5,0)*5</f>
        <v>3250</v>
      </c>
      <c r="D44" s="2" t="s">
        <v>333</v>
      </c>
      <c r="E44" s="3" t="n">
        <v>1</v>
      </c>
      <c r="F44" s="3" t="s">
        <v>156</v>
      </c>
      <c r="G44" s="4" t="n">
        <v>15</v>
      </c>
      <c r="H44" s="4" t="n">
        <f aca="false">24*7</f>
        <v>168</v>
      </c>
      <c r="I44" s="5" t="s">
        <v>334</v>
      </c>
      <c r="J44" s="6" t="s">
        <v>335</v>
      </c>
      <c r="K44" s="6" t="s">
        <v>58</v>
      </c>
      <c r="L44" s="6" t="s">
        <v>134</v>
      </c>
      <c r="N44" s="7" t="s">
        <v>336</v>
      </c>
      <c r="O44" s="8" t="n">
        <v>150</v>
      </c>
      <c r="P44" s="24" t="n">
        <f aca="false">IF(O44&gt;0,IF($O44+$R44+$U44+$X44 &gt; 0,MAX(1,ROUND($AA44*O44/($O44+$R44+$U44+$X44),0)),""),"")</f>
        <v>5</v>
      </c>
      <c r="Q44" s="9" t="s">
        <v>66</v>
      </c>
      <c r="R44" s="10" t="n">
        <v>50</v>
      </c>
      <c r="S44" s="27" t="n">
        <f aca="false">IF(R44&gt;0,IF($O44+$R44+$U44+$X44 &gt; 0,MAX(1,ROUND($AA44*R44/($O44+$R44+$U44+$X44),0)),""),"")</f>
        <v>2</v>
      </c>
      <c r="T44" s="11" t="s">
        <v>325</v>
      </c>
      <c r="U44" s="12" t="n">
        <v>100</v>
      </c>
      <c r="V44" s="25" t="n">
        <f aca="false">IF(U44&gt;0,IF($O44+$R44+$U44+$X44 &gt; 0,MAX(1,ROUND($AA44*U44/($O44+$R44+$U44+$X44),0)),""),"")</f>
        <v>3</v>
      </c>
      <c r="W44" s="13" t="s">
        <v>161</v>
      </c>
      <c r="X44" s="14" t="n">
        <v>25</v>
      </c>
      <c r="Y44" s="28" t="n">
        <f aca="false">IF(X44&gt;0,IF($O44+$R44+$U44+$X44 &gt; 0,MAX(1,ROUND($AA44*X44/($O44+$R44+$U44+$X44),0)),""),"")</f>
        <v>1</v>
      </c>
      <c r="Z44" s="3" t="n">
        <f aca="false">(1+O44/100)*(1+R44/100)*(1+U44/100)*(1+X44/100)*100</f>
        <v>937.5</v>
      </c>
      <c r="AA44" s="3" t="n">
        <f aca="false">_xlfn.CEILING.MATH(MIN(G44,Z44/100))</f>
        <v>10</v>
      </c>
      <c r="AB44" s="3" t="n">
        <f aca="false">ROUND(E44*(1+O44/100)*(1+R44/100)*(1+U44/100)*(1+X44/100),1)</f>
        <v>9.4</v>
      </c>
    </row>
    <row r="45" customFormat="false" ht="35.05" hidden="false" customHeight="false" outlineLevel="0" collapsed="false">
      <c r="A45" s="1" t="s">
        <v>337</v>
      </c>
      <c r="B45" s="1" t="s">
        <v>338</v>
      </c>
      <c r="C45" s="1" t="n">
        <f aca="false">ROUND((H45*150/8 +(G45/1.5)^2) /5,0)*5</f>
        <v>80</v>
      </c>
      <c r="D45" s="2" t="s">
        <v>339</v>
      </c>
      <c r="E45" s="3" t="n">
        <v>5</v>
      </c>
      <c r="F45" s="3" t="s">
        <v>138</v>
      </c>
      <c r="G45" s="4" t="n">
        <v>10</v>
      </c>
      <c r="H45" s="4" t="n">
        <v>2</v>
      </c>
      <c r="I45" s="5" t="s">
        <v>139</v>
      </c>
      <c r="J45" s="6" t="s">
        <v>54</v>
      </c>
      <c r="K45" s="6" t="s">
        <v>340</v>
      </c>
      <c r="L45" s="6" t="s">
        <v>341</v>
      </c>
      <c r="N45" s="7" t="s">
        <v>140</v>
      </c>
      <c r="O45" s="8" t="n">
        <v>150</v>
      </c>
      <c r="P45" s="24" t="n">
        <f aca="false">IF(O45&gt;0,IF($O45+$R45+$U45+$X45 &gt; 0,MAX(1,ROUND($AA45*O45/($O45+$R45+$U45+$X45),0)),""),"")</f>
        <v>4</v>
      </c>
      <c r="Q45" s="9" t="s">
        <v>84</v>
      </c>
      <c r="R45" s="10" t="n">
        <v>150</v>
      </c>
      <c r="S45" s="10" t="n">
        <f aca="false">IF(R45&gt;0,IF($O45+$R45+$U45+$X45 &gt; 0,MAX(1,ROUND($AA45*R45/($O45+$R45+$U45+$X45),0)),""),"")</f>
        <v>4</v>
      </c>
      <c r="T45" s="11" t="s">
        <v>299</v>
      </c>
      <c r="U45" s="12" t="n">
        <v>50</v>
      </c>
      <c r="V45" s="25" t="n">
        <f aca="false">IF(U45&gt;0,IF($O45+$R45+$U45+$X45 &gt; 0,MAX(1,ROUND($AA45*U45/($O45+$R45+$U45+$X45),0)),""),"")</f>
        <v>1</v>
      </c>
      <c r="W45" s="13" t="s">
        <v>189</v>
      </c>
      <c r="X45" s="14" t="n">
        <v>75</v>
      </c>
      <c r="Y45" s="14" t="n">
        <f aca="false">IF(X45&gt;0,IF($O45+$R45+$U45+$X45 &gt; 0,MAX(1,ROUND($AA45*X45/($O45+$R45+$U45+$X45),0)),""),"")</f>
        <v>2</v>
      </c>
      <c r="Z45" s="3" t="n">
        <f aca="false">(1+O45/100)*(1+R45/100)*(1+U45/100)*(1+X45/100)*100</f>
        <v>1640.625</v>
      </c>
      <c r="AA45" s="3" t="n">
        <f aca="false">_xlfn.CEILING.MATH(MIN(G45,Z45/100))</f>
        <v>10</v>
      </c>
      <c r="AB45" s="3" t="n">
        <f aca="false">ROUND(E45*(1+O45/100)*(1+R45/100)*(1+U45/100)*(1+X45/100),1)</f>
        <v>82</v>
      </c>
    </row>
    <row r="46" customFormat="false" ht="35.05" hidden="false" customHeight="false" outlineLevel="0" collapsed="false">
      <c r="A46" s="1" t="s">
        <v>342</v>
      </c>
      <c r="B46" s="1" t="s">
        <v>343</v>
      </c>
      <c r="C46" s="1" t="n">
        <f aca="false">ROUND((H46*150/8 +(G46/1.5)^2) /5,0)*5</f>
        <v>40</v>
      </c>
      <c r="D46" s="2" t="s">
        <v>344</v>
      </c>
      <c r="E46" s="3" t="n">
        <v>10</v>
      </c>
      <c r="F46" s="3" t="s">
        <v>62</v>
      </c>
      <c r="G46" s="3" t="n">
        <v>7</v>
      </c>
      <c r="H46" s="3" t="n">
        <v>1</v>
      </c>
      <c r="I46" s="5" t="s">
        <v>345</v>
      </c>
      <c r="J46" s="6" t="s">
        <v>346</v>
      </c>
      <c r="K46" s="6" t="s">
        <v>312</v>
      </c>
      <c r="L46" s="6" t="s">
        <v>347</v>
      </c>
      <c r="N46" s="7" t="s">
        <v>294</v>
      </c>
      <c r="O46" s="8" t="n">
        <v>50</v>
      </c>
      <c r="P46" s="24" t="n">
        <f aca="false">IF(O46&gt;0,IF($O46+$R46+$U46+$X46 &gt; 0,MAX(1,ROUND($AA46*O46/($O46+$R46+$U46+$X46),0)),""),"")</f>
        <v>1</v>
      </c>
      <c r="Q46" s="9" t="s">
        <v>158</v>
      </c>
      <c r="R46" s="10" t="n">
        <v>200</v>
      </c>
      <c r="S46" s="10" t="n">
        <f aca="false">IF(R46&gt;0,IF($O46+$R46+$U46+$X46 &gt; 0,MAX(1,ROUND($AA46*R46/($O46+$R46+$U46+$X46),0)),""),"")</f>
        <v>5</v>
      </c>
      <c r="T46" s="11" t="s">
        <v>122</v>
      </c>
      <c r="U46" s="12" t="n">
        <v>25</v>
      </c>
      <c r="V46" s="25" t="n">
        <f aca="false">IF(U46&gt;0,IF($O46+$R46+$U46+$X46 &gt; 0,MAX(1,ROUND($AA46*U46/($O46+$R46+$U46+$X46),0)),""),"")</f>
        <v>1</v>
      </c>
      <c r="W46" s="26" t="s">
        <v>67</v>
      </c>
      <c r="X46" s="14" t="n">
        <v>25</v>
      </c>
      <c r="Y46" s="14" t="n">
        <f aca="false">IF(X46&gt;0,IF($O46+$R46+$U46+$X46 &gt; 0,MAX(1,ROUND($AA46*X46/($O46+$R46+$U46+$X46),0)),""),"")</f>
        <v>1</v>
      </c>
      <c r="Z46" s="3" t="n">
        <f aca="false">(1+O46/100)*(1+R46/100)*(1+U46/100)*(1+X46/100)*100</f>
        <v>703.125</v>
      </c>
      <c r="AA46" s="3" t="n">
        <f aca="false">_xlfn.CEILING.MATH(MIN(G46,Z46/100))</f>
        <v>7</v>
      </c>
      <c r="AB46" s="3" t="n">
        <f aca="false">ROUND(E46*(1+O46/100)*(1+R46/100)*(1+U46/100)*(1+X46/100),1)</f>
        <v>70.3</v>
      </c>
    </row>
    <row r="47" customFormat="false" ht="35.05" hidden="false" customHeight="false" outlineLevel="0" collapsed="false">
      <c r="A47" s="1" t="s">
        <v>348</v>
      </c>
      <c r="B47" s="1" t="s">
        <v>349</v>
      </c>
      <c r="C47" s="1" t="n">
        <f aca="false">ROUND((H47*150/8 +(G47/2)^2) /5,0)*5</f>
        <v>260</v>
      </c>
      <c r="D47" s="2" t="s">
        <v>350</v>
      </c>
      <c r="E47" s="3" t="n">
        <v>30</v>
      </c>
      <c r="F47" s="3" t="s">
        <v>351</v>
      </c>
      <c r="G47" s="4" t="n">
        <v>12</v>
      </c>
      <c r="H47" s="4" t="n">
        <v>12</v>
      </c>
      <c r="I47" s="5" t="s">
        <v>352</v>
      </c>
      <c r="J47" s="6" t="s">
        <v>131</v>
      </c>
      <c r="K47" s="6" t="s">
        <v>353</v>
      </c>
      <c r="L47" s="6" t="s">
        <v>32</v>
      </c>
      <c r="N47" s="7" t="s">
        <v>290</v>
      </c>
      <c r="O47" s="8" t="n">
        <v>50</v>
      </c>
      <c r="P47" s="24" t="n">
        <f aca="false">IF(O47&gt;0,IF($O47+$R47+$U47+$X47 &gt; 0,MAX(1,ROUND($AA47*O47/($O47+$R47+$U47+$X47),0)),""),"")</f>
        <v>2</v>
      </c>
      <c r="Q47" s="9" t="s">
        <v>30</v>
      </c>
      <c r="R47" s="10" t="n">
        <v>75</v>
      </c>
      <c r="S47" s="10" t="n">
        <f aca="false">IF(R47&gt;0,IF($O47+$R47+$U47+$X47 &gt; 0,MAX(1,ROUND($AA47*R47/($O47+$R47+$U47+$X47),0)),""),"")</f>
        <v>3</v>
      </c>
      <c r="T47" s="11" t="s">
        <v>188</v>
      </c>
      <c r="U47" s="12" t="n">
        <v>100</v>
      </c>
      <c r="V47" s="25" t="n">
        <f aca="false">IF(U47&gt;0,IF($O47+$R47+$U47+$X47 &gt; 0,MAX(1,ROUND($AA47*U47/($O47+$R47+$U47+$X47),0)),""),"")</f>
        <v>3</v>
      </c>
      <c r="W47" s="13" t="s">
        <v>106</v>
      </c>
      <c r="X47" s="14" t="n">
        <v>75</v>
      </c>
      <c r="Y47" s="14" t="n">
        <f aca="false">IF(X47&gt;0,IF($O47+$R47+$U47+$X47 &gt; 0,MAX(1,ROUND($AA47*X47/($O47+$R47+$U47+$X47),0)),""),"")</f>
        <v>3</v>
      </c>
      <c r="Z47" s="3" t="n">
        <f aca="false">(1+O47/100)*(1+R47/100)*(1+U47/100)*(1+X47/100)*100</f>
        <v>918.75</v>
      </c>
      <c r="AA47" s="3" t="n">
        <f aca="false">_xlfn.CEILING.MATH(MIN(G47,Z47/100))</f>
        <v>10</v>
      </c>
      <c r="AB47" s="3" t="n">
        <f aca="false">ROUND(E47*(1+O47/100)*(1+R47/100)*(1+U47/100)*(1+X47/100),1)</f>
        <v>275.6</v>
      </c>
    </row>
    <row r="48" customFormat="false" ht="57.45" hidden="false" customHeight="false" outlineLevel="0" collapsed="false">
      <c r="A48" s="1" t="s">
        <v>354</v>
      </c>
      <c r="B48" s="1" t="s">
        <v>355</v>
      </c>
      <c r="C48" s="1" t="n">
        <f aca="false">ROUND((H48*150/8 +(G48/2)^2) /5,0)*5</f>
        <v>505</v>
      </c>
      <c r="D48" s="2" t="s">
        <v>356</v>
      </c>
      <c r="E48" s="3" t="n">
        <v>2</v>
      </c>
      <c r="F48" s="3" t="s">
        <v>40</v>
      </c>
      <c r="G48" s="4" t="n">
        <v>15</v>
      </c>
      <c r="H48" s="4" t="n">
        <v>24</v>
      </c>
      <c r="I48" s="5" t="s">
        <v>357</v>
      </c>
      <c r="J48" s="6" t="s">
        <v>238</v>
      </c>
      <c r="K48" s="6" t="s">
        <v>102</v>
      </c>
      <c r="L48" s="6" t="s">
        <v>299</v>
      </c>
      <c r="N48" s="7" t="s">
        <v>96</v>
      </c>
      <c r="O48" s="8" t="n">
        <v>100</v>
      </c>
      <c r="P48" s="24" t="n">
        <f aca="false">IF(O48&gt;0,IF($O48+$R48+$U48+$X48 &gt; 0,MAX(1,ROUND($AA48*O48/($O48+$R48+$U48+$X48),0)),""),"")</f>
        <v>2</v>
      </c>
      <c r="Q48" s="9" t="s">
        <v>45</v>
      </c>
      <c r="R48" s="10" t="n">
        <v>100</v>
      </c>
      <c r="S48" s="10" t="n">
        <f aca="false">IF(R48&gt;0,IF($O48+$R48+$U48+$X48 &gt; 0,MAX(1,ROUND($AA48*R48/($O48+$R48+$U48+$X48),0)),""),"")</f>
        <v>2</v>
      </c>
      <c r="V48" s="25" t="str">
        <f aca="false">IF(U48&gt;0,IF($O48+$R48+$U48+$X48 &gt; 0,MAX(1,ROUND($AA48*U48/($O48+$R48+$U48+$X48),0)),""),"")</f>
        <v/>
      </c>
      <c r="Y48" s="14" t="str">
        <f aca="false">IF(X48&gt;0,IF($O48+$R48+$U48+$X48 &gt; 0,MAX(1,ROUND($AA48*X48/($O48+$R48+$U48+$X48),0)),""),"")</f>
        <v/>
      </c>
      <c r="Z48" s="3" t="n">
        <f aca="false">(1+O48/100)*(1+R48/100)*(1+U48/100)*(1+X48/100)*100</f>
        <v>400</v>
      </c>
      <c r="AA48" s="3" t="n">
        <f aca="false">_xlfn.CEILING.MATH(MIN(G48,Z48/100))</f>
        <v>4</v>
      </c>
      <c r="AB48" s="3" t="n">
        <f aca="false">ROUND(E48*(1+O48/100)*(1+R48/100)*(1+U48/100)*(1+X48/100),1)</f>
        <v>8</v>
      </c>
    </row>
    <row r="49" customFormat="false" ht="35.05" hidden="false" customHeight="false" outlineLevel="0" collapsed="false">
      <c r="A49" s="1" t="s">
        <v>358</v>
      </c>
      <c r="B49" s="1" t="s">
        <v>359</v>
      </c>
      <c r="C49" s="1" t="n">
        <f aca="false">ROUND((H49*150/8 +(G49/2)^2) /5,0)*5</f>
        <v>65</v>
      </c>
      <c r="D49" s="2" t="s">
        <v>360</v>
      </c>
      <c r="E49" s="3" t="n">
        <v>5</v>
      </c>
      <c r="F49" s="3" t="s">
        <v>361</v>
      </c>
      <c r="G49" s="4" t="n">
        <v>10</v>
      </c>
      <c r="H49" s="4" t="n">
        <v>2</v>
      </c>
      <c r="I49" s="5" t="s">
        <v>362</v>
      </c>
      <c r="J49" s="6" t="s">
        <v>148</v>
      </c>
      <c r="K49" s="6" t="s">
        <v>347</v>
      </c>
      <c r="L49" s="6" t="s">
        <v>83</v>
      </c>
      <c r="N49" s="7" t="s">
        <v>84</v>
      </c>
      <c r="O49" s="8" t="n">
        <v>300</v>
      </c>
      <c r="P49" s="24" t="n">
        <f aca="false">IF(O49&gt;0,IF($O49+$R49+$U49+$X49 &gt; 0,MAX(1,ROUND($AA49*O49/($O49+$R49+$U49+$X49),0)),""),"")</f>
        <v>7</v>
      </c>
      <c r="Q49" s="9" t="s">
        <v>249</v>
      </c>
      <c r="R49" s="10" t="n">
        <v>50</v>
      </c>
      <c r="S49" s="10" t="n">
        <f aca="false">IF(R49&gt;0,IF($O49+$R49+$U49+$X49 &gt; 0,MAX(1,ROUND($AA49*R49/($O49+$R49+$U49+$X49),0)),""),"")</f>
        <v>1</v>
      </c>
      <c r="T49" s="11" t="s">
        <v>55</v>
      </c>
      <c r="U49" s="12" t="n">
        <v>100</v>
      </c>
      <c r="V49" s="25" t="n">
        <f aca="false">IF(U49&gt;0,IF($O49+$R49+$U49+$X49 &gt; 0,MAX(1,ROUND($AA49*U49/($O49+$R49+$U49+$X49),0)),""),"")</f>
        <v>2</v>
      </c>
      <c r="Y49" s="14" t="str">
        <f aca="false">IF(X49&gt;0,IF($O49+$R49+$U49+$X49 &gt; 0,MAX(1,ROUND($AA49*X49/($O49+$R49+$U49+$X49),0)),""),"")</f>
        <v/>
      </c>
      <c r="Z49" s="3" t="n">
        <f aca="false">(1+O49/100)*(1+R49/100)*(1+U49/100)*(1+X49/100)*100</f>
        <v>1200</v>
      </c>
      <c r="AA49" s="3" t="n">
        <f aca="false">_xlfn.CEILING.MATH(MIN(G49,Z49/100))</f>
        <v>10</v>
      </c>
      <c r="AB49" s="3" t="n">
        <f aca="false">ROUND(E49*(1+O49/100)*(1+R49/100)*(1+U49/100)*(1+X49/100),1)</f>
        <v>60</v>
      </c>
    </row>
    <row r="50" customFormat="false" ht="46.25" hidden="false" customHeight="false" outlineLevel="0" collapsed="false">
      <c r="A50" s="1" t="s">
        <v>363</v>
      </c>
      <c r="B50" s="1" t="s">
        <v>364</v>
      </c>
      <c r="C50" s="1" t="n">
        <f aca="false">ROUND((H50*150/8 +(G50/2)^2) /5,0)*5</f>
        <v>505</v>
      </c>
      <c r="D50" s="2" t="s">
        <v>365</v>
      </c>
      <c r="E50" s="3" t="n">
        <v>2</v>
      </c>
      <c r="F50" s="3" t="s">
        <v>366</v>
      </c>
      <c r="G50" s="4" t="n">
        <v>15</v>
      </c>
      <c r="H50" s="4" t="n">
        <v>24</v>
      </c>
      <c r="I50" s="5" t="s">
        <v>367</v>
      </c>
      <c r="J50" s="6" t="s">
        <v>249</v>
      </c>
      <c r="K50" s="6" t="s">
        <v>152</v>
      </c>
      <c r="L50" s="6" t="s">
        <v>312</v>
      </c>
      <c r="N50" s="7" t="s">
        <v>158</v>
      </c>
      <c r="O50" s="8" t="n">
        <v>100</v>
      </c>
      <c r="P50" s="24" t="n">
        <f aca="false">IF(O50&gt;0,IF($O50+$R50+$U50+$X50 &gt; 0,MAX(1,ROUND($AA50*O50/($O50+$R50+$U50+$X50),0)),""),"")</f>
        <v>2</v>
      </c>
      <c r="Q50" s="9" t="s">
        <v>239</v>
      </c>
      <c r="R50" s="10" t="n">
        <v>25</v>
      </c>
      <c r="S50" s="10" t="n">
        <f aca="false">IF(R50&gt;0,IF($O50+$R50+$U50+$X50 &gt; 0,MAX(1,ROUND($AA50*R50/($O50+$R50+$U50+$X50),0)),""),"")</f>
        <v>1</v>
      </c>
      <c r="T50" s="11" t="s">
        <v>58</v>
      </c>
      <c r="U50" s="12" t="n">
        <v>50</v>
      </c>
      <c r="V50" s="25" t="n">
        <f aca="false">IF(U50&gt;0,IF($O50+$R50+$U50+$X50 &gt; 0,MAX(1,ROUND($AA50*U50/($O50+$R50+$U50+$X50),0)),""),"")</f>
        <v>1</v>
      </c>
      <c r="Y50" s="14" t="str">
        <f aca="false">IF(X50&gt;0,IF($O50+$R50+$U50+$X50 &gt; 0,MAX(1,ROUND($AA50*X50/($O50+$R50+$U50+$X50),0)),""),"")</f>
        <v/>
      </c>
      <c r="Z50" s="3" t="n">
        <f aca="false">(1+O50/100)*(1+R50/100)*(1+U50/100)*(1+X50/100)*100</f>
        <v>375</v>
      </c>
      <c r="AA50" s="3" t="n">
        <f aca="false">_xlfn.CEILING.MATH(MIN(G50,Z50/100))</f>
        <v>4</v>
      </c>
      <c r="AB50" s="3" t="n">
        <f aca="false">ROUND(E50*(1+O50/100)*(1+R50/100)*(1+U50/100)*(1+X50/100),1)</f>
        <v>7.5</v>
      </c>
    </row>
    <row r="51" customFormat="false" ht="113.4" hidden="false" customHeight="false" outlineLevel="0" collapsed="false">
      <c r="A51" s="1" t="s">
        <v>368</v>
      </c>
      <c r="B51" s="1" t="s">
        <v>369</v>
      </c>
      <c r="C51" s="1" t="n">
        <f aca="false">ROUND((H51*150/8 +(G51/2)^2) /5,0)*5</f>
        <v>3250</v>
      </c>
      <c r="D51" s="2" t="s">
        <v>370</v>
      </c>
      <c r="E51" s="3" t="n">
        <v>30</v>
      </c>
      <c r="F51" s="3" t="s">
        <v>351</v>
      </c>
      <c r="G51" s="4" t="n">
        <v>20</v>
      </c>
      <c r="H51" s="4" t="n">
        <v>168</v>
      </c>
      <c r="I51" s="5" t="s">
        <v>371</v>
      </c>
      <c r="J51" s="6" t="s">
        <v>372</v>
      </c>
      <c r="K51" s="6" t="s">
        <v>76</v>
      </c>
      <c r="L51" s="6" t="s">
        <v>115</v>
      </c>
      <c r="N51" s="7" t="s">
        <v>158</v>
      </c>
      <c r="O51" s="8" t="n">
        <v>100</v>
      </c>
      <c r="P51" s="24" t="n">
        <f aca="false">IF(O51&gt;0,IF($O51+$R51+$U51+$X51 &gt; 0,MAX(1,ROUND($AA51*O51/($O51+$R51+$U51+$X51),0)),""),"")</f>
        <v>3</v>
      </c>
      <c r="Q51" s="9" t="s">
        <v>45</v>
      </c>
      <c r="R51" s="10" t="n">
        <v>100</v>
      </c>
      <c r="S51" s="10" t="n">
        <f aca="false">IF(R51&gt;0,IF($O51+$R51+$U51+$X51 &gt; 0,MAX(1,ROUND($AA51*R51/($O51+$R51+$U51+$X51),0)),""),"")</f>
        <v>3</v>
      </c>
      <c r="T51" s="11" t="s">
        <v>373</v>
      </c>
      <c r="U51" s="12" t="n">
        <v>75</v>
      </c>
      <c r="V51" s="25" t="n">
        <f aca="false">IF(U51&gt;0,IF($O51+$R51+$U51+$X51 &gt; 0,MAX(1,ROUND($AA51*U51/($O51+$R51+$U51+$X51),0)),""),"")</f>
        <v>2</v>
      </c>
      <c r="Y51" s="14" t="str">
        <f aca="false">IF(X51&gt;0,IF($O51+$R51+$U51+$X51 &gt; 0,MAX(1,ROUND($AA51*X51/($O51+$R51+$U51+$X51),0)),""),"")</f>
        <v/>
      </c>
      <c r="Z51" s="3" t="n">
        <f aca="false">(1+O51/100)*(1+R51/100)*(1+U51/100)*(1+X51/100)*100</f>
        <v>700</v>
      </c>
      <c r="AA51" s="3" t="n">
        <f aca="false">_xlfn.CEILING.MATH(MIN(G51,Z51/100))</f>
        <v>7</v>
      </c>
      <c r="AB51" s="3" t="n">
        <f aca="false">ROUND(E51*(1+O51/100)*(1+R51/100)*(1+U51/100)*(1+X51/100),1)</f>
        <v>210</v>
      </c>
    </row>
    <row r="52" customFormat="false" ht="57.45" hidden="false" customHeight="false" outlineLevel="0" collapsed="false">
      <c r="A52" s="1" t="s">
        <v>374</v>
      </c>
      <c r="B52" s="1" t="s">
        <v>375</v>
      </c>
      <c r="C52" s="1" t="n">
        <f aca="false">ROUND((H52*150/8 +(G52/2)^2) /5,0)*5</f>
        <v>2895</v>
      </c>
      <c r="D52" s="2" t="s">
        <v>376</v>
      </c>
      <c r="E52" s="3" t="n">
        <v>25</v>
      </c>
      <c r="F52" s="3" t="s">
        <v>361</v>
      </c>
      <c r="G52" s="4" t="n">
        <v>18</v>
      </c>
      <c r="H52" s="4" t="n">
        <v>150</v>
      </c>
      <c r="I52" s="5" t="s">
        <v>377</v>
      </c>
      <c r="J52" s="6" t="s">
        <v>208</v>
      </c>
      <c r="K52" s="6" t="s">
        <v>86</v>
      </c>
      <c r="L52" s="6" t="s">
        <v>325</v>
      </c>
      <c r="N52" s="7" t="s">
        <v>46</v>
      </c>
      <c r="O52" s="8" t="n">
        <v>75</v>
      </c>
      <c r="P52" s="24" t="n">
        <f aca="false">IF(O52&gt;0,IF($O52+$R52+$U52+$X52 &gt; 0,MAX(1,ROUND($AA52*O52/($O52+$R52+$U52+$X52),0)),""),"")</f>
        <v>2</v>
      </c>
      <c r="Q52" s="9" t="s">
        <v>280</v>
      </c>
      <c r="R52" s="10" t="n">
        <v>25</v>
      </c>
      <c r="S52" s="10" t="n">
        <f aca="false">IF(R52&gt;0,IF($O52+$R52+$U52+$X52 &gt; 0,MAX(1,ROUND($AA52*R52/($O52+$R52+$U52+$X52),0)),""),"")</f>
        <v>1</v>
      </c>
      <c r="T52" s="11" t="s">
        <v>378</v>
      </c>
      <c r="U52" s="12" t="n">
        <v>50</v>
      </c>
      <c r="V52" s="25" t="n">
        <f aca="false">IF(U52&gt;0,IF($O52+$R52+$U52+$X52 &gt; 0,MAX(1,ROUND($AA52*U52/($O52+$R52+$U52+$X52),0)),""),"")</f>
        <v>1</v>
      </c>
      <c r="Y52" s="14" t="str">
        <f aca="false">IF(X52&gt;0,IF($O52+$R52+$U52+$X52 &gt; 0,MAX(1,ROUND($AA52*X52/($O52+$R52+$U52+$X52),0)),""),"")</f>
        <v/>
      </c>
      <c r="Z52" s="3" t="n">
        <f aca="false">(1+O52/100)*(1+R52/100)*(1+U52/100)*(1+X52/100)*100</f>
        <v>328.125</v>
      </c>
      <c r="AA52" s="3" t="n">
        <f aca="false">_xlfn.CEILING.MATH(MIN(G52,Z52/100))</f>
        <v>4</v>
      </c>
      <c r="AB52" s="3" t="n">
        <f aca="false">ROUND(E52*(1+O52/100)*(1+R52/100)*(1+U52/100)*(1+X52/100),1)</f>
        <v>82</v>
      </c>
    </row>
    <row r="53" customFormat="false" ht="57.45" hidden="false" customHeight="false" outlineLevel="0" collapsed="false">
      <c r="A53" s="1" t="s">
        <v>379</v>
      </c>
      <c r="B53" s="1" t="s">
        <v>380</v>
      </c>
      <c r="C53" s="1" t="n">
        <f aca="false">ROUND((H53*150/8 +(G53/2)^2) /5,0)*5</f>
        <v>475</v>
      </c>
      <c r="D53" s="2" t="s">
        <v>381</v>
      </c>
      <c r="E53" s="3" t="n">
        <v>2</v>
      </c>
      <c r="F53" s="3" t="s">
        <v>90</v>
      </c>
      <c r="G53" s="4" t="n">
        <v>10</v>
      </c>
      <c r="H53" s="4" t="n">
        <v>24</v>
      </c>
      <c r="I53" s="5" t="s">
        <v>382</v>
      </c>
      <c r="J53" s="6" t="s">
        <v>383</v>
      </c>
      <c r="K53" s="6" t="s">
        <v>384</v>
      </c>
      <c r="L53" s="6" t="s">
        <v>208</v>
      </c>
      <c r="N53" s="7" t="s">
        <v>161</v>
      </c>
      <c r="O53" s="8" t="n">
        <v>50</v>
      </c>
      <c r="P53" s="24" t="n">
        <f aca="false">IF(O53&gt;0,IF($O53+$R53+$U53+$X53 &gt; 0,MAX(1,ROUND($AA53*O53/($O53+$R53+$U53+$X53),0)),""),"")</f>
        <v>1</v>
      </c>
      <c r="Q53" s="9" t="s">
        <v>167</v>
      </c>
      <c r="R53" s="10" t="n">
        <v>100</v>
      </c>
      <c r="S53" s="10" t="n">
        <f aca="false">IF(R53&gt;0,IF($O53+$R53+$U53+$X53 &gt; 0,MAX(1,ROUND($AA53*R53/($O53+$R53+$U53+$X53),0)),""),"")</f>
        <v>3</v>
      </c>
      <c r="T53" s="11" t="s">
        <v>188</v>
      </c>
      <c r="U53" s="12" t="n">
        <v>75</v>
      </c>
      <c r="V53" s="25" t="n">
        <f aca="false">IF(U53&gt;0,IF($O53+$R53+$U53+$X53 &gt; 0,MAX(1,ROUND($AA53*U53/($O53+$R53+$U53+$X53),0)),""),"")</f>
        <v>2</v>
      </c>
      <c r="W53" s="13" t="s">
        <v>66</v>
      </c>
      <c r="X53" s="14" t="n">
        <v>50</v>
      </c>
      <c r="Y53" s="14" t="n">
        <f aca="false">IF(X53&gt;0,IF($O53+$R53+$U53+$X53 &gt; 0,MAX(1,ROUND($AA53*X53/($O53+$R53+$U53+$X53),0)),""),"")</f>
        <v>1</v>
      </c>
      <c r="Z53" s="3" t="n">
        <f aca="false">(1+O53/100)*(1+R53/100)*(1+U53/100)*(1+X53/100)*100</f>
        <v>787.5</v>
      </c>
      <c r="AA53" s="3" t="n">
        <f aca="false">_xlfn.CEILING.MATH(MIN(G53,Z53/100))</f>
        <v>8</v>
      </c>
      <c r="AB53" s="3" t="n">
        <f aca="false">ROUND(E53*(1+O53/100)*(1+R53/100)*(1+U53/100)*(1+X53/100),1)</f>
        <v>15.8</v>
      </c>
    </row>
    <row r="54" customFormat="false" ht="35.05" hidden="false" customHeight="false" outlineLevel="0" collapsed="false">
      <c r="A54" s="1" t="s">
        <v>385</v>
      </c>
      <c r="B54" s="1" t="s">
        <v>386</v>
      </c>
      <c r="C54" s="1" t="n">
        <f aca="false">ROUND((H54*150/8 +(G54/2)^2) /5,0)*5</f>
        <v>505</v>
      </c>
      <c r="D54" s="2" t="s">
        <v>387</v>
      </c>
      <c r="E54" s="3" t="n">
        <v>30</v>
      </c>
      <c r="F54" s="3" t="s">
        <v>351</v>
      </c>
      <c r="G54" s="4" t="n">
        <v>15</v>
      </c>
      <c r="H54" s="4" t="n">
        <v>24</v>
      </c>
      <c r="I54" s="5" t="s">
        <v>388</v>
      </c>
      <c r="J54" s="6" t="s">
        <v>187</v>
      </c>
      <c r="K54" s="6" t="s">
        <v>159</v>
      </c>
      <c r="L54" s="6" t="s">
        <v>123</v>
      </c>
      <c r="N54" s="7" t="s">
        <v>115</v>
      </c>
      <c r="O54" s="8" t="n">
        <v>50</v>
      </c>
      <c r="P54" s="24" t="n">
        <f aca="false">IF(O54&gt;0,IF($O54+$R54+$U54+$X54 &gt; 0,MAX(1,ROUND($AA54*O54/($O54+$R54+$U54+$X54),0)),""),"")</f>
        <v>1</v>
      </c>
      <c r="Q54" s="9" t="s">
        <v>31</v>
      </c>
      <c r="R54" s="10" t="n">
        <v>75</v>
      </c>
      <c r="S54" s="10" t="n">
        <f aca="false">IF(R54&gt;0,IF($O54+$R54+$U54+$X54 &gt; 0,MAX(1,ROUND($AA54*R54/($O54+$R54+$U54+$X54),0)),""),"")</f>
        <v>2</v>
      </c>
      <c r="T54" s="11" t="s">
        <v>97</v>
      </c>
      <c r="U54" s="12" t="n">
        <v>50</v>
      </c>
      <c r="V54" s="25" t="n">
        <f aca="false">IF(U54&gt;0,IF($O54+$R54+$U54+$X54 &gt; 0,MAX(1,ROUND($AA54*U54/($O54+$R54+$U54+$X54),0)),""),"")</f>
        <v>1</v>
      </c>
      <c r="Y54" s="14" t="str">
        <f aca="false">IF(X54&gt;0,IF($O54+$R54+$U54+$X54 &gt; 0,MAX(1,ROUND($AA54*X54/($O54+$R54+$U54+$X54),0)),""),"")</f>
        <v/>
      </c>
      <c r="Z54" s="3" t="n">
        <f aca="false">(1+O54/100)*(1+R54/100)*(1+U54/100)*(1+X54/100)*100</f>
        <v>393.75</v>
      </c>
      <c r="AA54" s="3" t="n">
        <f aca="false">_xlfn.CEILING.MATH(MIN(G54,Z54/100))</f>
        <v>4</v>
      </c>
      <c r="AB54" s="3" t="n">
        <f aca="false">ROUND(E54*(1+O54/100)*(1+R54/100)*(1+U54/100)*(1+X54/100),1)</f>
        <v>118.1</v>
      </c>
    </row>
    <row r="55" customFormat="false" ht="12.8" hidden="false" customHeight="false" outlineLevel="0" collapsed="false">
      <c r="A55" s="1" t="s">
        <v>389</v>
      </c>
      <c r="C55" s="1" t="n">
        <f aca="false">ROUND((H55*150/8 +(G55/2)^2) /5,0)*5</f>
        <v>0</v>
      </c>
      <c r="P55" s="24" t="str">
        <f aca="false">IF(O55&gt;0,IF($O55+$R55+$U55+$X55 &gt; 0,MAX(1,ROUND($AA55*O55/($O55+$R55+$U55+$X55),0)),""),"")</f>
        <v/>
      </c>
      <c r="S55" s="10" t="str">
        <f aca="false">IF(R55&gt;0,IF($O55+$R55+$U55+$X55 &gt; 0,MAX(1,ROUND($AA55*R55/($O55+$R55+$U55+$X55),0)),""),"")</f>
        <v/>
      </c>
      <c r="V55" s="25" t="str">
        <f aca="false">IF(U55&gt;0,IF($O55+$R55+$U55+$X55 &gt; 0,MAX(1,ROUND($AA55*U55/($O55+$R55+$U55+$X55),0)),""),"")</f>
        <v/>
      </c>
      <c r="Y55" s="14" t="str">
        <f aca="false">IF(X55&gt;0,IF($O55+$R55+$U55+$X55 &gt; 0,MAX(1,ROUND($AA55*X55/($O55+$R55+$U55+$X55),0)),""),"")</f>
        <v/>
      </c>
      <c r="Z55" s="3" t="n">
        <f aca="false">(1+O55/100)*(1+R55/100)*(1+U55/100)*(1+X55/100)*100</f>
        <v>100</v>
      </c>
      <c r="AA55" s="3" t="n">
        <f aca="false">_xlfn.CEILING.MATH(MIN(G55,Z55/100))</f>
        <v>1</v>
      </c>
      <c r="AB55" s="3" t="n">
        <f aca="false">ROUND(E55*(1+O55/100)*(1+R55/100)*(1+U55/100)*(1+X55/100),1)</f>
        <v>0</v>
      </c>
    </row>
    <row r="56" customFormat="false" ht="12.8" hidden="false" customHeight="false" outlineLevel="0" collapsed="false">
      <c r="C56" s="1" t="n">
        <f aca="false">ROUND((H56*150/8 +(G56/2)^2) /5,0)*5</f>
        <v>0</v>
      </c>
      <c r="P56" s="24" t="str">
        <f aca="false">IF(O56&gt;0,IF($O56+$R56+$U56+$X56 &gt; 0,MAX(1,ROUND($AA56*O56/($O56+$R56+$U56+$X56),0)),""),"")</f>
        <v/>
      </c>
      <c r="S56" s="10" t="str">
        <f aca="false">IF(R56&gt;0,IF($O56+$R56+$U56+$X56 &gt; 0,MAX(1,ROUND($AA56*R56/($O56+$R56+$U56+$X56),0)),""),"")</f>
        <v/>
      </c>
      <c r="V56" s="25" t="str">
        <f aca="false">IF(U56&gt;0,IF($O56+$R56+$U56+$X56 &gt; 0,MAX(1,ROUND($AA56*U56/($O56+$R56+$U56+$X56),0)),""),"")</f>
        <v/>
      </c>
      <c r="Y56" s="14" t="str">
        <f aca="false">IF(X56&gt;0,IF($O56+$R56+$U56+$X56 &gt; 0,MAX(1,ROUND($AA56*X56/($O56+$R56+$U56+$X56),0)),""),"")</f>
        <v/>
      </c>
      <c r="Z56" s="3" t="n">
        <f aca="false">(1+O56/100)*(1+R56/100)*(1+U56/100)*(1+X56/100)*100</f>
        <v>100</v>
      </c>
      <c r="AA56" s="3" t="n">
        <f aca="false">_xlfn.CEILING.MATH(MIN(G56,Z56/100))</f>
        <v>1</v>
      </c>
      <c r="AB56" s="3" t="n">
        <f aca="false">ROUND(E56*(1+O56/100)*(1+R56/100)*(1+U56/100)*(1+X56/100),1)</f>
        <v>0</v>
      </c>
    </row>
    <row r="57" customFormat="false" ht="12.8" hidden="false" customHeight="false" outlineLevel="0" collapsed="false">
      <c r="C57" s="1" t="n">
        <f aca="false">ROUND((H57*150/8 +(G57/2)^2) /5,0)*5</f>
        <v>0</v>
      </c>
      <c r="P57" s="24" t="str">
        <f aca="false">IF(O57&gt;0,IF($O57+$R57+$U57+$X57 &gt; 0,MAX(1,ROUND($AA57*O57/($O57+$R57+$U57+$X57),0)),""),"")</f>
        <v/>
      </c>
      <c r="S57" s="10" t="str">
        <f aca="false">IF(R57&gt;0,IF($O57+$R57+$U57+$X57 &gt; 0,MAX(1,ROUND($AA57*R57/($O57+$R57+$U57+$X57),0)),""),"")</f>
        <v/>
      </c>
      <c r="V57" s="25" t="str">
        <f aca="false">IF(U57&gt;0,IF($O57+$R57+$U57+$X57 &gt; 0,MAX(1,ROUND($AA57*U57/($O57+$R57+$U57+$X57),0)),""),"")</f>
        <v/>
      </c>
      <c r="Y57" s="14" t="str">
        <f aca="false">IF(X57&gt;0,IF($O57+$R57+$U57+$X57 &gt; 0,MAX(1,ROUND($AA57*X57/($O57+$R57+$U57+$X57),0)),""),"")</f>
        <v/>
      </c>
      <c r="Z57" s="3" t="n">
        <f aca="false">(1+O57/100)*(1+R57/100)*(1+U57/100)*(1+X57/100)*100</f>
        <v>100</v>
      </c>
      <c r="AA57" s="3" t="n">
        <f aca="false">_xlfn.CEILING.MATH(MIN(G57,Z57/100))</f>
        <v>1</v>
      </c>
      <c r="AB57" s="3" t="n">
        <f aca="false">ROUND(E57*(1+O57/100)*(1+R57/100)*(1+U57/100)*(1+X57/100),1)</f>
        <v>0</v>
      </c>
    </row>
    <row r="58" customFormat="false" ht="12.8" hidden="false" customHeight="false" outlineLevel="0" collapsed="false">
      <c r="P58" s="24" t="str">
        <f aca="false">IF(O58&gt;0,IF($O58+$R58+$U58+$X58 &gt; 0,MAX(1,ROUND($AA58*O58/($O58+$R58+$U58+$X58),0)),""),"")</f>
        <v/>
      </c>
      <c r="S58" s="10" t="str">
        <f aca="false">IF(R58&gt;0,IF($O58+$R58+$U58+$X58 &gt; 0,MAX(1,ROUND($AA58*R58/($O58+$R58+$U58+$X58),0)),""),"")</f>
        <v/>
      </c>
      <c r="V58" s="25" t="str">
        <f aca="false">IF(U58&gt;0,IF($O58+$R58+$U58+$X58 &gt; 0,MAX(1,ROUND($AA58*U58/($O58+$R58+$U58+$X58),0)),""),"")</f>
        <v/>
      </c>
      <c r="Y58" s="14" t="str">
        <f aca="false">IF(X58&gt;0,IF($O58+$R58+$U58+$X58 &gt; 0,MAX(1,ROUND($AA58*X58/($O58+$R58+$U58+$X58),0)),""),"")</f>
        <v/>
      </c>
      <c r="Z58" s="3" t="n">
        <f aca="false">(1+O58/100)*(1+R58/100)*(1+U58/100)*(1+X58/100)*100</f>
        <v>100</v>
      </c>
      <c r="AA58" s="3" t="n">
        <f aca="false">_xlfn.CEILING.MATH(MIN(G58,Z58/100))</f>
        <v>1</v>
      </c>
      <c r="AB58" s="3" t="n">
        <f aca="false">ROUND(E58*(1+O58/100)*(1+R58/100)*(1+U58/100)*(1+X58/100),1)</f>
        <v>0</v>
      </c>
    </row>
    <row r="59" customFormat="false" ht="12.8" hidden="false" customHeight="false" outlineLevel="0" collapsed="false">
      <c r="P59" s="24" t="str">
        <f aca="false">IF(O59&gt;0,IF($O59+$R59+$U59+$X59 &gt; 0,MAX(1,ROUND($AA59*O59/($O59+$R59+$U59+$X59),0)),""),"")</f>
        <v/>
      </c>
      <c r="S59" s="10" t="str">
        <f aca="false">IF(R59&gt;0,IF($O59+$R59+$U59+$X59 &gt; 0,MAX(1,ROUND($AA59*R59/($O59+$R59+$U59+$X59),0)),""),"")</f>
        <v/>
      </c>
      <c r="V59" s="25" t="str">
        <f aca="false">IF(U59&gt;0,IF($O59+$R59+$U59+$X59 &gt; 0,MAX(1,ROUND($AA59*U59/($O59+$R59+$U59+$X59),0)),""),"")</f>
        <v/>
      </c>
      <c r="Y59" s="14" t="str">
        <f aca="false">IF(X59&gt;0,IF($O59+$R59+$U59+$X59 &gt; 0,MAX(1,ROUND($AA59*X59/($O59+$R59+$U59+$X59),0)),""),"")</f>
        <v/>
      </c>
      <c r="Z59" s="3" t="n">
        <f aca="false">(1+O59/100)*(1+R59/100)*(1+U59/100)*(1+X59/100)*100</f>
        <v>100</v>
      </c>
      <c r="AA59" s="3" t="n">
        <f aca="false">_xlfn.CEILING.MATH(MIN(G59,Z59/100))</f>
        <v>1</v>
      </c>
      <c r="AB59" s="3" t="n">
        <f aca="false">ROUND(E59*(1+O59/100)*(1+R59/100)*(1+U59/100)*(1+X59/100),1)</f>
        <v>0</v>
      </c>
    </row>
    <row r="60" customFormat="false" ht="12.8" hidden="false" customHeight="false" outlineLevel="0" collapsed="false">
      <c r="P60" s="24" t="str">
        <f aca="false">IF(O60&gt;0,IF($O60+$R60+$U60+$X60 &gt; 0,MAX(1,ROUND($AA60*O60/($O60+$R60+$U60+$X60),0)),""),"")</f>
        <v/>
      </c>
      <c r="S60" s="10" t="str">
        <f aca="false">IF(R60&gt;0,IF($O60+$R60+$U60+$X60 &gt; 0,MAX(1,ROUND($AA60*R60/($O60+$R60+$U60+$X60),0)),""),"")</f>
        <v/>
      </c>
      <c r="V60" s="25" t="str">
        <f aca="false">IF(U60&gt;0,IF($O60+$R60+$U60+$X60 &gt; 0,MAX(1,ROUND($AA60*U60/($O60+$R60+$U60+$X60),0)),""),"")</f>
        <v/>
      </c>
      <c r="Y60" s="14" t="str">
        <f aca="false">IF(X60&gt;0,IF($O60+$R60+$U60+$X60 &gt; 0,MAX(1,ROUND($AA60*X60/($O60+$R60+$U60+$X60),0)),""),"")</f>
        <v/>
      </c>
      <c r="Z60" s="3" t="n">
        <f aca="false">(1+O60/100)*(1+R60/100)*(1+U60/100)*(1+X60/100)*100</f>
        <v>100</v>
      </c>
      <c r="AA60" s="3" t="n">
        <f aca="false">_xlfn.CEILING.MATH(MIN(G60,Z60/100))</f>
        <v>1</v>
      </c>
      <c r="AB60" s="3" t="n">
        <f aca="false">ROUND(E60*(1+O60/100)*(1+R60/100)*(1+U60/100)*(1+X60/100),1)</f>
        <v>0</v>
      </c>
    </row>
    <row r="61" customFormat="false" ht="12.8" hidden="false" customHeight="false" outlineLevel="0" collapsed="false">
      <c r="P61" s="24" t="str">
        <f aca="false">IF(O61&gt;0,IF($O61+$R61+$U61+$X61 &gt; 0,MAX(1,ROUND($AA61*O61/($O61+$R61+$U61+$X61),0)),""),"")</f>
        <v/>
      </c>
      <c r="S61" s="10" t="str">
        <f aca="false">IF(R61&gt;0,IF($O61+$R61+$U61+$X61 &gt; 0,MAX(1,ROUND($AA61*R61/($O61+$R61+$U61+$X61),0)),""),"")</f>
        <v/>
      </c>
      <c r="V61" s="25" t="str">
        <f aca="false">IF(U61&gt;0,IF($O61+$R61+$U61+$X61 &gt; 0,MAX(1,ROUND($AA61*U61/($O61+$R61+$U61+$X61),0)),""),"")</f>
        <v/>
      </c>
      <c r="Y61" s="14" t="str">
        <f aca="false">IF(X61&gt;0,IF($O61+$R61+$U61+$X61 &gt; 0,MAX(1,ROUND($AA61*X61/($O61+$R61+$U61+$X61),0)),""),"")</f>
        <v/>
      </c>
      <c r="Z61" s="3" t="n">
        <f aca="false">(1+O61/100)*(1+R61/100)*(1+U61/100)*(1+X61/100)*100</f>
        <v>100</v>
      </c>
      <c r="AA61" s="3" t="n">
        <f aca="false">_xlfn.CEILING.MATH(MIN(G61,Z61/100))</f>
        <v>1</v>
      </c>
      <c r="AB61" s="3" t="n">
        <f aca="false">ROUND(E61*(1+O61/100)*(1+R61/100)*(1+U61/100)*(1+X61/100),1)</f>
        <v>0</v>
      </c>
    </row>
    <row r="62" customFormat="false" ht="12.8" hidden="false" customHeight="false" outlineLevel="0" collapsed="false">
      <c r="P62" s="24" t="str">
        <f aca="false">IF(O62&gt;0,IF($O62+$R62+$U62+$X62 &gt; 0,MAX(1,ROUND($AA62*O62/($O62+$R62+$U62+$X62),0)),""),"")</f>
        <v/>
      </c>
      <c r="S62" s="10" t="str">
        <f aca="false">IF(R62&gt;0,IF($O62+$R62+$U62+$X62 &gt; 0,MAX(1,ROUND($AA62*R62/($O62+$R62+$U62+$X62),0)),""),"")</f>
        <v/>
      </c>
      <c r="V62" s="25" t="str">
        <f aca="false">IF(U62&gt;0,IF($O62+$R62+$U62+$X62 &gt; 0,MAX(1,ROUND($AA62*U62/($O62+$R62+$U62+$X62),0)),""),"")</f>
        <v/>
      </c>
      <c r="Y62" s="14" t="str">
        <f aca="false">IF(X62&gt;0,IF($O62+$R62+$U62+$X62 &gt; 0,MAX(1,ROUND($AA62*X62/($O62+$R62+$U62+$X62),0)),""),"")</f>
        <v/>
      </c>
      <c r="Z62" s="3" t="n">
        <f aca="false">(1+O62/100)*(1+R62/100)*(1+U62/100)*(1+X62/100)*100</f>
        <v>100</v>
      </c>
      <c r="AA62" s="3" t="n">
        <f aca="false">_xlfn.CEILING.MATH(MIN(G62,Z62/100))</f>
        <v>1</v>
      </c>
      <c r="AB62" s="3" t="n">
        <f aca="false">ROUND(E62*(1+O62/100)*(1+R62/100)*(1+U62/100)*(1+X62/100),1)</f>
        <v>0</v>
      </c>
    </row>
    <row r="63" customFormat="false" ht="12.8" hidden="false" customHeight="false" outlineLevel="0" collapsed="false">
      <c r="P63" s="24" t="str">
        <f aca="false">IF(O63&gt;0,IF($O63+$R63+$U63+$X63 &gt; 0,MAX(1,ROUND($AA63*O63/($O63+$R63+$U63+$X63),0)),""),"")</f>
        <v/>
      </c>
      <c r="S63" s="10" t="str">
        <f aca="false">IF(R63&gt;0,IF($O63+$R63+$U63+$X63 &gt; 0,MAX(1,ROUND($AA63*R63/($O63+$R63+$U63+$X63),0)),""),"")</f>
        <v/>
      </c>
      <c r="V63" s="25" t="str">
        <f aca="false">IF(U63&gt;0,IF($O63+$R63+$U63+$X63 &gt; 0,MAX(1,ROUND($AA63*U63/($O63+$R63+$U63+$X63),0)),""),"")</f>
        <v/>
      </c>
      <c r="Y63" s="14" t="str">
        <f aca="false">IF(X63&gt;0,IF($O63+$R63+$U63+$X63 &gt; 0,MAX(1,ROUND($AA63*X63/($O63+$R63+$U63+$X63),0)),""),"")</f>
        <v/>
      </c>
      <c r="Z63" s="3" t="n">
        <f aca="false">(1+O63/100)*(1+R63/100)*(1+U63/100)*(1+X63/100)*100</f>
        <v>100</v>
      </c>
      <c r="AA63" s="3" t="n">
        <f aca="false">_xlfn.CEILING.MATH(MIN(G63,Z63/100))</f>
        <v>1</v>
      </c>
      <c r="AB63" s="3" t="n">
        <f aca="false">ROUND(E63*(1+O63/100)*(1+R63/100)*(1+U63/100)*(1+X63/100),1)</f>
        <v>0</v>
      </c>
    </row>
    <row r="64" customFormat="false" ht="12.8" hidden="false" customHeight="false" outlineLevel="0" collapsed="false">
      <c r="P64" s="24" t="str">
        <f aca="false">IF(O64&gt;0,IF($O64+$R64+$U64+$X64 &gt; 0,MAX(1,ROUND($AA64*O64/($O64+$R64+$U64+$X64),0)),""),"")</f>
        <v/>
      </c>
      <c r="S64" s="10" t="str">
        <f aca="false">IF(R64&gt;0,IF($O64+$R64+$U64+$X64 &gt; 0,MAX(1,ROUND($AA64*R64/($O64+$R64+$U64+$X64),0)),""),"")</f>
        <v/>
      </c>
      <c r="V64" s="25" t="str">
        <f aca="false">IF(U64&gt;0,IF($O64+$R64+$U64+$X64 &gt; 0,MAX(1,ROUND($AA64*U64/($O64+$R64+$U64+$X64),0)),""),"")</f>
        <v/>
      </c>
      <c r="Y64" s="14" t="str">
        <f aca="false">IF(X64&gt;0,IF($O64+$R64+$U64+$X64 &gt; 0,MAX(1,ROUND($AA64*X64/($O64+$R64+$U64+$X64),0)),""),"")</f>
        <v/>
      </c>
      <c r="Z64" s="3" t="n">
        <f aca="false">(1+O64/100)*(1+R64/100)*(1+U64/100)*(1+X64/100)*100</f>
        <v>100</v>
      </c>
      <c r="AA64" s="3" t="n">
        <f aca="false">_xlfn.CEILING.MATH(MIN(G64,Z64/100))</f>
        <v>1</v>
      </c>
      <c r="AB64" s="3" t="n">
        <f aca="false">ROUND(E64*(1+O64/100)*(1+R64/100)*(1+U64/100)*(1+X64/100),1)</f>
        <v>0</v>
      </c>
    </row>
    <row r="65" customFormat="false" ht="12.8" hidden="false" customHeight="false" outlineLevel="0" collapsed="false">
      <c r="P65" s="24" t="str">
        <f aca="false">IF(O65&gt;0,IF($O65+$R65+$U65+$X65 &gt; 0,MAX(1,ROUND($AA65*O65/($O65+$R65+$U65+$X65),0)),""),"")</f>
        <v/>
      </c>
      <c r="S65" s="10" t="str">
        <f aca="false">IF(R65&gt;0,IF($O65+$R65+$U65+$X65 &gt; 0,MAX(1,ROUND($AA65*R65/($O65+$R65+$U65+$X65),0)),""),"")</f>
        <v/>
      </c>
      <c r="V65" s="25" t="str">
        <f aca="false">IF(U65&gt;0,IF($O65+$R65+$U65+$X65 &gt; 0,MAX(1,ROUND($AA65*U65/($O65+$R65+$U65+$X65),0)),""),"")</f>
        <v/>
      </c>
      <c r="Y65" s="14" t="str">
        <f aca="false">IF(X65&gt;0,IF($O65+$R65+$U65+$X65 &gt; 0,MAX(1,ROUND($AA65*X65/($O65+$R65+$U65+$X65),0)),""),"")</f>
        <v/>
      </c>
      <c r="Z65" s="3" t="n">
        <f aca="false">(1+O65/100)*(1+R65/100)*(1+U65/100)*(1+X65/100)*100</f>
        <v>100</v>
      </c>
      <c r="AA65" s="3" t="n">
        <f aca="false">_xlfn.CEILING.MATH(MIN(G65,Z65/100))</f>
        <v>1</v>
      </c>
      <c r="AB65" s="3" t="n">
        <f aca="false">ROUND(E65*(1+O65/100)*(1+R65/100)*(1+U65/100)*(1+X65/100),1)</f>
        <v>0</v>
      </c>
    </row>
    <row r="66" customFormat="false" ht="12.8" hidden="false" customHeight="false" outlineLevel="0" collapsed="false">
      <c r="P66" s="24" t="str">
        <f aca="false">IF(O66&gt;0,IF($O66+$R66+$U66+$X66 &gt; 0,MAX(1,ROUND($AA66*O66/($O66+$R66+$U66+$X66),0)),""),"")</f>
        <v/>
      </c>
      <c r="S66" s="10" t="str">
        <f aca="false">IF(R66&gt;0,IF($O66+$R66+$U66+$X66 &gt; 0,MAX(1,ROUND($AA66*R66/($O66+$R66+$U66+$X66),0)),""),"")</f>
        <v/>
      </c>
      <c r="V66" s="25" t="str">
        <f aca="false">IF(U66&gt;0,IF($O66+$R66+$U66+$X66 &gt; 0,MAX(1,ROUND($AA66*U66/($O66+$R66+$U66+$X66),0)),""),"")</f>
        <v/>
      </c>
      <c r="Y66" s="14" t="str">
        <f aca="false">IF(X66&gt;0,IF($O66+$R66+$U66+$X66 &gt; 0,MAX(1,ROUND($AA66*X66/($O66+$R66+$U66+$X66),0)),""),"")</f>
        <v/>
      </c>
      <c r="Z66" s="3" t="n">
        <f aca="false">(1+O66/100)*(1+R66/100)*(1+U66/100)*(1+X66/100)*100</f>
        <v>100</v>
      </c>
      <c r="AA66" s="3" t="n">
        <f aca="false">_xlfn.CEILING.MATH(MIN(G66,Z66/100))</f>
        <v>1</v>
      </c>
      <c r="AB66" s="3" t="n">
        <f aca="false">ROUND(E66*(1+O66/100)*(1+R66/100)*(1+U66/100)*(1+X66/100),1)</f>
        <v>0</v>
      </c>
    </row>
    <row r="67" customFormat="false" ht="12.8" hidden="false" customHeight="false" outlineLevel="0" collapsed="false">
      <c r="P67" s="24" t="str">
        <f aca="false">IF(O67&gt;0,IF($O67+$R67+$U67+$X67 &gt; 0,MAX(1,ROUND($AA67*O67/($O67+$R67+$U67+$X67),0)),""),"")</f>
        <v/>
      </c>
      <c r="S67" s="10" t="str">
        <f aca="false">IF(R67&gt;0,IF($O67+$R67+$U67+$X67 &gt; 0,MAX(1,ROUND($AA67*R67/($O67+$R67+$U67+$X67),0)),""),"")</f>
        <v/>
      </c>
      <c r="V67" s="25" t="str">
        <f aca="false">IF(U67&gt;0,IF($O67+$R67+$U67+$X67 &gt; 0,MAX(1,ROUND($AA67*U67/($O67+$R67+$U67+$X67),0)),""),"")</f>
        <v/>
      </c>
      <c r="Y67" s="14" t="str">
        <f aca="false">IF(X67&gt;0,IF($O67+$R67+$U67+$X67 &gt; 0,MAX(1,ROUND($AA67*X67/($O67+$R67+$U67+$X67),0)),""),"")</f>
        <v/>
      </c>
      <c r="Z67" s="3" t="n">
        <f aca="false">(1+O67/100)*(1+R67/100)*(1+U67/100)*(1+X67/100)*100</f>
        <v>100</v>
      </c>
      <c r="AA67" s="3" t="n">
        <f aca="false">_xlfn.CEILING.MATH(MIN(G67,Z67/100))</f>
        <v>1</v>
      </c>
      <c r="AB67" s="3" t="n">
        <f aca="false">ROUND(E67*(1+O67/100)*(1+R67/100)*(1+U67/100)*(1+X67/100),1)</f>
        <v>0</v>
      </c>
    </row>
    <row r="68" customFormat="false" ht="12.8" hidden="false" customHeight="false" outlineLevel="0" collapsed="false">
      <c r="P68" s="24" t="str">
        <f aca="false">IF(O68&gt;0,IF($O68+$R68+$U68+$X68 &gt; 0,MAX(1,ROUND($AA68*O68/($O68+$R68+$U68+$X68),0)),""),"")</f>
        <v/>
      </c>
      <c r="S68" s="10" t="str">
        <f aca="false">IF(R68&gt;0,IF($O68+$R68+$U68+$X68 &gt; 0,MAX(1,ROUND($AA68*R68/($O68+$R68+$U68+$X68),0)),""),"")</f>
        <v/>
      </c>
      <c r="V68" s="25" t="str">
        <f aca="false">IF(U68&gt;0,IF($O68+$R68+$U68+$X68 &gt; 0,MAX(1,ROUND($AA68*U68/($O68+$R68+$U68+$X68),0)),""),"")</f>
        <v/>
      </c>
      <c r="Y68" s="14" t="str">
        <f aca="false">IF(X68&gt;0,IF($O68+$R68+$U68+$X68 &gt; 0,MAX(1,ROUND($AA68*X68/($O68+$R68+$U68+$X68),0)),""),"")</f>
        <v/>
      </c>
      <c r="Z68" s="3" t="n">
        <f aca="false">(1+O68/100)*(1+R68/100)*(1+U68/100)*(1+X68/100)*100</f>
        <v>100</v>
      </c>
      <c r="AA68" s="3" t="n">
        <f aca="false">_xlfn.CEILING.MATH(MIN(G68,Z68/100))</f>
        <v>1</v>
      </c>
      <c r="AB68" s="3" t="n">
        <f aca="false">ROUND(E68*(1+O68/100)*(1+R68/100)*(1+U68/100)*(1+X68/100),1)</f>
        <v>0</v>
      </c>
    </row>
    <row r="69" customFormat="false" ht="12.8" hidden="false" customHeight="false" outlineLevel="0" collapsed="false">
      <c r="P69" s="24" t="str">
        <f aca="false">IF(O69&gt;0,IF($O69+$R69+$U69+$X69 &gt; 0,MAX(1,ROUND($AA69*O69/($O69+$R69+$U69+$X69),0)),""),"")</f>
        <v/>
      </c>
      <c r="S69" s="10" t="str">
        <f aca="false">IF(R69&gt;0,IF($O69+$R69+$U69+$X69 &gt; 0,MAX(1,ROUND($AA69*R69/($O69+$R69+$U69+$X69),0)),""),"")</f>
        <v/>
      </c>
      <c r="V69" s="25" t="str">
        <f aca="false">IF(U69&gt;0,IF($O69+$R69+$U69+$X69 &gt; 0,MAX(1,ROUND($AA69*U69/($O69+$R69+$U69+$X69),0)),""),"")</f>
        <v/>
      </c>
      <c r="Y69" s="14" t="str">
        <f aca="false">IF(X69&gt;0,IF($O69+$R69+$U69+$X69 &gt; 0,MAX(1,ROUND($AA69*X69/($O69+$R69+$U69+$X69),0)),""),"")</f>
        <v/>
      </c>
      <c r="Z69" s="3" t="n">
        <f aca="false">(1+O69/100)*(1+R69/100)*(1+U69/100)*(1+X69/100)*100</f>
        <v>100</v>
      </c>
      <c r="AA69" s="3" t="n">
        <f aca="false">_xlfn.CEILING.MATH(MIN(G69,Z69/100))</f>
        <v>1</v>
      </c>
      <c r="AB69" s="3" t="n">
        <f aca="false">ROUND(E69*(1+O69/100)*(1+R69/100)*(1+U69/100)*(1+X69/100),1)</f>
        <v>0</v>
      </c>
    </row>
    <row r="70" customFormat="false" ht="12.8" hidden="false" customHeight="false" outlineLevel="0" collapsed="false">
      <c r="P70" s="24" t="str">
        <f aca="false">IF(O70&gt;0,IF($O70+$R70+$U70+$X70 &gt; 0,MAX(1,ROUND($AA70*O70/($O70+$R70+$U70+$X70),0)),""),"")</f>
        <v/>
      </c>
      <c r="S70" s="10" t="str">
        <f aca="false">IF(R70&gt;0,IF($O70+$R70+$U70+$X70 &gt; 0,MAX(1,ROUND($AA70*R70/($O70+$R70+$U70+$X70),0)),""),"")</f>
        <v/>
      </c>
      <c r="V70" s="25" t="str">
        <f aca="false">IF(U70&gt;0,IF($O70+$R70+$U70+$X70 &gt; 0,MAX(1,ROUND($AA70*U70/($O70+$R70+$U70+$X70),0)),""),"")</f>
        <v/>
      </c>
      <c r="Y70" s="14" t="str">
        <f aca="false">IF(X70&gt;0,IF($O70+$R70+$U70+$X70 &gt; 0,MAX(1,ROUND($AA70*X70/($O70+$R70+$U70+$X70),0)),""),"")</f>
        <v/>
      </c>
      <c r="Z70" s="3" t="n">
        <f aca="false">(1+O70/100)*(1+R70/100)*(1+U70/100)*(1+X70/100)*100</f>
        <v>100</v>
      </c>
      <c r="AA70" s="3" t="n">
        <f aca="false">_xlfn.CEILING.MATH(MIN(G70,Z70/100))</f>
        <v>1</v>
      </c>
      <c r="AB70" s="3" t="n">
        <f aca="false">ROUND(E70*(1+O70/100)*(1+R70/100)*(1+U70/100)*(1+X70/100),1)</f>
        <v>0</v>
      </c>
    </row>
    <row r="71" customFormat="false" ht="12.8" hidden="false" customHeight="false" outlineLevel="0" collapsed="false">
      <c r="S71" s="10" t="str">
        <f aca="false">IF(R71&gt;0,IF($O71+$R71+$U71+$X71 &gt; 0,MAX(1,ROUND($AA71*R71/($O71+$R71+$U71+$X71),0)),""),"")</f>
        <v/>
      </c>
      <c r="V71" s="25" t="str">
        <f aca="false">IF(U71&gt;0,IF($O71+$R71+$U71+$X71 &gt; 0,MAX(1,ROUND($AA71*U71/($O71+$R71+$U71+$X71),0)),""),"")</f>
        <v/>
      </c>
      <c r="Y71" s="14" t="str">
        <f aca="false">IF(X71&gt;0,IF($O71+$R71+$U71+$X71 &gt; 0,MAX(1,ROUND($AA71*X71/($O71+$R71+$U71+$X71),0)),""),"")</f>
        <v/>
      </c>
      <c r="Z71" s="3" t="n">
        <f aca="false">(1+O71/100)*(1+R71/100)*(1+U71/100)*(1+X71/100)*100</f>
        <v>100</v>
      </c>
      <c r="AA71" s="3" t="n">
        <f aca="false">_xlfn.CEILING.MATH(MIN(G71,Z71/100))</f>
        <v>1</v>
      </c>
      <c r="AB71" s="3" t="n">
        <f aca="false">ROUND(E71*(1+O71/100)*(1+R71/100)*(1+U71/100)*(1+X71/100),1)</f>
        <v>0</v>
      </c>
    </row>
    <row r="72" customFormat="false" ht="12.8" hidden="false" customHeight="false" outlineLevel="0" collapsed="false">
      <c r="S72" s="10" t="str">
        <f aca="false">IF(R72&gt;0,IF($O72+$R72+$U72+$X72 &gt; 0,MAX(1,ROUND($AA72*R72/($O72+$R72+$U72+$X72),0)),""),"")</f>
        <v/>
      </c>
      <c r="V72" s="25" t="str">
        <f aca="false">IF(U72&gt;0,IF($O72+$R72+$U72+$X72 &gt; 0,MAX(1,ROUND($AA72*U72/($O72+$R72+$U72+$X72),0)),""),"")</f>
        <v/>
      </c>
      <c r="Y72" s="14" t="str">
        <f aca="false">IF(X72&gt;0,IF($O72+$R72+$U72+$X72 &gt; 0,MAX(1,ROUND($AA72*X72/($O72+$R72+$U72+$X72),0)),""),"")</f>
        <v/>
      </c>
      <c r="Z72" s="3" t="n">
        <f aca="false">(1+O72/100)*(1+R72/100)*(1+U72/100)*(1+X72/100)*100</f>
        <v>100</v>
      </c>
      <c r="AA72" s="3" t="n">
        <f aca="false">_xlfn.CEILING.MATH(MIN(G72,Z72/100))</f>
        <v>1</v>
      </c>
      <c r="AB72" s="3" t="n">
        <f aca="false">ROUND(E72*(1+O72/100)*(1+R72/100)*(1+U72/100)*(1+X72/100),1)</f>
        <v>0</v>
      </c>
    </row>
    <row r="73" customFormat="false" ht="12.8" hidden="false" customHeight="false" outlineLevel="0" collapsed="false">
      <c r="S73" s="10" t="str">
        <f aca="false">IF(R73&gt;0,IF($O73+$R73+$U73+$X73 &gt; 0,MAX(1,ROUND($AA73*R73/($O73+$R73+$U73+$X73),0)),""),"")</f>
        <v/>
      </c>
      <c r="V73" s="25" t="str">
        <f aca="false">IF(U73&gt;0,IF($O73+$R73+$U73+$X73 &gt; 0,MAX(1,ROUND($AA73*U73/($O73+$R73+$U73+$X73),0)),""),"")</f>
        <v/>
      </c>
      <c r="Y73" s="14" t="str">
        <f aca="false">IF(X73&gt;0,IF($O73+$R73+$U73+$X73 &gt; 0,MAX(1,ROUND($AA73*X73/($O73+$R73+$U73+$X73),0)),""),"")</f>
        <v/>
      </c>
      <c r="Z73" s="3" t="n">
        <f aca="false">(1+O73/100)*(1+R73/100)*(1+U73/100)*(1+X73/100)*100</f>
        <v>100</v>
      </c>
      <c r="AA73" s="3" t="n">
        <f aca="false">_xlfn.CEILING.MATH(MIN(G73,Z73/100))</f>
        <v>1</v>
      </c>
      <c r="AB73" s="3" t="n">
        <f aca="false">ROUND(E73*(1+O73/100)*(1+R73/100)*(1+U73/100)*(1+X73/100),1)</f>
        <v>0</v>
      </c>
    </row>
    <row r="74" customFormat="false" ht="12.8" hidden="false" customHeight="false" outlineLevel="0" collapsed="false">
      <c r="S74" s="10" t="str">
        <f aca="false">IF(R74&gt;0,IF($O74+$R74+$U74+$X74 &gt; 0,MAX(1,ROUND($AA74*R74/($O74+$R74+$U74+$X74),0)),""),"")</f>
        <v/>
      </c>
      <c r="V74" s="25" t="str">
        <f aca="false">IF(U74&gt;0,IF($O74+$R74+$U74+$X74 &gt; 0,MAX(1,ROUND($AA74*U74/($O74+$R74+$U74+$X74),0)),""),"")</f>
        <v/>
      </c>
      <c r="Y74" s="14" t="str">
        <f aca="false">IF(X74&gt;0,IF($O74+$R74+$U74+$X74 &gt; 0,MAX(1,ROUND($AA74*X74/($O74+$R74+$U74+$X74),0)),""),"")</f>
        <v/>
      </c>
      <c r="Z74" s="3" t="n">
        <f aca="false">(1+O74/100)*(1+R74/100)*(1+U74/100)*(1+X74/100)*100</f>
        <v>100</v>
      </c>
      <c r="AA74" s="3" t="n">
        <f aca="false">_xlfn.CEILING.MATH(MIN(G74,Z74/100))</f>
        <v>1</v>
      </c>
      <c r="AB74" s="3" t="n">
        <f aca="false">ROUND(E74*(1+O74/100)*(1+R74/100)*(1+U74/100)*(1+X74/100),1)</f>
        <v>0</v>
      </c>
    </row>
    <row r="75" customFormat="false" ht="12.8" hidden="false" customHeight="false" outlineLevel="0" collapsed="false">
      <c r="S75" s="10" t="str">
        <f aca="false">IF(R75&gt;0,IF($O75+$R75+$U75+$X75 &gt; 0,MAX(1,ROUND($AA75*R75/($O75+$R75+$U75+$X75),0)),""),"")</f>
        <v/>
      </c>
      <c r="Z75" s="3" t="n">
        <f aca="false">(1+O75/100)*(1+R75/100)*(1+U75/100)*(1+X75/100)*100</f>
        <v>100</v>
      </c>
      <c r="AA75" s="3" t="n">
        <f aca="false">_xlfn.CEILING.MATH(MIN(G75,Z75/100))</f>
        <v>1</v>
      </c>
      <c r="AB75" s="3" t="n">
        <f aca="false">ROUND(E75*(1+O75/100)*(1+R75/100)*(1+U75/100)*(1+X75/100),1)</f>
        <v>0</v>
      </c>
    </row>
    <row r="76" customFormat="false" ht="12.8" hidden="false" customHeight="false" outlineLevel="0" collapsed="false">
      <c r="S76" s="10" t="str">
        <f aca="false">IF(R76&gt;0,IF($O76+$R76+$U76+$X76 &gt; 0,MAX(1,ROUND($AA76*R76/($O76+$R76+$U76+$X76),0)),""),"")</f>
        <v/>
      </c>
      <c r="Z76" s="3" t="n">
        <f aca="false">(1+O76/100)*(1+R76/100)*(1+U76/100)*(1+X76/100)*100</f>
        <v>100</v>
      </c>
      <c r="AA76" s="3" t="n">
        <f aca="false">_xlfn.CEILING.MATH(MIN(G76,Z76/100))</f>
        <v>1</v>
      </c>
      <c r="AB76" s="3" t="n">
        <f aca="false">ROUND(E76*(1+O76/100)*(1+R76/100)*(1+U76/100)*(1+X76/100),1)</f>
        <v>0</v>
      </c>
    </row>
    <row r="77" customFormat="false" ht="12.8" hidden="false" customHeight="false" outlineLevel="0" collapsed="false">
      <c r="S77" s="10" t="str">
        <f aca="false">IF(R77&gt;0,IF($O77+$R77+$U77+$X77 &gt; 0,MAX(1,ROUND($AA77*R77/($O77+$R77+$U77+$X77),0)),""),"")</f>
        <v/>
      </c>
      <c r="Z77" s="3" t="n">
        <f aca="false">(1+O77/100)*(1+R77/100)*(1+U77/100)*(1+X77/100)*100</f>
        <v>100</v>
      </c>
      <c r="AA77" s="3" t="n">
        <f aca="false">_xlfn.CEILING.MATH(MIN(G77,Z77/100))</f>
        <v>1</v>
      </c>
      <c r="AB77" s="3" t="n">
        <f aca="false">ROUND(E77*(1+O77/100)*(1+R77/100)*(1+U77/100)*(1+X77/100),1)</f>
        <v>0</v>
      </c>
    </row>
    <row r="78" customFormat="false" ht="12.8" hidden="false" customHeight="false" outlineLevel="0" collapsed="false">
      <c r="S78" s="10" t="str">
        <f aca="false">IF(R78&gt;0,IF($O78+$R78+$U78+$X78 &gt; 0,MAX(1,ROUND($AA78*R78/($O78+$R78+$U78+$X78),0)),""),"")</f>
        <v/>
      </c>
      <c r="Z78" s="3" t="n">
        <f aca="false">(1+O78/100)*(1+R78/100)*(1+U78/100)*(1+X78/100)*100</f>
        <v>100</v>
      </c>
      <c r="AA78" s="3" t="n">
        <f aca="false">_xlfn.CEILING.MATH(MIN(G78,Z78/100))</f>
        <v>1</v>
      </c>
      <c r="AB78" s="3" t="n">
        <f aca="false">ROUND(E78*(1+O78/100)*(1+R78/100)*(1+U78/100)*(1+X78/100),1)</f>
        <v>0</v>
      </c>
    </row>
    <row r="79" customFormat="false" ht="12.8" hidden="false" customHeight="false" outlineLevel="0" collapsed="false">
      <c r="S79" s="10" t="str">
        <f aca="false">IF(R79&gt;0,IF($O79+$R79+$U79+$X79 &gt; 0,MAX(1,ROUND($AA79*R79/($O79+$R79+$U79+$X79),0)),""),"")</f>
        <v/>
      </c>
      <c r="Z79" s="3" t="n">
        <f aca="false">(1+O79/100)*(1+R79/100)*(1+U79/100)*(1+X79/100)*100</f>
        <v>100</v>
      </c>
      <c r="AA79" s="3" t="n">
        <f aca="false">_xlfn.CEILING.MATH(MIN(G79,Z79/100))</f>
        <v>1</v>
      </c>
      <c r="AB79" s="3" t="n">
        <f aca="false">ROUND(E79*(1+O79/100)*(1+R79/100)*(1+U79/100)*(1+X79/100),1)</f>
        <v>0</v>
      </c>
    </row>
    <row r="80" customFormat="false" ht="12.8" hidden="false" customHeight="false" outlineLevel="0" collapsed="false">
      <c r="S80" s="10" t="str">
        <f aca="false">IF(R80&gt;0,IF($O80+$R80+$U80+$X80 &gt; 0,MAX(1,ROUND($AA80*R80/($O80+$R80+$U80+$X80),0)),""),"")</f>
        <v/>
      </c>
      <c r="Z80" s="3" t="n">
        <f aca="false">(1+O80/100)*(1+R80/100)*(1+U80/100)*(1+X80/100)*100</f>
        <v>100</v>
      </c>
      <c r="AA80" s="3" t="n">
        <f aca="false">_xlfn.CEILING.MATH(MIN(G80,Z80/100))</f>
        <v>1</v>
      </c>
      <c r="AB80" s="3" t="n">
        <f aca="false">ROUND(E80*(1+O80/100)*(1+R80/100)*(1+U80/100)*(1+X80/100),1)</f>
        <v>0</v>
      </c>
    </row>
    <row r="81" customFormat="false" ht="12.8" hidden="false" customHeight="false" outlineLevel="0" collapsed="false">
      <c r="S81" s="10" t="str">
        <f aca="false">IF(R81&gt;0,IF($O81+$R81+$U81+$X81 &gt; 0,MAX(1,ROUND($AA81*R81/($O81+$R81+$U81+$X81),0)),""),"")</f>
        <v/>
      </c>
      <c r="Z81" s="3" t="n">
        <f aca="false">(1+O81/100)*(1+R81/100)*(1+U81/100)*(1+X81/100)*100</f>
        <v>100</v>
      </c>
      <c r="AA81" s="3" t="n">
        <f aca="false">_xlfn.CEILING.MATH(MIN(G81,Z81/100))</f>
        <v>1</v>
      </c>
      <c r="AB81" s="3" t="n">
        <f aca="false">ROUND(E81*(1+O81/100)*(1+R81/100)*(1+U81/100)*(1+X81/100),1)</f>
        <v>0</v>
      </c>
    </row>
    <row r="82" customFormat="false" ht="12.8" hidden="false" customHeight="false" outlineLevel="0" collapsed="false">
      <c r="S82" s="10" t="str">
        <f aca="false">IF(R82&gt;0,IF($O82+$R82+$U82+$X82 &gt; 0,MAX(1,ROUND($AA82*R82/($O82+$R82+$U82+$X82),0)),""),"")</f>
        <v/>
      </c>
      <c r="Z82" s="3" t="n">
        <f aca="false">(1+O82/100)*(1+R82/100)*(1+U82/100)*(1+X82/100)*100</f>
        <v>100</v>
      </c>
      <c r="AA82" s="3" t="n">
        <f aca="false">_xlfn.CEILING.MATH(MIN(G82,Z82/100))</f>
        <v>1</v>
      </c>
      <c r="AB82" s="3" t="n">
        <f aca="false">ROUND(E82*(1+O82/100)*(1+R82/100)*(1+U82/100)*(1+X82/100),1)</f>
        <v>0</v>
      </c>
    </row>
    <row r="83" customFormat="false" ht="12.8" hidden="false" customHeight="false" outlineLevel="0" collapsed="false">
      <c r="S83" s="10" t="str">
        <f aca="false">IF(R83&gt;0,IF($O83+$R83+$U83+$X83 &gt; 0,MAX(1,ROUND($AA83*R83/($O83+$R83+$U83+$X83),0)),""),"")</f>
        <v/>
      </c>
      <c r="Z83" s="3" t="n">
        <f aca="false">(1+O83/100)*(1+R83/100)*(1+U83/100)*(1+X83/100)*100</f>
        <v>100</v>
      </c>
      <c r="AA83" s="3" t="n">
        <f aca="false">_xlfn.CEILING.MATH(MIN(G83,Z83/100))</f>
        <v>1</v>
      </c>
      <c r="AB83" s="3" t="n">
        <f aca="false">ROUND(E83*(1+O83/100)*(1+R83/100)*(1+U83/100)*(1+X83/100),1)</f>
        <v>0</v>
      </c>
    </row>
    <row r="84" customFormat="false" ht="12.8" hidden="false" customHeight="false" outlineLevel="0" collapsed="false">
      <c r="S84" s="10" t="str">
        <f aca="false">IF(R84&gt;0,IF($O84+$R84+$U84+$X84 &gt; 0,MAX(1,ROUND($AA84*R84/($O84+$R84+$U84+$X84),0)),""),"")</f>
        <v/>
      </c>
      <c r="Z84" s="3" t="n">
        <f aca="false">(1+O84/100)*(1+R84/100)*(1+U84/100)*(1+X84/100)*100</f>
        <v>100</v>
      </c>
      <c r="AA84" s="3" t="n">
        <f aca="false">_xlfn.CEILING.MATH(MIN(G84,Z84/100))</f>
        <v>1</v>
      </c>
      <c r="AB84" s="3" t="n">
        <f aca="false">ROUND(E84*(1+O84/100)*(1+R84/100)*(1+U84/100)*(1+X84/100),1)</f>
        <v>0</v>
      </c>
    </row>
    <row r="85" customFormat="false" ht="12.8" hidden="false" customHeight="false" outlineLevel="0" collapsed="false">
      <c r="S85" s="10" t="str">
        <f aca="false">IF(R85&gt;0,IF($O85+$R85+$U85+$X85 &gt; 0,MAX(1,ROUND($AA85*R85/($O85+$R85+$U85+$X85),0)),""),"")</f>
        <v/>
      </c>
      <c r="Z85" s="3" t="n">
        <f aca="false">(1+O85/100)*(1+R85/100)*(1+U85/100)*(1+X85/100)*100</f>
        <v>100</v>
      </c>
      <c r="AA85" s="3" t="n">
        <f aca="false">_xlfn.CEILING.MATH(MIN(G85,Z85/100))</f>
        <v>1</v>
      </c>
      <c r="AB85" s="3" t="n">
        <f aca="false">ROUND(E85*(1+O85/100)*(1+R85/100)*(1+U85/100)*(1+X85/100),1)</f>
        <v>0</v>
      </c>
    </row>
    <row r="86" customFormat="false" ht="12.8" hidden="false" customHeight="false" outlineLevel="0" collapsed="false">
      <c r="S86" s="10" t="str">
        <f aca="false">IF(R86&gt;0,IF($O86+$R86+$U86+$X86 &gt; 0,MAX(1,ROUND($AA86*R86/($O86+$R86+$U86+$X86),0)),""),"")</f>
        <v/>
      </c>
      <c r="Z86" s="3" t="n">
        <f aca="false">(1+O86/100)*(1+R86/100)*(1+U86/100)*(1+X86/100)*100</f>
        <v>100</v>
      </c>
      <c r="AA86" s="3" t="n">
        <f aca="false">_xlfn.CEILING.MATH(MIN(G86,Z86/100))</f>
        <v>1</v>
      </c>
      <c r="AB86" s="3" t="n">
        <f aca="false">ROUND(E86*(1+O86/100)*(1+R86/100)*(1+U86/100)*(1+X86/100),1)</f>
        <v>0</v>
      </c>
    </row>
    <row r="87" customFormat="false" ht="12.8" hidden="false" customHeight="false" outlineLevel="0" collapsed="false">
      <c r="S87" s="10" t="str">
        <f aca="false">IF(R87&gt;0,IF($O87+$R87+$U87+$X87 &gt; 0,MAX(1,ROUND($AA87*R87/($O87+$R87+$U87+$X87),0)),""),"")</f>
        <v/>
      </c>
      <c r="Z87" s="3" t="n">
        <f aca="false">(1+O87/100)*(1+R87/100)*(1+U87/100)*(1+X87/100)*100</f>
        <v>100</v>
      </c>
      <c r="AA87" s="3" t="n">
        <f aca="false">_xlfn.CEILING.MATH(MIN(G87,Z87/100))</f>
        <v>1</v>
      </c>
      <c r="AB87" s="3" t="n">
        <f aca="false">ROUND(E87*(1+O87/100)*(1+R87/100)*(1+U87/100)*(1+X87/100),1)</f>
        <v>0</v>
      </c>
    </row>
    <row r="88" customFormat="false" ht="12.8" hidden="false" customHeight="false" outlineLevel="0" collapsed="false">
      <c r="S88" s="10" t="str">
        <f aca="false">IF(R88&gt;0,IF($O88+$R88+$U88+$X88 &gt; 0,MAX(1,ROUND($AA88*R88/($O88+$R88+$U88+$X88),0)),""),"")</f>
        <v/>
      </c>
      <c r="Z88" s="3" t="n">
        <f aca="false">(1+O88/100)*(1+R88/100)*(1+U88/100)*(1+X88/100)*100</f>
        <v>100</v>
      </c>
      <c r="AA88" s="3" t="n">
        <f aca="false">_xlfn.CEILING.MATH(MIN(G88,Z88/100))</f>
        <v>1</v>
      </c>
      <c r="AB88" s="3" t="n">
        <f aca="false">ROUND(E88*(1+O88/100)*(1+R88/100)*(1+U88/100)*(1+X88/100),1)</f>
        <v>0</v>
      </c>
    </row>
    <row r="89" customFormat="false" ht="12.8" hidden="false" customHeight="false" outlineLevel="0" collapsed="false">
      <c r="S89" s="10" t="str">
        <f aca="false">IF(R89&gt;0,IF($O89+$R89+$U89+$X89 &gt; 0,MAX(1,ROUND($AA89*R89/($O89+$R89+$U89+$X89),0)),""),"")</f>
        <v/>
      </c>
    </row>
    <row r="90" customFormat="false" ht="12.8" hidden="false" customHeight="false" outlineLevel="0" collapsed="false">
      <c r="S90" s="10" t="str">
        <f aca="false">IF(R90&gt;0,IF($O90+$R90+$U90+$X90 &gt; 0,MAX(1,ROUND($AA90*R90/($O90+$R90+$U90+$X90),0)),""),"")</f>
        <v/>
      </c>
    </row>
    <row r="91" customFormat="false" ht="12.8" hidden="false" customHeight="false" outlineLevel="0" collapsed="false">
      <c r="S91" s="10" t="str">
        <f aca="false">IF(R91&gt;0,IF($O91+$R91+$U91+$X91 &gt; 0,MAX(1,ROUND($AA91*R91/($O91+$R91+$U91+$X91),0)),""),"")</f>
        <v/>
      </c>
    </row>
    <row r="92" customFormat="false" ht="12.8" hidden="false" customHeight="false" outlineLevel="0" collapsed="false">
      <c r="S92" s="10" t="str">
        <f aca="false">IF(R92&gt;0,IF($O92+$R92+$U92+$X92 &gt; 0,MAX(1,ROUND($AA92*R92/($O92+$R92+$U92+$X92),0)),""),"")</f>
        <v/>
      </c>
    </row>
  </sheetData>
  <autoFilter ref="A2:AB314"/>
  <mergeCells count="20">
    <mergeCell ref="A1:A2"/>
    <mergeCell ref="B1:B2"/>
    <mergeCell ref="C1:C2"/>
    <mergeCell ref="D1:D2"/>
    <mergeCell ref="E1:E2"/>
    <mergeCell ref="F1:F2"/>
    <mergeCell ref="G1:G2"/>
    <mergeCell ref="H1:H2"/>
    <mergeCell ref="I1:I2"/>
    <mergeCell ref="J1:J2"/>
    <mergeCell ref="K1:K2"/>
    <mergeCell ref="L1:L2"/>
    <mergeCell ref="M1:M2"/>
    <mergeCell ref="N1:P1"/>
    <mergeCell ref="Q1:S1"/>
    <mergeCell ref="T1:V1"/>
    <mergeCell ref="W1:Y1"/>
    <mergeCell ref="Z1:Z2"/>
    <mergeCell ref="AA1:AA2"/>
    <mergeCell ref="AB1:AB2"/>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288</TotalTime>
  <Application>LibreOffice/6.3.4.2$Linux_X86_64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2020-01-14T11:55:06Z</dcterms:created>
  <dc:creator/>
  <dc:description/>
  <dc:language>en-GB</dc:language>
  <cp:lastModifiedBy/>
  <dcterms:modified xsi:type="dcterms:W3CDTF">2020-01-14T17:59:22Z</dcterms:modified>
  <cp:revision>140</cp:revision>
  <dc:subject/>
  <dc:title/>
</cp:coreProperties>
</file>