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Sheet1!$A$2:$AD$314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<sst xmlns="http://schemas.openxmlformats.org/spreadsheetml/2006/main" count="669" uniqueCount="392">
  <si>
    <t xml:space="preserve">PotionName</t>
  </si>
  <si>
    <t xml:space="preserve">Description</t>
  </si>
  <si>
    <t xml:space="preserve">Cost</t>
  </si>
  <si>
    <t xml:space="preserve">Doses</t>
  </si>
  <si>
    <t xml:space="preserve">Effect</t>
  </si>
  <si>
    <t xml:space="preserve">Magnitude</t>
  </si>
  <si>
    <t xml:space="preserve">Unit</t>
  </si>
  <si>
    <t xml:space="preserve">Difficulty</t>
  </si>
  <si>
    <t xml:space="preserve">BrewingHours</t>
  </si>
  <si>
    <t xml:space="preserve">SideEffect</t>
  </si>
  <si>
    <t xml:space="preserve">Vital Ingredient 1</t>
  </si>
  <si>
    <t xml:space="preserve">Vital Ingredient 2</t>
  </si>
  <si>
    <t xml:space="preserve">Vital Ingredient 3</t>
  </si>
  <si>
    <t xml:space="preserve">Vital Ingredient 4</t>
  </si>
  <si>
    <t xml:space="preserve">Supplementary 1</t>
  </si>
  <si>
    <t xml:space="preserve">Supplementary 3</t>
  </si>
  <si>
    <t xml:space="preserve">Supplementary 4</t>
  </si>
  <si>
    <t xml:space="preserve">SimpleInclude</t>
  </si>
  <si>
    <t xml:space="preserve">Max Bonus</t>
  </si>
  <si>
    <t xml:space="preserve">Additional Cost</t>
  </si>
  <si>
    <t xml:space="preserve">Max Effect</t>
  </si>
  <si>
    <t xml:space="preserve">Name</t>
  </si>
  <si>
    <t xml:space="preserve">Bonus \%</t>
  </si>
  <si>
    <t xml:space="preserve">Name </t>
  </si>
  <si>
    <t xml:space="preserve">Bonus</t>
  </si>
  <si>
    <t xml:space="preserve">Alchemic Grenade</t>
  </si>
  <si>
    <t xml:space="preserve">Looks like  a small grey orb, which occasionally sparks with energy.</t>
  </si>
  <si>
    <t xml:space="preserve">Fill with another potion and throw. The orb detonates on contact and applies the contained potion (at 50\% effectiveness) to all targets within</t>
  </si>
  <si>
    <t xml:space="preserve">Metres</t>
  </si>
  <si>
    <t xml:space="preserve">The powder explodes immediately on mixing, applying the effect to the potion maker. </t>
  </si>
  <si>
    <t xml:space="preserve">Dragon Fire Gland</t>
  </si>
  <si>
    <t xml:space="preserve">Wartcap Powder</t>
  </si>
  <si>
    <t xml:space="preserve">Boomberry</t>
  </si>
  <si>
    <t xml:space="preserve">Ash</t>
  </si>
  <si>
    <t xml:space="preserve">Erumpet Horn</t>
  </si>
  <si>
    <t xml:space="preserve">Iron</t>
  </si>
  <si>
    <t xml:space="preserve">Nundu Venom Sac</t>
  </si>
  <si>
    <t xml:space="preserve">Valerian</t>
  </si>
  <si>
    <t xml:space="preserve">Alihotsy Draught</t>
  </si>
  <si>
    <t xml:space="preserve">A blue liquid which emits a powerful liquorice smell</t>
  </si>
  <si>
    <t xml:space="preserve">Causes uncontrollable fits of laughter, preventing the target from speaking for </t>
  </si>
  <si>
    <t xml:space="preserve">minutes</t>
  </si>
  <si>
    <t xml:space="preserve">Fumes also effect the potioneer with laughter.</t>
  </si>
  <si>
    <t xml:space="preserve">Alihotsy Leaves</t>
  </si>
  <si>
    <t xml:space="preserve">Billywig Sting</t>
  </si>
  <si>
    <t xml:space="preserve">Runespoor Egg</t>
  </si>
  <si>
    <t xml:space="preserve">Unicorn Hair</t>
  </si>
  <si>
    <t xml:space="preserve">Gold</t>
  </si>
  <si>
    <t xml:space="preserve">Amortentia </t>
  </si>
  <si>
    <t xml:space="preserve">Bright pink liquid, emitting a light purple smoke. Smells of whatever is most dear to a person.</t>
  </si>
  <si>
    <t xml:space="preserve">Causes a charmed state on the first sapient being the drinker views</t>
  </si>
  <si>
    <t xml:space="preserve">Hours</t>
  </si>
  <si>
    <t xml:space="preserve">The infatuation turns violent, and the drinker flies into a rage against the target of their affections. </t>
  </si>
  <si>
    <t xml:space="preserve">Ashwinder Eggs</t>
  </si>
  <si>
    <t xml:space="preserve">Rose Petals</t>
  </si>
  <si>
    <t xml:space="preserve">Nightshade</t>
  </si>
  <si>
    <t xml:space="preserve">Dragon Blood</t>
  </si>
  <si>
    <t xml:space="preserve">Fire Seed</t>
  </si>
  <si>
    <t xml:space="preserve">Manticore Skin</t>
  </si>
  <si>
    <t xml:space="preserve">Moonstone</t>
  </si>
  <si>
    <t xml:space="preserve">Anti-Paralysis Potion</t>
  </si>
  <si>
    <t xml:space="preserve">A yellow gel that smells of cat urine</t>
  </si>
  <si>
    <t xml:space="preserve">Rejuvinate the drinker. Removes the {\it Paralyzed} status and restores FP</t>
  </si>
  <si>
    <t xml:space="preserve">Points</t>
  </si>
  <si>
    <t xml:space="preserve">Causes insomina for 48 hours.</t>
  </si>
  <si>
    <t xml:space="preserve">Aconite</t>
  </si>
  <si>
    <t xml:space="preserve">Mandrake Root</t>
  </si>
  <si>
    <t xml:space="preserve">Eye of Newt</t>
  </si>
  <si>
    <t xml:space="preserve">Nettles</t>
  </si>
  <si>
    <t xml:space="preserve">Octopus Powder</t>
  </si>
  <si>
    <t xml:space="preserve">Antidote to Common Poisons</t>
  </si>
  <si>
    <t xml:space="preserve">Colourless, but smells like antiseptic. </t>
  </si>
  <si>
    <t xml:space="preserve">Remove potion effect</t>
  </si>
  <si>
    <t xml:space="preserve">\%</t>
  </si>
  <si>
    <t xml:space="preserve">Destroys immune system, giving a Vulnerability to Poison damage. </t>
  </si>
  <si>
    <t xml:space="preserve">Bezoar</t>
  </si>
  <si>
    <t xml:space="preserve">Pheonix Feather</t>
  </si>
  <si>
    <t xml:space="preserve">Pungent Onion</t>
  </si>
  <si>
    <t xml:space="preserve">Azimov\apos{}s Awesome Acid</t>
  </si>
  <si>
    <t xml:space="preserve">Toxic green liquid, smells acrid.</t>
  </si>
  <si>
    <t xml:space="preserve">Do not drink! Destroys armour, reducing {\it Block} statistic by</t>
  </si>
  <si>
    <t xml:space="preserve">When attempting to use, has a 50\% chance of melting through the container and attacking your own armour.</t>
  </si>
  <si>
    <t xml:space="preserve">Sphinx Saliva</t>
  </si>
  <si>
    <t xml:space="preserve">Bundium Fluid</t>
  </si>
  <si>
    <t xml:space="preserve">Basilisk Venom</t>
  </si>
  <si>
    <t xml:space="preserve">Flobberworm Mucous</t>
  </si>
  <si>
    <t xml:space="preserve">Lemon Juice</t>
  </si>
  <si>
    <t xml:space="preserve">Baruffio\apos{}s Brain Elixir</t>
  </si>
  <si>
    <t xml:space="preserve">A green liquid which smells of strawberries</t>
  </si>
  <si>
    <t xml:space="preserve">For one hour, gain an intelligence boost of</t>
  </si>
  <si>
    <t xml:space="preserve">points</t>
  </si>
  <si>
    <t xml:space="preserve">Nerve damage causes an equal drop in the Finesse attribute. </t>
  </si>
  <si>
    <t xml:space="preserve">Dragon Claw</t>
  </si>
  <si>
    <t xml:space="preserve">Centaur Hoof</t>
  </si>
  <si>
    <t xml:space="preserve">Ginger</t>
  </si>
  <si>
    <t xml:space="preserve">Griffin Claw</t>
  </si>
  <si>
    <t xml:space="preserve">Owl Feather</t>
  </si>
  <si>
    <t xml:space="preserve">Beautification Potion</t>
  </si>
  <si>
    <t xml:space="preserve">An iridescent liquid that seems to move of its own accord</t>
  </si>
  <si>
    <t xml:space="preserve">Makes the drinker extraordinarily beautiful, giving check advantage on any being likely to be attracted to them. Lasts for</t>
  </si>
  <si>
    <t xml:space="preserve">The drinker also loses the ability to speak.</t>
  </si>
  <si>
    <t xml:space="preserve">Fairy Wings</t>
  </si>
  <si>
    <t xml:space="preserve">Morning Dew</t>
  </si>
  <si>
    <t xml:space="preserve">Boomslang Skin</t>
  </si>
  <si>
    <t xml:space="preserve">Daisy</t>
  </si>
  <si>
    <t xml:space="preserve">Antimony</t>
  </si>
  <si>
    <t xml:space="preserve">Befuddlement Beverage</t>
  </si>
  <si>
    <t xml:space="preserve">A brown sludge which smells like chocolate</t>
  </si>
  <si>
    <t xml:space="preserve">Applies the {\it confused} status for </t>
  </si>
  <si>
    <t xml:space="preserve">The target instead flies into a rage</t>
  </si>
  <si>
    <t xml:space="preserve">Doxy Venom</t>
  </si>
  <si>
    <t xml:space="preserve">Hemlock Essence</t>
  </si>
  <si>
    <t xml:space="preserve">Lethe River Water</t>
  </si>
  <si>
    <t xml:space="preserve">Lovage</t>
  </si>
  <si>
    <t xml:space="preserve">Mercury</t>
  </si>
  <si>
    <t xml:space="preserve">Troll Snot</t>
  </si>
  <si>
    <t xml:space="preserve">Blemish Blitzer</t>
  </si>
  <si>
    <t xml:space="preserve">A yellow paste which smells of antiseptic</t>
  </si>
  <si>
    <t xml:space="preserve">When applied to the skin, instantly removes all rashes, acne, boils and other skin ailments and restores</t>
  </si>
  <si>
    <t xml:space="preserve">HP</t>
  </si>
  <si>
    <t xml:space="preserve">Dyes the skin a permanent yellow</t>
  </si>
  <si>
    <t xml:space="preserve">Murtlap Tentacles</t>
  </si>
  <si>
    <t xml:space="preserve">Honeywater</t>
  </si>
  <si>
    <t xml:space="preserve">Tormentil Tincture</t>
  </si>
  <si>
    <t xml:space="preserve">Copper</t>
  </si>
  <si>
    <t xml:space="preserve">Blood-Refilling Potion</t>
  </si>
  <si>
    <t xml:space="preserve">To all intents and purposes, looks like blood. However, smells like roses.</t>
  </si>
  <si>
    <t xml:space="preserve">For 5 minutes after being drunk, causes HP to regenerate at a rate of</t>
  </si>
  <si>
    <t xml:space="preserve">per round</t>
  </si>
  <si>
    <t xml:space="preserve">Blood-refilling causes such pain, that spells cannot be cast for the duration of the potion.</t>
  </si>
  <si>
    <t xml:space="preserve">Slug Slime</t>
  </si>
  <si>
    <t xml:space="preserve">Wiggentree Bark</t>
  </si>
  <si>
    <t xml:space="preserve">Dittany</t>
  </si>
  <si>
    <t xml:space="preserve">Moly</t>
  </si>
  <si>
    <t xml:space="preserve">Mint</t>
  </si>
  <si>
    <t xml:space="preserve">Burn-healing paste</t>
  </si>
  <si>
    <t xml:space="preserve">An orange gel with a strong alcohol smell</t>
  </si>
  <si>
    <t xml:space="preserve">When applied to the skin, removes the {\it Burned: Mild} status effect and leaves the target Resistant to Fire damage for</t>
  </si>
  <si>
    <t xml:space="preserve">Gel acts as an adhesive, so target sticks to everything they touch for 1 day.</t>
  </si>
  <si>
    <t xml:space="preserve">Frost Salamander Blood</t>
  </si>
  <si>
    <t xml:space="preserve">Kelpie Hair</t>
  </si>
  <si>
    <t xml:space="preserve">Mackled Malaclaw Tail</t>
  </si>
  <si>
    <t xml:space="preserve">Sea-Serpent Spine</t>
  </si>
  <si>
    <t xml:space="preserve">Wormwood</t>
  </si>
  <si>
    <t xml:space="preserve">Savage Toxin</t>
  </si>
  <si>
    <t xml:space="preserve">A poisonous green colour accompanies a foul rotting odour.</t>
  </si>
  <si>
    <t xml:space="preserve">Applies the {\it Poisoned: Severe} status effect and immediately deals</t>
  </si>
  <si>
    <t xml:space="preserve">Poison Damage</t>
  </si>
  <si>
    <t xml:space="preserve">Triggers immune response so target is Resistant to poison damage for 24 hours. </t>
  </si>
  <si>
    <t xml:space="preserve">Acromantula Venom</t>
  </si>
  <si>
    <t xml:space="preserve">Calming Draught</t>
  </si>
  <si>
    <t xml:space="preserve">A lilac soup, with a lavender aroma</t>
  </si>
  <si>
    <t xml:space="preserve">Calms and soothes the target, and makes them immune to the {\it Terrified} status effect for</t>
  </si>
  <si>
    <t xml:space="preserve">The consumer becomes so calm, they fall asleep and cannot be woken for 1 hour.</t>
  </si>
  <si>
    <t xml:space="preserve">Asphodel</t>
  </si>
  <si>
    <t xml:space="preserve">Lavender</t>
  </si>
  <si>
    <t xml:space="preserve">Glumbumble Treacle</t>
  </si>
  <si>
    <t xml:space="preserve">Mooncalf Tears</t>
  </si>
  <si>
    <t xml:space="preserve">Conduit Concoction</t>
  </si>
  <si>
    <t xml:space="preserve">Looks like a lightning bolt, trapped in a bottle.</t>
  </si>
  <si>
    <t xml:space="preserve">After being absorbed through the skin, target may nominate one damage type. Target is immune to this damage type, and recovers FP equal to the damage they would have otherwise taken from this damage type for</t>
  </si>
  <si>
    <t xml:space="preserve">seconds</t>
  </si>
  <si>
    <t xml:space="preserve">Target is Vulnerable to all other forms of damage except the nominated type. </t>
  </si>
  <si>
    <t xml:space="preserve">Thunderbird Feather</t>
  </si>
  <si>
    <t xml:space="preserve">Re\apos{}em Blood</t>
  </si>
  <si>
    <t xml:space="preserve">Curse-Countering Concoction</t>
  </si>
  <si>
    <t xml:space="preserve">Iridescent liquid seems to shift from one colour to the next. </t>
  </si>
  <si>
    <t xml:space="preserve">Target is immune to spells from the {\it Curse} discipline</t>
  </si>
  <si>
    <t xml:space="preserve">Minutes</t>
  </si>
  <si>
    <t xml:space="preserve">Target is Vulnerable to all other forms of damage.</t>
  </si>
  <si>
    <t xml:space="preserve">Diricawl Feather</t>
  </si>
  <si>
    <t xml:space="preserve">Mallowsweet</t>
  </si>
  <si>
    <t xml:space="preserve">Pearl Dust</t>
  </si>
  <si>
    <t xml:space="preserve">Draconic Protection Draught</t>
  </si>
  <si>
    <t xml:space="preserve">A fiery red liquid that smells like chalk. </t>
  </si>
  <si>
    <t xml:space="preserve">The drinker\apos{}s skin develops scales, increasing {\it Block} statistic by </t>
  </si>
  <si>
    <t xml:space="preserve">Hands become permanently claw-shaped. Gives -1 penalty to Finesse. </t>
  </si>
  <si>
    <t xml:space="preserve">Dragon Scale</t>
  </si>
  <si>
    <t xml:space="preserve">Pogrebin Shell</t>
  </si>
  <si>
    <t xml:space="preserve">Caterpillar</t>
  </si>
  <si>
    <t xml:space="preserve">Bicorn Horn</t>
  </si>
  <si>
    <t xml:space="preserve">Dragonbreath Solution</t>
  </si>
  <si>
    <t xml:space="preserve">Looks like molten lava, and smells like sulphur.</t>
  </si>
  <si>
    <t xml:space="preserve">Gain the ability to summon a gout of fire from your mouth in a cone 2m long, doing 3d8 fire damage for</t>
  </si>
  <si>
    <t xml:space="preserve">This ability is uncontrollable, and occurs whenever you breath out.</t>
  </si>
  <si>
    <t xml:space="preserve">Salamander Blood</t>
  </si>
  <si>
    <t xml:space="preserve">Fire Crab Shell</t>
  </si>
  <si>
    <t xml:space="preserve">Dragon Liver</t>
  </si>
  <si>
    <t xml:space="preserve">Draught of Living Death</t>
  </si>
  <si>
    <t xml:space="preserve">Thick, black, odourless goo. </t>
  </si>
  <si>
    <t xml:space="preserve">Causes a deathlike slumber from which the target cannot be woken for</t>
  </si>
  <si>
    <t xml:space="preserve">Causes hypoxia in the victim, leading to a rapid death unless treated. </t>
  </si>
  <si>
    <t xml:space="preserve">Sloth Brain</t>
  </si>
  <si>
    <t xml:space="preserve">Magnesium</t>
  </si>
  <si>
    <t xml:space="preserve">Drink of Despair</t>
  </si>
  <si>
    <t xml:space="preserve">This potion has no colour to speak of, but its very sight is enough to make you scared</t>
  </si>
  <si>
    <t xml:space="preserve">When consumed, the victim becomes {\it Terrified} of a random object within sight for</t>
  </si>
  <si>
    <t xml:space="preserve">The terror-induced adrenaline gives a bonus to Athletics of 4.</t>
  </si>
  <si>
    <t xml:space="preserve">Nogtail Trotter</t>
  </si>
  <si>
    <t xml:space="preserve">Quintaped Leg</t>
  </si>
  <si>
    <t xml:space="preserve">Venemous Tentacula</t>
  </si>
  <si>
    <t xml:space="preserve">Duplicating Draught</t>
  </si>
  <si>
    <t xml:space="preserve">An eerie green-blue liquid which smells of industrial solvents.</t>
  </si>
  <si>
    <t xml:space="preserve">When mixed in an existing potion (other than the Duplicating Draught) produces</t>
  </si>
  <si>
    <t xml:space="preserve">extra copie(s)</t>
  </si>
  <si>
    <t xml:space="preserve">When mixed with another potion, all copies evaporate, leaving an empty cauldron.</t>
  </si>
  <si>
    <t xml:space="preserve">Unicorn Blood</t>
  </si>
  <si>
    <t xml:space="preserve">Emanation Elimination Elixir</t>
  </si>
  <si>
    <t xml:space="preserve">Appears as a white cloud of gas, trapped in a container</t>
  </si>
  <si>
    <t xml:space="preserve">This potion is not drunk, but released into the atmosphere. It repels all gases, odours and other atmospheric effects</t>
  </si>
  <si>
    <t xml:space="preserve">Dangerously explosive. If a spark is ignited in the radius with 5 minutes of being released, ignites the gas for 5d8 fire damage to all in the radius.</t>
  </si>
  <si>
    <t xml:space="preserve">Peppermint</t>
  </si>
  <si>
    <t xml:space="preserve">Fatiguing Infusion</t>
  </si>
  <si>
    <t xml:space="preserve">A dark blue liquid with  an odour of rotting vegetation</t>
  </si>
  <si>
    <t xml:space="preserve">Drains the afflicted of</t>
  </si>
  <si>
    <t xml:space="preserve">FP</t>
  </si>
  <si>
    <t xml:space="preserve">Restores FP, instead of draining it. </t>
  </si>
  <si>
    <t xml:space="preserve">Dementor Cloak</t>
  </si>
  <si>
    <t xml:space="preserve">Niffler Fang</t>
  </si>
  <si>
    <t xml:space="preserve">Felix Felicis</t>
  </si>
  <si>
    <t xml:space="preserve">Looks like liquid gold, and smells of warm hugs.</t>
  </si>
  <si>
    <t xml:space="preserve">The drinker bends the laws of probability and becomes unfathomably lucky, taking check-advantage for</t>
  </si>
  <si>
    <t xml:space="preserve">Dangerously addictive. If not consumed once every day, leads to catastrophic system failure and death.</t>
  </si>
  <si>
    <t xml:space="preserve">Squill Bulb</t>
  </si>
  <si>
    <t xml:space="preserve">Occamy Egg</t>
  </si>
  <si>
    <t xml:space="preserve">Final Goodnight</t>
  </si>
  <si>
    <t xml:space="preserve">A liquid that is so totally black, it seems to suck all light in from the room</t>
  </si>
  <si>
    <t xml:space="preserve">The fumes do half damage to the poisoner</t>
  </si>
  <si>
    <t xml:space="preserve">Hellebore</t>
  </si>
  <si>
    <t xml:space="preserve">Finder\apos{} Friend</t>
  </si>
  <si>
    <t xml:space="preserve">A glowing silver liquid that smells like treasure and opportunity.</t>
  </si>
  <si>
    <t xml:space="preserve">When drunk, the consumer is revealed the location of lost or forgotten items, as well as secret doors in a radius of</t>
  </si>
  <si>
    <t xml:space="preserve">metres</t>
  </si>
  <si>
    <t xml:space="preserve">For every new item they discover, they lose another. </t>
  </si>
  <si>
    <t xml:space="preserve">Kneazle Claw</t>
  </si>
  <si>
    <t xml:space="preserve">Dugbog Bark</t>
  </si>
  <si>
    <t xml:space="preserve">Fleet Foot Fluid</t>
  </si>
  <si>
    <t xml:space="preserve">This blue liquid swirls into a vortex of its own accord</t>
  </si>
  <si>
    <t xml:space="preserve">Your movement speed is doubled for </t>
  </si>
  <si>
    <t xml:space="preserve">Once running has started, cannot stop for 3 turns. </t>
  </si>
  <si>
    <t xml:space="preserve">Forgetting Fog</t>
  </si>
  <si>
    <t xml:space="preserve">Looks like a living cloud, trapped in a jar.</t>
  </si>
  <si>
    <t xml:space="preserve">When inhaled, the fog causes the target to forget</t>
  </si>
  <si>
    <t xml:space="preserve">spells, recipes etc.</t>
  </si>
  <si>
    <t xml:space="preserve">The target causes them to forget their fears, leading to an increase in Spirit of 2 points.</t>
  </si>
  <si>
    <t xml:space="preserve">Garotting Gas</t>
  </si>
  <si>
    <t xml:space="preserve">A green gas, which sits at the bottom of the container.</t>
  </si>
  <si>
    <t xml:space="preserve">When inhaled, the gas prevents the victim from breathing or speaking for</t>
  </si>
  <si>
    <t xml:space="preserve">When brewed, the fumes cause this effect on the potioneer.</t>
  </si>
  <si>
    <t xml:space="preserve">Grindylow Claw</t>
  </si>
  <si>
    <t xml:space="preserve">Fluxweed</t>
  </si>
  <si>
    <t xml:space="preserve">Gift of the Gab</t>
  </si>
  <si>
    <t xml:space="preserve">A silver liquid, which looks like mercury. No smell to speak of. </t>
  </si>
  <si>
    <t xml:space="preserve">Charisma bonus</t>
  </si>
  <si>
    <t xml:space="preserve">Tongue stained permanently silver.</t>
  </si>
  <si>
    <t xml:space="preserve">Puffskein Tongue</t>
  </si>
  <si>
    <t xml:space="preserve">Silver</t>
  </si>
  <si>
    <t xml:space="preserve">Jobberknoll Feather</t>
  </si>
  <si>
    <t xml:space="preserve">Moondew</t>
  </si>
  <si>
    <t xml:space="preserve">Gilly Concoction</t>
  </si>
  <si>
    <t xml:space="preserve">Green-blown sludge. Looks and taste disgusting. </t>
  </si>
  <si>
    <t xml:space="preserve">Drinker develops gills and webbed hands, allowing them to survive underwater</t>
  </si>
  <si>
    <t xml:space="preserve">hours</t>
  </si>
  <si>
    <t xml:space="preserve">Gills and webbed hands stay visible for 24 hours</t>
  </si>
  <si>
    <t xml:space="preserve">Gillyweed</t>
  </si>
  <si>
    <t xml:space="preserve">Hippocampus Hair</t>
  </si>
  <si>
    <t xml:space="preserve">Girding Potion</t>
  </si>
  <si>
    <t xml:space="preserve">A golden liquid with suspicious lumps in it.</t>
  </si>
  <si>
    <t xml:space="preserve">When drunk, increases the endurance of a target, giving them Check-Advantage in all Resist checks for</t>
  </si>
  <si>
    <t xml:space="preserve">Gain check disadvantage on all accuracy checks for the duration.</t>
  </si>
  <si>
    <t xml:space="preserve">Doxy Eggs</t>
  </si>
  <si>
    <t xml:space="preserve">Gloom-inducing Agent</t>
  </si>
  <si>
    <t xml:space="preserve">A black, tar-like substance with an earthy aroma.</t>
  </si>
  <si>
    <t xml:space="preserve">Target is incapable of laughing for 5 minutes, and suffers a penalty to Spirit of </t>
  </si>
  <si>
    <t xml:space="preserve">Target loses the ability to speak entirely.</t>
  </si>
  <si>
    <t xml:space="preserve">Growing Agent</t>
  </si>
  <si>
    <t xml:space="preserve">A green paste which seems to pulse with power</t>
  </si>
  <si>
    <t xml:space="preserve">When applied to a living being, causes it to grow in size by</t>
  </si>
  <si>
    <t xml:space="preserve">Target also suffers from a 2 point penalty to intelligence until reduced in size.</t>
  </si>
  <si>
    <t xml:space="preserve">Herbicide Potion</t>
  </si>
  <si>
    <t xml:space="preserve">A thin, pale green oil</t>
  </si>
  <si>
    <t xml:space="preserve">When dropped on the ground, kills all plants in a radius of </t>
  </si>
  <si>
    <t xml:space="preserve">The fumes also do 2d6 HP damage to the potioneer when applied.</t>
  </si>
  <si>
    <t xml:space="preserve">Horklump Juice</t>
  </si>
  <si>
    <t xml:space="preserve">Hero’s Brew</t>
  </si>
  <si>
    <t xml:space="preserve">A thick golden concoction. Smell is hard to describe, but is often described as `smelling like victory\apos{}</t>
  </si>
  <si>
    <t xml:space="preserve">Immunity to Fear</t>
  </si>
  <si>
    <t xml:space="preserve">Intelligence suffers a permanent 1 point penalty. </t>
  </si>
  <si>
    <t xml:space="preserve">Vodka</t>
  </si>
  <si>
    <t xml:space="preserve">Tea Leaf</t>
  </si>
  <si>
    <t xml:space="preserve">Infusion of Strength</t>
  </si>
  <si>
    <t xml:space="preserve">A solid yellow liquid with an incredibly sweet smell.</t>
  </si>
  <si>
    <t xml:space="preserve">For one hour, the drinker gets a bonus to checks that use the Strength proficiency by</t>
  </si>
  <si>
    <t xml:space="preserve">Permanent 2 point penalty to Finesse attribute</t>
  </si>
  <si>
    <t xml:space="preserve">Styx River Water</t>
  </si>
  <si>
    <t xml:space="preserve">Bubotuber Juice</t>
  </si>
  <si>
    <t xml:space="preserve">Magi-Me-More</t>
  </si>
  <si>
    <t xml:space="preserve">A red liquid that smells of almonds.</t>
  </si>
  <si>
    <t xml:space="preserve">For 5 minutes, Power attribute increases by</t>
  </si>
  <si>
    <t xml:space="preserve">The potion causes degradation of the emotional parts of your brain: permanent +1 increase to Evil attribute</t>
  </si>
  <si>
    <t xml:space="preserve">Malevolent Mixture</t>
  </si>
  <si>
    <t xml:space="preserve">An angry red colour and an ominous glow accompany this potion.</t>
  </si>
  <si>
    <t xml:space="preserve">Causes the consumer to fly into a violent, unstoppable rage for</t>
  </si>
  <si>
    <t xml:space="preserve">Their rage is specifically directed towards the brewer of the potion.</t>
  </si>
  <si>
    <t xml:space="preserve">Merlin\apos{}s Surprise</t>
  </si>
  <si>
    <t xml:space="preserve">A clear, colourless and odourless liquid.</t>
  </si>
  <si>
    <t xml:space="preserve">The mixer whispers a word over the cauldron as this potion brews. The next time this word is uttered within 2m of the fluid, it ignites for 8d6 fire damage in a radius of</t>
  </si>
  <si>
    <t xml:space="preserve">The potion instead responds to a randomly chosen word. </t>
  </si>
  <si>
    <t xml:space="preserve">Chizpurfle Fang</t>
  </si>
  <si>
    <t xml:space="preserve">Mopsus\apos{} Tincture</t>
  </si>
  <si>
    <t xml:space="preserve">Looks and smells like milk, but tastes of popcorn.</t>
  </si>
  <si>
    <t xml:space="preserve">Opens your inner eye for 5 minutes to increase Perception attribute by</t>
  </si>
  <si>
    <t xml:space="preserve">In opening  your inner eye, you close your actual eyes. Take the {\it Blinded} status effect for the duration.</t>
  </si>
  <si>
    <t xml:space="preserve">Paralyzing Poison</t>
  </si>
  <si>
    <t xml:space="preserve">A thick white paste</t>
  </si>
  <si>
    <t xml:space="preserve">Applies the {\it Paralyzed} status effect for</t>
  </si>
  <si>
    <t xml:space="preserve">turns</t>
  </si>
  <si>
    <t xml:space="preserve">Randomly removes one other status effect from the afflicted.</t>
  </si>
  <si>
    <t xml:space="preserve">Lobalug Venom</t>
  </si>
  <si>
    <t xml:space="preserve">Bulbadox Powder</t>
  </si>
  <si>
    <t xml:space="preserve">Pepperup Potion</t>
  </si>
  <si>
    <t xml:space="preserve">Bright blue gel, with a strong, spicy odour.</t>
  </si>
  <si>
    <t xml:space="preserve">Restores FP</t>
  </si>
  <si>
    <t xml:space="preserve">Causes smoke to issue from the ears with a loud whistling noise. </t>
  </si>
  <si>
    <t xml:space="preserve">Philosopher\apos{}s Stone</t>
  </si>
  <si>
    <t xml:space="preserve">A ruby-red rock, which glows with an internal light</t>
  </si>
  <si>
    <t xml:space="preserve">Turns any metal into pure gold, and produces the Elixir of Life, which provides immortality when taken at regular intervals</t>
  </si>
  <si>
    <t xml:space="preserve">Week</t>
  </si>
  <si>
    <t xml:space="preserve">The `elixir\apos{} is tainted, and causes permanent, utter insanity. </t>
  </si>
  <si>
    <t xml:space="preserve">Polyjuice Potion</t>
  </si>
  <si>
    <t xml:space="preserve">The colour, scent and taste of this potion reflect the target transformation.</t>
  </si>
  <si>
    <t xml:space="preserve">Transfigure yourself into another human for </t>
  </si>
  <si>
    <t xml:space="preserve">The transformation is randomly warped, and you end up with an ear for a mouth, and a mouth for an ear (for example).</t>
  </si>
  <si>
    <t xml:space="preserve">Lacewing Flies</t>
  </si>
  <si>
    <t xml:space="preserve">DNA of target</t>
  </si>
  <si>
    <t xml:space="preserve">Knotgrass</t>
  </si>
  <si>
    <t xml:space="preserve">Leeches</t>
  </si>
  <si>
    <t xml:space="preserve">Potion of Extreme Energy</t>
  </si>
  <si>
    <t xml:space="preserve">A thin, brown liquid that smells of fresh coffee.</t>
  </si>
  <si>
    <t xml:space="preserve">When consumed, removes the need for sleep for</t>
  </si>
  <si>
    <t xml:space="preserve">days</t>
  </si>
  <si>
    <t xml:space="preserve">After potion ends, take level 5 exhaustion status.</t>
  </si>
  <si>
    <t xml:space="preserve">Coffee Beans</t>
  </si>
  <si>
    <t xml:space="preserve">Sapping Solution</t>
  </si>
  <si>
    <t xml:space="preserve">A milky white fluid with an incredibly sweet smell</t>
  </si>
  <si>
    <t xml:space="preserve">Victim gets check-disadvantage on all strength-related checks for </t>
  </si>
  <si>
    <t xml:space="preserve">Target gets check-advantage on all Finesse checks</t>
  </si>
  <si>
    <t xml:space="preserve">Shrinking Agent</t>
  </si>
  <si>
    <t xml:space="preserve">A red paste which seems to pulse with power</t>
  </si>
  <si>
    <t xml:space="preserve">When applied to a living being, causes it shrink in size by</t>
  </si>
  <si>
    <t xml:space="preserve">Target also suffers from a 2 point penalty to Athletics until returned to normal size</t>
  </si>
  <si>
    <t xml:space="preserve">Abyssinian Shrivelfig</t>
  </si>
  <si>
    <t xml:space="preserve">Moke Skin</t>
  </si>
  <si>
    <t xml:space="preserve">Skele-grow</t>
  </si>
  <si>
    <t xml:space="preserve">A pale yellow liquid which tastes worse than you can possibly imagine.</t>
  </si>
  <si>
    <t xml:space="preserve">Mends broken bones, and  restores HP by</t>
  </si>
  <si>
    <t xml:space="preserve">The wrong bones grow. Hope you like having a skull instead of an arm!</t>
  </si>
  <si>
    <t xml:space="preserve">Scarab Beetles</t>
  </si>
  <si>
    <t xml:space="preserve">Sleeping Serum</t>
  </si>
  <si>
    <t xml:space="preserve">A dark purple fluid, with sparks of gold within</t>
  </si>
  <si>
    <t xml:space="preserve">Sends the consumer into a dreamless sleep for at least</t>
  </si>
  <si>
    <t xml:space="preserve">The target dies instantly.</t>
  </si>
  <si>
    <t xml:space="preserve">Solution of Rememberance</t>
  </si>
  <si>
    <t xml:space="preserve">This clear fluid seems to glow from within</t>
  </si>
  <si>
    <t xml:space="preserve">When consumed, helps aid recollection. Target remembers </t>
  </si>
  <si>
    <t xml:space="preserve">things they forgot</t>
  </si>
  <si>
    <t xml:space="preserve">Target remembers every awkward incident from their childhood, and permanently loses 2 Spirit out of shame. </t>
  </si>
  <si>
    <t xml:space="preserve">Galanthus Nivalis</t>
  </si>
  <si>
    <t xml:space="preserve">Stew of Near-Invisibility</t>
  </si>
  <si>
    <t xml:space="preserve">An invisible liquid, can be felt but not seen.</t>
  </si>
  <si>
    <t xml:space="preserve">For 30 minutes, the drinker is conferred an imperfect chameleon ability, gaining a bonus to Stealth checks of</t>
  </si>
  <si>
    <t xml:space="preserve">Target suffers uncontrollable flatulence.</t>
  </si>
  <si>
    <t xml:space="preserve">Demiguise Hair</t>
  </si>
  <si>
    <t xml:space="preserve">Bowtruckle Thorn</t>
  </si>
  <si>
    <t xml:space="preserve">Unstable Catalyst</t>
  </si>
  <si>
    <t xml:space="preserve">A fizzing, yellow-orange liquid that moves of its own accord. </t>
  </si>
  <si>
    <t xml:space="preserve">Add to a potion to increase effects</t>
  </si>
  <si>
    <t xml:space="preserve">Explodes on addition to the potion, doing 4d10 fire damage in a 5m radius. </t>
  </si>
  <si>
    <t xml:space="preserve">Stinksap</t>
  </si>
  <si>
    <t xml:space="preserve">Veritaserum</t>
  </si>
  <si>
    <t xml:space="preserve">Colourless, odourless liquid. Indistinguishable from water. </t>
  </si>
  <si>
    <t xml:space="preserve">Forces the drinker to answer questions truthfully on a failed DV 15 SPR (endurance) Resist check. </t>
  </si>
  <si>
    <t xml:space="preserve">Target babbles incoherently. What they say may be the truth, but it is not an answer to a question.</t>
  </si>
  <si>
    <t xml:space="preserve">Jarvey Fang</t>
  </si>
  <si>
    <t xml:space="preserve">Viper\apos{}s Venom</t>
  </si>
  <si>
    <t xml:space="preserve">A blue liquid with a slight acrid odour.</t>
  </si>
  <si>
    <t xml:space="preserve">Applies the {\it Poisoned: Mild} status effect and immediately deals</t>
  </si>
  <si>
    <t xml:space="preserve">Asp Tail</t>
  </si>
  <si>
    <t xml:space="preserve">Wiggenweld Potion</t>
  </si>
  <si>
    <t xml:space="preserve">Vibrant red fluid with a pleasant, herbal aroma.</t>
  </si>
  <si>
    <t xml:space="preserve">Restores HP</t>
  </si>
  <si>
    <t xml:space="preserve">Injuries heal improperly, leaving the drinker Vulnerable to fire damage.</t>
  </si>
</sst>
</file>

<file path=xl/styles.xml><?xml version="1.0" encoding="utf-8"?>
<styleSheet xmlns="http://schemas.openxmlformats.org/spreadsheetml/2006/main">
  <numFmts count="2">
    <numFmt numFmtId="164" formatCode="General"/>
    <numFmt numFmtId="165"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9">
    <fill>
      <patternFill patternType="none"/>
    </fill>
    <fill>
      <patternFill patternType="gray125"/>
    </fill>
    <fill>
      <patternFill patternType="solid">
        <fgColor rgb="FFEEEEEE"/>
        <bgColor rgb="FFDEE6EF"/>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s>
  <borders count="3">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color rgb="FFCCCCCC"/>
      </left>
      <right style="hair">
        <color rgb="FFCCCCCC"/>
      </right>
      <top style="hair">
        <color rgb="FFCCCCCC"/>
      </top>
      <bottom style="hair">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general" vertical="center" textRotation="0" wrapText="tru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left" vertical="center" textRotation="0" wrapText="true" indent="0" shrinkToFit="false"/>
      <protection locked="true" hidden="false"/>
    </xf>
    <xf numFmtId="164" fontId="0" fillId="4" borderId="2" xfId="0" applyFont="false" applyBorder="true" applyAlignment="true" applyProtection="false">
      <alignment horizontal="general" vertical="center" textRotation="0" wrapText="tru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general"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6" borderId="2" xfId="0" applyFont="false" applyBorder="true" applyAlignment="true" applyProtection="false">
      <alignment horizontal="general" vertical="center" textRotation="0" wrapText="false" indent="0" shrinkToFit="false"/>
      <protection locked="true" hidden="false"/>
    </xf>
    <xf numFmtId="164"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false" applyBorder="true" applyAlignment="true" applyProtection="false">
      <alignment horizontal="general" vertical="center" textRotation="0" wrapText="false" indent="0" shrinkToFit="false"/>
      <protection locked="true" hidden="false"/>
    </xf>
    <xf numFmtId="164" fontId="0" fillId="7" borderId="2" xfId="0" applyFont="false" applyBorder="true" applyAlignment="true" applyProtection="false">
      <alignment horizontal="center" vertical="center" textRotation="0" wrapText="false" indent="0" shrinkToFit="false"/>
      <protection locked="true" hidden="false"/>
    </xf>
    <xf numFmtId="164" fontId="0" fillId="8" borderId="2"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center" vertical="center" textRotation="0" wrapText="false" indent="0" shrinkToFit="false"/>
      <protection locked="true" hidden="false"/>
    </xf>
    <xf numFmtId="164" fontId="4" fillId="6" borderId="2" xfId="0" applyFont="true" applyBorder="true" applyAlignment="true" applyProtection="false">
      <alignment horizontal="center" vertical="center" textRotation="0" wrapText="false" indent="0" shrinkToFit="false"/>
      <protection locked="true" hidden="false"/>
    </xf>
    <xf numFmtId="164" fontId="4" fillId="7" borderId="2" xfId="0" applyFont="true" applyBorder="true" applyAlignment="true" applyProtection="false">
      <alignment horizontal="center" vertical="center" textRotation="0" wrapText="false" indent="0" shrinkToFit="false"/>
      <protection locked="true" hidden="false"/>
    </xf>
    <xf numFmtId="164" fontId="4" fillId="8" borderId="2" xfId="0" applyFont="true" applyBorder="true" applyAlignment="true" applyProtection="false">
      <alignment horizontal="center" vertical="center" textRotation="0" wrapText="false" indent="0" shrinkToFit="false"/>
      <protection locked="true" hidden="false"/>
    </xf>
    <xf numFmtId="165" fontId="0" fillId="2" borderId="2" xfId="0" applyFont="false" applyBorder="true" applyAlignment="true" applyProtection="false">
      <alignment horizontal="center" vertical="center" textRotation="0" wrapText="false" indent="0" shrinkToFit="false"/>
      <protection locked="true" hidden="false"/>
    </xf>
    <xf numFmtId="165" fontId="0" fillId="6" borderId="2" xfId="0" applyFont="false" applyBorder="true" applyAlignment="true" applyProtection="false">
      <alignment horizontal="center" vertical="center" textRotation="0" wrapText="false" indent="0" shrinkToFit="false"/>
      <protection locked="true" hidden="false"/>
    </xf>
    <xf numFmtId="164" fontId="0" fillId="7" borderId="2" xfId="0" applyFont="true" applyBorder="true" applyAlignment="true" applyProtection="false">
      <alignment horizontal="general" vertical="center" textRotation="0" wrapText="false" indent="0" shrinkToFit="false"/>
      <protection locked="true" hidden="false"/>
    </xf>
    <xf numFmtId="165" fontId="0" fillId="5" borderId="2" xfId="0" applyFont="false" applyBorder="true" applyAlignment="true" applyProtection="false">
      <alignment horizontal="center" vertical="center" textRotation="0" wrapText="false" indent="0" shrinkToFit="false"/>
      <protection locked="true" hidden="false"/>
    </xf>
    <xf numFmtId="165" fontId="0" fillId="7" borderId="2"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FFF99"/>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D100"/>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2" topLeftCell="O43" activePane="bottomRight" state="frozen"/>
      <selection pane="topLeft" activeCell="A1" activeCellId="0" sqref="A1"/>
      <selection pane="topRight" activeCell="O1" activeCellId="0" sqref="O1"/>
      <selection pane="bottomLeft" activeCell="A43" activeCellId="0" sqref="A43"/>
      <selection pane="bottomRight" activeCell="O53" activeCellId="0" sqref="O53"/>
    </sheetView>
  </sheetViews>
  <sheetFormatPr defaultColWidth="11.55078125" defaultRowHeight="12.8" zeroHeight="false" outlineLevelRow="0" outlineLevelCol="0"/>
  <cols>
    <col collapsed="false" customWidth="true" hidden="false" outlineLevel="0" max="1" min="1" style="1" width="23.61"/>
    <col collapsed="false" customWidth="true" hidden="false" outlineLevel="0" max="3" min="2" style="1" width="18.44"/>
    <col collapsed="false" customWidth="true" hidden="false" outlineLevel="0" max="4" min="4" style="1" width="13.89"/>
    <col collapsed="false" customWidth="true" hidden="false" outlineLevel="0" max="5" min="5" style="2" width="22.1"/>
    <col collapsed="false" customWidth="true" hidden="false" outlineLevel="0" max="7" min="6" style="3" width="16.41"/>
    <col collapsed="false" customWidth="true" hidden="false" outlineLevel="0" max="8" min="8" style="4" width="13.02"/>
    <col collapsed="false" customWidth="true" hidden="false" outlineLevel="0" max="9" min="9" style="4" width="14.01"/>
    <col collapsed="false" customWidth="true" hidden="false" outlineLevel="0" max="10" min="10" style="5" width="23.61"/>
    <col collapsed="false" customWidth="true" hidden="false" outlineLevel="0" max="11" min="11" style="6" width="16.41"/>
    <col collapsed="false" customWidth="true" hidden="false" outlineLevel="0" max="12" min="12" style="6" width="17.81"/>
    <col collapsed="false" customWidth="true" hidden="false" outlineLevel="0" max="13" min="13" style="6" width="15.66"/>
    <col collapsed="false" customWidth="true" hidden="false" outlineLevel="0" max="14" min="14" style="6" width="17.81"/>
    <col collapsed="false" customWidth="true" hidden="false" outlineLevel="0" max="15" min="15" style="7" width="16.8"/>
    <col collapsed="false" customWidth="true" hidden="false" outlineLevel="0" max="16" min="16" style="8" width="9.47"/>
    <col collapsed="false" customWidth="false" hidden="false" outlineLevel="0" max="17" min="17" style="8" width="11.52"/>
    <col collapsed="false" customWidth="true" hidden="false" outlineLevel="0" max="18" min="18" style="9" width="17.17"/>
    <col collapsed="false" customWidth="true" hidden="false" outlineLevel="0" max="19" min="19" style="10" width="9.47"/>
    <col collapsed="false" customWidth="true" hidden="false" outlineLevel="0" max="20" min="20" style="10" width="5.69"/>
    <col collapsed="false" customWidth="true" hidden="false" outlineLevel="0" max="21" min="21" style="11" width="16.07"/>
    <col collapsed="false" customWidth="true" hidden="false" outlineLevel="0" max="22" min="22" style="12" width="7.34"/>
    <col collapsed="false" customWidth="true" hidden="false" outlineLevel="0" max="23" min="23" style="12" width="5.69"/>
    <col collapsed="false" customWidth="true" hidden="false" outlineLevel="0" max="24" min="24" style="13" width="19.96"/>
    <col collapsed="false" customWidth="true" hidden="false" outlineLevel="0" max="25" min="25" style="14" width="7.34"/>
    <col collapsed="false" customWidth="true" hidden="false" outlineLevel="0" max="26" min="26" style="14" width="5.69"/>
    <col collapsed="false" customWidth="true" hidden="false" outlineLevel="0" max="27" min="27" style="15" width="14.02"/>
    <col collapsed="false" customWidth="true" hidden="false" outlineLevel="0" max="28" min="28" style="3" width="10.73"/>
    <col collapsed="false" customWidth="true" hidden="false" outlineLevel="0" max="29" min="29" style="3" width="15.29"/>
    <col collapsed="false" customWidth="true" hidden="false" outlineLevel="0" max="30" min="30" style="3" width="10.73"/>
    <col collapsed="false" customWidth="false" hidden="false" outlineLevel="0" max="1025" min="31" style="16" width="11.54"/>
  </cols>
  <sheetData>
    <row r="1" customFormat="false" ht="12.8" hidden="false" customHeight="true" outlineLevel="0" collapsed="false">
      <c r="A1" s="17" t="s">
        <v>0</v>
      </c>
      <c r="B1" s="17" t="s">
        <v>1</v>
      </c>
      <c r="C1" s="17" t="s">
        <v>2</v>
      </c>
      <c r="D1" s="17" t="s">
        <v>3</v>
      </c>
      <c r="E1" s="18" t="s">
        <v>4</v>
      </c>
      <c r="F1" s="19" t="s">
        <v>5</v>
      </c>
      <c r="G1" s="19" t="s">
        <v>6</v>
      </c>
      <c r="H1" s="19" t="s">
        <v>7</v>
      </c>
      <c r="I1" s="18" t="s">
        <v>8</v>
      </c>
      <c r="J1" s="18" t="s">
        <v>9</v>
      </c>
      <c r="K1" s="20" t="s">
        <v>10</v>
      </c>
      <c r="L1" s="20" t="s">
        <v>11</v>
      </c>
      <c r="M1" s="20" t="s">
        <v>12</v>
      </c>
      <c r="N1" s="20" t="s">
        <v>13</v>
      </c>
      <c r="O1" s="21" t="s">
        <v>14</v>
      </c>
      <c r="P1" s="21"/>
      <c r="Q1" s="21"/>
      <c r="R1" s="22" t="s">
        <v>15</v>
      </c>
      <c r="S1" s="22"/>
      <c r="T1" s="22"/>
      <c r="U1" s="23" t="s">
        <v>16</v>
      </c>
      <c r="V1" s="23"/>
      <c r="W1" s="23"/>
      <c r="X1" s="24" t="s">
        <v>16</v>
      </c>
      <c r="Y1" s="24"/>
      <c r="Z1" s="24"/>
      <c r="AA1" s="25" t="s">
        <v>17</v>
      </c>
      <c r="AB1" s="19" t="s">
        <v>18</v>
      </c>
      <c r="AC1" s="19" t="s">
        <v>19</v>
      </c>
      <c r="AD1" s="19" t="s">
        <v>20</v>
      </c>
    </row>
    <row r="2" customFormat="false" ht="12.8" hidden="false" customHeight="false" outlineLevel="0" collapsed="false">
      <c r="A2" s="17"/>
      <c r="B2" s="17"/>
      <c r="C2" s="17"/>
      <c r="D2" s="17"/>
      <c r="E2" s="18"/>
      <c r="F2" s="19"/>
      <c r="G2" s="19"/>
      <c r="H2" s="19"/>
      <c r="I2" s="18"/>
      <c r="J2" s="18"/>
      <c r="K2" s="20"/>
      <c r="L2" s="20"/>
      <c r="M2" s="20"/>
      <c r="N2" s="20"/>
      <c r="O2" s="21" t="s">
        <v>21</v>
      </c>
      <c r="P2" s="21" t="s">
        <v>22</v>
      </c>
      <c r="Q2" s="21" t="s">
        <v>2</v>
      </c>
      <c r="R2" s="22" t="s">
        <v>23</v>
      </c>
      <c r="S2" s="22" t="s">
        <v>22</v>
      </c>
      <c r="T2" s="22" t="s">
        <v>2</v>
      </c>
      <c r="U2" s="23" t="s">
        <v>21</v>
      </c>
      <c r="V2" s="23" t="s">
        <v>24</v>
      </c>
      <c r="W2" s="23" t="s">
        <v>2</v>
      </c>
      <c r="X2" s="24" t="s">
        <v>21</v>
      </c>
      <c r="Y2" s="24" t="s">
        <v>24</v>
      </c>
      <c r="Z2" s="24" t="s">
        <v>2</v>
      </c>
      <c r="AA2" s="25"/>
      <c r="AB2" s="19"/>
      <c r="AC2" s="19"/>
      <c r="AD2" s="19"/>
    </row>
    <row r="3" customFormat="false" ht="68.65" hidden="false" customHeight="false" outlineLevel="0" collapsed="false">
      <c r="A3" s="1" t="s">
        <v>25</v>
      </c>
      <c r="B3" s="1" t="s">
        <v>26</v>
      </c>
      <c r="C3" s="1" t="n">
        <f aca="false">ROUND((I3*150/8 +(H3/1.5)^2)/ D3,0)</f>
        <v>42</v>
      </c>
      <c r="D3" s="1" t="n">
        <v>3</v>
      </c>
      <c r="E3" s="2" t="s">
        <v>27</v>
      </c>
      <c r="F3" s="3" t="n">
        <v>2</v>
      </c>
      <c r="G3" s="3" t="s">
        <v>28</v>
      </c>
      <c r="H3" s="4" t="n">
        <v>14</v>
      </c>
      <c r="I3" s="4" t="n">
        <v>2</v>
      </c>
      <c r="J3" s="5" t="s">
        <v>29</v>
      </c>
      <c r="K3" s="6" t="s">
        <v>30</v>
      </c>
      <c r="L3" s="6" t="s">
        <v>31</v>
      </c>
      <c r="M3" s="6" t="s">
        <v>32</v>
      </c>
      <c r="N3" s="6" t="s">
        <v>33</v>
      </c>
      <c r="O3" s="7" t="s">
        <v>34</v>
      </c>
      <c r="P3" s="8" t="n">
        <v>200</v>
      </c>
      <c r="Q3" s="26" t="n">
        <f aca="false">IF(P3&gt;0,IF($P3+$S3+$V3+$Y3 &gt; 0,MAX(1,ROUND($AC3*P3/($P3+$S3+$V3+$Y3),0)),""),"")</f>
        <v>6</v>
      </c>
      <c r="R3" s="9" t="s">
        <v>35</v>
      </c>
      <c r="S3" s="10" t="n">
        <v>25</v>
      </c>
      <c r="T3" s="10" t="n">
        <f aca="false">IF(S3&gt;0,IF($P3+$S3+$V3+$Y3 &gt; 0,MAX(1,ROUND($AC3*S3/($P3+$S3+$V3+$Y3),0)),""),"")</f>
        <v>1</v>
      </c>
      <c r="U3" s="11" t="s">
        <v>36</v>
      </c>
      <c r="V3" s="12" t="n">
        <v>200</v>
      </c>
      <c r="W3" s="27" t="n">
        <f aca="false">IF(V3&gt;0,IF($P3+$S3+$V3+$Y3 &gt; 0,MAX(1,ROUND($AC3*V3/($P3+$S3+$V3+$Y3),0)),""),"")</f>
        <v>6</v>
      </c>
      <c r="X3" s="13" t="s">
        <v>37</v>
      </c>
      <c r="Y3" s="14" t="n">
        <v>25</v>
      </c>
      <c r="Z3" s="14" t="n">
        <f aca="false">IF(Y3&gt;0,IF($P3+$S3+$V3+$Y3 &gt; 0,MAX(1,ROUND($AC3*Y3/($P3+$S3+$V3+$Y3),0)),""),"")</f>
        <v>1</v>
      </c>
      <c r="AB3" s="3" t="n">
        <f aca="false">(1+P3/100)*(1+S3/100)*(1+V3/100)*(1+Y3/100)*100</f>
        <v>1406.25</v>
      </c>
      <c r="AC3" s="3" t="n">
        <f aca="false">_xlfn.CEILING.MATH(MIN(H3,AB3/100))</f>
        <v>14</v>
      </c>
      <c r="AD3" s="3" t="n">
        <f aca="false">ROUND(F3*(1+P3/100)*(1+S3/100)*(1+V3/100)*(1+Y3/100),1)</f>
        <v>28.1</v>
      </c>
    </row>
    <row r="4" customFormat="false" ht="35.05" hidden="false" customHeight="false" outlineLevel="0" collapsed="false">
      <c r="A4" s="1" t="s">
        <v>38</v>
      </c>
      <c r="B4" s="1" t="s">
        <v>39</v>
      </c>
      <c r="C4" s="1" t="n">
        <f aca="false">ROUND((I4*150/8 +(H4/1.5)^2)/ D4,0)</f>
        <v>38</v>
      </c>
      <c r="D4" s="1" t="n">
        <v>3</v>
      </c>
      <c r="E4" s="2" t="s">
        <v>40</v>
      </c>
      <c r="F4" s="3" t="n">
        <v>2</v>
      </c>
      <c r="G4" s="3" t="s">
        <v>41</v>
      </c>
      <c r="H4" s="4" t="n">
        <v>13</v>
      </c>
      <c r="I4" s="4" t="n">
        <v>2</v>
      </c>
      <c r="J4" s="5" t="s">
        <v>42</v>
      </c>
      <c r="K4" s="6" t="s">
        <v>43</v>
      </c>
      <c r="L4" s="6" t="s">
        <v>44</v>
      </c>
      <c r="O4" s="7" t="s">
        <v>45</v>
      </c>
      <c r="P4" s="8" t="n">
        <v>100</v>
      </c>
      <c r="Q4" s="26" t="n">
        <f aca="false">IF(P4&gt;0,IF($P4+$S4+$V4+$Y4 &gt; 0,MAX(1,ROUND($AC4*P4/($P4+$S4+$V4+$Y4),0)),""),"")</f>
        <v>2</v>
      </c>
      <c r="R4" s="9" t="s">
        <v>46</v>
      </c>
      <c r="S4" s="10" t="n">
        <v>100</v>
      </c>
      <c r="T4" s="10" t="n">
        <f aca="false">IF(S4&gt;0,IF($P4+$S4+$V4+$Y4 &gt; 0,MAX(1,ROUND($AC4*S4/($P4+$S4+$V4+$Y4),0)),""),"")</f>
        <v>2</v>
      </c>
      <c r="U4" s="11" t="s">
        <v>47</v>
      </c>
      <c r="V4" s="12" t="n">
        <v>25</v>
      </c>
      <c r="W4" s="27" t="n">
        <f aca="false">IF(V4&gt;0,IF($P4+$S4+$V4+$Y4 &gt; 0,MAX(1,ROUND($AC4*V4/($P4+$S4+$V4+$Y4),0)),""),"")</f>
        <v>1</v>
      </c>
      <c r="Z4" s="14" t="str">
        <f aca="false">IF(Y4&gt;0,IF($P4+$S4+$V4+$Y4 &gt; 0,MAX(1,ROUND($AC4*Y4/($P4+$S4+$V4+$Y4),0)),""),"")</f>
        <v/>
      </c>
      <c r="AB4" s="3" t="n">
        <f aca="false">(1+P4/100)*(1+S4/100)*(1+V4/100)*(1+Y4/100)*100</f>
        <v>500</v>
      </c>
      <c r="AC4" s="3" t="n">
        <f aca="false">_xlfn.CEILING.MATH(MIN(H4,AB4/100))</f>
        <v>5</v>
      </c>
      <c r="AD4" s="3" t="n">
        <f aca="false">ROUND(F4*(1+P4/100)*(1+S4/100)*(1+V4/100)*(1+Y4/100),1)</f>
        <v>10</v>
      </c>
    </row>
    <row r="5" customFormat="false" ht="57.45" hidden="false" customHeight="false" outlineLevel="0" collapsed="false">
      <c r="A5" s="1" t="s">
        <v>48</v>
      </c>
      <c r="B5" s="1" t="s">
        <v>49</v>
      </c>
      <c r="C5" s="1" t="n">
        <f aca="false">ROUND((I5*150/8 +(H5/1.5)^2)/ D5,0)</f>
        <v>289</v>
      </c>
      <c r="D5" s="1" t="n">
        <v>1</v>
      </c>
      <c r="E5" s="2" t="s">
        <v>50</v>
      </c>
      <c r="F5" s="3" t="n">
        <v>3</v>
      </c>
      <c r="G5" s="3" t="s">
        <v>51</v>
      </c>
      <c r="H5" s="3" t="n">
        <v>12</v>
      </c>
      <c r="I5" s="3" t="n">
        <v>12</v>
      </c>
      <c r="J5" s="5" t="s">
        <v>52</v>
      </c>
      <c r="K5" s="6" t="s">
        <v>53</v>
      </c>
      <c r="L5" s="6" t="s">
        <v>54</v>
      </c>
      <c r="M5" s="6" t="s">
        <v>55</v>
      </c>
      <c r="O5" s="7" t="s">
        <v>56</v>
      </c>
      <c r="P5" s="8" t="n">
        <v>150</v>
      </c>
      <c r="Q5" s="26" t="n">
        <f aca="false">IF(P5&gt;0,IF($P5+$S5+$V5+$Y5 &gt; 0,MAX(1,ROUND($AC5*P5/($P5+$S5+$V5+$Y5),0)),""),"")</f>
        <v>4</v>
      </c>
      <c r="R5" s="9" t="s">
        <v>57</v>
      </c>
      <c r="S5" s="10" t="n">
        <v>75</v>
      </c>
      <c r="T5" s="10" t="n">
        <f aca="false">IF(S5&gt;0,IF($P5+$S5+$V5+$Y5 &gt; 0,MAX(1,ROUND($AC5*S5/($P5+$S5+$V5+$Y5),0)),""),"")</f>
        <v>2</v>
      </c>
      <c r="U5" s="11" t="s">
        <v>58</v>
      </c>
      <c r="V5" s="12" t="n">
        <v>200</v>
      </c>
      <c r="W5" s="27" t="n">
        <f aca="false">IF(V5&gt;0,IF($P5+$S5+$V5+$Y5 &gt; 0,MAX(1,ROUND($AC5*V5/($P5+$S5+$V5+$Y5),0)),""),"")</f>
        <v>5</v>
      </c>
      <c r="X5" s="28" t="s">
        <v>59</v>
      </c>
      <c r="Y5" s="14" t="n">
        <v>50</v>
      </c>
      <c r="Z5" s="14" t="n">
        <f aca="false">IF(Y5&gt;0,IF($P5+$S5+$V5+$Y5 &gt; 0,MAX(1,ROUND($AC5*Y5/($P5+$S5+$V5+$Y5),0)),""),"")</f>
        <v>1</v>
      </c>
      <c r="AB5" s="3" t="n">
        <f aca="false">(1+P5/100)*(1+S5/100)*(1+V5/100)*(1+Y5/100)*100</f>
        <v>1968.75</v>
      </c>
      <c r="AC5" s="3" t="n">
        <f aca="false">_xlfn.CEILING.MATH(MIN(H5,AB5/100))</f>
        <v>12</v>
      </c>
      <c r="AD5" s="3" t="n">
        <f aca="false">ROUND(F5*(1+P5/100)*(1+S5/100)*(1+V5/100)*(1+Y5/100),1)</f>
        <v>59.1</v>
      </c>
    </row>
    <row r="6" customFormat="false" ht="46.25" hidden="false" customHeight="false" outlineLevel="0" collapsed="false">
      <c r="A6" s="1" t="s">
        <v>60</v>
      </c>
      <c r="B6" s="1" t="s">
        <v>61</v>
      </c>
      <c r="C6" s="1" t="n">
        <f aca="false">ROUND((I6*150/8 +(H6/1.5)^2)/ D6,0)</f>
        <v>34</v>
      </c>
      <c r="D6" s="1" t="n">
        <v>3</v>
      </c>
      <c r="E6" s="2" t="s">
        <v>62</v>
      </c>
      <c r="F6" s="3" t="n">
        <v>4</v>
      </c>
      <c r="G6" s="3" t="s">
        <v>63</v>
      </c>
      <c r="H6" s="4" t="n">
        <v>12</v>
      </c>
      <c r="I6" s="4" t="n">
        <v>2</v>
      </c>
      <c r="J6" s="5" t="s">
        <v>64</v>
      </c>
      <c r="K6" s="6" t="s">
        <v>65</v>
      </c>
      <c r="L6" s="6" t="s">
        <v>44</v>
      </c>
      <c r="M6" s="6" t="s">
        <v>66</v>
      </c>
      <c r="O6" s="7" t="s">
        <v>67</v>
      </c>
      <c r="P6" s="8" t="n">
        <v>25</v>
      </c>
      <c r="Q6" s="26" t="n">
        <f aca="false">IF(P6&gt;0,IF($P6+$S6+$V6+$Y6 &gt; 0,MAX(1,ROUND($AC6*P6/($P6+$S6+$V6+$Y6),0)),""),"")</f>
        <v>1</v>
      </c>
      <c r="R6" s="9" t="s">
        <v>68</v>
      </c>
      <c r="S6" s="10" t="n">
        <v>25</v>
      </c>
      <c r="T6" s="10" t="n">
        <f aca="false">IF(S6&gt;0,IF($P6+$S6+$V6+$Y6 &gt; 0,MAX(1,ROUND($AC6*S6/($P6+$S6+$V6+$Y6),0)),""),"")</f>
        <v>1</v>
      </c>
      <c r="U6" s="11" t="s">
        <v>69</v>
      </c>
      <c r="V6" s="12" t="n">
        <v>100</v>
      </c>
      <c r="W6" s="27" t="n">
        <f aca="false">IF(V6&gt;0,IF($P6+$S6+$V6+$Y6 &gt; 0,MAX(1,ROUND($AC6*V6/($P6+$S6+$V6+$Y6),0)),""),"")</f>
        <v>3</v>
      </c>
      <c r="Z6" s="14" t="str">
        <f aca="false">IF(Y6&gt;0,IF($P6+$S6+$V6+$Y6 &gt; 0,MAX(1,ROUND($AC6*Y6/($P6+$S6+$V6+$Y6),0)),""),"")</f>
        <v/>
      </c>
      <c r="AB6" s="3" t="n">
        <f aca="false">(1+P6/100)*(1+S6/100)*(1+V6/100)*(1+Y6/100)*100</f>
        <v>312.5</v>
      </c>
      <c r="AC6" s="3" t="n">
        <f aca="false">_xlfn.CEILING.MATH(MIN(H6,AB6/100))</f>
        <v>4</v>
      </c>
      <c r="AD6" s="3" t="n">
        <f aca="false">ROUND(F6*(1+P6/100)*(1+S6/100)*(1+V6/100)*(1+Y6/100),1)</f>
        <v>12.5</v>
      </c>
    </row>
    <row r="7" customFormat="false" ht="35.05" hidden="false" customHeight="false" outlineLevel="0" collapsed="false">
      <c r="A7" s="1" t="s">
        <v>70</v>
      </c>
      <c r="B7" s="1" t="s">
        <v>71</v>
      </c>
      <c r="C7" s="1" t="n">
        <f aca="false">ROUND((I7*150/8 +(H7/1.5)^2)/ D7,0)</f>
        <v>21</v>
      </c>
      <c r="D7" s="1" t="n">
        <v>3</v>
      </c>
      <c r="E7" s="2" t="s">
        <v>72</v>
      </c>
      <c r="F7" s="3" t="n">
        <v>25</v>
      </c>
      <c r="G7" s="3" t="s">
        <v>73</v>
      </c>
      <c r="H7" s="3" t="n">
        <v>10</v>
      </c>
      <c r="I7" s="3" t="n">
        <v>1</v>
      </c>
      <c r="J7" s="5" t="s">
        <v>74</v>
      </c>
      <c r="K7" s="6" t="s">
        <v>75</v>
      </c>
      <c r="L7" s="6" t="s">
        <v>66</v>
      </c>
      <c r="O7" s="7" t="s">
        <v>76</v>
      </c>
      <c r="P7" s="8" t="n">
        <v>200</v>
      </c>
      <c r="Q7" s="26" t="n">
        <f aca="false">IF(P7&gt;0,IF($P7+$S7+$V7+$Y7 &gt; 0,MAX(1,ROUND($AC7*P7/($P7+$S7+$V7+$Y7),0)),""),"")</f>
        <v>4</v>
      </c>
      <c r="R7" s="9" t="s">
        <v>77</v>
      </c>
      <c r="S7" s="10" t="n">
        <v>25</v>
      </c>
      <c r="T7" s="10" t="n">
        <f aca="false">IF(S7&gt;0,IF($P7+$S7+$V7+$Y7 &gt; 0,MAX(1,ROUND($AC7*S7/($P7+$S7+$V7+$Y7),0)),""),"")</f>
        <v>1</v>
      </c>
      <c r="U7" s="11" t="s">
        <v>59</v>
      </c>
      <c r="V7" s="12" t="n">
        <v>25</v>
      </c>
      <c r="W7" s="27" t="n">
        <f aca="false">IF(V7&gt;0,IF($P7+$S7+$V7+$Y7 &gt; 0,MAX(1,ROUND($AC7*V7/($P7+$S7+$V7+$Y7),0)),""),"")</f>
        <v>1</v>
      </c>
      <c r="Z7" s="14" t="str">
        <f aca="false">IF(Y7&gt;0,IF($P7+$S7+$V7+$Y7 &gt; 0,MAX(1,ROUND($AC7*Y7/($P7+$S7+$V7+$Y7),0)),""),"")</f>
        <v/>
      </c>
      <c r="AA7" s="15" t="n">
        <v>1</v>
      </c>
      <c r="AB7" s="3" t="n">
        <f aca="false">(1+P7/100)*(1+S7/100)*(1+V7/100)*(1+Y7/100)*100</f>
        <v>468.75</v>
      </c>
      <c r="AC7" s="3" t="n">
        <f aca="false">_xlfn.CEILING.MATH(MIN(H7,AB7/100))</f>
        <v>5</v>
      </c>
      <c r="AD7" s="3" t="n">
        <f aca="false">ROUND(F7*(1+P7/100)*(1+S7/100)*(1+V7/100)*(1+Y7/100),1)</f>
        <v>117.2</v>
      </c>
    </row>
    <row r="8" customFormat="false" ht="57.45" hidden="false" customHeight="false" outlineLevel="0" collapsed="false">
      <c r="A8" s="1" t="s">
        <v>78</v>
      </c>
      <c r="B8" s="1" t="s">
        <v>79</v>
      </c>
      <c r="C8" s="1" t="n">
        <f aca="false">ROUND((I8*150/8 +(H8/1.5)^2)/ D8,0)</f>
        <v>40</v>
      </c>
      <c r="D8" s="1" t="n">
        <v>3</v>
      </c>
      <c r="E8" s="2" t="s">
        <v>80</v>
      </c>
      <c r="F8" s="3" t="n">
        <v>2</v>
      </c>
      <c r="G8" s="3" t="s">
        <v>63</v>
      </c>
      <c r="H8" s="4" t="n">
        <v>12</v>
      </c>
      <c r="I8" s="4" t="n">
        <v>3</v>
      </c>
      <c r="J8" s="5" t="s">
        <v>81</v>
      </c>
      <c r="K8" s="6" t="s">
        <v>82</v>
      </c>
      <c r="L8" s="6" t="s">
        <v>83</v>
      </c>
      <c r="M8" s="6" t="s">
        <v>56</v>
      </c>
      <c r="O8" s="7" t="s">
        <v>84</v>
      </c>
      <c r="P8" s="8" t="n">
        <v>200</v>
      </c>
      <c r="Q8" s="26" t="n">
        <f aca="false">IF(P8&gt;0,IF($P8+$S8+$V8+$Y8 &gt; 0,MAX(1,ROUND($AC8*P8/($P8+$S8+$V8+$Y8),0)),""),"")</f>
        <v>4</v>
      </c>
      <c r="R8" s="9" t="s">
        <v>85</v>
      </c>
      <c r="S8" s="10" t="n">
        <v>1</v>
      </c>
      <c r="T8" s="29" t="n">
        <f aca="false">IF(S8&gt;0,IF($P8+$S8+$V8+$Y8 &gt; 0,MAX(1,ROUND($AC8*S8/($P8+$S8+$V8+$Y8),0)),""),"")</f>
        <v>1</v>
      </c>
      <c r="U8" s="11" t="s">
        <v>86</v>
      </c>
      <c r="V8" s="12" t="n">
        <v>25</v>
      </c>
      <c r="W8" s="27" t="n">
        <f aca="false">IF(V8&gt;0,IF($P8+$S8+$V8+$Y8 &gt; 0,MAX(1,ROUND($AC8*V8/($P8+$S8+$V8+$Y8),0)),""),"")</f>
        <v>1</v>
      </c>
      <c r="Z8" s="14" t="str">
        <f aca="false">IF(Y8&gt;0,IF($P8+$S8+$V8+$Y8 &gt; 0,MAX(1,ROUND($AC8*Y8/($P8+$S8+$V8+$Y8),0)),""),"")</f>
        <v/>
      </c>
      <c r="AB8" s="3" t="n">
        <f aca="false">(1+P8/100)*(1+S8/100)*(1+V8/100)*(1+Y8/100)*100</f>
        <v>378.75</v>
      </c>
      <c r="AC8" s="3" t="n">
        <f aca="false">_xlfn.CEILING.MATH(MIN(H8,AB8/100))</f>
        <v>4</v>
      </c>
      <c r="AD8" s="3" t="n">
        <f aca="false">ROUND(F8*(1+P8/100)*(1+S8/100)*(1+V8/100)*(1+Y8/100),1)</f>
        <v>7.6</v>
      </c>
    </row>
    <row r="9" customFormat="false" ht="35.05" hidden="false" customHeight="false" outlineLevel="0" collapsed="false">
      <c r="A9" s="1" t="s">
        <v>87</v>
      </c>
      <c r="B9" s="1" t="s">
        <v>88</v>
      </c>
      <c r="C9" s="1" t="n">
        <f aca="false">ROUND((I9*150/8 +(H9/1.5)^2)/ D9,0)</f>
        <v>108</v>
      </c>
      <c r="D9" s="1" t="n">
        <v>3</v>
      </c>
      <c r="E9" s="2" t="s">
        <v>89</v>
      </c>
      <c r="F9" s="3" t="n">
        <v>2</v>
      </c>
      <c r="G9" s="3" t="s">
        <v>90</v>
      </c>
      <c r="H9" s="4" t="n">
        <v>15</v>
      </c>
      <c r="I9" s="4" t="n">
        <v>12</v>
      </c>
      <c r="J9" s="5" t="s">
        <v>91</v>
      </c>
      <c r="K9" s="6" t="s">
        <v>45</v>
      </c>
      <c r="L9" s="6" t="s">
        <v>92</v>
      </c>
      <c r="M9" s="6" t="s">
        <v>93</v>
      </c>
      <c r="O9" s="7" t="s">
        <v>94</v>
      </c>
      <c r="P9" s="8" t="n">
        <v>100</v>
      </c>
      <c r="Q9" s="26" t="n">
        <f aca="false">IF(P9&gt;0,IF($P9+$S9+$V9+$Y9 &gt; 0,MAX(1,ROUND($AC9*P9/($P9+$S9+$V9+$Y9),0)),""),"")</f>
        <v>3</v>
      </c>
      <c r="R9" s="9" t="s">
        <v>95</v>
      </c>
      <c r="S9" s="10" t="n">
        <v>75</v>
      </c>
      <c r="T9" s="10" t="n">
        <f aca="false">IF(S9&gt;0,IF($P9+$S9+$V9+$Y9 &gt; 0,MAX(1,ROUND($AC9*S9/($P9+$S9+$V9+$Y9),0)),""),"")</f>
        <v>2</v>
      </c>
      <c r="U9" s="11" t="s">
        <v>96</v>
      </c>
      <c r="V9" s="12" t="n">
        <v>25</v>
      </c>
      <c r="W9" s="27" t="n">
        <f aca="false">IF(V9&gt;0,IF($P9+$S9+$V9+$Y9 &gt; 0,MAX(1,ROUND($AC9*V9/($P9+$S9+$V9+$Y9),0)),""),"")</f>
        <v>1</v>
      </c>
      <c r="Z9" s="14" t="str">
        <f aca="false">IF(Y9&gt;0,IF($P9+$S9+$V9+$Y9 &gt; 0,MAX(1,ROUND($AC9*Y9/($P9+$S9+$V9+$Y9),0)),""),"")</f>
        <v/>
      </c>
      <c r="AB9" s="3" t="n">
        <f aca="false">(1+P9/100)*(1+S9/100)*(1+V9/100)*(1+Y9/100)*100</f>
        <v>437.5</v>
      </c>
      <c r="AC9" s="3" t="n">
        <f aca="false">_xlfn.CEILING.MATH(MIN(H9,AB9/100))</f>
        <v>5</v>
      </c>
      <c r="AD9" s="3" t="n">
        <f aca="false">ROUND(F9*(1+P9/100)*(1+S9/100)*(1+V9/100)*(1+Y9/100),1)</f>
        <v>8.8</v>
      </c>
    </row>
    <row r="10" customFormat="false" ht="68.65" hidden="false" customHeight="false" outlineLevel="0" collapsed="false">
      <c r="A10" s="1" t="s">
        <v>97</v>
      </c>
      <c r="B10" s="1" t="s">
        <v>98</v>
      </c>
      <c r="C10" s="1" t="n">
        <f aca="false">ROUND((I10*150/8 +(H10/1.5)^2)/ D10,0)</f>
        <v>104</v>
      </c>
      <c r="D10" s="1" t="n">
        <v>3</v>
      </c>
      <c r="E10" s="2" t="s">
        <v>99</v>
      </c>
      <c r="F10" s="3" t="n">
        <v>5</v>
      </c>
      <c r="G10" s="3" t="s">
        <v>41</v>
      </c>
      <c r="H10" s="4" t="n">
        <v>14</v>
      </c>
      <c r="I10" s="4" t="n">
        <v>12</v>
      </c>
      <c r="J10" s="5" t="s">
        <v>100</v>
      </c>
      <c r="K10" s="6" t="s">
        <v>101</v>
      </c>
      <c r="L10" s="6" t="s">
        <v>102</v>
      </c>
      <c r="M10" s="6" t="s">
        <v>54</v>
      </c>
      <c r="O10" s="7" t="s">
        <v>94</v>
      </c>
      <c r="P10" s="8" t="n">
        <v>75</v>
      </c>
      <c r="Q10" s="26" t="n">
        <f aca="false">IF(P10&gt;0,IF($P10+$S10+$V10+$Y10 &gt; 0,MAX(1,ROUND($AC10*P10/($P10+$S10+$V10+$Y10),0)),""),"")</f>
        <v>2</v>
      </c>
      <c r="R10" s="9" t="s">
        <v>103</v>
      </c>
      <c r="S10" s="10" t="n">
        <v>150</v>
      </c>
      <c r="T10" s="10" t="n">
        <f aca="false">IF(S10&gt;0,IF($P10+$S10+$V10+$Y10 &gt; 0,MAX(1,ROUND($AC10*S10/($P10+$S10+$V10+$Y10),0)),""),"")</f>
        <v>5</v>
      </c>
      <c r="U10" s="11" t="s">
        <v>104</v>
      </c>
      <c r="V10" s="12" t="n">
        <v>50</v>
      </c>
      <c r="W10" s="27" t="n">
        <f aca="false">IF(V10&gt;0,IF($P10+$S10+$V10+$Y10 &gt; 0,MAX(1,ROUND($AC10*V10/($P10+$S10+$V10+$Y10),0)),""),"")</f>
        <v>2</v>
      </c>
      <c r="X10" s="13" t="s">
        <v>105</v>
      </c>
      <c r="Y10" s="14" t="n">
        <v>50</v>
      </c>
      <c r="Z10" s="14" t="n">
        <f aca="false">IF(Y10&gt;0,IF($P10+$S10+$V10+$Y10 &gt; 0,MAX(1,ROUND($AC10*Y10/($P10+$S10+$V10+$Y10),0)),""),"")</f>
        <v>2</v>
      </c>
      <c r="AB10" s="3" t="n">
        <f aca="false">(1+P10/100)*(1+S10/100)*(1+V10/100)*(1+Y10/100)*100</f>
        <v>984.375</v>
      </c>
      <c r="AC10" s="3" t="n">
        <f aca="false">_xlfn.CEILING.MATH(MIN(H10,AB10/100))</f>
        <v>10</v>
      </c>
      <c r="AD10" s="3" t="n">
        <f aca="false">ROUND(F10*(1+P10/100)*(1+S10/100)*(1+V10/100)*(1+Y10/100),1)</f>
        <v>49.2</v>
      </c>
    </row>
    <row r="11" customFormat="false" ht="23.85" hidden="false" customHeight="false" outlineLevel="0" collapsed="false">
      <c r="A11" s="1" t="s">
        <v>106</v>
      </c>
      <c r="B11" s="1" t="s">
        <v>107</v>
      </c>
      <c r="C11" s="1" t="n">
        <f aca="false">ROUND((I11*150/8 +(H11/1.5)^2)/ D11,0)</f>
        <v>21</v>
      </c>
      <c r="D11" s="1" t="n">
        <v>3</v>
      </c>
      <c r="E11" s="2" t="s">
        <v>108</v>
      </c>
      <c r="F11" s="3" t="n">
        <v>2</v>
      </c>
      <c r="G11" s="3" t="s">
        <v>41</v>
      </c>
      <c r="H11" s="4" t="n">
        <v>10</v>
      </c>
      <c r="I11" s="4" t="n">
        <v>1</v>
      </c>
      <c r="J11" s="5" t="s">
        <v>109</v>
      </c>
      <c r="K11" s="6" t="s">
        <v>110</v>
      </c>
      <c r="L11" s="6" t="s">
        <v>111</v>
      </c>
      <c r="M11" s="6" t="s">
        <v>112</v>
      </c>
      <c r="O11" s="7" t="s">
        <v>113</v>
      </c>
      <c r="P11" s="8" t="n">
        <v>50</v>
      </c>
      <c r="Q11" s="26" t="n">
        <f aca="false">IF(P11&gt;0,IF($P11+$S11+$V11+$Y11 &gt; 0,MAX(1,ROUND($AC11*P11/($P11+$S11+$V11+$Y11),0)),""),"")</f>
        <v>1</v>
      </c>
      <c r="R11" s="9" t="s">
        <v>114</v>
      </c>
      <c r="S11" s="10" t="n">
        <v>75</v>
      </c>
      <c r="T11" s="10" t="n">
        <f aca="false">IF(S11&gt;0,IF($P11+$S11+$V11+$Y11 &gt; 0,MAX(1,ROUND($AC11*S11/($P11+$S11+$V11+$Y11),0)),""),"")</f>
        <v>2</v>
      </c>
      <c r="U11" s="11" t="s">
        <v>115</v>
      </c>
      <c r="V11" s="12" t="n">
        <v>200</v>
      </c>
      <c r="W11" s="27" t="n">
        <f aca="false">IF(V11&gt;0,IF($P11+$S11+$V11+$Y11 &gt; 0,MAX(1,ROUND($AC11*V11/($P11+$S11+$V11+$Y11),0)),""),"")</f>
        <v>5</v>
      </c>
      <c r="Z11" s="14" t="str">
        <f aca="false">IF(Y11&gt;0,IF($P11+$S11+$V11+$Y11 &gt; 0,MAX(1,ROUND($AC11*Y11/($P11+$S11+$V11+$Y11),0)),""),"")</f>
        <v/>
      </c>
      <c r="AB11" s="3" t="n">
        <f aca="false">(1+P11/100)*(1+S11/100)*(1+V11/100)*(1+Y11/100)*100</f>
        <v>787.5</v>
      </c>
      <c r="AC11" s="3" t="n">
        <f aca="false">_xlfn.CEILING.MATH(MIN(H11,AB11/100))</f>
        <v>8</v>
      </c>
      <c r="AD11" s="3" t="n">
        <f aca="false">ROUND(F11*(1+P11/100)*(1+S11/100)*(1+V11/100)*(1+Y11/100),1)</f>
        <v>15.8</v>
      </c>
    </row>
    <row r="12" customFormat="false" ht="57.45" hidden="false" customHeight="false" outlineLevel="0" collapsed="false">
      <c r="A12" s="1" t="s">
        <v>116</v>
      </c>
      <c r="B12" s="1" t="s">
        <v>117</v>
      </c>
      <c r="C12" s="1" t="n">
        <f aca="false">ROUND((I12*150/8 +(H12/1.5)^2)/ D12,0)</f>
        <v>21</v>
      </c>
      <c r="D12" s="1" t="n">
        <v>3</v>
      </c>
      <c r="E12" s="2" t="s">
        <v>118</v>
      </c>
      <c r="F12" s="3" t="n">
        <v>2</v>
      </c>
      <c r="G12" s="3" t="s">
        <v>119</v>
      </c>
      <c r="H12" s="4" t="n">
        <v>10</v>
      </c>
      <c r="I12" s="4" t="n">
        <v>1</v>
      </c>
      <c r="J12" s="5" t="s">
        <v>120</v>
      </c>
      <c r="K12" s="6" t="s">
        <v>121</v>
      </c>
      <c r="L12" s="6" t="s">
        <v>122</v>
      </c>
      <c r="M12" s="6" t="s">
        <v>123</v>
      </c>
      <c r="O12" s="7" t="s">
        <v>124</v>
      </c>
      <c r="P12" s="8" t="n">
        <v>50</v>
      </c>
      <c r="Q12" s="26" t="n">
        <f aca="false">IF(P12&gt;0,IF($P12+$S12+$V12+$Y12 &gt; 0,MAX(1,ROUND($AC12*P12/($P12+$S12+$V12+$Y12),0)),""),"")</f>
        <v>1</v>
      </c>
      <c r="R12" s="9" t="s">
        <v>46</v>
      </c>
      <c r="S12" s="10" t="n">
        <v>150</v>
      </c>
      <c r="T12" s="10" t="n">
        <f aca="false">IF(S12&gt;0,IF($P12+$S12+$V12+$Y12 &gt; 0,MAX(1,ROUND($AC12*S12/($P12+$S12+$V12+$Y12),0)),""),"")</f>
        <v>4</v>
      </c>
      <c r="U12" s="11" t="s">
        <v>83</v>
      </c>
      <c r="V12" s="12" t="n">
        <v>50</v>
      </c>
      <c r="W12" s="27" t="n">
        <f aca="false">IF(V12&gt;0,IF($P12+$S12+$V12+$Y12 &gt; 0,MAX(1,ROUND($AC12*V12/($P12+$S12+$V12+$Y12),0)),""),"")</f>
        <v>1</v>
      </c>
      <c r="Z12" s="14" t="str">
        <f aca="false">IF(Y12&gt;0,IF($P12+$S12+$V12+$Y12 &gt; 0,MAX(1,ROUND($AC12*Y12/($P12+$S12+$V12+$Y12),0)),""),"")</f>
        <v/>
      </c>
      <c r="AB12" s="3" t="n">
        <f aca="false">(1+P12/100)*(1+S12/100)*(1+V12/100)*(1+Y12/100)*100</f>
        <v>562.5</v>
      </c>
      <c r="AC12" s="3" t="n">
        <f aca="false">_xlfn.CEILING.MATH(MIN(H12,AB12/100))</f>
        <v>6</v>
      </c>
      <c r="AD12" s="3" t="n">
        <f aca="false">ROUND(F12*(1+P12/100)*(1+S12/100)*(1+V12/100)*(1+Y12/100),1)</f>
        <v>11.3</v>
      </c>
    </row>
    <row r="13" customFormat="false" ht="46.25" hidden="false" customHeight="false" outlineLevel="0" collapsed="false">
      <c r="A13" s="1" t="s">
        <v>125</v>
      </c>
      <c r="B13" s="1" t="s">
        <v>126</v>
      </c>
      <c r="C13" s="1" t="n">
        <f aca="false">ROUND((I13*150/8 +(H13/1.5)^2)/ D13,0)</f>
        <v>183</v>
      </c>
      <c r="D13" s="1" t="n">
        <v>3</v>
      </c>
      <c r="E13" s="2" t="s">
        <v>127</v>
      </c>
      <c r="F13" s="3" t="n">
        <v>2</v>
      </c>
      <c r="G13" s="3" t="s">
        <v>128</v>
      </c>
      <c r="H13" s="4" t="n">
        <v>15</v>
      </c>
      <c r="I13" s="4" t="n">
        <v>24</v>
      </c>
      <c r="J13" s="5" t="s">
        <v>129</v>
      </c>
      <c r="K13" s="6" t="s">
        <v>130</v>
      </c>
      <c r="L13" s="6" t="s">
        <v>131</v>
      </c>
      <c r="M13" s="6" t="s">
        <v>132</v>
      </c>
      <c r="O13" s="7" t="s">
        <v>133</v>
      </c>
      <c r="P13" s="8" t="n">
        <v>100</v>
      </c>
      <c r="Q13" s="26" t="n">
        <f aca="false">IF(P13&gt;0,IF($P13+$S13+$V13+$Y13 &gt; 0,MAX(1,ROUND($AC13*P13/($P13+$S13+$V13+$Y13),0)),""),"")</f>
        <v>2</v>
      </c>
      <c r="R13" s="9" t="s">
        <v>134</v>
      </c>
      <c r="S13" s="10" t="n">
        <v>25</v>
      </c>
      <c r="T13" s="10" t="n">
        <f aca="false">IF(S13&gt;0,IF($P13+$S13+$V13+$Y13 &gt; 0,MAX(1,ROUND($AC13*S13/($P13+$S13+$V13+$Y13),0)),""),"")</f>
        <v>1</v>
      </c>
      <c r="U13" s="11" t="s">
        <v>59</v>
      </c>
      <c r="V13" s="12" t="n">
        <v>50</v>
      </c>
      <c r="W13" s="27" t="n">
        <f aca="false">IF(V13&gt;0,IF($P13+$S13+$V13+$Y13 &gt; 0,MAX(1,ROUND($AC13*V13/($P13+$S13+$V13+$Y13),0)),""),"")</f>
        <v>1</v>
      </c>
      <c r="Z13" s="14" t="str">
        <f aca="false">IF(Y13&gt;0,IF($P13+$S13+$V13+$Y13 &gt; 0,MAX(1,ROUND($AC13*Y13/($P13+$S13+$V13+$Y13),0)),""),"")</f>
        <v/>
      </c>
      <c r="AB13" s="3" t="n">
        <f aca="false">(1+P13/100)*(1+S13/100)*(1+V13/100)*(1+Y13/100)*100</f>
        <v>375</v>
      </c>
      <c r="AC13" s="3" t="n">
        <f aca="false">_xlfn.CEILING.MATH(MIN(H13,AB13/100))</f>
        <v>4</v>
      </c>
      <c r="AD13" s="3" t="n">
        <f aca="false">ROUND(F13*(1+P13/100)*(1+S13/100)*(1+V13/100)*(1+Y13/100),1)</f>
        <v>7.5</v>
      </c>
    </row>
    <row r="14" customFormat="false" ht="68.65" hidden="false" customHeight="false" outlineLevel="0" collapsed="false">
      <c r="A14" s="1" t="s">
        <v>135</v>
      </c>
      <c r="B14" s="1" t="s">
        <v>136</v>
      </c>
      <c r="C14" s="1" t="n">
        <f aca="false">ROUND((I14*150/8 +(H14/1.5)^2)/ D14,0)</f>
        <v>27</v>
      </c>
      <c r="D14" s="1" t="n">
        <v>3</v>
      </c>
      <c r="E14" s="2" t="s">
        <v>137</v>
      </c>
      <c r="F14" s="3" t="n">
        <v>2</v>
      </c>
      <c r="G14" s="3" t="s">
        <v>41</v>
      </c>
      <c r="H14" s="4" t="n">
        <v>10</v>
      </c>
      <c r="I14" s="4" t="n">
        <v>2</v>
      </c>
      <c r="J14" s="5" t="s">
        <v>138</v>
      </c>
      <c r="K14" s="6" t="s">
        <v>122</v>
      </c>
      <c r="L14" s="6" t="s">
        <v>139</v>
      </c>
      <c r="M14" s="6" t="s">
        <v>35</v>
      </c>
      <c r="O14" s="7" t="s">
        <v>140</v>
      </c>
      <c r="P14" s="8" t="n">
        <v>100</v>
      </c>
      <c r="Q14" s="26" t="n">
        <f aca="false">IF(P14&gt;0,IF($P14+$S14+$V14+$Y14 &gt; 0,MAX(1,ROUND($AC14*P14/($P14+$S14+$V14+$Y14),0)),""),"")</f>
        <v>3</v>
      </c>
      <c r="R14" s="9" t="s">
        <v>141</v>
      </c>
      <c r="S14" s="10" t="n">
        <v>150</v>
      </c>
      <c r="T14" s="10" t="n">
        <f aca="false">IF(S14&gt;0,IF($P14+$S14+$V14+$Y14 &gt; 0,MAX(1,ROUND($AC14*S14/($P14+$S14+$V14+$Y14),0)),""),"")</f>
        <v>5</v>
      </c>
      <c r="U14" s="11" t="s">
        <v>142</v>
      </c>
      <c r="V14" s="12" t="n">
        <v>50</v>
      </c>
      <c r="W14" s="27" t="n">
        <f aca="false">IF(V14&gt;0,IF($P14+$S14+$V14+$Y14 &gt; 0,MAX(1,ROUND($AC14*V14/($P14+$S14+$V14+$Y14),0)),""),"")</f>
        <v>2</v>
      </c>
      <c r="X14" s="13" t="s">
        <v>143</v>
      </c>
      <c r="Y14" s="14" t="n">
        <v>25</v>
      </c>
      <c r="Z14" s="14" t="n">
        <f aca="false">IF(Y14&gt;0,IF($P14+$S14+$V14+$Y14 &gt; 0,MAX(1,ROUND($AC14*Y14/($P14+$S14+$V14+$Y14),0)),""),"")</f>
        <v>1</v>
      </c>
      <c r="AB14" s="3" t="n">
        <f aca="false">(1+P14/100)*(1+S14/100)*(1+V14/100)*(1+Y14/100)*100</f>
        <v>937.5</v>
      </c>
      <c r="AC14" s="3" t="n">
        <f aca="false">_xlfn.CEILING.MATH(MIN(H14,AB14/100))</f>
        <v>10</v>
      </c>
      <c r="AD14" s="3" t="n">
        <f aca="false">ROUND(F14*(1+P14/100)*(1+S14/100)*(1+V14/100)*(1+Y14/100),1)</f>
        <v>18.8</v>
      </c>
    </row>
    <row r="15" customFormat="false" ht="35.05" hidden="false" customHeight="false" outlineLevel="0" collapsed="false">
      <c r="A15" s="1" t="s">
        <v>144</v>
      </c>
      <c r="B15" s="1" t="s">
        <v>145</v>
      </c>
      <c r="C15" s="1" t="n">
        <f aca="false">ROUND((I15*150/8 +(H15/1.5)^2)/ D15,0)</f>
        <v>333</v>
      </c>
      <c r="D15" s="1" t="n">
        <v>3</v>
      </c>
      <c r="E15" s="2" t="s">
        <v>146</v>
      </c>
      <c r="F15" s="3" t="n">
        <v>10</v>
      </c>
      <c r="G15" s="3" t="s">
        <v>147</v>
      </c>
      <c r="H15" s="4" t="n">
        <v>15</v>
      </c>
      <c r="I15" s="4" t="n">
        <v>48</v>
      </c>
      <c r="J15" s="5" t="s">
        <v>148</v>
      </c>
      <c r="K15" s="6" t="s">
        <v>84</v>
      </c>
      <c r="L15" s="6" t="s">
        <v>142</v>
      </c>
      <c r="M15" s="6" t="s">
        <v>111</v>
      </c>
      <c r="O15" s="7" t="s">
        <v>149</v>
      </c>
      <c r="P15" s="8" t="n">
        <v>150</v>
      </c>
      <c r="Q15" s="26" t="n">
        <f aca="false">IF(P15&gt;0,IF($P15+$S15+$V15+$Y15 &gt; 0,MAX(1,ROUND($AC15*P15/($P15+$S15+$V15+$Y15),0)),""),"")</f>
        <v>5</v>
      </c>
      <c r="R15" s="9" t="s">
        <v>36</v>
      </c>
      <c r="S15" s="10" t="n">
        <v>150</v>
      </c>
      <c r="T15" s="10" t="n">
        <f aca="false">IF(S15&gt;0,IF($P15+$S15+$V15+$Y15 &gt; 0,MAX(1,ROUND($AC15*S15/($P15+$S15+$V15+$Y15),0)),""),"")</f>
        <v>5</v>
      </c>
      <c r="U15" s="11" t="s">
        <v>55</v>
      </c>
      <c r="V15" s="12" t="n">
        <v>25</v>
      </c>
      <c r="W15" s="27" t="n">
        <f aca="false">IF(V15&gt;0,IF($P15+$S15+$V15+$Y15 &gt; 0,MAX(1,ROUND($AC15*V15/($P15+$S15+$V15+$Y15),0)),""),"")</f>
        <v>1</v>
      </c>
      <c r="X15" s="13" t="s">
        <v>57</v>
      </c>
      <c r="Y15" s="14" t="n">
        <v>75</v>
      </c>
      <c r="Z15" s="14" t="n">
        <f aca="false">IF(Y15&gt;0,IF($P15+$S15+$V15+$Y15 &gt; 0,MAX(1,ROUND($AC15*Y15/($P15+$S15+$V15+$Y15),0)),""),"")</f>
        <v>3</v>
      </c>
      <c r="AB15" s="3" t="n">
        <f aca="false">(1+P15/100)*(1+S15/100)*(1+V15/100)*(1+Y15/100)*100</f>
        <v>1367.1875</v>
      </c>
      <c r="AC15" s="3" t="n">
        <f aca="false">_xlfn.CEILING.MATH(MIN(H15,AB15/100))</f>
        <v>14</v>
      </c>
      <c r="AD15" s="3" t="n">
        <f aca="false">ROUND(F15*(1+P15/100)*(1+S15/100)*(1+V15/100)*(1+Y15/100),1)</f>
        <v>136.7</v>
      </c>
    </row>
    <row r="16" customFormat="false" ht="46.25" hidden="false" customHeight="false" outlineLevel="0" collapsed="false">
      <c r="A16" s="1" t="s">
        <v>150</v>
      </c>
      <c r="B16" s="1" t="s">
        <v>151</v>
      </c>
      <c r="C16" s="1" t="n">
        <f aca="false">ROUND((I16*150/8 +(H16/1.5)^2)/ D16,0)</f>
        <v>27</v>
      </c>
      <c r="D16" s="1" t="n">
        <v>3</v>
      </c>
      <c r="E16" s="2" t="s">
        <v>152</v>
      </c>
      <c r="F16" s="3" t="n">
        <v>2</v>
      </c>
      <c r="G16" s="3" t="s">
        <v>41</v>
      </c>
      <c r="H16" s="4" t="n">
        <v>10</v>
      </c>
      <c r="I16" s="4" t="n">
        <v>2</v>
      </c>
      <c r="J16" s="5" t="s">
        <v>153</v>
      </c>
      <c r="K16" s="6" t="s">
        <v>154</v>
      </c>
      <c r="L16" s="6" t="s">
        <v>85</v>
      </c>
      <c r="M16" s="6" t="s">
        <v>155</v>
      </c>
      <c r="O16" s="7" t="s">
        <v>156</v>
      </c>
      <c r="P16" s="8" t="n">
        <v>200</v>
      </c>
      <c r="Q16" s="26" t="n">
        <f aca="false">IF(P16&gt;0,IF($P16+$S16+$V16+$Y16 &gt; 0,MAX(1,ROUND($AC16*P16/($P16+$S16+$V16+$Y16),0)),""),"")</f>
        <v>5</v>
      </c>
      <c r="R16" s="9" t="s">
        <v>157</v>
      </c>
      <c r="S16" s="10" t="n">
        <v>75</v>
      </c>
      <c r="T16" s="10" t="n">
        <f aca="false">IF(S16&gt;0,IF($P16+$S16+$V16+$Y16 &gt; 0,MAX(1,ROUND($AC16*S16/($P16+$S16+$V16+$Y16),0)),""),"")</f>
        <v>2</v>
      </c>
      <c r="U16" s="11" t="s">
        <v>123</v>
      </c>
      <c r="V16" s="12" t="n">
        <v>25</v>
      </c>
      <c r="W16" s="27" t="n">
        <f aca="false">IF(V16&gt;0,IF($P16+$S16+$V16+$Y16 &gt; 0,MAX(1,ROUND($AC16*V16/($P16+$S16+$V16+$Y16),0)),""),"")</f>
        <v>1</v>
      </c>
      <c r="X16" s="13" t="s">
        <v>131</v>
      </c>
      <c r="Y16" s="14" t="n">
        <v>75</v>
      </c>
      <c r="Z16" s="14" t="n">
        <f aca="false">IF(Y16&gt;0,IF($P16+$S16+$V16+$Y16 &gt; 0,MAX(1,ROUND($AC16*Y16/($P16+$S16+$V16+$Y16),0)),""),"")</f>
        <v>2</v>
      </c>
      <c r="AB16" s="3" t="n">
        <f aca="false">(1+P16/100)*(1+S16/100)*(1+V16/100)*(1+Y16/100)*100</f>
        <v>1148.4375</v>
      </c>
      <c r="AC16" s="3" t="n">
        <f aca="false">_xlfn.CEILING.MATH(MIN(H16,AB16/100))</f>
        <v>10</v>
      </c>
      <c r="AD16" s="3" t="n">
        <f aca="false">ROUND(F16*(1+P16/100)*(1+S16/100)*(1+V16/100)*(1+Y16/100),1)</f>
        <v>23</v>
      </c>
    </row>
    <row r="17" customFormat="false" ht="113.4" hidden="false" customHeight="false" outlineLevel="0" collapsed="false">
      <c r="A17" s="1" t="s">
        <v>158</v>
      </c>
      <c r="B17" s="1" t="s">
        <v>159</v>
      </c>
      <c r="C17" s="1" t="n">
        <f aca="false">ROUND((I17*150/8 +(H17/1.5)^2)/ D17,0)</f>
        <v>3328</v>
      </c>
      <c r="D17" s="1" t="n">
        <v>1</v>
      </c>
      <c r="E17" s="2" t="s">
        <v>160</v>
      </c>
      <c r="F17" s="3" t="n">
        <v>30</v>
      </c>
      <c r="G17" s="3" t="s">
        <v>161</v>
      </c>
      <c r="H17" s="4" t="n">
        <v>20</v>
      </c>
      <c r="I17" s="4" t="n">
        <v>168</v>
      </c>
      <c r="J17" s="5" t="s">
        <v>162</v>
      </c>
      <c r="K17" s="6" t="s">
        <v>163</v>
      </c>
      <c r="L17" s="6" t="s">
        <v>76</v>
      </c>
      <c r="M17" s="6" t="s">
        <v>114</v>
      </c>
      <c r="O17" s="7" t="s">
        <v>133</v>
      </c>
      <c r="P17" s="8" t="n">
        <v>100</v>
      </c>
      <c r="Q17" s="26" t="n">
        <f aca="false">IF(P17&gt;0,IF($P17+$S17+$V17+$Y17 &gt; 0,MAX(1,ROUND($AC17*P17/($P17+$S17+$V17+$Y17),0)),""),"")</f>
        <v>3</v>
      </c>
      <c r="R17" s="9" t="s">
        <v>46</v>
      </c>
      <c r="S17" s="10" t="n">
        <v>100</v>
      </c>
      <c r="T17" s="10" t="n">
        <f aca="false">IF(S17&gt;0,IF($P17+$S17+$V17+$Y17 &gt; 0,MAX(1,ROUND($AC17*S17/($P17+$S17+$V17+$Y17),0)),""),"")</f>
        <v>3</v>
      </c>
      <c r="U17" s="11" t="s">
        <v>164</v>
      </c>
      <c r="V17" s="12" t="n">
        <v>75</v>
      </c>
      <c r="W17" s="27" t="n">
        <f aca="false">IF(V17&gt;0,IF($P17+$S17+$V17+$Y17 &gt; 0,MAX(1,ROUND($AC17*V17/($P17+$S17+$V17+$Y17),0)),""),"")</f>
        <v>2</v>
      </c>
      <c r="Z17" s="14" t="str">
        <f aca="false">IF(Y17&gt;0,IF($P17+$S17+$V17+$Y17 &gt; 0,MAX(1,ROUND($AC17*Y17/($P17+$S17+$V17+$Y17),0)),""),"")</f>
        <v/>
      </c>
      <c r="AB17" s="3" t="n">
        <f aca="false">(1+P17/100)*(1+S17/100)*(1+V17/100)*(1+Y17/100)*100</f>
        <v>700</v>
      </c>
      <c r="AC17" s="3" t="n">
        <f aca="false">_xlfn.CEILING.MATH(MIN(H17,AB17/100))</f>
        <v>7</v>
      </c>
      <c r="AD17" s="3" t="n">
        <f aca="false">ROUND(F17*(1+P17/100)*(1+S17/100)*(1+V17/100)*(1+Y17/100),1)</f>
        <v>210</v>
      </c>
    </row>
    <row r="18" customFormat="false" ht="46.25" hidden="false" customHeight="false" outlineLevel="0" collapsed="false">
      <c r="A18" s="1" t="s">
        <v>165</v>
      </c>
      <c r="B18" s="1" t="s">
        <v>166</v>
      </c>
      <c r="C18" s="1" t="n">
        <f aca="false">ROUND((I18*150/8 +(H18/1.5)^2)/ D18,0)</f>
        <v>550</v>
      </c>
      <c r="D18" s="1" t="n">
        <v>1</v>
      </c>
      <c r="E18" s="2" t="s">
        <v>167</v>
      </c>
      <c r="F18" s="3" t="n">
        <v>2</v>
      </c>
      <c r="G18" s="3" t="s">
        <v>168</v>
      </c>
      <c r="H18" s="4" t="n">
        <v>15</v>
      </c>
      <c r="I18" s="4" t="n">
        <v>24</v>
      </c>
      <c r="J18" s="5" t="s">
        <v>169</v>
      </c>
      <c r="K18" s="6" t="s">
        <v>133</v>
      </c>
      <c r="L18" s="6" t="s">
        <v>46</v>
      </c>
      <c r="M18" s="6" t="s">
        <v>170</v>
      </c>
      <c r="O18" s="7" t="s">
        <v>171</v>
      </c>
      <c r="P18" s="8" t="n">
        <v>25</v>
      </c>
      <c r="Q18" s="26" t="n">
        <f aca="false">IF(P18&gt;0,IF($P18+$S18+$V18+$Y18 &gt; 0,MAX(1,ROUND($AC18*P18/($P18+$S18+$V18+$Y18),0)),""),"")</f>
        <v>1</v>
      </c>
      <c r="R18" s="9" t="s">
        <v>172</v>
      </c>
      <c r="S18" s="10" t="n">
        <v>50</v>
      </c>
      <c r="T18" s="29" t="n">
        <f aca="false">IF(S18&gt;0,IF($P18+$S18+$V18+$Y18 &gt; 0,MAX(1,ROUND($AC18*S18/($P18+$S18+$V18+$Y18),0)),""),"")</f>
        <v>1</v>
      </c>
      <c r="U18" s="11" t="s">
        <v>82</v>
      </c>
      <c r="V18" s="12" t="n">
        <v>100</v>
      </c>
      <c r="W18" s="27" t="n">
        <f aca="false">IF(V18&gt;0,IF($P18+$S18+$V18+$Y18 &gt; 0,MAX(1,ROUND($AC18*V18/($P18+$S18+$V18+$Y18),0)),""),"")</f>
        <v>2</v>
      </c>
      <c r="Z18" s="14" t="str">
        <f aca="false">IF(Y18&gt;0,IF($P18+$S18+$V18+$Y18 &gt; 0,MAX(1,ROUND($AC18*Y18/($P18+$S18+$V18+$Y18),0)),""),"")</f>
        <v/>
      </c>
      <c r="AB18" s="3" t="n">
        <f aca="false">(1+P18/100)*(1+S18/100)*(1+V18/100)*(1+Y18/100)*100</f>
        <v>375</v>
      </c>
      <c r="AC18" s="3" t="n">
        <f aca="false">_xlfn.CEILING.MATH(MIN(H18,AB18/100))</f>
        <v>4</v>
      </c>
      <c r="AD18" s="3" t="n">
        <f aca="false">ROUND(F18*(1+P18/100)*(1+S18/100)*(1+V18/100)*(1+Y18/100),1)</f>
        <v>7.5</v>
      </c>
    </row>
    <row r="19" customFormat="false" ht="46.25" hidden="false" customHeight="false" outlineLevel="0" collapsed="false">
      <c r="A19" s="1" t="s">
        <v>173</v>
      </c>
      <c r="B19" s="1" t="s">
        <v>174</v>
      </c>
      <c r="C19" s="1" t="n">
        <f aca="false">ROUND((I19*150/8 +(H19/1.5)^2)/ D19,0)</f>
        <v>34</v>
      </c>
      <c r="D19" s="1" t="n">
        <v>3</v>
      </c>
      <c r="E19" s="2" t="s">
        <v>175</v>
      </c>
      <c r="F19" s="3" t="n">
        <v>2</v>
      </c>
      <c r="G19" s="3" t="s">
        <v>63</v>
      </c>
      <c r="H19" s="4" t="n">
        <v>10</v>
      </c>
      <c r="I19" s="4" t="n">
        <v>3</v>
      </c>
      <c r="J19" s="5" t="s">
        <v>176</v>
      </c>
      <c r="K19" s="6" t="s">
        <v>177</v>
      </c>
      <c r="L19" s="6" t="s">
        <v>178</v>
      </c>
      <c r="M19" s="6" t="s">
        <v>35</v>
      </c>
      <c r="O19" s="7" t="s">
        <v>124</v>
      </c>
      <c r="P19" s="8" t="n">
        <v>50</v>
      </c>
      <c r="Q19" s="26" t="n">
        <f aca="false">IF(P19&gt;0,IF($P19+$S19+$V19+$Y19 &gt; 0,MAX(1,ROUND($AC19*P19/($P19+$S19+$V19+$Y19),0)),""),"")</f>
        <v>1</v>
      </c>
      <c r="R19" s="9" t="s">
        <v>179</v>
      </c>
      <c r="S19" s="10" t="n">
        <v>25</v>
      </c>
      <c r="T19" s="29" t="n">
        <f aca="false">IF(S19&gt;0,IF($P19+$S19+$V19+$Y19 &gt; 0,MAX(1,ROUND($AC19*S19/($P19+$S19+$V19+$Y19),0)),""),"")</f>
        <v>1</v>
      </c>
      <c r="U19" s="11" t="s">
        <v>180</v>
      </c>
      <c r="V19" s="12" t="n">
        <v>150</v>
      </c>
      <c r="W19" s="27" t="n">
        <f aca="false">IF(V19&gt;0,IF($P19+$S19+$V19+$Y19 &gt; 0,MAX(1,ROUND($AC19*V19/($P19+$S19+$V19+$Y19),0)),""),"")</f>
        <v>3</v>
      </c>
      <c r="Z19" s="14" t="str">
        <f aca="false">IF(Y19&gt;0,IF($P19+$S19+$V19+$Y19 &gt; 0,MAX(1,ROUND($AC19*Y19/($P19+$S19+$V19+$Y19),0)),""),"")</f>
        <v/>
      </c>
      <c r="AB19" s="3" t="n">
        <f aca="false">(1+P19/100)*(1+S19/100)*(1+V19/100)*(1+Y19/100)*100</f>
        <v>468.75</v>
      </c>
      <c r="AC19" s="3" t="n">
        <f aca="false">_xlfn.CEILING.MATH(MIN(H19,AB19/100))</f>
        <v>5</v>
      </c>
      <c r="AD19" s="3" t="n">
        <f aca="false">ROUND(F19*(1+P19/100)*(1+S19/100)*(1+V19/100)*(1+Y19/100),1)</f>
        <v>9.4</v>
      </c>
    </row>
    <row r="20" customFormat="false" ht="57.45" hidden="false" customHeight="false" outlineLevel="0" collapsed="false">
      <c r="A20" s="1" t="s">
        <v>181</v>
      </c>
      <c r="B20" s="1" t="s">
        <v>182</v>
      </c>
      <c r="C20" s="1" t="n">
        <f aca="false">ROUND((I20*150/8 +(H20/1.5)^2)/ D20,0)</f>
        <v>188</v>
      </c>
      <c r="D20" s="1" t="n">
        <v>3</v>
      </c>
      <c r="E20" s="2" t="s">
        <v>183</v>
      </c>
      <c r="F20" s="3" t="n">
        <v>2</v>
      </c>
      <c r="G20" s="3" t="s">
        <v>41</v>
      </c>
      <c r="H20" s="4" t="n">
        <v>16</v>
      </c>
      <c r="I20" s="4" t="n">
        <v>24</v>
      </c>
      <c r="J20" s="5" t="s">
        <v>184</v>
      </c>
      <c r="K20" s="6" t="s">
        <v>30</v>
      </c>
      <c r="L20" s="6" t="s">
        <v>57</v>
      </c>
      <c r="M20" s="6" t="s">
        <v>185</v>
      </c>
      <c r="O20" s="7" t="s">
        <v>186</v>
      </c>
      <c r="P20" s="8" t="n">
        <v>100</v>
      </c>
      <c r="Q20" s="26" t="n">
        <f aca="false">IF(P20&gt;0,IF($P20+$S20+$V20+$Y20 &gt; 0,MAX(1,ROUND($AC20*P20/($P20+$S20+$V20+$Y20),0)),""),"")</f>
        <v>3</v>
      </c>
      <c r="R20" s="9" t="s">
        <v>187</v>
      </c>
      <c r="S20" s="10" t="n">
        <v>75</v>
      </c>
      <c r="T20" s="10" t="n">
        <f aca="false">IF(S20&gt;0,IF($P20+$S20+$V20+$Y20 &gt; 0,MAX(1,ROUND($AC20*S20/($P20+$S20+$V20+$Y20),0)),""),"")</f>
        <v>2</v>
      </c>
      <c r="U20" s="11" t="s">
        <v>53</v>
      </c>
      <c r="V20" s="12" t="n">
        <v>75</v>
      </c>
      <c r="W20" s="27" t="n">
        <f aca="false">IF(V20&gt;0,IF($P20+$S20+$V20+$Y20 &gt; 0,MAX(1,ROUND($AC20*V20/($P20+$S20+$V20+$Y20),0)),""),"")</f>
        <v>2</v>
      </c>
      <c r="Z20" s="14" t="str">
        <f aca="false">IF(Y20&gt;0,IF($P20+$S20+$V20+$Y20 &gt; 0,MAX(1,ROUND($AC20*Y20/($P20+$S20+$V20+$Y20),0)),""),"")</f>
        <v/>
      </c>
      <c r="AB20" s="3" t="n">
        <f aca="false">(1+P20/100)*(1+S20/100)*(1+V20/100)*(1+Y20/100)*100</f>
        <v>612.5</v>
      </c>
      <c r="AC20" s="3" t="n">
        <f aca="false">_xlfn.CEILING.MATH(MIN(H20,AB20/100))</f>
        <v>7</v>
      </c>
      <c r="AD20" s="3" t="n">
        <f aca="false">ROUND(F20*(1+P20/100)*(1+S20/100)*(1+V20/100)*(1+Y20/100),1)</f>
        <v>12.3</v>
      </c>
    </row>
    <row r="21" customFormat="false" ht="35.05" hidden="false" customHeight="false" outlineLevel="0" collapsed="false">
      <c r="A21" s="1" t="s">
        <v>188</v>
      </c>
      <c r="B21" s="1" t="s">
        <v>189</v>
      </c>
      <c r="C21" s="1" t="n">
        <f aca="false">ROUND((I21*150/8 +(H21/1.5)^2)/ D21,0)</f>
        <v>194</v>
      </c>
      <c r="D21" s="1" t="n">
        <v>1</v>
      </c>
      <c r="E21" s="2" t="s">
        <v>190</v>
      </c>
      <c r="F21" s="3" t="n">
        <v>5</v>
      </c>
      <c r="G21" s="3" t="s">
        <v>51</v>
      </c>
      <c r="H21" s="3" t="n">
        <v>15</v>
      </c>
      <c r="I21" s="3" t="n">
        <v>5</v>
      </c>
      <c r="J21" s="5" t="s">
        <v>191</v>
      </c>
      <c r="K21" s="6" t="s">
        <v>154</v>
      </c>
      <c r="L21" s="6" t="s">
        <v>143</v>
      </c>
      <c r="M21" s="6" t="s">
        <v>37</v>
      </c>
      <c r="O21" s="7" t="s">
        <v>155</v>
      </c>
      <c r="P21" s="8" t="n">
        <v>25</v>
      </c>
      <c r="Q21" s="26" t="n">
        <f aca="false">IF(P21&gt;0,IF($P21+$S21+$V21+$Y21 &gt; 0,MAX(1,ROUND($AC21*P21/($P21+$S21+$V21+$Y21),0)),""),"")</f>
        <v>1</v>
      </c>
      <c r="R21" s="9" t="s">
        <v>192</v>
      </c>
      <c r="S21" s="10" t="n">
        <v>200</v>
      </c>
      <c r="T21" s="10" t="n">
        <f aca="false">IF(S21&gt;0,IF($P21+$S21+$V21+$Y21 &gt; 0,MAX(1,ROUND($AC21*S21/($P21+$S21+$V21+$Y21),0)),""),"")</f>
        <v>6</v>
      </c>
      <c r="U21" s="11" t="s">
        <v>193</v>
      </c>
      <c r="V21" s="12" t="n">
        <v>50</v>
      </c>
      <c r="W21" s="27" t="n">
        <f aca="false">IF(V21&gt;0,IF($P21+$S21+$V21+$Y21 &gt; 0,MAX(1,ROUND($AC21*V21/($P21+$S21+$V21+$Y21),0)),""),"")</f>
        <v>1</v>
      </c>
      <c r="X21" s="28" t="s">
        <v>172</v>
      </c>
      <c r="Y21" s="14" t="n">
        <v>75</v>
      </c>
      <c r="Z21" s="14" t="n">
        <f aca="false">IF(Y21&gt;0,IF($P21+$S21+$V21+$Y21 &gt; 0,MAX(1,ROUND($AC21*Y21/($P21+$S21+$V21+$Y21),0)),""),"")</f>
        <v>2</v>
      </c>
      <c r="AA21" s="15" t="n">
        <v>1</v>
      </c>
      <c r="AB21" s="3" t="n">
        <f aca="false">(1+P21/100)*(1+S21/100)*(1+V21/100)*(1+Y21/100)*100</f>
        <v>984.375</v>
      </c>
      <c r="AC21" s="3" t="n">
        <f aca="false">_xlfn.CEILING.MATH(MIN(H21,AB21/100))</f>
        <v>10</v>
      </c>
      <c r="AD21" s="3" t="n">
        <f aca="false">ROUND(F21*(1+P21/100)*(1+S21/100)*(1+V21/100)*(1+Y21/100),1)</f>
        <v>49.2</v>
      </c>
    </row>
    <row r="22" customFormat="false" ht="57.45" hidden="false" customHeight="false" outlineLevel="0" collapsed="false">
      <c r="A22" s="1" t="s">
        <v>194</v>
      </c>
      <c r="B22" s="1" t="s">
        <v>195</v>
      </c>
      <c r="C22" s="1" t="n">
        <f aca="false">ROUND((I22*150/8 +(H22/1.5)^2)/ D22,0)</f>
        <v>108</v>
      </c>
      <c r="D22" s="1" t="n">
        <v>3</v>
      </c>
      <c r="E22" s="2" t="s">
        <v>196</v>
      </c>
      <c r="F22" s="3" t="n">
        <v>5</v>
      </c>
      <c r="G22" s="3" t="s">
        <v>41</v>
      </c>
      <c r="H22" s="4" t="n">
        <v>15</v>
      </c>
      <c r="I22" s="4" t="n">
        <v>12</v>
      </c>
      <c r="J22" s="5" t="s">
        <v>197</v>
      </c>
      <c r="K22" s="6" t="s">
        <v>58</v>
      </c>
      <c r="L22" s="6" t="s">
        <v>68</v>
      </c>
      <c r="M22" s="6" t="s">
        <v>67</v>
      </c>
      <c r="N22" s="6" t="s">
        <v>198</v>
      </c>
      <c r="O22" s="7" t="s">
        <v>199</v>
      </c>
      <c r="P22" s="8" t="n">
        <v>200</v>
      </c>
      <c r="Q22" s="26" t="n">
        <f aca="false">IF(P22&gt;0,IF($P22+$S22+$V22+$Y22 &gt; 0,MAX(1,ROUND($AC22*P22/($P22+$S22+$V22+$Y22),0)),""),"")</f>
        <v>4</v>
      </c>
      <c r="R22" s="9" t="s">
        <v>200</v>
      </c>
      <c r="S22" s="10" t="n">
        <v>75</v>
      </c>
      <c r="T22" s="10" t="n">
        <f aca="false">IF(S22&gt;0,IF($P22+$S22+$V22+$Y22 &gt; 0,MAX(1,ROUND($AC22*S22/($P22+$S22+$V22+$Y22),0)),""),"")</f>
        <v>2</v>
      </c>
      <c r="W22" s="27" t="str">
        <f aca="false">IF(V22&gt;0,IF($P22+$S22+$V22+$Y22 &gt; 0,MAX(1,ROUND($AC22*V22/($P22+$S22+$V22+$Y22),0)),""),"")</f>
        <v/>
      </c>
      <c r="Z22" s="14" t="str">
        <f aca="false">IF(Y22&gt;0,IF($P22+$S22+$V22+$Y22 &gt; 0,MAX(1,ROUND($AC22*Y22/($P22+$S22+$V22+$Y22),0)),""),"")</f>
        <v/>
      </c>
      <c r="AB22" s="3" t="n">
        <f aca="false">(1+P22/100)*(1+S22/100)*(1+V22/100)*(1+Y22/100)*100</f>
        <v>525</v>
      </c>
      <c r="AC22" s="3" t="n">
        <f aca="false">_xlfn.CEILING.MATH(MIN(H22,AB22/100))</f>
        <v>6</v>
      </c>
      <c r="AD22" s="3" t="n">
        <f aca="false">ROUND(F22*(1+P22/100)*(1+S22/100)*(1+V22/100)*(1+Y22/100),1)</f>
        <v>26.3</v>
      </c>
    </row>
    <row r="23" customFormat="false" ht="46.25" hidden="false" customHeight="false" outlineLevel="0" collapsed="false">
      <c r="A23" s="1" t="s">
        <v>201</v>
      </c>
      <c r="B23" s="1" t="s">
        <v>202</v>
      </c>
      <c r="C23" s="1" t="n">
        <f aca="false">ROUND((I23*150/8 +(H23/1.5)^2)/ D23,0)</f>
        <v>1450</v>
      </c>
      <c r="D23" s="1" t="n">
        <v>1</v>
      </c>
      <c r="E23" s="2" t="s">
        <v>203</v>
      </c>
      <c r="F23" s="3" t="n">
        <v>1</v>
      </c>
      <c r="G23" s="3" t="s">
        <v>204</v>
      </c>
      <c r="H23" s="4" t="n">
        <v>15</v>
      </c>
      <c r="I23" s="4" t="n">
        <v>72</v>
      </c>
      <c r="J23" s="5" t="s">
        <v>205</v>
      </c>
      <c r="K23" s="6" t="s">
        <v>206</v>
      </c>
      <c r="L23" s="6" t="s">
        <v>172</v>
      </c>
      <c r="M23" s="6" t="s">
        <v>142</v>
      </c>
      <c r="O23" s="7" t="s">
        <v>180</v>
      </c>
      <c r="P23" s="8" t="n">
        <v>100</v>
      </c>
      <c r="Q23" s="26" t="n">
        <f aca="false">IF(P23&gt;0,IF($P23+$S23+$V23+$Y23 &gt; 0,MAX(1,ROUND($AC23*P23/($P23+$S23+$V23+$Y23),0)),""),"")</f>
        <v>3</v>
      </c>
      <c r="R23" s="9" t="s">
        <v>101</v>
      </c>
      <c r="S23" s="10" t="n">
        <v>50</v>
      </c>
      <c r="T23" s="10" t="n">
        <f aca="false">IF(S23&gt;0,IF($P23+$S23+$V23+$Y23 &gt; 0,MAX(1,ROUND($AC23*S23/($P23+$S23+$V23+$Y23),0)),""),"")</f>
        <v>1</v>
      </c>
      <c r="U23" s="11" t="s">
        <v>105</v>
      </c>
      <c r="V23" s="12" t="n">
        <v>75</v>
      </c>
      <c r="W23" s="27" t="n">
        <f aca="false">IF(V23&gt;0,IF($P23+$S23+$V23+$Y23 &gt; 0,MAX(1,ROUND($AC23*V23/($P23+$S23+$V23+$Y23),0)),""),"")</f>
        <v>2</v>
      </c>
      <c r="Z23" s="14" t="str">
        <f aca="false">IF(Y23&gt;0,IF($P23+$S23+$V23+$Y23 &gt; 0,MAX(1,ROUND($AC23*Y23/($P23+$S23+$V23+$Y23),0)),""),"")</f>
        <v/>
      </c>
      <c r="AB23" s="3" t="n">
        <f aca="false">(1+P23/100)*(1+S23/100)*(1+V23/100)*(1+Y23/100)*100</f>
        <v>525</v>
      </c>
      <c r="AC23" s="3" t="n">
        <f aca="false">_xlfn.CEILING.MATH(MIN(H23,AB23/100))</f>
        <v>6</v>
      </c>
      <c r="AD23" s="3" t="n">
        <f aca="false">ROUND(F23*(1+P23/100)*(1+S23/100)*(1+V23/100)*(1+Y23/100),1)</f>
        <v>5.3</v>
      </c>
    </row>
    <row r="24" customFormat="false" ht="68.65" hidden="false" customHeight="false" outlineLevel="0" collapsed="false">
      <c r="A24" s="1" t="s">
        <v>207</v>
      </c>
      <c r="B24" s="1" t="s">
        <v>208</v>
      </c>
      <c r="C24" s="1" t="n">
        <f aca="false">ROUND((I24*150/8 +(H24/1.5)^2)/ D24,0)</f>
        <v>31</v>
      </c>
      <c r="D24" s="1" t="n">
        <v>3</v>
      </c>
      <c r="E24" s="2" t="s">
        <v>209</v>
      </c>
      <c r="F24" s="3" t="n">
        <v>5</v>
      </c>
      <c r="G24" s="3" t="s">
        <v>28</v>
      </c>
      <c r="H24" s="4" t="n">
        <v>13</v>
      </c>
      <c r="I24" s="4" t="n">
        <v>1</v>
      </c>
      <c r="J24" s="5" t="s">
        <v>210</v>
      </c>
      <c r="K24" s="6" t="s">
        <v>30</v>
      </c>
      <c r="L24" s="6" t="s">
        <v>211</v>
      </c>
      <c r="M24" s="6" t="s">
        <v>69</v>
      </c>
      <c r="O24" s="7" t="s">
        <v>155</v>
      </c>
      <c r="P24" s="8" t="n">
        <v>75</v>
      </c>
      <c r="Q24" s="26" t="n">
        <f aca="false">IF(P24&gt;0,IF($P24+$S24+$V24+$Y24 &gt; 0,MAX(1,ROUND($AC24*P24/($P24+$S24+$V24+$Y24),0)),""),"")</f>
        <v>2</v>
      </c>
      <c r="R24" s="9" t="s">
        <v>54</v>
      </c>
      <c r="S24" s="10" t="n">
        <v>50</v>
      </c>
      <c r="T24" s="29" t="n">
        <f aca="false">IF(S24&gt;0,IF($P24+$S24+$V24+$Y24 &gt; 0,MAX(1,ROUND($AC24*S24/($P24+$S24+$V24+$Y24),0)),""),"")</f>
        <v>1</v>
      </c>
      <c r="U24" s="11" t="s">
        <v>104</v>
      </c>
      <c r="V24" s="12" t="n">
        <v>50</v>
      </c>
      <c r="W24" s="27" t="n">
        <f aca="false">IF(V24&gt;0,IF($P24+$S24+$V24+$Y24 &gt; 0,MAX(1,ROUND($AC24*V24/($P24+$S24+$V24+$Y24),0)),""),"")</f>
        <v>1</v>
      </c>
      <c r="Z24" s="14" t="str">
        <f aca="false">IF(Y24&gt;0,IF($P24+$S24+$V24+$Y24 &gt; 0,MAX(1,ROUND($AC24*Y24/($P24+$S24+$V24+$Y24),0)),""),"")</f>
        <v/>
      </c>
      <c r="AB24" s="3" t="n">
        <f aca="false">(1+P24/100)*(1+S24/100)*(1+V24/100)*(1+Y24/100)*100</f>
        <v>393.75</v>
      </c>
      <c r="AC24" s="3" t="n">
        <f aca="false">_xlfn.CEILING.MATH(MIN(H24,AB24/100))</f>
        <v>4</v>
      </c>
      <c r="AD24" s="3" t="n">
        <f aca="false">ROUND(F24*(1+P24/100)*(1+S24/100)*(1+V24/100)*(1+Y24/100),1)</f>
        <v>19.7</v>
      </c>
    </row>
    <row r="25" customFormat="false" ht="35.05" hidden="false" customHeight="false" outlineLevel="0" collapsed="false">
      <c r="A25" s="1" t="s">
        <v>212</v>
      </c>
      <c r="B25" s="1" t="s">
        <v>213</v>
      </c>
      <c r="C25" s="1" t="n">
        <f aca="false">ROUND((I25*150/8 +(H25/1.5)^2)/ D25,0)</f>
        <v>65</v>
      </c>
      <c r="D25" s="1" t="n">
        <v>3</v>
      </c>
      <c r="E25" s="2" t="s">
        <v>214</v>
      </c>
      <c r="F25" s="3" t="n">
        <v>10</v>
      </c>
      <c r="G25" s="3" t="s">
        <v>215</v>
      </c>
      <c r="H25" s="4" t="n">
        <v>15</v>
      </c>
      <c r="I25" s="4" t="n">
        <v>5</v>
      </c>
      <c r="J25" s="5" t="s">
        <v>216</v>
      </c>
      <c r="K25" s="6" t="s">
        <v>105</v>
      </c>
      <c r="L25" s="6" t="s">
        <v>114</v>
      </c>
      <c r="M25" s="6" t="s">
        <v>217</v>
      </c>
      <c r="O25" s="7" t="s">
        <v>200</v>
      </c>
      <c r="P25" s="8" t="n">
        <v>100</v>
      </c>
      <c r="Q25" s="26" t="n">
        <f aca="false">IF(P25&gt;0,IF($P25+$S25+$V25+$Y25 &gt; 0,MAX(1,ROUND($AC25*P25/($P25+$S25+$V25+$Y25),0)),""),"")</f>
        <v>3</v>
      </c>
      <c r="R25" s="9" t="s">
        <v>178</v>
      </c>
      <c r="S25" s="10" t="n">
        <v>75</v>
      </c>
      <c r="T25" s="10" t="n">
        <f aca="false">IF(S25&gt;0,IF($P25+$S25+$V25+$Y25 &gt; 0,MAX(1,ROUND($AC25*S25/($P25+$S25+$V25+$Y25),0)),""),"")</f>
        <v>2</v>
      </c>
      <c r="U25" s="11" t="s">
        <v>218</v>
      </c>
      <c r="V25" s="12" t="n">
        <v>50</v>
      </c>
      <c r="W25" s="27" t="n">
        <f aca="false">IF(V25&gt;0,IF($P25+$S25+$V25+$Y25 &gt; 0,MAX(1,ROUND($AC25*V25/($P25+$S25+$V25+$Y25),0)),""),"")</f>
        <v>1</v>
      </c>
      <c r="Z25" s="14" t="str">
        <f aca="false">IF(Y25&gt;0,IF($P25+$S25+$V25+$Y25 &gt; 0,MAX(1,ROUND($AC25*Y25/($P25+$S25+$V25+$Y25),0)),""),"")</f>
        <v/>
      </c>
      <c r="AB25" s="3" t="n">
        <f aca="false">(1+P25/100)*(1+S25/100)*(1+V25/100)*(1+Y25/100)*100</f>
        <v>525</v>
      </c>
      <c r="AC25" s="3" t="n">
        <f aca="false">_xlfn.CEILING.MATH(MIN(H25,AB25/100))</f>
        <v>6</v>
      </c>
      <c r="AD25" s="3" t="n">
        <f aca="false">ROUND(F25*(1+P25/100)*(1+S25/100)*(1+V25/100)*(1+Y25/100),1)</f>
        <v>52.5</v>
      </c>
    </row>
    <row r="26" customFormat="false" ht="57.45" hidden="false" customHeight="false" outlineLevel="0" collapsed="false">
      <c r="A26" s="1" t="s">
        <v>219</v>
      </c>
      <c r="B26" s="1" t="s">
        <v>220</v>
      </c>
      <c r="C26" s="1" t="n">
        <f aca="false">ROUND((I26*150/8 +(H26/1.5)^2)/ D26,0)</f>
        <v>6444</v>
      </c>
      <c r="D26" s="1" t="n">
        <v>1</v>
      </c>
      <c r="E26" s="2" t="s">
        <v>221</v>
      </c>
      <c r="F26" s="3" t="n">
        <v>10</v>
      </c>
      <c r="G26" s="3" t="s">
        <v>168</v>
      </c>
      <c r="H26" s="4" t="n">
        <v>18</v>
      </c>
      <c r="I26" s="4" t="n">
        <f aca="false">24*14</f>
        <v>336</v>
      </c>
      <c r="J26" s="5" t="s">
        <v>222</v>
      </c>
      <c r="K26" s="6" t="s">
        <v>53</v>
      </c>
      <c r="L26" s="6" t="s">
        <v>223</v>
      </c>
      <c r="M26" s="6" t="s">
        <v>224</v>
      </c>
      <c r="O26" s="7" t="s">
        <v>133</v>
      </c>
      <c r="P26" s="8" t="n">
        <v>150</v>
      </c>
      <c r="Q26" s="26" t="n">
        <f aca="false">IF(P26&gt;0,IF($P26+$S26+$V26+$Y26 &gt; 0,MAX(1,ROUND($AC26*P26/($P26+$S26+$V26+$Y26),0)),""),"")</f>
        <v>4</v>
      </c>
      <c r="R26" s="9" t="s">
        <v>114</v>
      </c>
      <c r="S26" s="10" t="n">
        <v>50</v>
      </c>
      <c r="T26" s="29" t="n">
        <f aca="false">IF(S26&gt;0,IF($P26+$S26+$V26+$Y26 &gt; 0,MAX(1,ROUND($AC26*S26/($P26+$S26+$V26+$Y26),0)),""),"")</f>
        <v>1</v>
      </c>
      <c r="U26" s="11" t="s">
        <v>34</v>
      </c>
      <c r="V26" s="12" t="n">
        <v>100</v>
      </c>
      <c r="W26" s="27" t="n">
        <f aca="false">IF(V26&gt;0,IF($P26+$S26+$V26+$Y26 &gt; 0,MAX(1,ROUND($AC26*V26/($P26+$S26+$V26+$Y26),0)),""),"")</f>
        <v>3</v>
      </c>
      <c r="Z26" s="14" t="str">
        <f aca="false">IF(Y26&gt;0,IF($P26+$S26+$V26+$Y26 &gt; 0,MAX(1,ROUND($AC26*Y26/($P26+$S26+$V26+$Y26),0)),""),"")</f>
        <v/>
      </c>
      <c r="AB26" s="3" t="n">
        <f aca="false">(1+P26/100)*(1+S26/100)*(1+V26/100)*(1+Y26/100)*100</f>
        <v>750</v>
      </c>
      <c r="AC26" s="3" t="n">
        <f aca="false">_xlfn.CEILING.MATH(MIN(H26,AB26/100))</f>
        <v>8</v>
      </c>
      <c r="AD26" s="3" t="n">
        <f aca="false">ROUND(F26*(1+P26/100)*(1+S26/100)*(1+V26/100)*(1+Y26/100),1)</f>
        <v>75</v>
      </c>
    </row>
    <row r="27" customFormat="false" ht="46.25" hidden="false" customHeight="false" outlineLevel="0" collapsed="false">
      <c r="A27" s="1" t="s">
        <v>225</v>
      </c>
      <c r="B27" s="1" t="s">
        <v>226</v>
      </c>
      <c r="C27" s="1" t="n">
        <f aca="false">ROUND((I27*150/8 +(H27/1.5)^2)/ D27,0)</f>
        <v>3328</v>
      </c>
      <c r="D27" s="1" t="n">
        <v>1</v>
      </c>
      <c r="E27" s="2" t="s">
        <v>146</v>
      </c>
      <c r="F27" s="3" t="n">
        <v>50</v>
      </c>
      <c r="G27" s="3" t="s">
        <v>147</v>
      </c>
      <c r="H27" s="4" t="n">
        <v>20</v>
      </c>
      <c r="I27" s="4" t="n">
        <v>168</v>
      </c>
      <c r="J27" s="5" t="s">
        <v>227</v>
      </c>
      <c r="K27" s="6" t="s">
        <v>149</v>
      </c>
      <c r="L27" s="6" t="s">
        <v>65</v>
      </c>
      <c r="M27" s="6" t="s">
        <v>228</v>
      </c>
      <c r="N27" s="11" t="s">
        <v>36</v>
      </c>
      <c r="O27" s="7" t="s">
        <v>84</v>
      </c>
      <c r="P27" s="8" t="n">
        <v>200</v>
      </c>
      <c r="Q27" s="26" t="n">
        <f aca="false">IF(P27&gt;0,IF($P27+$S27+$V27+$Y27 &gt; 0,MAX(1,ROUND($AC27*P27/($P27+$S27+$V27+$Y27),0)),""),"")</f>
        <v>5</v>
      </c>
      <c r="R27" s="9" t="s">
        <v>111</v>
      </c>
      <c r="S27" s="10" t="n">
        <v>50</v>
      </c>
      <c r="T27" s="10" t="n">
        <f aca="false">IF(S27&gt;0,IF($P27+$S27+$V27+$Y27 &gt; 0,MAX(1,ROUND($AC27*S27/($P27+$S27+$V27+$Y27),0)),""),"")</f>
        <v>1</v>
      </c>
      <c r="U27" s="11" t="s">
        <v>142</v>
      </c>
      <c r="V27" s="12" t="n">
        <v>75</v>
      </c>
      <c r="W27" s="27" t="n">
        <f aca="false">IF(V27&gt;0,IF($P27+$S27+$V27+$Y27 &gt; 0,MAX(1,ROUND($AC27*V27/($P27+$S27+$V27+$Y27),0)),""),"")</f>
        <v>2</v>
      </c>
      <c r="Z27" s="14" t="str">
        <f aca="false">IF(Y27&gt;0,IF($P27+$S27+$V27+$Y27 &gt; 0,MAX(1,ROUND($AC27*Y27/($P27+$S27+$V27+$Y27),0)),""),"")</f>
        <v/>
      </c>
      <c r="AB27" s="3" t="n">
        <f aca="false">(1+P27/100)*(1+S27/100)*(1+V27/100)*(1+Y27/100)*100</f>
        <v>787.5</v>
      </c>
      <c r="AC27" s="3" t="n">
        <f aca="false">_xlfn.CEILING.MATH(MIN(H27,AB27/100))</f>
        <v>8</v>
      </c>
      <c r="AD27" s="3" t="n">
        <f aca="false">ROUND(F27*(1+P27/100)*(1+S27/100)*(1+V27/100)*(1+Y27/100),1)</f>
        <v>393.8</v>
      </c>
    </row>
    <row r="28" customFormat="false" ht="57.45" hidden="false" customHeight="false" outlineLevel="0" collapsed="false">
      <c r="A28" s="1" t="s">
        <v>229</v>
      </c>
      <c r="B28" s="1" t="s">
        <v>230</v>
      </c>
      <c r="C28" s="1" t="n">
        <f aca="false">ROUND((I28*150/8 +(H28/1.5)^2)/ D28,0)</f>
        <v>986</v>
      </c>
      <c r="D28" s="1" t="n">
        <v>3</v>
      </c>
      <c r="E28" s="2" t="s">
        <v>231</v>
      </c>
      <c r="F28" s="3" t="n">
        <v>25</v>
      </c>
      <c r="G28" s="3" t="s">
        <v>232</v>
      </c>
      <c r="H28" s="4" t="n">
        <v>18</v>
      </c>
      <c r="I28" s="4" t="n">
        <v>150</v>
      </c>
      <c r="J28" s="5" t="s">
        <v>233</v>
      </c>
      <c r="K28" s="6" t="s">
        <v>218</v>
      </c>
      <c r="L28" s="6" t="s">
        <v>86</v>
      </c>
      <c r="M28" s="6" t="s">
        <v>234</v>
      </c>
      <c r="O28" s="7" t="s">
        <v>47</v>
      </c>
      <c r="P28" s="8" t="n">
        <v>75</v>
      </c>
      <c r="Q28" s="26" t="n">
        <f aca="false">IF(P28&gt;0,IF($P28+$S28+$V28+$Y28 &gt; 0,MAX(1,ROUND($AC28*P28/($P28+$S28+$V28+$Y28),0)),""),"")</f>
        <v>2</v>
      </c>
      <c r="R28" s="9" t="s">
        <v>94</v>
      </c>
      <c r="S28" s="10" t="n">
        <v>25</v>
      </c>
      <c r="T28" s="10" t="n">
        <f aca="false">IF(S28&gt;0,IF($P28+$S28+$V28+$Y28 &gt; 0,MAX(1,ROUND($AC28*S28/($P28+$S28+$V28+$Y28),0)),""),"")</f>
        <v>1</v>
      </c>
      <c r="U28" s="11" t="s">
        <v>235</v>
      </c>
      <c r="V28" s="12" t="n">
        <v>50</v>
      </c>
      <c r="W28" s="27" t="n">
        <f aca="false">IF(V28&gt;0,IF($P28+$S28+$V28+$Y28 &gt; 0,MAX(1,ROUND($AC28*V28/($P28+$S28+$V28+$Y28),0)),""),"")</f>
        <v>1</v>
      </c>
      <c r="Z28" s="14" t="str">
        <f aca="false">IF(Y28&gt;0,IF($P28+$S28+$V28+$Y28 &gt; 0,MAX(1,ROUND($AC28*Y28/($P28+$S28+$V28+$Y28),0)),""),"")</f>
        <v/>
      </c>
      <c r="AB28" s="3" t="n">
        <f aca="false">(1+P28/100)*(1+S28/100)*(1+V28/100)*(1+Y28/100)*100</f>
        <v>328.125</v>
      </c>
      <c r="AC28" s="3" t="n">
        <f aca="false">_xlfn.CEILING.MATH(MIN(H28,AB28/100))</f>
        <v>4</v>
      </c>
      <c r="AD28" s="3" t="n">
        <f aca="false">ROUND(F28*(1+P28/100)*(1+S28/100)*(1+V28/100)*(1+Y28/100),1)</f>
        <v>82</v>
      </c>
    </row>
    <row r="29" customFormat="false" ht="35.05" hidden="false" customHeight="false" outlineLevel="0" collapsed="false">
      <c r="A29" s="1" t="s">
        <v>236</v>
      </c>
      <c r="B29" s="1" t="s">
        <v>237</v>
      </c>
      <c r="C29" s="1" t="n">
        <f aca="false">ROUND((I29*150/8 +(H29/1.5)^2)/ D29,0)</f>
        <v>183</v>
      </c>
      <c r="D29" s="1" t="n">
        <v>3</v>
      </c>
      <c r="E29" s="2" t="s">
        <v>238</v>
      </c>
      <c r="F29" s="3" t="n">
        <v>30</v>
      </c>
      <c r="G29" s="3" t="s">
        <v>161</v>
      </c>
      <c r="H29" s="4" t="n">
        <v>15</v>
      </c>
      <c r="I29" s="4" t="n">
        <v>24</v>
      </c>
      <c r="J29" s="5" t="s">
        <v>239</v>
      </c>
      <c r="K29" s="6" t="s">
        <v>198</v>
      </c>
      <c r="L29" s="6" t="s">
        <v>170</v>
      </c>
      <c r="M29" s="6" t="s">
        <v>122</v>
      </c>
      <c r="O29" s="7" t="s">
        <v>114</v>
      </c>
      <c r="P29" s="8" t="n">
        <v>50</v>
      </c>
      <c r="Q29" s="26" t="n">
        <f aca="false">IF(P29&gt;0,IF($P29+$S29+$V29+$Y29 &gt; 0,MAX(1,ROUND($AC29*P29/($P29+$S29+$V29+$Y29),0)),""),"")</f>
        <v>1</v>
      </c>
      <c r="R29" s="9" t="s">
        <v>32</v>
      </c>
      <c r="S29" s="10" t="n">
        <v>75</v>
      </c>
      <c r="T29" s="10" t="n">
        <f aca="false">IF(S29&gt;0,IF($P29+$S29+$V29+$Y29 &gt; 0,MAX(1,ROUND($AC29*S29/($P29+$S29+$V29+$Y29),0)),""),"")</f>
        <v>2</v>
      </c>
      <c r="U29" s="11" t="s">
        <v>96</v>
      </c>
      <c r="V29" s="12" t="n">
        <v>50</v>
      </c>
      <c r="W29" s="27" t="n">
        <f aca="false">IF(V29&gt;0,IF($P29+$S29+$V29+$Y29 &gt; 0,MAX(1,ROUND($AC29*V29/($P29+$S29+$V29+$Y29),0)),""),"")</f>
        <v>1</v>
      </c>
      <c r="Z29" s="14" t="str">
        <f aca="false">IF(Y29&gt;0,IF($P29+$S29+$V29+$Y29 &gt; 0,MAX(1,ROUND($AC29*Y29/($P29+$S29+$V29+$Y29),0)),""),"")</f>
        <v/>
      </c>
      <c r="AB29" s="3" t="n">
        <f aca="false">(1+P29/100)*(1+S29/100)*(1+V29/100)*(1+Y29/100)*100</f>
        <v>393.75</v>
      </c>
      <c r="AC29" s="3" t="n">
        <f aca="false">_xlfn.CEILING.MATH(MIN(H29,AB29/100))</f>
        <v>4</v>
      </c>
      <c r="AD29" s="3" t="n">
        <f aca="false">ROUND(F29*(1+P29/100)*(1+S29/100)*(1+V29/100)*(1+Y29/100),1)</f>
        <v>118.1</v>
      </c>
    </row>
    <row r="30" customFormat="false" ht="46.25" hidden="false" customHeight="false" outlineLevel="0" collapsed="false">
      <c r="A30" s="1" t="s">
        <v>240</v>
      </c>
      <c r="B30" s="1" t="s">
        <v>241</v>
      </c>
      <c r="C30" s="1" t="n">
        <f aca="false">ROUND((I30*150/8 +(H30/1.5)^2)/ D30,0)</f>
        <v>1494</v>
      </c>
      <c r="D30" s="1" t="n">
        <v>1</v>
      </c>
      <c r="E30" s="2" t="s">
        <v>242</v>
      </c>
      <c r="F30" s="3" t="n">
        <v>2</v>
      </c>
      <c r="G30" s="3" t="s">
        <v>243</v>
      </c>
      <c r="H30" s="4" t="n">
        <v>18</v>
      </c>
      <c r="I30" s="4" t="n">
        <v>72</v>
      </c>
      <c r="J30" s="5" t="s">
        <v>244</v>
      </c>
      <c r="K30" s="6" t="s">
        <v>112</v>
      </c>
      <c r="L30" s="6" t="s">
        <v>110</v>
      </c>
      <c r="M30" s="6" t="s">
        <v>113</v>
      </c>
      <c r="O30" s="7" t="s">
        <v>200</v>
      </c>
      <c r="P30" s="8" t="n">
        <v>75</v>
      </c>
      <c r="Q30" s="26" t="n">
        <f aca="false">IF(P30&gt;0,IF($P30+$S30+$V30+$Y30 &gt; 0,MAX(1,ROUND($AC30*P30/($P30+$S30+$V30+$Y30),0)),""),"")</f>
        <v>2</v>
      </c>
      <c r="R30" s="9" t="s">
        <v>149</v>
      </c>
      <c r="S30" s="10" t="n">
        <v>100</v>
      </c>
      <c r="T30" s="10" t="n">
        <f aca="false">IF(S30&gt;0,IF($P30+$S30+$V30+$Y30 &gt; 0,MAX(1,ROUND($AC30*S30/($P30+$S30+$V30+$Y30),0)),""),"")</f>
        <v>2</v>
      </c>
      <c r="W30" s="27" t="str">
        <f aca="false">IF(V30&gt;0,IF($P30+$S30+$V30+$Y30 &gt; 0,MAX(1,ROUND($AC30*V30/($P30+$S30+$V30+$Y30),0)),""),"")</f>
        <v/>
      </c>
      <c r="Z30" s="14" t="str">
        <f aca="false">IF(Y30&gt;0,IF($P30+$S30+$V30+$Y30 &gt; 0,MAX(1,ROUND($AC30*Y30/($P30+$S30+$V30+$Y30),0)),""),"")</f>
        <v/>
      </c>
      <c r="AB30" s="3" t="n">
        <f aca="false">(1+P30/100)*(1+S30/100)*(1+V30/100)*(1+Y30/100)*100</f>
        <v>350</v>
      </c>
      <c r="AC30" s="3" t="n">
        <f aca="false">_xlfn.CEILING.MATH(MIN(H30,AB30/100))</f>
        <v>4</v>
      </c>
      <c r="AD30" s="3" t="n">
        <f aca="false">ROUND(F30*(1+P30/100)*(1+S30/100)*(1+V30/100)*(1+Y30/100),1)</f>
        <v>7</v>
      </c>
    </row>
    <row r="31" customFormat="false" ht="35.05" hidden="false" customHeight="false" outlineLevel="0" collapsed="false">
      <c r="A31" s="1" t="s">
        <v>245</v>
      </c>
      <c r="B31" s="1" t="s">
        <v>246</v>
      </c>
      <c r="C31" s="1" t="n">
        <f aca="false">ROUND((I31*150/8 +(H31/1.5)^2)/ D31,0)</f>
        <v>96</v>
      </c>
      <c r="D31" s="1" t="n">
        <v>3</v>
      </c>
      <c r="E31" s="2" t="s">
        <v>247</v>
      </c>
      <c r="F31" s="3" t="n">
        <v>30</v>
      </c>
      <c r="G31" s="3" t="s">
        <v>161</v>
      </c>
      <c r="H31" s="4" t="n">
        <v>12</v>
      </c>
      <c r="I31" s="4" t="n">
        <v>12</v>
      </c>
      <c r="J31" s="5" t="s">
        <v>248</v>
      </c>
      <c r="K31" s="6" t="s">
        <v>140</v>
      </c>
      <c r="L31" s="6" t="s">
        <v>249</v>
      </c>
      <c r="M31" s="6" t="s">
        <v>33</v>
      </c>
      <c r="O31" s="7" t="s">
        <v>250</v>
      </c>
      <c r="P31" s="8" t="n">
        <v>50</v>
      </c>
      <c r="Q31" s="26" t="n">
        <f aca="false">IF(P31&gt;0,IF($P31+$S31+$V31+$Y31 &gt; 0,MAX(1,ROUND($AC31*P31/($P31+$S31+$V31+$Y31),0)),""),"")</f>
        <v>2</v>
      </c>
      <c r="R31" s="9" t="s">
        <v>31</v>
      </c>
      <c r="S31" s="10" t="n">
        <v>75</v>
      </c>
      <c r="T31" s="10" t="n">
        <f aca="false">IF(S31&gt;0,IF($P31+$S31+$V31+$Y31 &gt; 0,MAX(1,ROUND($AC31*S31/($P31+$S31+$V31+$Y31),0)),""),"")</f>
        <v>3</v>
      </c>
      <c r="U31" s="11" t="s">
        <v>199</v>
      </c>
      <c r="V31" s="12" t="n">
        <v>100</v>
      </c>
      <c r="W31" s="27" t="n">
        <f aca="false">IF(V31&gt;0,IF($P31+$S31+$V31+$Y31 &gt; 0,MAX(1,ROUND($AC31*V31/($P31+$S31+$V31+$Y31),0)),""),"")</f>
        <v>3</v>
      </c>
      <c r="X31" s="13" t="s">
        <v>105</v>
      </c>
      <c r="Y31" s="14" t="n">
        <v>75</v>
      </c>
      <c r="Z31" s="14" t="n">
        <f aca="false">IF(Y31&gt;0,IF($P31+$S31+$V31+$Y31 &gt; 0,MAX(1,ROUND($AC31*Y31/($P31+$S31+$V31+$Y31),0)),""),"")</f>
        <v>3</v>
      </c>
      <c r="AB31" s="3" t="n">
        <f aca="false">(1+P31/100)*(1+S31/100)*(1+V31/100)*(1+Y31/100)*100</f>
        <v>918.75</v>
      </c>
      <c r="AC31" s="3" t="n">
        <f aca="false">_xlfn.CEILING.MATH(MIN(H31,AB31/100))</f>
        <v>10</v>
      </c>
      <c r="AD31" s="3" t="n">
        <f aca="false">ROUND(F31*(1+P31/100)*(1+S31/100)*(1+V31/100)*(1+Y31/100),1)</f>
        <v>275.6</v>
      </c>
    </row>
    <row r="32" customFormat="false" ht="35.05" hidden="false" customHeight="false" outlineLevel="0" collapsed="false">
      <c r="A32" s="1" t="s">
        <v>251</v>
      </c>
      <c r="B32" s="1" t="s">
        <v>252</v>
      </c>
      <c r="C32" s="1" t="n">
        <f aca="false">ROUND((I32*150/8 +(H32/1.5)^2)/ D32,0)</f>
        <v>27</v>
      </c>
      <c r="D32" s="1" t="n">
        <v>3</v>
      </c>
      <c r="E32" s="2" t="s">
        <v>253</v>
      </c>
      <c r="F32" s="3" t="n">
        <v>2</v>
      </c>
      <c r="G32" s="3" t="s">
        <v>63</v>
      </c>
      <c r="H32" s="4" t="n">
        <v>10</v>
      </c>
      <c r="I32" s="4" t="n">
        <v>2</v>
      </c>
      <c r="J32" s="5" t="s">
        <v>254</v>
      </c>
      <c r="K32" s="6" t="s">
        <v>255</v>
      </c>
      <c r="L32" s="6" t="s">
        <v>256</v>
      </c>
      <c r="M32" s="6" t="s">
        <v>104</v>
      </c>
      <c r="N32" s="6" t="s">
        <v>122</v>
      </c>
      <c r="O32" s="7" t="s">
        <v>114</v>
      </c>
      <c r="P32" s="8" t="n">
        <v>50</v>
      </c>
      <c r="Q32" s="26" t="n">
        <f aca="false">IF(P32&gt;0,IF($P32+$S32+$V32+$Y32 &gt; 0,MAX(1,ROUND($AC32*P32/($P32+$S32+$V32+$Y32),0)),""),"")</f>
        <v>1</v>
      </c>
      <c r="R32" s="9" t="s">
        <v>257</v>
      </c>
      <c r="S32" s="10" t="n">
        <v>100</v>
      </c>
      <c r="T32" s="29" t="n">
        <f aca="false">IF(S32&gt;0,IF($P32+$S32+$V32+$Y32 &gt; 0,MAX(1,ROUND($AC32*S32/($P32+$S32+$V32+$Y32),0)),""),"")</f>
        <v>2</v>
      </c>
      <c r="U32" s="11" t="s">
        <v>258</v>
      </c>
      <c r="V32" s="12" t="n">
        <v>25</v>
      </c>
      <c r="W32" s="27" t="n">
        <f aca="false">IF(V32&gt;0,IF($P32+$S32+$V32+$Y32 &gt; 0,MAX(1,ROUND($AC32*V32/($P32+$S32+$V32+$Y32),0)),""),"")</f>
        <v>1</v>
      </c>
      <c r="Z32" s="14" t="str">
        <f aca="false">IF(Y32&gt;0,IF($P32+$S32+$V32+$Y32 &gt; 0,MAX(1,ROUND($AC32*Y32/($P32+$S32+$V32+$Y32),0)),""),"")</f>
        <v/>
      </c>
      <c r="AB32" s="3" t="n">
        <f aca="false">(1+P32/100)*(1+S32/100)*(1+V32/100)*(1+Y32/100)*100</f>
        <v>375</v>
      </c>
      <c r="AC32" s="3" t="n">
        <f aca="false">_xlfn.CEILING.MATH(MIN(H32,AB32/100))</f>
        <v>4</v>
      </c>
      <c r="AD32" s="3" t="n">
        <f aca="false">ROUND(F32*(1+P32/100)*(1+S32/100)*(1+V32/100)*(1+Y32/100),1)</f>
        <v>7.5</v>
      </c>
    </row>
    <row r="33" customFormat="false" ht="46.25" hidden="false" customHeight="false" outlineLevel="0" collapsed="false">
      <c r="A33" s="1" t="s">
        <v>259</v>
      </c>
      <c r="B33" s="1" t="s">
        <v>260</v>
      </c>
      <c r="C33" s="1" t="n">
        <f aca="false">ROUND((I33*150/8 +(H33/1.5)^2)/ D33,0)</f>
        <v>54</v>
      </c>
      <c r="D33" s="1" t="n">
        <v>1</v>
      </c>
      <c r="E33" s="2" t="s">
        <v>261</v>
      </c>
      <c r="F33" s="3" t="n">
        <v>0.5</v>
      </c>
      <c r="G33" s="3" t="s">
        <v>262</v>
      </c>
      <c r="H33" s="3" t="n">
        <v>10</v>
      </c>
      <c r="I33" s="3" t="n">
        <v>0.5</v>
      </c>
      <c r="J33" s="5" t="s">
        <v>263</v>
      </c>
      <c r="K33" s="6" t="s">
        <v>264</v>
      </c>
      <c r="O33" s="7" t="s">
        <v>265</v>
      </c>
      <c r="P33" s="8" t="n">
        <v>100</v>
      </c>
      <c r="Q33" s="26" t="n">
        <f aca="false">IF(P33&gt;0,IF($P33+$S33+$V33+$Y33 &gt; 0,MAX(1,ROUND($AC33*P33/($P33+$S33+$V33+$Y33),0)),""),"")</f>
        <v>3</v>
      </c>
      <c r="R33" s="9" t="s">
        <v>67</v>
      </c>
      <c r="S33" s="10" t="n">
        <v>25</v>
      </c>
      <c r="T33" s="10" t="n">
        <f aca="false">IF(S33&gt;0,IF($P33+$S33+$V33+$Y33 &gt; 0,MAX(1,ROUND($AC33*S33/($P33+$S33+$V33+$Y33),0)),""),"")</f>
        <v>1</v>
      </c>
      <c r="U33" s="11" t="s">
        <v>134</v>
      </c>
      <c r="V33" s="12" t="n">
        <v>25</v>
      </c>
      <c r="W33" s="27" t="n">
        <f aca="false">IF(V33&gt;0,IF($P33+$S33+$V33+$Y33 &gt; 0,MAX(1,ROUND($AC33*V33/($P33+$S33+$V33+$Y33),0)),""),"")</f>
        <v>1</v>
      </c>
      <c r="X33" s="13" t="s">
        <v>141</v>
      </c>
      <c r="Y33" s="14" t="n">
        <v>100</v>
      </c>
      <c r="Z33" s="14" t="n">
        <f aca="false">IF(Y33&gt;0,IF($P33+$S33+$V33+$Y33 &gt; 0,MAX(1,ROUND($AC33*Y33/($P33+$S33+$V33+$Y33),0)),""),"")</f>
        <v>3</v>
      </c>
      <c r="AB33" s="3" t="n">
        <f aca="false">(1+P33/100)*(1+S33/100)*(1+V33/100)*(1+Y33/100)*100</f>
        <v>625</v>
      </c>
      <c r="AC33" s="3" t="n">
        <f aca="false">_xlfn.CEILING.MATH(MIN(H33,AB33/100))</f>
        <v>7</v>
      </c>
      <c r="AD33" s="3" t="n">
        <f aca="false">ROUND(F33*(1+P33/100)*(1+S33/100)*(1+V33/100)*(1+Y33/100),1)</f>
        <v>3.1</v>
      </c>
    </row>
    <row r="34" customFormat="false" ht="57.45" hidden="false" customHeight="false" outlineLevel="0" collapsed="false">
      <c r="A34" s="1" t="s">
        <v>266</v>
      </c>
      <c r="B34" s="1" t="s">
        <v>267</v>
      </c>
      <c r="C34" s="1" t="n">
        <f aca="false">ROUND((I34*150/8 +(H34/1.5)^2)/ D34,0)</f>
        <v>550</v>
      </c>
      <c r="D34" s="1" t="n">
        <v>1</v>
      </c>
      <c r="E34" s="2" t="s">
        <v>268</v>
      </c>
      <c r="F34" s="3" t="n">
        <v>2</v>
      </c>
      <c r="G34" s="3" t="s">
        <v>41</v>
      </c>
      <c r="H34" s="4" t="n">
        <v>15</v>
      </c>
      <c r="I34" s="4" t="n">
        <v>24</v>
      </c>
      <c r="J34" s="5" t="s">
        <v>269</v>
      </c>
      <c r="K34" s="6" t="s">
        <v>265</v>
      </c>
      <c r="L34" s="6" t="s">
        <v>101</v>
      </c>
      <c r="M34" s="6" t="s">
        <v>270</v>
      </c>
      <c r="O34" s="7" t="s">
        <v>95</v>
      </c>
      <c r="P34" s="8" t="n">
        <v>100</v>
      </c>
      <c r="Q34" s="26" t="n">
        <f aca="false">IF(P34&gt;0,IF($P34+$S34+$V34+$Y34 &gt; 0,MAX(1,ROUND($AC34*P34/($P34+$S34+$V34+$Y34),0)),""),"")</f>
        <v>2</v>
      </c>
      <c r="R34" s="9" t="s">
        <v>46</v>
      </c>
      <c r="S34" s="10" t="n">
        <v>100</v>
      </c>
      <c r="T34" s="10" t="n">
        <f aca="false">IF(S34&gt;0,IF($P34+$S34+$V34+$Y34 &gt; 0,MAX(1,ROUND($AC34*S34/($P34+$S34+$V34+$Y34),0)),""),"")</f>
        <v>2</v>
      </c>
      <c r="W34" s="27" t="str">
        <f aca="false">IF(V34&gt;0,IF($P34+$S34+$V34+$Y34 &gt; 0,MAX(1,ROUND($AC34*V34/($P34+$S34+$V34+$Y34),0)),""),"")</f>
        <v/>
      </c>
      <c r="Z34" s="14" t="str">
        <f aca="false">IF(Y34&gt;0,IF($P34+$S34+$V34+$Y34 &gt; 0,MAX(1,ROUND($AC34*Y34/($P34+$S34+$V34+$Y34),0)),""),"")</f>
        <v/>
      </c>
      <c r="AA34" s="15" t="n">
        <v>1</v>
      </c>
      <c r="AB34" s="3" t="n">
        <f aca="false">(1+P34/100)*(1+S34/100)*(1+V34/100)*(1+Y34/100)*100</f>
        <v>400</v>
      </c>
      <c r="AC34" s="3" t="n">
        <f aca="false">_xlfn.CEILING.MATH(MIN(H34,AB34/100))</f>
        <v>4</v>
      </c>
      <c r="AD34" s="3" t="n">
        <f aca="false">ROUND(F34*(1+P34/100)*(1+S34/100)*(1+V34/100)*(1+Y34/100),1)</f>
        <v>8</v>
      </c>
    </row>
    <row r="35" customFormat="false" ht="46.25" hidden="false" customHeight="false" outlineLevel="0" collapsed="false">
      <c r="A35" s="1" t="s">
        <v>271</v>
      </c>
      <c r="B35" s="1" t="s">
        <v>272</v>
      </c>
      <c r="C35" s="1" t="n">
        <f aca="false">ROUND((I35*150/8 +(H35/1.5)^2)/ D35,0)</f>
        <v>28</v>
      </c>
      <c r="D35" s="1" t="n">
        <v>3</v>
      </c>
      <c r="E35" s="2" t="s">
        <v>273</v>
      </c>
      <c r="F35" s="3" t="n">
        <v>1</v>
      </c>
      <c r="G35" s="3" t="s">
        <v>63</v>
      </c>
      <c r="H35" s="4" t="n">
        <v>12</v>
      </c>
      <c r="I35" s="4" t="n">
        <v>1</v>
      </c>
      <c r="J35" s="5" t="s">
        <v>274</v>
      </c>
      <c r="K35" s="6" t="s">
        <v>156</v>
      </c>
      <c r="O35" s="7" t="s">
        <v>154</v>
      </c>
      <c r="P35" s="8" t="n">
        <v>50</v>
      </c>
      <c r="Q35" s="26" t="n">
        <f aca="false">IF(P35&gt;0,IF($P35+$S35+$V35+$Y35 &gt; 0,MAX(1,ROUND($AC35*P35/($P35+$S35+$V35+$Y35),0)),""),"")</f>
        <v>1</v>
      </c>
      <c r="R35" s="9" t="s">
        <v>75</v>
      </c>
      <c r="S35" s="10" t="n">
        <v>100</v>
      </c>
      <c r="T35" s="10" t="n">
        <f aca="false">IF(S35&gt;0,IF($P35+$S35+$V35+$Y35 &gt; 0,MAX(1,ROUND($AC35*S35/($P35+$S35+$V35+$Y35),0)),""),"")</f>
        <v>3</v>
      </c>
      <c r="U35" s="11" t="s">
        <v>83</v>
      </c>
      <c r="V35" s="12" t="n">
        <v>50</v>
      </c>
      <c r="W35" s="27" t="n">
        <f aca="false">IF(V35&gt;0,IF($P35+$S35+$V35+$Y35 &gt; 0,MAX(1,ROUND($AC35*V35/($P35+$S35+$V35+$Y35),0)),""),"")</f>
        <v>1</v>
      </c>
      <c r="Z35" s="14" t="str">
        <f aca="false">IF(Y35&gt;0,IF($P35+$S35+$V35+$Y35 &gt; 0,MAX(1,ROUND($AC35*Y35/($P35+$S35+$V35+$Y35),0)),""),"")</f>
        <v/>
      </c>
      <c r="AB35" s="3" t="n">
        <f aca="false">(1+P35/100)*(1+S35/100)*(1+V35/100)*(1+Y35/100)*100</f>
        <v>450</v>
      </c>
      <c r="AC35" s="3" t="n">
        <f aca="false">_xlfn.CEILING.MATH(MIN(H35,AB35/100))</f>
        <v>5</v>
      </c>
      <c r="AD35" s="3" t="n">
        <f aca="false">ROUND(F35*(1+P35/100)*(1+S35/100)*(1+V35/100)*(1+Y35/100),1)</f>
        <v>4.5</v>
      </c>
    </row>
    <row r="36" customFormat="false" ht="35.05" hidden="false" customHeight="false" outlineLevel="0" collapsed="false">
      <c r="A36" s="1" t="s">
        <v>275</v>
      </c>
      <c r="B36" s="1" t="s">
        <v>276</v>
      </c>
      <c r="C36" s="1" t="n">
        <f aca="false">ROUND((I36*150/8 +(H36/1.5)^2)/ D36,0)</f>
        <v>60</v>
      </c>
      <c r="D36" s="1" t="n">
        <v>3</v>
      </c>
      <c r="E36" s="2" t="s">
        <v>277</v>
      </c>
      <c r="F36" s="3" t="n">
        <v>50</v>
      </c>
      <c r="G36" s="3" t="s">
        <v>73</v>
      </c>
      <c r="H36" s="4" t="n">
        <v>14</v>
      </c>
      <c r="I36" s="4" t="n">
        <v>5</v>
      </c>
      <c r="J36" s="5" t="s">
        <v>278</v>
      </c>
      <c r="K36" s="6" t="s">
        <v>179</v>
      </c>
      <c r="L36" s="6" t="s">
        <v>224</v>
      </c>
      <c r="M36" s="6" t="s">
        <v>114</v>
      </c>
      <c r="O36" s="7" t="s">
        <v>130</v>
      </c>
      <c r="P36" s="8" t="n">
        <v>50</v>
      </c>
      <c r="Q36" s="26" t="n">
        <f aca="false">IF(P36&gt;0,IF($P36+$S36+$V36+$Y36 &gt; 0,MAX(1,ROUND($AC36*P36/($P36+$S36+$V36+$Y36),0)),""),"")</f>
        <v>1</v>
      </c>
      <c r="R36" s="9" t="s">
        <v>96</v>
      </c>
      <c r="S36" s="10" t="n">
        <v>25</v>
      </c>
      <c r="T36" s="10" t="n">
        <f aca="false">IF(S36&gt;0,IF($P36+$S36+$V36+$Y36 &gt; 0,MAX(1,ROUND($AC36*S36/($P36+$S36+$V36+$Y36),0)),""),"")</f>
        <v>1</v>
      </c>
      <c r="U36" s="11" t="s">
        <v>58</v>
      </c>
      <c r="V36" s="12" t="n">
        <v>100</v>
      </c>
      <c r="W36" s="27" t="n">
        <f aca="false">IF(V36&gt;0,IF($P36+$S36+$V36+$Y36 &gt; 0,MAX(1,ROUND($AC36*V36/($P36+$S36+$V36+$Y36),0)),""),"")</f>
        <v>3</v>
      </c>
      <c r="X36" s="13" t="s">
        <v>56</v>
      </c>
      <c r="Y36" s="14" t="n">
        <v>100</v>
      </c>
      <c r="Z36" s="14" t="n">
        <f aca="false">IF(Y36&gt;0,IF($P36+$S36+$V36+$Y36 &gt; 0,MAX(1,ROUND($AC36*Y36/($P36+$S36+$V36+$Y36),0)),""),"")</f>
        <v>3</v>
      </c>
      <c r="AB36" s="3" t="n">
        <f aca="false">(1+P36/100)*(1+S36/100)*(1+V36/100)*(1+Y36/100)*100</f>
        <v>750</v>
      </c>
      <c r="AC36" s="3" t="n">
        <f aca="false">_xlfn.CEILING.MATH(MIN(H36,AB36/100))</f>
        <v>8</v>
      </c>
      <c r="AD36" s="3" t="n">
        <f aca="false">ROUND(F36*(1+P36/100)*(1+S36/100)*(1+V36/100)*(1+Y36/100),1)</f>
        <v>375</v>
      </c>
    </row>
    <row r="37" customFormat="false" ht="35.05" hidden="false" customHeight="false" outlineLevel="0" collapsed="false">
      <c r="A37" s="1" t="s">
        <v>279</v>
      </c>
      <c r="B37" s="1" t="s">
        <v>280</v>
      </c>
      <c r="C37" s="1" t="n">
        <f aca="false">ROUND((I37*150/8 +(H37/1.5)^2)/ D37,0)</f>
        <v>27</v>
      </c>
      <c r="D37" s="1" t="n">
        <v>3</v>
      </c>
      <c r="E37" s="2" t="s">
        <v>281</v>
      </c>
      <c r="F37" s="3" t="n">
        <v>5</v>
      </c>
      <c r="G37" s="3" t="s">
        <v>232</v>
      </c>
      <c r="H37" s="4" t="n">
        <v>10</v>
      </c>
      <c r="I37" s="4" t="n">
        <v>2</v>
      </c>
      <c r="J37" s="5" t="s">
        <v>282</v>
      </c>
      <c r="K37" s="6" t="s">
        <v>85</v>
      </c>
      <c r="L37" s="6" t="s">
        <v>283</v>
      </c>
      <c r="M37" s="6" t="s">
        <v>83</v>
      </c>
      <c r="O37" s="7" t="s">
        <v>84</v>
      </c>
      <c r="P37" s="8" t="n">
        <v>300</v>
      </c>
      <c r="Q37" s="26" t="n">
        <f aca="false">IF(P37&gt;0,IF($P37+$S37+$V37+$Y37 &gt; 0,MAX(1,ROUND($AC37*P37/($P37+$S37+$V37+$Y37),0)),""),"")</f>
        <v>7</v>
      </c>
      <c r="R37" s="9" t="s">
        <v>130</v>
      </c>
      <c r="S37" s="10" t="n">
        <v>50</v>
      </c>
      <c r="T37" s="10" t="n">
        <f aca="false">IF(S37&gt;0,IF($P37+$S37+$V37+$Y37 &gt; 0,MAX(1,ROUND($AC37*S37/($P37+$S37+$V37+$Y37),0)),""),"")</f>
        <v>1</v>
      </c>
      <c r="U37" s="11" t="s">
        <v>56</v>
      </c>
      <c r="V37" s="12" t="n">
        <v>100</v>
      </c>
      <c r="W37" s="27" t="n">
        <f aca="false">IF(V37&gt;0,IF($P37+$S37+$V37+$Y37 &gt; 0,MAX(1,ROUND($AC37*V37/($P37+$S37+$V37+$Y37),0)),""),"")</f>
        <v>2</v>
      </c>
      <c r="Z37" s="14" t="str">
        <f aca="false">IF(Y37&gt;0,IF($P37+$S37+$V37+$Y37 &gt; 0,MAX(1,ROUND($AC37*Y37/($P37+$S37+$V37+$Y37),0)),""),"")</f>
        <v/>
      </c>
      <c r="AB37" s="3" t="n">
        <f aca="false">(1+P37/100)*(1+S37/100)*(1+V37/100)*(1+Y37/100)*100</f>
        <v>1200</v>
      </c>
      <c r="AC37" s="3" t="n">
        <f aca="false">_xlfn.CEILING.MATH(MIN(H37,AB37/100))</f>
        <v>10</v>
      </c>
      <c r="AD37" s="3" t="n">
        <f aca="false">ROUND(F37*(1+P37/100)*(1+S37/100)*(1+V37/100)*(1+Y37/100),1)</f>
        <v>60</v>
      </c>
    </row>
    <row r="38" customFormat="false" ht="68.65" hidden="false" customHeight="false" outlineLevel="0" collapsed="false">
      <c r="A38" s="1" t="s">
        <v>284</v>
      </c>
      <c r="B38" s="1" t="s">
        <v>285</v>
      </c>
      <c r="C38" s="1" t="n">
        <f aca="false">ROUND((I38*150/8 +(H38/1.5)^2)/ D38,0)</f>
        <v>34</v>
      </c>
      <c r="D38" s="1" t="n">
        <v>3</v>
      </c>
      <c r="E38" s="2" t="s">
        <v>286</v>
      </c>
      <c r="F38" s="3" t="n">
        <v>10</v>
      </c>
      <c r="G38" s="3" t="s">
        <v>168</v>
      </c>
      <c r="H38" s="4" t="n">
        <v>12</v>
      </c>
      <c r="I38" s="4" t="n">
        <v>2</v>
      </c>
      <c r="J38" s="5" t="s">
        <v>287</v>
      </c>
      <c r="K38" s="6" t="s">
        <v>288</v>
      </c>
      <c r="L38" s="6" t="s">
        <v>115</v>
      </c>
      <c r="M38" s="6" t="s">
        <v>95</v>
      </c>
      <c r="O38" s="7" t="s">
        <v>76</v>
      </c>
      <c r="P38" s="8" t="n">
        <v>100</v>
      </c>
      <c r="Q38" s="26" t="n">
        <f aca="false">IF(P38&gt;0,IF($P38+$S38+$V38+$Y38 &gt; 0,MAX(1,ROUND($AC38*P38/($P38+$S38+$V38+$Y38),0)),""),"")</f>
        <v>3</v>
      </c>
      <c r="R38" s="9" t="s">
        <v>211</v>
      </c>
      <c r="S38" s="10" t="n">
        <v>25</v>
      </c>
      <c r="T38" s="29" t="n">
        <f aca="false">IF(S38&gt;0,IF($P38+$S38+$V38+$Y38 &gt; 0,MAX(1,ROUND($AC38*S38/($P38+$S38+$V38+$Y38),0)),""),"")</f>
        <v>1</v>
      </c>
      <c r="U38" s="11" t="s">
        <v>46</v>
      </c>
      <c r="V38" s="12" t="n">
        <v>100</v>
      </c>
      <c r="W38" s="27" t="n">
        <f aca="false">IF(V38&gt;0,IF($P38+$S38+$V38+$Y38 &gt; 0,MAX(1,ROUND($AC38*V38/($P38+$S38+$V38+$Y38),0)),""),"")</f>
        <v>3</v>
      </c>
      <c r="X38" s="13" t="s">
        <v>289</v>
      </c>
      <c r="Y38" s="14" t="n">
        <v>10</v>
      </c>
      <c r="Z38" s="30" t="n">
        <f aca="false">IF(Y38&gt;0,IF($P38+$S38+$V38+$Y38 &gt; 0,MAX(1,ROUND($AC38*Y38/($P38+$S38+$V38+$Y38),0)),""),"")</f>
        <v>1</v>
      </c>
      <c r="AB38" s="3" t="n">
        <f aca="false">(1+P38/100)*(1+S38/100)*(1+V38/100)*(1+Y38/100)*100</f>
        <v>550</v>
      </c>
      <c r="AC38" s="3" t="n">
        <f aca="false">_xlfn.CEILING.MATH(MIN(H38,AB38/100))</f>
        <v>6</v>
      </c>
      <c r="AD38" s="3" t="n">
        <f aca="false">ROUND(F38*(1+P38/100)*(1+S38/100)*(1+V38/100)*(1+Y38/100),1)</f>
        <v>55</v>
      </c>
    </row>
    <row r="39" customFormat="false" ht="46.25" hidden="false" customHeight="false" outlineLevel="0" collapsed="false">
      <c r="A39" s="1" t="s">
        <v>290</v>
      </c>
      <c r="B39" s="1" t="s">
        <v>291</v>
      </c>
      <c r="C39" s="1" t="n">
        <f aca="false">ROUND((I39*150/8 +(H39/1.5)^2)/ D39,0)</f>
        <v>183</v>
      </c>
      <c r="D39" s="1" t="n">
        <v>3</v>
      </c>
      <c r="E39" s="2" t="s">
        <v>292</v>
      </c>
      <c r="F39" s="3" t="n">
        <v>2</v>
      </c>
      <c r="G39" s="3" t="s">
        <v>90</v>
      </c>
      <c r="H39" s="4" t="n">
        <v>15</v>
      </c>
      <c r="I39" s="4" t="n">
        <v>24</v>
      </c>
      <c r="J39" s="5" t="s">
        <v>293</v>
      </c>
      <c r="K39" s="6" t="s">
        <v>164</v>
      </c>
      <c r="L39" s="6" t="s">
        <v>35</v>
      </c>
      <c r="M39" s="6" t="s">
        <v>294</v>
      </c>
      <c r="O39" s="7" t="s">
        <v>115</v>
      </c>
      <c r="P39" s="8" t="n">
        <v>100</v>
      </c>
      <c r="Q39" s="26" t="n">
        <f aca="false">IF(P39&gt;0,IF($P39+$S39+$V39+$Y39 &gt; 0,MAX(1,ROUND($AC39*P39/($P39+$S39+$V39+$Y39),0)),""),"")</f>
        <v>3</v>
      </c>
      <c r="R39" s="9" t="s">
        <v>295</v>
      </c>
      <c r="S39" s="10" t="n">
        <v>25</v>
      </c>
      <c r="T39" s="10" t="n">
        <f aca="false">IF(S39&gt;0,IF($P39+$S39+$V39+$Y39 &gt; 0,MAX(1,ROUND($AC39*S39/($P39+$S39+$V39+$Y39),0)),""),"")</f>
        <v>1</v>
      </c>
      <c r="U39" s="11" t="s">
        <v>32</v>
      </c>
      <c r="V39" s="12" t="n">
        <v>25</v>
      </c>
      <c r="W39" s="27" t="n">
        <f aca="false">IF(V39&gt;0,IF($P39+$S39+$V39+$Y39 &gt; 0,MAX(1,ROUND($AC39*V39/($P39+$S39+$V39+$Y39),0)),""),"")</f>
        <v>1</v>
      </c>
      <c r="Z39" s="14" t="str">
        <f aca="false">IF(Y39&gt;0,IF($P39+$S39+$V39+$Y39 &gt; 0,MAX(1,ROUND($AC39*Y39/($P39+$S39+$V39+$Y39),0)),""),"")</f>
        <v/>
      </c>
      <c r="AB39" s="3" t="n">
        <f aca="false">(1+P39/100)*(1+S39/100)*(1+V39/100)*(1+Y39/100)*100</f>
        <v>312.5</v>
      </c>
      <c r="AC39" s="3" t="n">
        <f aca="false">_xlfn.CEILING.MATH(MIN(H39,AB39/100))</f>
        <v>4</v>
      </c>
      <c r="AD39" s="3" t="n">
        <f aca="false">ROUND(F39*(1+P39/100)*(1+S39/100)*(1+V39/100)*(1+Y39/100),1)</f>
        <v>6.3</v>
      </c>
    </row>
    <row r="40" customFormat="false" ht="57.45" hidden="false" customHeight="false" outlineLevel="0" collapsed="false">
      <c r="A40" s="1" t="s">
        <v>296</v>
      </c>
      <c r="B40" s="1" t="s">
        <v>297</v>
      </c>
      <c r="C40" s="1" t="n">
        <f aca="false">ROUND((I40*150/8 +(H40/1.5)^2)/ D40,0)</f>
        <v>246</v>
      </c>
      <c r="D40" s="1" t="n">
        <v>3</v>
      </c>
      <c r="E40" s="2" t="s">
        <v>298</v>
      </c>
      <c r="F40" s="3" t="n">
        <v>2</v>
      </c>
      <c r="G40" s="3" t="s">
        <v>90</v>
      </c>
      <c r="H40" s="4" t="n">
        <v>12</v>
      </c>
      <c r="I40" s="4" t="n">
        <v>36</v>
      </c>
      <c r="J40" s="5" t="s">
        <v>299</v>
      </c>
      <c r="K40" s="6" t="s">
        <v>164</v>
      </c>
      <c r="L40" s="6" t="s">
        <v>45</v>
      </c>
      <c r="M40" s="6" t="s">
        <v>185</v>
      </c>
      <c r="N40" s="6" t="s">
        <v>193</v>
      </c>
      <c r="O40" s="7" t="s">
        <v>76</v>
      </c>
      <c r="P40" s="8" t="n">
        <v>100</v>
      </c>
      <c r="Q40" s="26" t="n">
        <f aca="false">IF(P40&gt;0,IF($P40+$S40+$V40+$Y40 &gt; 0,MAX(1,ROUND($AC40*P40/($P40+$S40+$V40+$Y40),0)),""),"")</f>
        <v>3</v>
      </c>
      <c r="R40" s="9" t="s">
        <v>187</v>
      </c>
      <c r="S40" s="10" t="n">
        <v>100</v>
      </c>
      <c r="T40" s="10" t="n">
        <f aca="false">IF(S40&gt;0,IF($P40+$S40+$V40+$Y40 &gt; 0,MAX(1,ROUND($AC40*S40/($P40+$S40+$V40+$Y40),0)),""),"")</f>
        <v>3</v>
      </c>
      <c r="U40" s="11" t="s">
        <v>82</v>
      </c>
      <c r="V40" s="12" t="n">
        <v>75</v>
      </c>
      <c r="W40" s="27" t="n">
        <f aca="false">IF(V40&gt;0,IF($P40+$S40+$V40+$Y40 &gt; 0,MAX(1,ROUND($AC40*V40/($P40+$S40+$V40+$Y40),0)),""),"")</f>
        <v>2</v>
      </c>
      <c r="Z40" s="14" t="str">
        <f aca="false">IF(Y40&gt;0,IF($P40+$S40+$V40+$Y40 &gt; 0,MAX(1,ROUND($AC40*Y40/($P40+$S40+$V40+$Y40),0)),""),"")</f>
        <v/>
      </c>
      <c r="AB40" s="3" t="n">
        <f aca="false">(1+P40/100)*(1+S40/100)*(1+V40/100)*(1+Y40/100)*100</f>
        <v>700</v>
      </c>
      <c r="AC40" s="3" t="n">
        <f aca="false">_xlfn.CEILING.MATH(MIN(H40,AB40/100))</f>
        <v>7</v>
      </c>
      <c r="AD40" s="3" t="n">
        <f aca="false">ROUND(F40*(1+P40/100)*(1+S40/100)*(1+V40/100)*(1+Y40/100),1)</f>
        <v>14</v>
      </c>
    </row>
    <row r="41" customFormat="false" ht="46.25" hidden="false" customHeight="false" outlineLevel="0" collapsed="false">
      <c r="A41" s="1" t="s">
        <v>300</v>
      </c>
      <c r="B41" s="1" t="s">
        <v>301</v>
      </c>
      <c r="C41" s="1" t="n">
        <f aca="false">ROUND((I41*150/8 +(H41/1.5)^2)/ D41,0)</f>
        <v>333</v>
      </c>
      <c r="D41" s="1" t="n">
        <v>3</v>
      </c>
      <c r="E41" s="2" t="s">
        <v>302</v>
      </c>
      <c r="F41" s="3" t="n">
        <v>1</v>
      </c>
      <c r="G41" s="3" t="s">
        <v>41</v>
      </c>
      <c r="H41" s="4" t="n">
        <v>15</v>
      </c>
      <c r="I41" s="4" t="n">
        <v>48</v>
      </c>
      <c r="J41" s="5" t="s">
        <v>303</v>
      </c>
      <c r="K41" s="6" t="s">
        <v>199</v>
      </c>
      <c r="L41" s="6" t="s">
        <v>228</v>
      </c>
      <c r="M41" s="6" t="s">
        <v>30</v>
      </c>
      <c r="O41" s="7" t="s">
        <v>84</v>
      </c>
      <c r="P41" s="8" t="n">
        <v>150</v>
      </c>
      <c r="Q41" s="26" t="n">
        <f aca="false">IF(P41&gt;0,IF($P41+$S41+$V41+$Y41 &gt; 0,MAX(1,ROUND($AC41*P41/($P41+$S41+$V41+$Y41),0)),""),"")</f>
        <v>5</v>
      </c>
      <c r="R41" s="9" t="s">
        <v>57</v>
      </c>
      <c r="S41" s="10" t="n">
        <v>75</v>
      </c>
      <c r="T41" s="10" t="n">
        <f aca="false">IF(S41&gt;0,IF($P41+$S41+$V41+$Y41 &gt; 0,MAX(1,ROUND($AC41*S41/($P41+$S41+$V41+$Y41),0)),""),"")</f>
        <v>3</v>
      </c>
      <c r="U41" s="11" t="s">
        <v>283</v>
      </c>
      <c r="V41" s="12" t="n">
        <v>50</v>
      </c>
      <c r="W41" s="27" t="n">
        <f aca="false">IF(V41&gt;0,IF($P41+$S41+$V41+$Y41 &gt; 0,MAX(1,ROUND($AC41*V41/($P41+$S41+$V41+$Y41),0)),""),"")</f>
        <v>2</v>
      </c>
      <c r="X41" s="13" t="s">
        <v>198</v>
      </c>
      <c r="Y41" s="14" t="n">
        <v>75</v>
      </c>
      <c r="Z41" s="14" t="n">
        <f aca="false">IF(Y41&gt;0,IF($P41+$S41+$V41+$Y41 &gt; 0,MAX(1,ROUND($AC41*Y41/($P41+$S41+$V41+$Y41),0)),""),"")</f>
        <v>3</v>
      </c>
      <c r="AB41" s="3" t="n">
        <f aca="false">(1+P41/100)*(1+S41/100)*(1+V41/100)*(1+Y41/100)*100</f>
        <v>1148.4375</v>
      </c>
      <c r="AC41" s="3" t="n">
        <f aca="false">_xlfn.CEILING.MATH(MIN(H41,AB41/100))</f>
        <v>12</v>
      </c>
      <c r="AD41" s="3" t="n">
        <f aca="false">ROUND(F41*(1+P41/100)*(1+S41/100)*(1+V41/100)*(1+Y41/100),1)</f>
        <v>11.5</v>
      </c>
    </row>
    <row r="42" customFormat="false" ht="79.85" hidden="false" customHeight="false" outlineLevel="0" collapsed="false">
      <c r="A42" s="1" t="s">
        <v>304</v>
      </c>
      <c r="B42" s="1" t="s">
        <v>305</v>
      </c>
      <c r="C42" s="1" t="n">
        <f aca="false">ROUND((I42*150/8 +(H42/1.5)^2)/ D42,0)</f>
        <v>1014</v>
      </c>
      <c r="D42" s="1" t="n">
        <v>1</v>
      </c>
      <c r="E42" s="2" t="s">
        <v>306</v>
      </c>
      <c r="F42" s="3" t="n">
        <v>1</v>
      </c>
      <c r="G42" s="3" t="s">
        <v>28</v>
      </c>
      <c r="H42" s="4" t="n">
        <v>16</v>
      </c>
      <c r="I42" s="4" t="n">
        <v>48</v>
      </c>
      <c r="J42" s="5" t="s">
        <v>307</v>
      </c>
      <c r="K42" s="6" t="s">
        <v>56</v>
      </c>
      <c r="L42" s="6" t="s">
        <v>114</v>
      </c>
      <c r="M42" s="6" t="s">
        <v>34</v>
      </c>
      <c r="N42" s="6" t="s">
        <v>257</v>
      </c>
      <c r="O42" s="7" t="s">
        <v>57</v>
      </c>
      <c r="P42" s="8" t="n">
        <v>50</v>
      </c>
      <c r="Q42" s="26" t="n">
        <f aca="false">IF(P42&gt;0,IF($P42+$S42+$V42+$Y42 &gt; 0,MAX(1,ROUND($AC42*P42/($P42+$S42+$V42+$Y42),0)),""),"")</f>
        <v>2</v>
      </c>
      <c r="R42" s="9" t="s">
        <v>186</v>
      </c>
      <c r="S42" s="10" t="n">
        <v>25</v>
      </c>
      <c r="T42" s="10" t="n">
        <f aca="false">IF(S42&gt;0,IF($P42+$S42+$V42+$Y42 &gt; 0,MAX(1,ROUND($AC42*S42/($P42+$S42+$V42+$Y42),0)),""),"")</f>
        <v>1</v>
      </c>
      <c r="U42" s="11" t="s">
        <v>308</v>
      </c>
      <c r="V42" s="12" t="n">
        <v>100</v>
      </c>
      <c r="W42" s="27" t="n">
        <f aca="false">IF(V42&gt;0,IF($P42+$S42+$V42+$Y42 &gt; 0,MAX(1,ROUND($AC42*V42/($P42+$S42+$V42+$Y42),0)),""),"")</f>
        <v>3</v>
      </c>
      <c r="X42" s="13" t="s">
        <v>45</v>
      </c>
      <c r="Y42" s="14" t="n">
        <v>150</v>
      </c>
      <c r="Z42" s="14" t="n">
        <f aca="false">IF(Y42&gt;0,IF($P42+$S42+$V42+$Y42 &gt; 0,MAX(1,ROUND($AC42*Y42/($P42+$S42+$V42+$Y42),0)),""),"")</f>
        <v>5</v>
      </c>
      <c r="AB42" s="3" t="n">
        <f aca="false">(1+P42/100)*(1+S42/100)*(1+V42/100)*(1+Y42/100)*100</f>
        <v>937.5</v>
      </c>
      <c r="AC42" s="3" t="n">
        <f aca="false">_xlfn.CEILING.MATH(MIN(H42,AB42/100))</f>
        <v>10</v>
      </c>
      <c r="AD42" s="3" t="n">
        <f aca="false">ROUND(F42*(1+P42/100)*(1+S42/100)*(1+V42/100)*(1+Y42/100),1)</f>
        <v>9.4</v>
      </c>
    </row>
    <row r="43" customFormat="false" ht="46.25" hidden="false" customHeight="false" outlineLevel="0" collapsed="false">
      <c r="A43" s="1" t="s">
        <v>309</v>
      </c>
      <c r="B43" s="1" t="s">
        <v>310</v>
      </c>
      <c r="C43" s="1" t="n">
        <f aca="false">ROUND((I43*150/8 +(H43/1.5)^2)/ D43,0)</f>
        <v>165</v>
      </c>
      <c r="D43" s="1" t="n">
        <v>3</v>
      </c>
      <c r="E43" s="2" t="s">
        <v>311</v>
      </c>
      <c r="F43" s="3" t="n">
        <v>2</v>
      </c>
      <c r="G43" s="3" t="s">
        <v>90</v>
      </c>
      <c r="H43" s="4" t="n">
        <v>10</v>
      </c>
      <c r="I43" s="4" t="n">
        <v>24</v>
      </c>
      <c r="J43" s="5" t="s">
        <v>312</v>
      </c>
      <c r="K43" s="6" t="s">
        <v>101</v>
      </c>
      <c r="L43" s="6" t="s">
        <v>93</v>
      </c>
      <c r="M43" s="6" t="s">
        <v>234</v>
      </c>
      <c r="O43" s="7" t="s">
        <v>171</v>
      </c>
      <c r="P43" s="8" t="n">
        <v>50</v>
      </c>
      <c r="Q43" s="26" t="n">
        <f aca="false">IF(P43&gt;0,IF($P43+$S43+$V43+$Y43 &gt; 0,MAX(1,ROUND($AC43*P43/($P43+$S43+$V43+$Y43),0)),""),"")</f>
        <v>1</v>
      </c>
      <c r="R43" s="9" t="s">
        <v>133</v>
      </c>
      <c r="S43" s="10" t="n">
        <v>100</v>
      </c>
      <c r="T43" s="10" t="n">
        <f aca="false">IF(S43&gt;0,IF($P43+$S43+$V43+$Y43 &gt; 0,MAX(1,ROUND($AC43*S43/($P43+$S43+$V43+$Y43),0)),""),"")</f>
        <v>3</v>
      </c>
      <c r="U43" s="11" t="s">
        <v>289</v>
      </c>
      <c r="V43" s="12" t="n">
        <v>75</v>
      </c>
      <c r="W43" s="27" t="n">
        <f aca="false">IF(V43&gt;0,IF($P43+$S43+$V43+$Y43 &gt; 0,MAX(1,ROUND($AC43*V43/($P43+$S43+$V43+$Y43),0)),""),"")</f>
        <v>2</v>
      </c>
      <c r="Z43" s="14" t="str">
        <f aca="false">IF(Y43&gt;0,IF($P43+$S43+$V43+$Y43 &gt; 0,MAX(1,ROUND($AC43*Y43/($P43+$S43+$V43+$Y43),0)),""),"")</f>
        <v/>
      </c>
      <c r="AB43" s="3" t="n">
        <f aca="false">(1+P43/100)*(1+S43/100)*(1+V43/100)*(1+Y43/100)*100</f>
        <v>525</v>
      </c>
      <c r="AC43" s="3" t="n">
        <f aca="false">_xlfn.CEILING.MATH(MIN(H43,AB43/100))</f>
        <v>6</v>
      </c>
      <c r="AD43" s="3" t="n">
        <f aca="false">ROUND(F43*(1+P43/100)*(1+S43/100)*(1+V43/100)*(1+Y43/100),1)</f>
        <v>10.5</v>
      </c>
    </row>
    <row r="44" customFormat="false" ht="35.05" hidden="false" customHeight="false" outlineLevel="0" collapsed="false">
      <c r="A44" s="1" t="s">
        <v>313</v>
      </c>
      <c r="B44" s="1" t="s">
        <v>314</v>
      </c>
      <c r="C44" s="1" t="n">
        <f aca="false">ROUND((I44*150/8 +(H44/1.5)^2)/ D44,0)</f>
        <v>40</v>
      </c>
      <c r="D44" s="1" t="n">
        <v>3</v>
      </c>
      <c r="E44" s="2" t="s">
        <v>315</v>
      </c>
      <c r="F44" s="3" t="n">
        <v>2</v>
      </c>
      <c r="G44" s="3" t="s">
        <v>316</v>
      </c>
      <c r="H44" s="4" t="n">
        <v>12</v>
      </c>
      <c r="I44" s="4" t="n">
        <v>3</v>
      </c>
      <c r="J44" s="5" t="s">
        <v>317</v>
      </c>
      <c r="K44" s="6" t="s">
        <v>318</v>
      </c>
      <c r="L44" s="6" t="s">
        <v>114</v>
      </c>
      <c r="M44" s="6" t="s">
        <v>68</v>
      </c>
      <c r="O44" s="7" t="s">
        <v>295</v>
      </c>
      <c r="P44" s="8" t="n">
        <v>50</v>
      </c>
      <c r="Q44" s="26" t="n">
        <f aca="false">IF(P44&gt;0,IF($P44+$S44+$V44+$Y44 &gt; 0,MAX(1,ROUND($AC44*P44/($P44+$S44+$V44+$Y44),0)),""),"")</f>
        <v>2</v>
      </c>
      <c r="R44" s="9" t="s">
        <v>319</v>
      </c>
      <c r="S44" s="10" t="n">
        <v>75</v>
      </c>
      <c r="T44" s="10" t="n">
        <f aca="false">IF(S44&gt;0,IF($P44+$S44+$V44+$Y44 &gt; 0,MAX(1,ROUND($AC44*S44/($P44+$S44+$V44+$Y44),0)),""),"")</f>
        <v>2</v>
      </c>
      <c r="U44" s="11" t="s">
        <v>124</v>
      </c>
      <c r="V44" s="12" t="n">
        <v>25</v>
      </c>
      <c r="W44" s="27" t="n">
        <f aca="false">IF(V44&gt;0,IF($P44+$S44+$V44+$Y44 &gt; 0,MAX(1,ROUND($AC44*V44/($P44+$S44+$V44+$Y44),0)),""),"")</f>
        <v>1</v>
      </c>
      <c r="X44" s="13" t="s">
        <v>149</v>
      </c>
      <c r="Y44" s="14" t="n">
        <v>150</v>
      </c>
      <c r="Z44" s="14" t="n">
        <f aca="false">IF(Y44&gt;0,IF($P44+$S44+$V44+$Y44 &gt; 0,MAX(1,ROUND($AC44*Y44/($P44+$S44+$V44+$Y44),0)),""),"")</f>
        <v>5</v>
      </c>
      <c r="AB44" s="3" t="n">
        <f aca="false">(1+P44/100)*(1+S44/100)*(1+V44/100)*(1+Y44/100)*100</f>
        <v>820.3125</v>
      </c>
      <c r="AC44" s="3" t="n">
        <f aca="false">_xlfn.CEILING.MATH(MIN(H44,AB44/100))</f>
        <v>9</v>
      </c>
      <c r="AD44" s="3" t="n">
        <f aca="false">ROUND(F44*(1+P44/100)*(1+S44/100)*(1+V44/100)*(1+Y44/100),1)</f>
        <v>16.4</v>
      </c>
    </row>
    <row r="45" customFormat="false" ht="35.05" hidden="false" customHeight="false" outlineLevel="0" collapsed="false">
      <c r="A45" s="1" t="s">
        <v>320</v>
      </c>
      <c r="B45" s="1" t="s">
        <v>321</v>
      </c>
      <c r="C45" s="1" t="n">
        <f aca="false">ROUND((I45*150/8 +(H45/1.5)^2)/ D45,0)</f>
        <v>14</v>
      </c>
      <c r="D45" s="1" t="n">
        <v>3</v>
      </c>
      <c r="E45" s="2" t="s">
        <v>322</v>
      </c>
      <c r="F45" s="3" t="n">
        <v>10</v>
      </c>
      <c r="G45" s="3" t="s">
        <v>63</v>
      </c>
      <c r="H45" s="3" t="n">
        <v>7</v>
      </c>
      <c r="I45" s="3" t="n">
        <v>1</v>
      </c>
      <c r="J45" s="5" t="s">
        <v>323</v>
      </c>
      <c r="K45" s="6" t="s">
        <v>308</v>
      </c>
      <c r="L45" s="6" t="s">
        <v>94</v>
      </c>
      <c r="M45" s="6" t="s">
        <v>289</v>
      </c>
      <c r="O45" s="7" t="s">
        <v>187</v>
      </c>
      <c r="P45" s="8" t="n">
        <v>100</v>
      </c>
      <c r="Q45" s="26" t="n">
        <f aca="false">IF(P45&gt;0,IF($P45+$S45+$V45+$Y45 &gt; 0,MAX(1,ROUND($AC45*P45/($P45+$S45+$V45+$Y45),0)),""),"")</f>
        <v>2</v>
      </c>
      <c r="R45" s="9" t="s">
        <v>122</v>
      </c>
      <c r="S45" s="10" t="n">
        <v>25</v>
      </c>
      <c r="T45" s="10" t="n">
        <f aca="false">IF(S45&gt;0,IF($P45+$S45+$V45+$Y45 &gt; 0,MAX(1,ROUND($AC45*S45/($P45+$S45+$V45+$Y45),0)),""),"")</f>
        <v>1</v>
      </c>
      <c r="U45" s="11" t="s">
        <v>45</v>
      </c>
      <c r="V45" s="12" t="n">
        <v>150</v>
      </c>
      <c r="W45" s="27" t="n">
        <f aca="false">IF(V45&gt;0,IF($P45+$S45+$V45+$Y45 &gt; 0,MAX(1,ROUND($AC45*V45/($P45+$S45+$V45+$Y45),0)),""),"")</f>
        <v>3</v>
      </c>
      <c r="X45" s="28" t="s">
        <v>185</v>
      </c>
      <c r="Y45" s="14" t="n">
        <v>50</v>
      </c>
      <c r="Z45" s="14" t="n">
        <f aca="false">IF(Y45&gt;0,IF($P45+$S45+$V45+$Y45 &gt; 0,MAX(1,ROUND($AC45*Y45/($P45+$S45+$V45+$Y45),0)),""),"")</f>
        <v>1</v>
      </c>
      <c r="AA45" s="15" t="n">
        <v>1</v>
      </c>
      <c r="AB45" s="3" t="n">
        <f aca="false">(1+P45/100)*(1+S45/100)*(1+V45/100)*(1+Y45/100)*100</f>
        <v>937.5</v>
      </c>
      <c r="AC45" s="3" t="n">
        <f aca="false">_xlfn.CEILING.MATH(MIN(H45,AB45/100))</f>
        <v>7</v>
      </c>
      <c r="AD45" s="3" t="n">
        <f aca="false">ROUND(F45*(1+P45/100)*(1+S45/100)*(1+V45/100)*(1+Y45/100),1)</f>
        <v>93.8</v>
      </c>
    </row>
    <row r="46" customFormat="false" ht="57.45" hidden="false" customHeight="false" outlineLevel="0" collapsed="false">
      <c r="A46" s="1" t="s">
        <v>324</v>
      </c>
      <c r="B46" s="1" t="s">
        <v>325</v>
      </c>
      <c r="C46" s="1" t="n">
        <f aca="false">ROUND((I46*150/8 +(H46/1.5)^2)/ D46,0)</f>
        <v>493150</v>
      </c>
      <c r="D46" s="1" t="n">
        <v>1</v>
      </c>
      <c r="E46" s="2" t="s">
        <v>326</v>
      </c>
      <c r="F46" s="3" t="n">
        <v>1</v>
      </c>
      <c r="G46" s="3" t="s">
        <v>327</v>
      </c>
      <c r="H46" s="4" t="n">
        <v>30</v>
      </c>
      <c r="I46" s="4" t="n">
        <f aca="false">24*365*3</f>
        <v>26280</v>
      </c>
      <c r="J46" s="5" t="s">
        <v>328</v>
      </c>
      <c r="K46" s="6" t="s">
        <v>114</v>
      </c>
      <c r="L46" s="6" t="s">
        <v>206</v>
      </c>
      <c r="M46" s="6" t="s">
        <v>133</v>
      </c>
      <c r="N46" s="6" t="s">
        <v>164</v>
      </c>
      <c r="O46" s="7" t="s">
        <v>256</v>
      </c>
      <c r="P46" s="8" t="n">
        <v>50</v>
      </c>
      <c r="Q46" s="26" t="n">
        <f aca="false">IF(P46&gt;0,IF($P46+$S46+$V46+$Y46 &gt; 0,MAX(1,ROUND($AC46*P46/($P46+$S46+$V46+$Y46),0)),""),"")</f>
        <v>2</v>
      </c>
      <c r="T46" s="10" t="str">
        <f aca="false">IF(S46&gt;0,IF($P46+$S46+$V46+$Y46 &gt; 0,MAX(1,ROUND($AC46*S46/($P46+$S46+$V46+$Y46),0)),""),"")</f>
        <v/>
      </c>
      <c r="W46" s="27" t="str">
        <f aca="false">IF(V46&gt;0,IF($P46+$S46+$V46+$Y46 &gt; 0,MAX(1,ROUND($AC46*V46/($P46+$S46+$V46+$Y46),0)),""),"")</f>
        <v/>
      </c>
      <c r="Z46" s="14" t="str">
        <f aca="false">IF(Y46&gt;0,IF($P46+$S46+$V46+$Y46 &gt; 0,MAX(1,ROUND($AC46*Y46/($P46+$S46+$V46+$Y46),0)),""),"")</f>
        <v/>
      </c>
      <c r="AB46" s="3" t="n">
        <f aca="false">(1+P46/100)*(1+S46/100)*(1+V46/100)*(1+Y46/100)*100</f>
        <v>150</v>
      </c>
      <c r="AC46" s="3" t="n">
        <f aca="false">_xlfn.CEILING.MATH(MIN(H46,AB46/100))</f>
        <v>2</v>
      </c>
      <c r="AD46" s="3" t="n">
        <f aca="false">ROUND(F46*(1+P46/100)*(1+S46/100)*(1+V46/100)*(1+Y46/100),1)</f>
        <v>1.5</v>
      </c>
    </row>
    <row r="47" customFormat="false" ht="57.45" hidden="false" customHeight="false" outlineLevel="0" collapsed="false">
      <c r="A47" s="1" t="s">
        <v>329</v>
      </c>
      <c r="B47" s="1" t="s">
        <v>330</v>
      </c>
      <c r="C47" s="1" t="n">
        <f aca="false">ROUND((I47*150/8 +(H47/1.5)^2)/ D47,0)</f>
        <v>550</v>
      </c>
      <c r="D47" s="1" t="n">
        <v>1</v>
      </c>
      <c r="E47" s="2" t="s">
        <v>331</v>
      </c>
      <c r="F47" s="3" t="n">
        <v>1</v>
      </c>
      <c r="G47" s="3" t="s">
        <v>262</v>
      </c>
      <c r="H47" s="4" t="n">
        <v>15</v>
      </c>
      <c r="I47" s="4" t="n">
        <v>24</v>
      </c>
      <c r="J47" s="5" t="s">
        <v>332</v>
      </c>
      <c r="K47" s="6" t="s">
        <v>103</v>
      </c>
      <c r="L47" s="6" t="s">
        <v>250</v>
      </c>
      <c r="M47" s="6" t="s">
        <v>333</v>
      </c>
      <c r="N47" s="6" t="s">
        <v>334</v>
      </c>
      <c r="O47" s="7" t="s">
        <v>335</v>
      </c>
      <c r="P47" s="8" t="n">
        <v>25</v>
      </c>
      <c r="Q47" s="26" t="n">
        <f aca="false">IF(P47&gt;0,IF($P47+$S47+$V47+$Y47 &gt; 0,MAX(1,ROUND($AC47*P47/($P47+$S47+$V47+$Y47),0)),""),"")</f>
        <v>1</v>
      </c>
      <c r="R47" s="9" t="s">
        <v>336</v>
      </c>
      <c r="S47" s="10" t="n">
        <v>50</v>
      </c>
      <c r="T47" s="10" t="n">
        <f aca="false">IF(S47&gt;0,IF($P47+$S47+$V47+$Y47 &gt; 0,MAX(1,ROUND($AC47*S47/($P47+$S47+$V47+$Y47),0)),""),"")</f>
        <v>1</v>
      </c>
      <c r="U47" s="11" t="s">
        <v>180</v>
      </c>
      <c r="V47" s="12" t="n">
        <v>100</v>
      </c>
      <c r="W47" s="27" t="n">
        <f aca="false">IF(V47&gt;0,IF($P47+$S47+$V47+$Y47 &gt; 0,MAX(1,ROUND($AC47*V47/($P47+$S47+$V47+$Y47),0)),""),"")</f>
        <v>2</v>
      </c>
      <c r="Z47" s="14" t="str">
        <f aca="false">IF(Y47&gt;0,IF($P47+$S47+$V47+$Y47 &gt; 0,MAX(1,ROUND($AC47*Y47/($P47+$S47+$V47+$Y47),0)),""),"")</f>
        <v/>
      </c>
      <c r="AA47" s="15" t="n">
        <v>1</v>
      </c>
      <c r="AB47" s="3" t="n">
        <f aca="false">(1+P47/100)*(1+S47/100)*(1+V47/100)*(1+Y47/100)*100</f>
        <v>375</v>
      </c>
      <c r="AC47" s="3" t="n">
        <f aca="false">_xlfn.CEILING.MATH(MIN(H47,AB47/100))</f>
        <v>4</v>
      </c>
      <c r="AD47" s="3" t="n">
        <f aca="false">ROUND(F47*(1+P47/100)*(1+S47/100)*(1+V47/100)*(1+Y47/100),1)</f>
        <v>3.8</v>
      </c>
    </row>
    <row r="48" customFormat="false" ht="35.05" hidden="false" customHeight="false" outlineLevel="0" collapsed="false">
      <c r="A48" s="1" t="s">
        <v>337</v>
      </c>
      <c r="B48" s="1" t="s">
        <v>338</v>
      </c>
      <c r="C48" s="1" t="n">
        <f aca="false">ROUND((I48*150/8 +(H48/1.5)^2)/ D48,0)</f>
        <v>27</v>
      </c>
      <c r="D48" s="1" t="n">
        <v>3</v>
      </c>
      <c r="E48" s="2" t="s">
        <v>339</v>
      </c>
      <c r="F48" s="3" t="n">
        <v>2</v>
      </c>
      <c r="G48" s="3" t="s">
        <v>340</v>
      </c>
      <c r="H48" s="4" t="n">
        <v>10</v>
      </c>
      <c r="I48" s="4" t="n">
        <v>2</v>
      </c>
      <c r="J48" s="5" t="s">
        <v>341</v>
      </c>
      <c r="K48" s="6" t="s">
        <v>289</v>
      </c>
      <c r="L48" s="6" t="s">
        <v>92</v>
      </c>
      <c r="M48" s="6" t="s">
        <v>342</v>
      </c>
      <c r="O48" s="7" t="s">
        <v>45</v>
      </c>
      <c r="P48" s="8" t="n">
        <v>100</v>
      </c>
      <c r="Q48" s="26" t="n">
        <f aca="false">IF(P48&gt;0,IF($P48+$S48+$V48+$Y48 &gt; 0,MAX(1,ROUND($AC48*P48/($P48+$S48+$V48+$Y48),0)),""),"")</f>
        <v>3</v>
      </c>
      <c r="R48" s="9" t="s">
        <v>86</v>
      </c>
      <c r="S48" s="10" t="n">
        <v>50</v>
      </c>
      <c r="T48" s="10" t="n">
        <f aca="false">IF(S48&gt;0,IF($P48+$S48+$V48+$Y48 &gt; 0,MAX(1,ROUND($AC48*S48/($P48+$S48+$V48+$Y48),0)),""),"")</f>
        <v>1</v>
      </c>
      <c r="U48" s="11" t="s">
        <v>157</v>
      </c>
      <c r="V48" s="12" t="n">
        <v>75</v>
      </c>
      <c r="W48" s="27" t="n">
        <f aca="false">IF(V48&gt;0,IF($P48+$S48+$V48+$Y48 &gt; 0,MAX(1,ROUND($AC48*V48/($P48+$S48+$V48+$Y48),0)),""),"")</f>
        <v>2</v>
      </c>
      <c r="X48" s="13" t="s">
        <v>69</v>
      </c>
      <c r="Y48" s="14" t="n">
        <v>25</v>
      </c>
      <c r="Z48" s="14" t="n">
        <f aca="false">IF(Y48&gt;0,IF($P48+$S48+$V48+$Y48 &gt; 0,MAX(1,ROUND($AC48*Y48/($P48+$S48+$V48+$Y48),0)),""),"")</f>
        <v>1</v>
      </c>
      <c r="AB48" s="3" t="n">
        <f aca="false">(1+P48/100)*(1+S48/100)*(1+V48/100)*(1+Y48/100)*100</f>
        <v>656.25</v>
      </c>
      <c r="AC48" s="3" t="n">
        <f aca="false">_xlfn.CEILING.MATH(MIN(H48,AB48/100))</f>
        <v>7</v>
      </c>
      <c r="AD48" s="3" t="n">
        <f aca="false">ROUND(F48*(1+P48/100)*(1+S48/100)*(1+V48/100)*(1+Y48/100),1)</f>
        <v>13.1</v>
      </c>
    </row>
    <row r="49" customFormat="false" ht="35.05" hidden="false" customHeight="false" outlineLevel="0" collapsed="false">
      <c r="A49" s="1" t="s">
        <v>343</v>
      </c>
      <c r="B49" s="1" t="s">
        <v>344</v>
      </c>
      <c r="C49" s="1" t="n">
        <f aca="false">ROUND((I49*150/8 +(H49/1.5)^2)/ D49,0)</f>
        <v>550</v>
      </c>
      <c r="D49" s="1" t="n">
        <v>1</v>
      </c>
      <c r="E49" s="2" t="s">
        <v>345</v>
      </c>
      <c r="F49" s="3" t="n">
        <v>2</v>
      </c>
      <c r="G49" s="3" t="s">
        <v>41</v>
      </c>
      <c r="H49" s="4" t="n">
        <v>15</v>
      </c>
      <c r="I49" s="4" t="n">
        <v>24</v>
      </c>
      <c r="J49" s="5" t="s">
        <v>346</v>
      </c>
      <c r="K49" s="6" t="s">
        <v>256</v>
      </c>
      <c r="L49" s="6" t="s">
        <v>270</v>
      </c>
      <c r="M49" s="6" t="s">
        <v>179</v>
      </c>
      <c r="O49" s="7" t="s">
        <v>114</v>
      </c>
      <c r="P49" s="8" t="n">
        <v>75</v>
      </c>
      <c r="Q49" s="26" t="n">
        <f aca="false">IF(P49&gt;0,IF($P49+$S49+$V49+$Y49 &gt; 0,MAX(1,ROUND($AC49*P49/($P49+$S49+$V49+$Y49),0)),""),"")</f>
        <v>2</v>
      </c>
      <c r="R49" s="9" t="s">
        <v>171</v>
      </c>
      <c r="S49" s="10" t="n">
        <v>50</v>
      </c>
      <c r="T49" s="10" t="n">
        <f aca="false">IF(S49&gt;0,IF($P49+$S49+$V49+$Y49 &gt; 0,MAX(1,ROUND($AC49*S49/($P49+$S49+$V49+$Y49),0)),""),"")</f>
        <v>1</v>
      </c>
      <c r="U49" s="11" t="s">
        <v>58</v>
      </c>
      <c r="V49" s="12" t="n">
        <v>150</v>
      </c>
      <c r="W49" s="27" t="n">
        <f aca="false">IF(V49&gt;0,IF($P49+$S49+$V49+$Y49 &gt; 0,MAX(1,ROUND($AC49*V49/($P49+$S49+$V49+$Y49),0)),""),"")</f>
        <v>4</v>
      </c>
      <c r="Z49" s="14" t="str">
        <f aca="false">IF(Y49&gt;0,IF($P49+$S49+$V49+$Y49 &gt; 0,MAX(1,ROUND($AC49*Y49/($P49+$S49+$V49+$Y49),0)),""),"")</f>
        <v/>
      </c>
      <c r="AB49" s="3" t="n">
        <f aca="false">(1+P49/100)*(1+S49/100)*(1+V49/100)*(1+Y49/100)*100</f>
        <v>656.25</v>
      </c>
      <c r="AC49" s="3" t="n">
        <f aca="false">_xlfn.CEILING.MATH(MIN(H49,AB49/100))</f>
        <v>7</v>
      </c>
      <c r="AD49" s="3" t="n">
        <f aca="false">ROUND(F49*(1+P49/100)*(1+S49/100)*(1+V49/100)*(1+Y49/100),1)</f>
        <v>13.1</v>
      </c>
    </row>
    <row r="50" customFormat="false" ht="35.05" hidden="false" customHeight="false" outlineLevel="0" collapsed="false">
      <c r="A50" s="1" t="s">
        <v>347</v>
      </c>
      <c r="B50" s="1" t="s">
        <v>348</v>
      </c>
      <c r="C50" s="1" t="n">
        <f aca="false">ROUND((I50*150/8 +(H50/1.5)^2)/ D50,0)</f>
        <v>60</v>
      </c>
      <c r="D50" s="1" t="n">
        <v>3</v>
      </c>
      <c r="E50" s="2" t="s">
        <v>349</v>
      </c>
      <c r="F50" s="3" t="n">
        <v>50</v>
      </c>
      <c r="G50" s="3" t="s">
        <v>73</v>
      </c>
      <c r="H50" s="4" t="n">
        <v>14</v>
      </c>
      <c r="I50" s="4" t="n">
        <v>5</v>
      </c>
      <c r="J50" s="5" t="s">
        <v>350</v>
      </c>
      <c r="K50" s="6" t="s">
        <v>224</v>
      </c>
      <c r="L50" s="6" t="s">
        <v>351</v>
      </c>
      <c r="M50" s="6" t="s">
        <v>114</v>
      </c>
      <c r="O50" s="7" t="s">
        <v>352</v>
      </c>
      <c r="P50" s="8" t="n">
        <v>100</v>
      </c>
      <c r="Q50" s="26" t="n">
        <f aca="false">IF(P50&gt;0,IF($P50+$S50+$V50+$Y50 &gt; 0,MAX(1,ROUND($AC50*P50/($P50+$S50+$V50+$Y50),0)),""),"")</f>
        <v>3</v>
      </c>
      <c r="R50" s="9" t="s">
        <v>218</v>
      </c>
      <c r="S50" s="10" t="n">
        <v>25</v>
      </c>
      <c r="T50" s="10" t="n">
        <f aca="false">IF(S50&gt;0,IF($P50+$S50+$V50+$Y50 &gt; 0,MAX(1,ROUND($AC50*S50/($P50+$S50+$V50+$Y50),0)),""),"")</f>
        <v>1</v>
      </c>
      <c r="U50" s="11" t="s">
        <v>249</v>
      </c>
      <c r="V50" s="12" t="n">
        <v>50</v>
      </c>
      <c r="W50" s="27" t="n">
        <f aca="false">IF(V50&gt;0,IF($P50+$S50+$V50+$Y50 &gt; 0,MAX(1,ROUND($AC50*V50/($P50+$S50+$V50+$Y50),0)),""),"")</f>
        <v>1</v>
      </c>
      <c r="X50" s="13" t="s">
        <v>56</v>
      </c>
      <c r="Y50" s="14" t="n">
        <v>100</v>
      </c>
      <c r="Z50" s="14" t="n">
        <f aca="false">IF(Y50&gt;0,IF($P50+$S50+$V50+$Y50 &gt; 0,MAX(1,ROUND($AC50*Y50/($P50+$S50+$V50+$Y50),0)),""),"")</f>
        <v>3</v>
      </c>
      <c r="AB50" s="3" t="n">
        <f aca="false">(1+P50/100)*(1+S50/100)*(1+V50/100)*(1+Y50/100)*100</f>
        <v>750</v>
      </c>
      <c r="AC50" s="3" t="n">
        <f aca="false">_xlfn.CEILING.MATH(MIN(H50,AB50/100))</f>
        <v>8</v>
      </c>
      <c r="AD50" s="3" t="n">
        <f aca="false">ROUND(F50*(1+P50/100)*(1+S50/100)*(1+V50/100)*(1+Y50/100),1)</f>
        <v>375</v>
      </c>
    </row>
    <row r="51" customFormat="false" ht="46.25" hidden="false" customHeight="false" outlineLevel="0" collapsed="false">
      <c r="A51" s="1" t="s">
        <v>353</v>
      </c>
      <c r="B51" s="1" t="s">
        <v>354</v>
      </c>
      <c r="C51" s="1" t="n">
        <f aca="false">ROUND((I51*150/8 +(H51/1.5)^2)/ D51,0)</f>
        <v>88</v>
      </c>
      <c r="D51" s="1" t="n">
        <v>3</v>
      </c>
      <c r="E51" s="2" t="s">
        <v>355</v>
      </c>
      <c r="F51" s="3" t="n">
        <v>5</v>
      </c>
      <c r="G51" s="3" t="s">
        <v>63</v>
      </c>
      <c r="H51" s="4" t="n">
        <v>16</v>
      </c>
      <c r="I51" s="4" t="n">
        <v>8</v>
      </c>
      <c r="J51" s="5" t="s">
        <v>356</v>
      </c>
      <c r="K51" s="6" t="s">
        <v>357</v>
      </c>
      <c r="L51" s="6" t="s">
        <v>83</v>
      </c>
      <c r="M51" s="6" t="s">
        <v>250</v>
      </c>
      <c r="N51" s="6" t="s">
        <v>199</v>
      </c>
      <c r="O51" s="7" t="s">
        <v>132</v>
      </c>
      <c r="P51" s="8" t="n">
        <v>100</v>
      </c>
      <c r="Q51" s="26" t="n">
        <f aca="false">IF(P51&gt;0,IF($P51+$S51+$V51+$Y51 &gt; 0,MAX(1,ROUND($AC51*P51/($P51+$S51+$V51+$Y51),0)),""),"")</f>
        <v>3</v>
      </c>
      <c r="R51" s="9" t="s">
        <v>123</v>
      </c>
      <c r="S51" s="10" t="n">
        <v>50</v>
      </c>
      <c r="T51" s="10" t="n">
        <f aca="false">IF(S51&gt;0,IF($P51+$S51+$V51+$Y51 &gt; 0,MAX(1,ROUND($AC51*S51/($P51+$S51+$V51+$Y51),0)),""),"")</f>
        <v>1</v>
      </c>
      <c r="U51" s="11" t="s">
        <v>131</v>
      </c>
      <c r="V51" s="12" t="n">
        <v>200</v>
      </c>
      <c r="W51" s="27" t="n">
        <f aca="false">IF(V51&gt;0,IF($P51+$S51+$V51+$Y51 &gt; 0,MAX(1,ROUND($AC51*V51/($P51+$S51+$V51+$Y51),0)),""),"")</f>
        <v>5</v>
      </c>
      <c r="Z51" s="14" t="str">
        <f aca="false">IF(Y51&gt;0,IF($P51+$S51+$V51+$Y51 &gt; 0,MAX(1,ROUND($AC51*Y51/($P51+$S51+$V51+$Y51),0)),""),"")</f>
        <v/>
      </c>
      <c r="AB51" s="3" t="n">
        <f aca="false">(1+P51/100)*(1+S51/100)*(1+V51/100)*(1+Y51/100)*100</f>
        <v>900</v>
      </c>
      <c r="AC51" s="3" t="n">
        <f aca="false">_xlfn.CEILING.MATH(MIN(H51,AB51/100))</f>
        <v>9</v>
      </c>
      <c r="AD51" s="3" t="n">
        <f aca="false">ROUND(F51*(1+P51/100)*(1+S51/100)*(1+V51/100)*(1+Y51/100),1)</f>
        <v>45</v>
      </c>
    </row>
    <row r="52" customFormat="false" ht="35.05" hidden="false" customHeight="false" outlineLevel="0" collapsed="false">
      <c r="A52" s="1" t="s">
        <v>358</v>
      </c>
      <c r="B52" s="1" t="s">
        <v>359</v>
      </c>
      <c r="C52" s="1" t="n">
        <f aca="false">ROUND((I52*150/8 +(H52/1.5)^2)/ D52,0)</f>
        <v>96</v>
      </c>
      <c r="D52" s="1" t="n">
        <v>3</v>
      </c>
      <c r="E52" s="2" t="s">
        <v>360</v>
      </c>
      <c r="F52" s="3" t="n">
        <v>3</v>
      </c>
      <c r="G52" s="3" t="s">
        <v>262</v>
      </c>
      <c r="H52" s="4" t="n">
        <v>12</v>
      </c>
      <c r="I52" s="4" t="n">
        <v>12</v>
      </c>
      <c r="J52" s="5" t="s">
        <v>361</v>
      </c>
      <c r="K52" s="6" t="s">
        <v>155</v>
      </c>
      <c r="L52" s="6" t="s">
        <v>37</v>
      </c>
      <c r="M52" s="6" t="s">
        <v>85</v>
      </c>
      <c r="O52" s="7" t="s">
        <v>192</v>
      </c>
      <c r="P52" s="8" t="n">
        <v>200</v>
      </c>
      <c r="Q52" s="26" t="n">
        <f aca="false">IF(P52&gt;0,IF($P52+$S52+$V52+$Y52 &gt; 0,MAX(1,ROUND($AC52*P52/($P52+$S52+$V52+$Y52),0)),""),"")</f>
        <v>5</v>
      </c>
      <c r="R52" s="9" t="s">
        <v>143</v>
      </c>
      <c r="S52" s="10" t="n">
        <v>75</v>
      </c>
      <c r="T52" s="10" t="n">
        <f aca="false">IF(S52&gt;0,IF($P52+$S52+$V52+$Y52 &gt; 0,MAX(1,ROUND($AC52*S52/($P52+$S52+$V52+$Y52),0)),""),"")</f>
        <v>2</v>
      </c>
      <c r="U52" s="11" t="s">
        <v>66</v>
      </c>
      <c r="V52" s="12" t="n">
        <v>50</v>
      </c>
      <c r="W52" s="27" t="n">
        <f aca="false">IF(V52&gt;0,IF($P52+$S52+$V52+$Y52 &gt; 0,MAX(1,ROUND($AC52*V52/($P52+$S52+$V52+$Y52),0)),""),"")</f>
        <v>1</v>
      </c>
      <c r="Z52" s="14" t="str">
        <f aca="false">IF(Y52&gt;0,IF($P52+$S52+$V52+$Y52 &gt; 0,MAX(1,ROUND($AC52*Y52/($P52+$S52+$V52+$Y52),0)),""),"")</f>
        <v/>
      </c>
      <c r="AB52" s="3" t="n">
        <f aca="false">(1+P52/100)*(1+S52/100)*(1+V52/100)*(1+Y52/100)*100</f>
        <v>787.5</v>
      </c>
      <c r="AC52" s="3" t="n">
        <f aca="false">_xlfn.CEILING.MATH(MIN(H52,AB52/100))</f>
        <v>8</v>
      </c>
      <c r="AD52" s="3" t="n">
        <f aca="false">ROUND(F52*(1+P52/100)*(1+S52/100)*(1+V52/100)*(1+Y52/100),1)</f>
        <v>23.6</v>
      </c>
    </row>
    <row r="53" customFormat="false" ht="46.25" hidden="false" customHeight="false" outlineLevel="0" collapsed="false">
      <c r="A53" s="1" t="s">
        <v>362</v>
      </c>
      <c r="B53" s="1" t="s">
        <v>363</v>
      </c>
      <c r="C53" s="1" t="n">
        <f aca="false">ROUND((I53*150/8 +(H53/1.5)^2)/ D53,0)</f>
        <v>1000</v>
      </c>
      <c r="D53" s="1" t="n">
        <v>1</v>
      </c>
      <c r="E53" s="2" t="s">
        <v>364</v>
      </c>
      <c r="F53" s="3" t="n">
        <v>2</v>
      </c>
      <c r="G53" s="3" t="s">
        <v>365</v>
      </c>
      <c r="H53" s="4" t="n">
        <v>15</v>
      </c>
      <c r="I53" s="4" t="n">
        <v>48</v>
      </c>
      <c r="J53" s="5" t="s">
        <v>366</v>
      </c>
      <c r="K53" s="6" t="s">
        <v>265</v>
      </c>
      <c r="L53" s="6" t="s">
        <v>367</v>
      </c>
      <c r="M53" s="6" t="s">
        <v>93</v>
      </c>
      <c r="O53" s="7" t="s">
        <v>257</v>
      </c>
      <c r="P53" s="8" t="n">
        <v>100</v>
      </c>
      <c r="Q53" s="26" t="n">
        <f aca="false">IF(P53&gt;0,IF($P53+$S53+$V53+$Y53 &gt; 0,MAX(1,ROUND($AC53*P53/($P53+$S53+$V53+$Y53),0)),""),"")</f>
        <v>2</v>
      </c>
      <c r="R53" s="9" t="s">
        <v>234</v>
      </c>
      <c r="S53" s="10" t="n">
        <v>50</v>
      </c>
      <c r="T53" s="10" t="n">
        <f aca="false">IF(S53&gt;0,IF($P53+$S53+$V53+$Y53 &gt; 0,MAX(1,ROUND($AC53*S53/($P53+$S53+$V53+$Y53),0)),""),"")</f>
        <v>1</v>
      </c>
      <c r="W53" s="27" t="str">
        <f aca="false">IF(V53&gt;0,IF($P53+$S53+$V53+$Y53 &gt; 0,MAX(1,ROUND($AC53*V53/($P53+$S53+$V53+$Y53),0)),""),"")</f>
        <v/>
      </c>
      <c r="Z53" s="14" t="str">
        <f aca="false">IF(Y53&gt;0,IF($P53+$S53+$V53+$Y53 &gt; 0,MAX(1,ROUND($AC53*Y53/($P53+$S53+$V53+$Y53),0)),""),"")</f>
        <v/>
      </c>
      <c r="AB53" s="3" t="n">
        <f aca="false">(1+P53/100)*(1+S53/100)*(1+V53/100)*(1+Y53/100)*100</f>
        <v>300</v>
      </c>
      <c r="AC53" s="3" t="n">
        <f aca="false">_xlfn.CEILING.MATH(MIN(H53,AB53/100))</f>
        <v>3</v>
      </c>
      <c r="AD53" s="3" t="n">
        <f aca="false">ROUND(F53*(1+P53/100)*(1+S53/100)*(1+V53/100)*(1+Y53/100),1)</f>
        <v>6</v>
      </c>
    </row>
    <row r="54" customFormat="false" ht="57.45" hidden="false" customHeight="false" outlineLevel="0" collapsed="false">
      <c r="A54" s="1" t="s">
        <v>368</v>
      </c>
      <c r="B54" s="1" t="s">
        <v>369</v>
      </c>
      <c r="C54" s="1" t="n">
        <f aca="false">ROUND((I54*150/8 +(H54/1.5)^2)/ D54,0)</f>
        <v>494</v>
      </c>
      <c r="D54" s="1" t="n">
        <v>1</v>
      </c>
      <c r="E54" s="2" t="s">
        <v>370</v>
      </c>
      <c r="F54" s="3" t="n">
        <v>2</v>
      </c>
      <c r="G54" s="3" t="s">
        <v>90</v>
      </c>
      <c r="H54" s="4" t="n">
        <v>10</v>
      </c>
      <c r="I54" s="4" t="n">
        <v>24</v>
      </c>
      <c r="J54" s="5" t="s">
        <v>371</v>
      </c>
      <c r="K54" s="6" t="s">
        <v>372</v>
      </c>
      <c r="L54" s="6" t="s">
        <v>373</v>
      </c>
      <c r="M54" s="6" t="s">
        <v>218</v>
      </c>
      <c r="O54" s="7" t="s">
        <v>172</v>
      </c>
      <c r="P54" s="8" t="n">
        <v>50</v>
      </c>
      <c r="Q54" s="26" t="n">
        <f aca="false">IF(P54&gt;0,IF($P54+$S54+$V54+$Y54 &gt; 0,MAX(1,ROUND($AC54*P54/($P54+$S54+$V54+$Y54),0)),""),"")</f>
        <v>1</v>
      </c>
      <c r="R54" s="9" t="s">
        <v>178</v>
      </c>
      <c r="S54" s="10" t="n">
        <v>100</v>
      </c>
      <c r="T54" s="10" t="n">
        <f aca="false">IF(S54&gt;0,IF($P54+$S54+$V54+$Y54 &gt; 0,MAX(1,ROUND($AC54*S54/($P54+$S54+$V54+$Y54),0)),""),"")</f>
        <v>3</v>
      </c>
      <c r="U54" s="11" t="s">
        <v>199</v>
      </c>
      <c r="V54" s="12" t="n">
        <v>75</v>
      </c>
      <c r="W54" s="27" t="n">
        <f aca="false">IF(V54&gt;0,IF($P54+$S54+$V54+$Y54 &gt; 0,MAX(1,ROUND($AC54*V54/($P54+$S54+$V54+$Y54),0)),""),"")</f>
        <v>2</v>
      </c>
      <c r="X54" s="13" t="s">
        <v>67</v>
      </c>
      <c r="Y54" s="14" t="n">
        <v>50</v>
      </c>
      <c r="Z54" s="14" t="n">
        <f aca="false">IF(Y54&gt;0,IF($P54+$S54+$V54+$Y54 &gt; 0,MAX(1,ROUND($AC54*Y54/($P54+$S54+$V54+$Y54),0)),""),"")</f>
        <v>1</v>
      </c>
      <c r="AB54" s="3" t="n">
        <f aca="false">(1+P54/100)*(1+S54/100)*(1+V54/100)*(1+Y54/100)*100</f>
        <v>787.5</v>
      </c>
      <c r="AC54" s="3" t="n">
        <f aca="false">_xlfn.CEILING.MATH(MIN(H54,AB54/100))</f>
        <v>8</v>
      </c>
      <c r="AD54" s="3" t="n">
        <f aca="false">ROUND(F54*(1+P54/100)*(1+S54/100)*(1+V54/100)*(1+Y54/100),1)</f>
        <v>15.8</v>
      </c>
    </row>
    <row r="55" customFormat="false" ht="46.25" hidden="false" customHeight="false" outlineLevel="0" collapsed="false">
      <c r="A55" s="1" t="s">
        <v>374</v>
      </c>
      <c r="B55" s="1" t="s">
        <v>375</v>
      </c>
      <c r="C55" s="1" t="n">
        <f aca="false">ROUND((I55*150/8 +(H55/1.5)^2)/ D55,0)</f>
        <v>194</v>
      </c>
      <c r="D55" s="1" t="n">
        <v>1</v>
      </c>
      <c r="E55" s="2" t="s">
        <v>376</v>
      </c>
      <c r="F55" s="3" t="n">
        <v>30</v>
      </c>
      <c r="G55" s="3" t="s">
        <v>73</v>
      </c>
      <c r="H55" s="4" t="n">
        <v>15</v>
      </c>
      <c r="I55" s="4" t="n">
        <v>5</v>
      </c>
      <c r="J55" s="5" t="s">
        <v>377</v>
      </c>
      <c r="K55" s="6" t="s">
        <v>33</v>
      </c>
      <c r="L55" s="6" t="s">
        <v>319</v>
      </c>
      <c r="M55" s="6" t="s">
        <v>308</v>
      </c>
      <c r="O55" s="7" t="s">
        <v>187</v>
      </c>
      <c r="P55" s="8" t="n">
        <v>100</v>
      </c>
      <c r="Q55" s="26" t="n">
        <f aca="false">IF(P55&gt;0,IF($P55+$S55+$V55+$Y55 &gt; 0,MAX(1,ROUND($AC55*P55/($P55+$S55+$V55+$Y55),0)),""),"")</f>
        <v>2</v>
      </c>
      <c r="R55" s="9" t="s">
        <v>34</v>
      </c>
      <c r="S55" s="10" t="n">
        <v>500</v>
      </c>
      <c r="T55" s="29" t="n">
        <f aca="false">IF(S55&gt;0,IF($P55+$S55+$V55+$Y55 &gt; 0,MAX(1,ROUND($AC55*S55/($P55+$S55+$V55+$Y55),0)),""),"")</f>
        <v>11</v>
      </c>
      <c r="U55" s="11" t="s">
        <v>378</v>
      </c>
      <c r="V55" s="12" t="n">
        <v>25</v>
      </c>
      <c r="W55" s="27" t="n">
        <f aca="false">IF(V55&gt;0,IF($P55+$S55+$V55+$Y55 &gt; 0,MAX(1,ROUND($AC55*V55/($P55+$S55+$V55+$Y55),0)),""),"")</f>
        <v>1</v>
      </c>
      <c r="X55" s="28" t="s">
        <v>185</v>
      </c>
      <c r="Y55" s="14" t="n">
        <v>50</v>
      </c>
      <c r="Z55" s="30" t="n">
        <f aca="false">IF(Y55&gt;0,IF($P55+$S55+$V55+$Y55 &gt; 0,MAX(1,ROUND($AC55*Y55/($P55+$S55+$V55+$Y55),0)),""),"")</f>
        <v>1</v>
      </c>
      <c r="AB55" s="3" t="n">
        <f aca="false">(1+P55/100)*(1+S55/100)*(1+V55/100)*(1+Y55/100)*100</f>
        <v>2250</v>
      </c>
      <c r="AC55" s="3" t="n">
        <f aca="false">_xlfn.CEILING.MATH(MIN(H55,AB55/100))</f>
        <v>15</v>
      </c>
      <c r="AD55" s="3" t="n">
        <f aca="false">ROUND(F55*(1+P55/100)*(1+S55/100)*(1+V55/100)*(1+Y55/100),1)</f>
        <v>675</v>
      </c>
    </row>
    <row r="56" customFormat="false" ht="46.25" hidden="false" customHeight="false" outlineLevel="0" collapsed="false">
      <c r="A56" s="1" t="s">
        <v>379</v>
      </c>
      <c r="B56" s="1" t="s">
        <v>380</v>
      </c>
      <c r="C56" s="1" t="n">
        <f aca="false">ROUND((I56*150/8 +(H56/1.5)^2)/ D56,0)</f>
        <v>3250</v>
      </c>
      <c r="D56" s="1" t="n">
        <v>1</v>
      </c>
      <c r="E56" s="2" t="s">
        <v>381</v>
      </c>
      <c r="F56" s="3" t="n">
        <v>1</v>
      </c>
      <c r="G56" s="3" t="s">
        <v>168</v>
      </c>
      <c r="H56" s="4" t="n">
        <v>15</v>
      </c>
      <c r="I56" s="4" t="n">
        <f aca="false">24*7</f>
        <v>168</v>
      </c>
      <c r="J56" s="5" t="s">
        <v>382</v>
      </c>
      <c r="K56" s="6" t="s">
        <v>257</v>
      </c>
      <c r="L56" s="6" t="s">
        <v>59</v>
      </c>
      <c r="M56" s="6" t="s">
        <v>143</v>
      </c>
      <c r="O56" s="7" t="s">
        <v>383</v>
      </c>
      <c r="P56" s="8" t="n">
        <v>150</v>
      </c>
      <c r="Q56" s="26" t="n">
        <f aca="false">IF(P56&gt;0,IF($P56+$S56+$V56+$Y56 &gt; 0,MAX(1,ROUND($AC56*P56/($P56+$S56+$V56+$Y56),0)),""),"")</f>
        <v>5</v>
      </c>
      <c r="R56" s="9" t="s">
        <v>67</v>
      </c>
      <c r="S56" s="10" t="n">
        <v>50</v>
      </c>
      <c r="T56" s="29" t="n">
        <f aca="false">IF(S56&gt;0,IF($P56+$S56+$V56+$Y56 &gt; 0,MAX(1,ROUND($AC56*S56/($P56+$S56+$V56+$Y56),0)),""),"")</f>
        <v>2</v>
      </c>
      <c r="U56" s="11" t="s">
        <v>234</v>
      </c>
      <c r="V56" s="12" t="n">
        <v>100</v>
      </c>
      <c r="W56" s="27" t="n">
        <f aca="false">IF(V56&gt;0,IF($P56+$S56+$V56+$Y56 &gt; 0,MAX(1,ROUND($AC56*V56/($P56+$S56+$V56+$Y56),0)),""),"")</f>
        <v>3</v>
      </c>
      <c r="X56" s="13" t="s">
        <v>172</v>
      </c>
      <c r="Y56" s="14" t="n">
        <v>25</v>
      </c>
      <c r="Z56" s="30" t="n">
        <f aca="false">IF(Y56&gt;0,IF($P56+$S56+$V56+$Y56 &gt; 0,MAX(1,ROUND($AC56*Y56/($P56+$S56+$V56+$Y56),0)),""),"")</f>
        <v>1</v>
      </c>
      <c r="AB56" s="3" t="n">
        <f aca="false">(1+P56/100)*(1+S56/100)*(1+V56/100)*(1+Y56/100)*100</f>
        <v>937.5</v>
      </c>
      <c r="AC56" s="3" t="n">
        <f aca="false">_xlfn.CEILING.MATH(MIN(H56,AB56/100))</f>
        <v>10</v>
      </c>
      <c r="AD56" s="3" t="n">
        <f aca="false">ROUND(F56*(1+P56/100)*(1+S56/100)*(1+V56/100)*(1+Y56/100),1)</f>
        <v>9.4</v>
      </c>
    </row>
    <row r="57" customFormat="false" ht="35.05" hidden="false" customHeight="false" outlineLevel="0" collapsed="false">
      <c r="A57" s="1" t="s">
        <v>384</v>
      </c>
      <c r="B57" s="1" t="s">
        <v>385</v>
      </c>
      <c r="C57" s="1" t="n">
        <f aca="false">ROUND((I57*150/8 +(H57/1.5)^2)/ D57,0)</f>
        <v>27</v>
      </c>
      <c r="D57" s="1" t="n">
        <v>3</v>
      </c>
      <c r="E57" s="2" t="s">
        <v>386</v>
      </c>
      <c r="F57" s="3" t="n">
        <v>5</v>
      </c>
      <c r="G57" s="3" t="s">
        <v>147</v>
      </c>
      <c r="H57" s="4" t="n">
        <v>10</v>
      </c>
      <c r="I57" s="4" t="n">
        <v>2</v>
      </c>
      <c r="J57" s="5" t="s">
        <v>148</v>
      </c>
      <c r="K57" s="6" t="s">
        <v>55</v>
      </c>
      <c r="L57" s="6" t="s">
        <v>318</v>
      </c>
      <c r="M57" s="6" t="s">
        <v>387</v>
      </c>
      <c r="O57" s="7" t="s">
        <v>149</v>
      </c>
      <c r="P57" s="8" t="n">
        <v>150</v>
      </c>
      <c r="Q57" s="26" t="n">
        <f aca="false">IF(P57&gt;0,IF($P57+$S57+$V57+$Y57 &gt; 0,MAX(1,ROUND($AC57*P57/($P57+$S57+$V57+$Y57),0)),""),"")</f>
        <v>4</v>
      </c>
      <c r="R57" s="9" t="s">
        <v>84</v>
      </c>
      <c r="S57" s="10" t="n">
        <v>150</v>
      </c>
      <c r="T57" s="10" t="n">
        <f aca="false">IF(S57&gt;0,IF($P57+$S57+$V57+$Y57 &gt; 0,MAX(1,ROUND($AC57*S57/($P57+$S57+$V57+$Y57),0)),""),"")</f>
        <v>4</v>
      </c>
      <c r="U57" s="11" t="s">
        <v>270</v>
      </c>
      <c r="V57" s="12" t="n">
        <v>50</v>
      </c>
      <c r="W57" s="27" t="n">
        <f aca="false">IF(V57&gt;0,IF($P57+$S57+$V57+$Y57 &gt; 0,MAX(1,ROUND($AC57*V57/($P57+$S57+$V57+$Y57),0)),""),"")</f>
        <v>1</v>
      </c>
      <c r="X57" s="13" t="s">
        <v>200</v>
      </c>
      <c r="Y57" s="14" t="n">
        <v>75</v>
      </c>
      <c r="Z57" s="14" t="n">
        <f aca="false">IF(Y57&gt;0,IF($P57+$S57+$V57+$Y57 &gt; 0,MAX(1,ROUND($AC57*Y57/($P57+$S57+$V57+$Y57),0)),""),"")</f>
        <v>2</v>
      </c>
      <c r="AA57" s="15" t="n">
        <v>1</v>
      </c>
      <c r="AB57" s="3" t="n">
        <f aca="false">(1+P57/100)*(1+S57/100)*(1+V57/100)*(1+Y57/100)*100</f>
        <v>1640.625</v>
      </c>
      <c r="AC57" s="3" t="n">
        <f aca="false">_xlfn.CEILING.MATH(MIN(H57,AB57/100))</f>
        <v>10</v>
      </c>
      <c r="AD57" s="3" t="n">
        <f aca="false">ROUND(F57*(1+P57/100)*(1+S57/100)*(1+V57/100)*(1+Y57/100),1)</f>
        <v>82</v>
      </c>
    </row>
    <row r="58" customFormat="false" ht="35.05" hidden="false" customHeight="false" outlineLevel="0" collapsed="false">
      <c r="A58" s="1" t="s">
        <v>388</v>
      </c>
      <c r="B58" s="1" t="s">
        <v>389</v>
      </c>
      <c r="C58" s="1" t="n">
        <f aca="false">ROUND((I58*150/8 +(H58/1.5)^2)/ D58,0)</f>
        <v>14</v>
      </c>
      <c r="D58" s="1" t="n">
        <v>3</v>
      </c>
      <c r="E58" s="2" t="s">
        <v>390</v>
      </c>
      <c r="F58" s="3" t="n">
        <v>10</v>
      </c>
      <c r="G58" s="3" t="s">
        <v>63</v>
      </c>
      <c r="H58" s="3" t="n">
        <v>7</v>
      </c>
      <c r="I58" s="3" t="n">
        <v>1</v>
      </c>
      <c r="J58" s="5" t="s">
        <v>391</v>
      </c>
      <c r="K58" s="6" t="s">
        <v>131</v>
      </c>
      <c r="L58" s="6" t="s">
        <v>132</v>
      </c>
      <c r="M58" s="6" t="s">
        <v>283</v>
      </c>
      <c r="O58" s="7" t="s">
        <v>336</v>
      </c>
      <c r="P58" s="8" t="n">
        <v>50</v>
      </c>
      <c r="Q58" s="26" t="n">
        <f aca="false">IF(P58&gt;0,IF($P58+$S58+$V58+$Y58 &gt; 0,MAX(1,ROUND($AC58*P58/($P58+$S58+$V58+$Y58),0)),""),"")</f>
        <v>1</v>
      </c>
      <c r="R58" s="9" t="s">
        <v>133</v>
      </c>
      <c r="S58" s="10" t="n">
        <v>200</v>
      </c>
      <c r="T58" s="10" t="n">
        <f aca="false">IF(S58&gt;0,IF($P58+$S58+$V58+$Y58 &gt; 0,MAX(1,ROUND($AC58*S58/($P58+$S58+$V58+$Y58),0)),""),"")</f>
        <v>5</v>
      </c>
      <c r="U58" s="11" t="s">
        <v>121</v>
      </c>
      <c r="V58" s="12" t="n">
        <v>25</v>
      </c>
      <c r="W58" s="27" t="n">
        <f aca="false">IF(V58&gt;0,IF($P58+$S58+$V58+$Y58 &gt; 0,MAX(1,ROUND($AC58*V58/($P58+$S58+$V58+$Y58),0)),""),"")</f>
        <v>1</v>
      </c>
      <c r="X58" s="28" t="s">
        <v>68</v>
      </c>
      <c r="Y58" s="14" t="n">
        <v>25</v>
      </c>
      <c r="Z58" s="14" t="n">
        <f aca="false">IF(Y58&gt;0,IF($P58+$S58+$V58+$Y58 &gt; 0,MAX(1,ROUND($AC58*Y58/($P58+$S58+$V58+$Y58),0)),""),"")</f>
        <v>1</v>
      </c>
      <c r="AA58" s="15" t="n">
        <v>1</v>
      </c>
      <c r="AB58" s="3" t="n">
        <f aca="false">(1+P58/100)*(1+S58/100)*(1+V58/100)*(1+Y58/100)*100</f>
        <v>703.125</v>
      </c>
      <c r="AC58" s="3" t="n">
        <f aca="false">_xlfn.CEILING.MATH(MIN(H58,AB58/100))</f>
        <v>7</v>
      </c>
      <c r="AD58" s="3" t="n">
        <f aca="false">ROUND(F58*(1+P58/100)*(1+S58/100)*(1+V58/100)*(1+Y58/100),1)</f>
        <v>70.3</v>
      </c>
    </row>
    <row r="59" customFormat="false" ht="12.8" hidden="false" customHeight="false" outlineLevel="0" collapsed="false">
      <c r="C59" s="1" t="n">
        <f aca="false">ROUND((I59*150/8 +(H59/2)^2) /5,0)*5</f>
        <v>0</v>
      </c>
      <c r="Q59" s="26" t="str">
        <f aca="false">IF(P59&gt;0,IF($P59+$S59+$V59+$Y59 &gt; 0,MAX(1,ROUND($AC59*P59/($P59+$S59+$V59+$Y59),0)),""),"")</f>
        <v/>
      </c>
      <c r="T59" s="10" t="str">
        <f aca="false">IF(S59&gt;0,IF($P59+$S59+$V59+$Y59 &gt; 0,MAX(1,ROUND($AC59*S59/($P59+$S59+$V59+$Y59),0)),""),"")</f>
        <v/>
      </c>
      <c r="W59" s="27" t="str">
        <f aca="false">IF(V59&gt;0,IF($P59+$S59+$V59+$Y59 &gt; 0,MAX(1,ROUND($AC59*V59/($P59+$S59+$V59+$Y59),0)),""),"")</f>
        <v/>
      </c>
      <c r="Z59" s="14" t="str">
        <f aca="false">IF(Y59&gt;0,IF($P59+$S59+$V59+$Y59 &gt; 0,MAX(1,ROUND($AC59*Y59/($P59+$S59+$V59+$Y59),0)),""),"")</f>
        <v/>
      </c>
      <c r="AB59" s="3" t="n">
        <f aca="false">(1+P59/100)*(1+S59/100)*(1+V59/100)*(1+Y59/100)*100</f>
        <v>100</v>
      </c>
      <c r="AC59" s="3" t="n">
        <f aca="false">_xlfn.CEILING.MATH(MIN(H59,AB59/100))</f>
        <v>1</v>
      </c>
      <c r="AD59" s="3" t="n">
        <f aca="false">ROUND(F59*(1+P59/100)*(1+S59/100)*(1+V59/100)*(1+Y59/100),1)</f>
        <v>0</v>
      </c>
    </row>
    <row r="60" customFormat="false" ht="12.8" hidden="false" customHeight="false" outlineLevel="0" collapsed="false">
      <c r="C60" s="1" t="n">
        <f aca="false">ROUND((I60*150/8 +(H60/2)^2) /5,0)*5</f>
        <v>0</v>
      </c>
      <c r="Q60" s="26" t="str">
        <f aca="false">IF(P60&gt;0,IF($P60+$S60+$V60+$Y60 &gt; 0,MAX(1,ROUND($AC60*P60/($P60+$S60+$V60+$Y60),0)),""),"")</f>
        <v/>
      </c>
      <c r="T60" s="10" t="str">
        <f aca="false">IF(S60&gt;0,IF($P60+$S60+$V60+$Y60 &gt; 0,MAX(1,ROUND($AC60*S60/($P60+$S60+$V60+$Y60),0)),""),"")</f>
        <v/>
      </c>
      <c r="W60" s="27" t="str">
        <f aca="false">IF(V60&gt;0,IF($P60+$S60+$V60+$Y60 &gt; 0,MAX(1,ROUND($AC60*V60/($P60+$S60+$V60+$Y60),0)),""),"")</f>
        <v/>
      </c>
      <c r="Z60" s="14" t="str">
        <f aca="false">IF(Y60&gt;0,IF($P60+$S60+$V60+$Y60 &gt; 0,MAX(1,ROUND($AC60*Y60/($P60+$S60+$V60+$Y60),0)),""),"")</f>
        <v/>
      </c>
      <c r="AB60" s="3" t="n">
        <f aca="false">(1+P60/100)*(1+S60/100)*(1+V60/100)*(1+Y60/100)*100</f>
        <v>100</v>
      </c>
      <c r="AC60" s="3" t="n">
        <f aca="false">_xlfn.CEILING.MATH(MIN(H60,AB60/100))</f>
        <v>1</v>
      </c>
      <c r="AD60" s="3" t="n">
        <f aca="false">ROUND(F60*(1+P60/100)*(1+S60/100)*(1+V60/100)*(1+Y60/100),1)</f>
        <v>0</v>
      </c>
    </row>
    <row r="61" customFormat="false" ht="12.8" hidden="false" customHeight="false" outlineLevel="0" collapsed="false">
      <c r="C61" s="1" t="n">
        <f aca="false">ROUND((I61*150/8 +(H61/2)^2) /5,0)*5</f>
        <v>0</v>
      </c>
      <c r="Q61" s="26" t="str">
        <f aca="false">IF(P61&gt;0,IF($P61+$S61+$V61+$Y61 &gt; 0,MAX(1,ROUND($AC61*P61/($P61+$S61+$V61+$Y61),0)),""),"")</f>
        <v/>
      </c>
      <c r="T61" s="10" t="str">
        <f aca="false">IF(S61&gt;0,IF($P61+$S61+$V61+$Y61 &gt; 0,MAX(1,ROUND($AC61*S61/($P61+$S61+$V61+$Y61),0)),""),"")</f>
        <v/>
      </c>
      <c r="W61" s="27" t="str">
        <f aca="false">IF(V61&gt;0,IF($P61+$S61+$V61+$Y61 &gt; 0,MAX(1,ROUND($AC61*V61/($P61+$S61+$V61+$Y61),0)),""),"")</f>
        <v/>
      </c>
      <c r="Z61" s="14" t="str">
        <f aca="false">IF(Y61&gt;0,IF($P61+$S61+$V61+$Y61 &gt; 0,MAX(1,ROUND($AC61*Y61/($P61+$S61+$V61+$Y61),0)),""),"")</f>
        <v/>
      </c>
      <c r="AB61" s="3" t="n">
        <f aca="false">(1+P61/100)*(1+S61/100)*(1+V61/100)*(1+Y61/100)*100</f>
        <v>100</v>
      </c>
      <c r="AC61" s="3" t="n">
        <f aca="false">_xlfn.CEILING.MATH(MIN(H61,AB61/100))</f>
        <v>1</v>
      </c>
      <c r="AD61" s="3" t="n">
        <f aca="false">ROUND(F61*(1+P61/100)*(1+S61/100)*(1+V61/100)*(1+Y61/100),1)</f>
        <v>0</v>
      </c>
    </row>
    <row r="62" customFormat="false" ht="12.8" hidden="false" customHeight="false" outlineLevel="0" collapsed="false">
      <c r="C62" s="1" t="n">
        <f aca="false">ROUND((I62*150/8 +(H62/2)^2) /5,0)*5</f>
        <v>0</v>
      </c>
      <c r="Q62" s="26" t="str">
        <f aca="false">IF(P62&gt;0,IF($P62+$S62+$V62+$Y62 &gt; 0,MAX(1,ROUND($AC62*P62/($P62+$S62+$V62+$Y62),0)),""),"")</f>
        <v/>
      </c>
      <c r="T62" s="10" t="str">
        <f aca="false">IF(S62&gt;0,IF($P62+$S62+$V62+$Y62 &gt; 0,MAX(1,ROUND($AC62*S62/($P62+$S62+$V62+$Y62),0)),""),"")</f>
        <v/>
      </c>
      <c r="W62" s="27" t="str">
        <f aca="false">IF(V62&gt;0,IF($P62+$S62+$V62+$Y62 &gt; 0,MAX(1,ROUND($AC62*V62/($P62+$S62+$V62+$Y62),0)),""),"")</f>
        <v/>
      </c>
      <c r="Z62" s="14" t="str">
        <f aca="false">IF(Y62&gt;0,IF($P62+$S62+$V62+$Y62 &gt; 0,MAX(1,ROUND($AC62*Y62/($P62+$S62+$V62+$Y62),0)),""),"")</f>
        <v/>
      </c>
      <c r="AB62" s="3" t="n">
        <f aca="false">(1+P62/100)*(1+S62/100)*(1+V62/100)*(1+Y62/100)*100</f>
        <v>100</v>
      </c>
      <c r="AC62" s="3" t="n">
        <f aca="false">_xlfn.CEILING.MATH(MIN(H62,AB62/100))</f>
        <v>1</v>
      </c>
      <c r="AD62" s="3" t="n">
        <f aca="false">ROUND(F62*(1+P62/100)*(1+S62/100)*(1+V62/100)*(1+Y62/100),1)</f>
        <v>0</v>
      </c>
    </row>
    <row r="63" customFormat="false" ht="12.8" hidden="false" customHeight="false" outlineLevel="0" collapsed="false">
      <c r="C63" s="1" t="n">
        <f aca="false">ROUND((I63*150/8 +(H63/2)^2) /5,0)*5</f>
        <v>0</v>
      </c>
      <c r="Q63" s="26" t="str">
        <f aca="false">IF(P63&gt;0,IF($P63+$S63+$V63+$Y63 &gt; 0,MAX(1,ROUND($AC63*P63/($P63+$S63+$V63+$Y63),0)),""),"")</f>
        <v/>
      </c>
      <c r="T63" s="10" t="str">
        <f aca="false">IF(S63&gt;0,IF($P63+$S63+$V63+$Y63 &gt; 0,MAX(1,ROUND($AC63*S63/($P63+$S63+$V63+$Y63),0)),""),"")</f>
        <v/>
      </c>
      <c r="W63" s="27" t="str">
        <f aca="false">IF(V63&gt;0,IF($P63+$S63+$V63+$Y63 &gt; 0,MAX(1,ROUND($AC63*V63/($P63+$S63+$V63+$Y63),0)),""),"")</f>
        <v/>
      </c>
      <c r="Z63" s="14" t="str">
        <f aca="false">IF(Y63&gt;0,IF($P63+$S63+$V63+$Y63 &gt; 0,MAX(1,ROUND($AC63*Y63/($P63+$S63+$V63+$Y63),0)),""),"")</f>
        <v/>
      </c>
      <c r="AB63" s="3" t="n">
        <f aca="false">(1+P63/100)*(1+S63/100)*(1+V63/100)*(1+Y63/100)*100</f>
        <v>100</v>
      </c>
      <c r="AC63" s="3" t="n">
        <f aca="false">_xlfn.CEILING.MATH(MIN(H63,AB63/100))</f>
        <v>1</v>
      </c>
      <c r="AD63" s="3" t="n">
        <f aca="false">ROUND(F63*(1+P63/100)*(1+S63/100)*(1+V63/100)*(1+Y63/100),1)</f>
        <v>0</v>
      </c>
    </row>
    <row r="64" customFormat="false" ht="12.8" hidden="false" customHeight="false" outlineLevel="0" collapsed="false">
      <c r="C64" s="1" t="n">
        <f aca="false">ROUND((I64*150/8 +(H64/2)^2) /5,0)*5</f>
        <v>0</v>
      </c>
      <c r="Q64" s="26" t="str">
        <f aca="false">IF(P64&gt;0,IF($P64+$S64+$V64+$Y64 &gt; 0,MAX(1,ROUND($AC64*P64/($P64+$S64+$V64+$Y64),0)),""),"")</f>
        <v/>
      </c>
      <c r="T64" s="10" t="str">
        <f aca="false">IF(S64&gt;0,IF($P64+$S64+$V64+$Y64 &gt; 0,MAX(1,ROUND($AC64*S64/($P64+$S64+$V64+$Y64),0)),""),"")</f>
        <v/>
      </c>
      <c r="W64" s="27" t="str">
        <f aca="false">IF(V64&gt;0,IF($P64+$S64+$V64+$Y64 &gt; 0,MAX(1,ROUND($AC64*V64/($P64+$S64+$V64+$Y64),0)),""),"")</f>
        <v/>
      </c>
      <c r="Z64" s="14" t="str">
        <f aca="false">IF(Y64&gt;0,IF($P64+$S64+$V64+$Y64 &gt; 0,MAX(1,ROUND($AC64*Y64/($P64+$S64+$V64+$Y64),0)),""),"")</f>
        <v/>
      </c>
      <c r="AB64" s="3" t="n">
        <f aca="false">(1+P64/100)*(1+S64/100)*(1+V64/100)*(1+Y64/100)*100</f>
        <v>100</v>
      </c>
      <c r="AC64" s="3" t="n">
        <f aca="false">_xlfn.CEILING.MATH(MIN(H64,AB64/100))</f>
        <v>1</v>
      </c>
      <c r="AD64" s="3" t="n">
        <f aca="false">ROUND(F64*(1+P64/100)*(1+S64/100)*(1+V64/100)*(1+Y64/100),1)</f>
        <v>0</v>
      </c>
    </row>
    <row r="65" customFormat="false" ht="12.8" hidden="false" customHeight="false" outlineLevel="0" collapsed="false">
      <c r="C65" s="1" t="n">
        <f aca="false">ROUND((I65*150/8 +(H65/2)^2) /5,0)*5</f>
        <v>0</v>
      </c>
      <c r="Q65" s="26" t="str">
        <f aca="false">IF(P65&gt;0,IF($P65+$S65+$V65+$Y65 &gt; 0,MAX(1,ROUND($AC65*P65/($P65+$S65+$V65+$Y65),0)),""),"")</f>
        <v/>
      </c>
      <c r="T65" s="10" t="str">
        <f aca="false">IF(S65&gt;0,IF($P65+$S65+$V65+$Y65 &gt; 0,MAX(1,ROUND($AC65*S65/($P65+$S65+$V65+$Y65),0)),""),"")</f>
        <v/>
      </c>
      <c r="W65" s="27" t="str">
        <f aca="false">IF(V65&gt;0,IF($P65+$S65+$V65+$Y65 &gt; 0,MAX(1,ROUND($AC65*V65/($P65+$S65+$V65+$Y65),0)),""),"")</f>
        <v/>
      </c>
      <c r="Z65" s="14" t="str">
        <f aca="false">IF(Y65&gt;0,IF($P65+$S65+$V65+$Y65 &gt; 0,MAX(1,ROUND($AC65*Y65/($P65+$S65+$V65+$Y65),0)),""),"")</f>
        <v/>
      </c>
      <c r="AB65" s="3" t="n">
        <f aca="false">(1+P65/100)*(1+S65/100)*(1+V65/100)*(1+Y65/100)*100</f>
        <v>100</v>
      </c>
      <c r="AC65" s="3" t="n">
        <f aca="false">_xlfn.CEILING.MATH(MIN(H65,AB65/100))</f>
        <v>1</v>
      </c>
      <c r="AD65" s="3" t="n">
        <f aca="false">ROUND(F65*(1+P65/100)*(1+S65/100)*(1+V65/100)*(1+Y65/100),1)</f>
        <v>0</v>
      </c>
    </row>
    <row r="66" customFormat="false" ht="12.8" hidden="false" customHeight="false" outlineLevel="0" collapsed="false">
      <c r="C66" s="1" t="n">
        <f aca="false">ROUND((I66*150/8 +(H66/2)^2) /5,0)*5</f>
        <v>0</v>
      </c>
      <c r="Q66" s="26" t="str">
        <f aca="false">IF(P66&gt;0,IF($P66+$S66+$V66+$Y66 &gt; 0,MAX(1,ROUND($AC66*P66/($P66+$S66+$V66+$Y66),0)),""),"")</f>
        <v/>
      </c>
      <c r="T66" s="10" t="str">
        <f aca="false">IF(S66&gt;0,IF($P66+$S66+$V66+$Y66 &gt; 0,MAX(1,ROUND($AC66*S66/($P66+$S66+$V66+$Y66),0)),""),"")</f>
        <v/>
      </c>
      <c r="W66" s="27" t="str">
        <f aca="false">IF(V66&gt;0,IF($P66+$S66+$V66+$Y66 &gt; 0,MAX(1,ROUND($AC66*V66/($P66+$S66+$V66+$Y66),0)),""),"")</f>
        <v/>
      </c>
      <c r="Z66" s="14" t="str">
        <f aca="false">IF(Y66&gt;0,IF($P66+$S66+$V66+$Y66 &gt; 0,MAX(1,ROUND($AC66*Y66/($P66+$S66+$V66+$Y66),0)),""),"")</f>
        <v/>
      </c>
      <c r="AB66" s="3" t="n">
        <f aca="false">(1+P66/100)*(1+S66/100)*(1+V66/100)*(1+Y66/100)*100</f>
        <v>100</v>
      </c>
      <c r="AC66" s="3" t="n">
        <f aca="false">_xlfn.CEILING.MATH(MIN(H66,AB66/100))</f>
        <v>1</v>
      </c>
      <c r="AD66" s="3" t="n">
        <f aca="false">ROUND(F66*(1+P66/100)*(1+S66/100)*(1+V66/100)*(1+Y66/100),1)</f>
        <v>0</v>
      </c>
    </row>
    <row r="67" customFormat="false" ht="12.8" hidden="false" customHeight="false" outlineLevel="0" collapsed="false">
      <c r="C67" s="1" t="n">
        <f aca="false">ROUND((I67*150/8 +(H67/2)^2) /5,0)*5</f>
        <v>0</v>
      </c>
      <c r="Q67" s="26" t="str">
        <f aca="false">IF(P67&gt;0,IF($P67+$S67+$V67+$Y67 &gt; 0,MAX(1,ROUND($AC67*P67/($P67+$S67+$V67+$Y67),0)),""),"")</f>
        <v/>
      </c>
      <c r="T67" s="10" t="str">
        <f aca="false">IF(S67&gt;0,IF($P67+$S67+$V67+$Y67 &gt; 0,MAX(1,ROUND($AC67*S67/($P67+$S67+$V67+$Y67),0)),""),"")</f>
        <v/>
      </c>
      <c r="W67" s="27" t="str">
        <f aca="false">IF(V67&gt;0,IF($P67+$S67+$V67+$Y67 &gt; 0,MAX(1,ROUND($AC67*V67/($P67+$S67+$V67+$Y67),0)),""),"")</f>
        <v/>
      </c>
      <c r="Z67" s="14" t="str">
        <f aca="false">IF(Y67&gt;0,IF($P67+$S67+$V67+$Y67 &gt; 0,MAX(1,ROUND($AC67*Y67/($P67+$S67+$V67+$Y67),0)),""),"")</f>
        <v/>
      </c>
      <c r="AB67" s="3" t="n">
        <f aca="false">(1+P67/100)*(1+S67/100)*(1+V67/100)*(1+Y67/100)*100</f>
        <v>100</v>
      </c>
      <c r="AC67" s="3" t="n">
        <f aca="false">_xlfn.CEILING.MATH(MIN(H67,AB67/100))</f>
        <v>1</v>
      </c>
      <c r="AD67" s="3" t="n">
        <f aca="false">ROUND(F67*(1+P67/100)*(1+S67/100)*(1+V67/100)*(1+Y67/100),1)</f>
        <v>0</v>
      </c>
    </row>
    <row r="68" customFormat="false" ht="12.8" hidden="false" customHeight="false" outlineLevel="0" collapsed="false">
      <c r="C68" s="1" t="n">
        <f aca="false">ROUND((I68*150/8 +(H68/2)^2) /5,0)*5</f>
        <v>0</v>
      </c>
      <c r="Q68" s="26" t="str">
        <f aca="false">IF(P68&gt;0,IF($P68+$S68+$V68+$Y68 &gt; 0,MAX(1,ROUND($AC68*P68/($P68+$S68+$V68+$Y68),0)),""),"")</f>
        <v/>
      </c>
      <c r="T68" s="10" t="str">
        <f aca="false">IF(S68&gt;0,IF($P68+$S68+$V68+$Y68 &gt; 0,MAX(1,ROUND($AC68*S68/($P68+$S68+$V68+$Y68),0)),""),"")</f>
        <v/>
      </c>
      <c r="W68" s="27" t="str">
        <f aca="false">IF(V68&gt;0,IF($P68+$S68+$V68+$Y68 &gt; 0,MAX(1,ROUND($AC68*V68/($P68+$S68+$V68+$Y68),0)),""),"")</f>
        <v/>
      </c>
      <c r="Z68" s="14" t="str">
        <f aca="false">IF(Y68&gt;0,IF($P68+$S68+$V68+$Y68 &gt; 0,MAX(1,ROUND($AC68*Y68/($P68+$S68+$V68+$Y68),0)),""),"")</f>
        <v/>
      </c>
      <c r="AB68" s="3" t="n">
        <f aca="false">(1+P68/100)*(1+S68/100)*(1+V68/100)*(1+Y68/100)*100</f>
        <v>100</v>
      </c>
      <c r="AC68" s="3" t="n">
        <f aca="false">_xlfn.CEILING.MATH(MIN(H68,AB68/100))</f>
        <v>1</v>
      </c>
      <c r="AD68" s="3" t="n">
        <f aca="false">ROUND(F68*(1+P68/100)*(1+S68/100)*(1+V68/100)*(1+Y68/100),1)</f>
        <v>0</v>
      </c>
    </row>
    <row r="69" customFormat="false" ht="12.8" hidden="false" customHeight="false" outlineLevel="0" collapsed="false">
      <c r="C69" s="1" t="n">
        <f aca="false">ROUND((I69*150/8 +(H69/2)^2) /5,0)*5</f>
        <v>0</v>
      </c>
      <c r="Q69" s="26" t="str">
        <f aca="false">IF(P69&gt;0,IF($P69+$S69+$V69+$Y69 &gt; 0,MAX(1,ROUND($AC69*P69/($P69+$S69+$V69+$Y69),0)),""),"")</f>
        <v/>
      </c>
      <c r="T69" s="10" t="str">
        <f aca="false">IF(S69&gt;0,IF($P69+$S69+$V69+$Y69 &gt; 0,MAX(1,ROUND($AC69*S69/($P69+$S69+$V69+$Y69),0)),""),"")</f>
        <v/>
      </c>
      <c r="W69" s="27" t="str">
        <f aca="false">IF(V69&gt;0,IF($P69+$S69+$V69+$Y69 &gt; 0,MAX(1,ROUND($AC69*V69/($P69+$S69+$V69+$Y69),0)),""),"")</f>
        <v/>
      </c>
      <c r="Z69" s="14" t="str">
        <f aca="false">IF(Y69&gt;0,IF($P69+$S69+$V69+$Y69 &gt; 0,MAX(1,ROUND($AC69*Y69/($P69+$S69+$V69+$Y69),0)),""),"")</f>
        <v/>
      </c>
      <c r="AB69" s="3" t="n">
        <f aca="false">(1+P69/100)*(1+S69/100)*(1+V69/100)*(1+Y69/100)*100</f>
        <v>100</v>
      </c>
      <c r="AC69" s="3" t="n">
        <f aca="false">_xlfn.CEILING.MATH(MIN(H69,AB69/100))</f>
        <v>1</v>
      </c>
      <c r="AD69" s="3" t="n">
        <f aca="false">ROUND(F69*(1+P69/100)*(1+S69/100)*(1+V69/100)*(1+Y69/100),1)</f>
        <v>0</v>
      </c>
    </row>
    <row r="70" customFormat="false" ht="12.8" hidden="false" customHeight="false" outlineLevel="0" collapsed="false">
      <c r="C70" s="1" t="n">
        <f aca="false">ROUND((I70*150/8 +(H70/2)^2) /5,0)*5</f>
        <v>0</v>
      </c>
      <c r="Q70" s="26" t="str">
        <f aca="false">IF(P70&gt;0,IF($P70+$S70+$V70+$Y70 &gt; 0,MAX(1,ROUND($AC70*P70/($P70+$S70+$V70+$Y70),0)),""),"")</f>
        <v/>
      </c>
      <c r="T70" s="10" t="str">
        <f aca="false">IF(S70&gt;0,IF($P70+$S70+$V70+$Y70 &gt; 0,MAX(1,ROUND($AC70*S70/($P70+$S70+$V70+$Y70),0)),""),"")</f>
        <v/>
      </c>
      <c r="W70" s="27" t="str">
        <f aca="false">IF(V70&gt;0,IF($P70+$S70+$V70+$Y70 &gt; 0,MAX(1,ROUND($AC70*V70/($P70+$S70+$V70+$Y70),0)),""),"")</f>
        <v/>
      </c>
      <c r="Z70" s="14" t="str">
        <f aca="false">IF(Y70&gt;0,IF($P70+$S70+$V70+$Y70 &gt; 0,MAX(1,ROUND($AC70*Y70/($P70+$S70+$V70+$Y70),0)),""),"")</f>
        <v/>
      </c>
      <c r="AB70" s="3" t="n">
        <f aca="false">(1+P70/100)*(1+S70/100)*(1+V70/100)*(1+Y70/100)*100</f>
        <v>100</v>
      </c>
      <c r="AC70" s="3" t="n">
        <f aca="false">_xlfn.CEILING.MATH(MIN(H70,AB70/100))</f>
        <v>1</v>
      </c>
      <c r="AD70" s="3" t="n">
        <f aca="false">ROUND(F70*(1+P70/100)*(1+S70/100)*(1+V70/100)*(1+Y70/100),1)</f>
        <v>0</v>
      </c>
    </row>
    <row r="71" customFormat="false" ht="12.8" hidden="false" customHeight="false" outlineLevel="0" collapsed="false">
      <c r="C71" s="1" t="n">
        <f aca="false">ROUND((I71*150/8 +(H71/2)^2) /5,0)*5</f>
        <v>0</v>
      </c>
      <c r="T71" s="10" t="str">
        <f aca="false">IF(S71&gt;0,IF($P71+$S71+$V71+$Y71 &gt; 0,MAX(1,ROUND($AC71*S71/($P71+$S71+$V71+$Y71),0)),""),"")</f>
        <v/>
      </c>
      <c r="W71" s="27" t="str">
        <f aca="false">IF(V71&gt;0,IF($P71+$S71+$V71+$Y71 &gt; 0,MAX(1,ROUND($AC71*V71/($P71+$S71+$V71+$Y71),0)),""),"")</f>
        <v/>
      </c>
      <c r="Z71" s="14" t="str">
        <f aca="false">IF(Y71&gt;0,IF($P71+$S71+$V71+$Y71 &gt; 0,MAX(1,ROUND($AC71*Y71/($P71+$S71+$V71+$Y71),0)),""),"")</f>
        <v/>
      </c>
      <c r="AB71" s="3" t="n">
        <f aca="false">(1+P71/100)*(1+S71/100)*(1+V71/100)*(1+Y71/100)*100</f>
        <v>100</v>
      </c>
      <c r="AC71" s="3" t="n">
        <f aca="false">_xlfn.CEILING.MATH(MIN(H71,AB71/100))</f>
        <v>1</v>
      </c>
      <c r="AD71" s="3" t="n">
        <f aca="false">ROUND(F71*(1+P71/100)*(1+S71/100)*(1+V71/100)*(1+Y71/100),1)</f>
        <v>0</v>
      </c>
    </row>
    <row r="72" customFormat="false" ht="12.8" hidden="false" customHeight="false" outlineLevel="0" collapsed="false">
      <c r="C72" s="1" t="n">
        <f aca="false">ROUND((I72*150/8 +(H72/2)^2) /5,0)*5</f>
        <v>0</v>
      </c>
      <c r="T72" s="10" t="str">
        <f aca="false">IF(S72&gt;0,IF($P72+$S72+$V72+$Y72 &gt; 0,MAX(1,ROUND($AC72*S72/($P72+$S72+$V72+$Y72),0)),""),"")</f>
        <v/>
      </c>
      <c r="W72" s="27" t="str">
        <f aca="false">IF(V72&gt;0,IF($P72+$S72+$V72+$Y72 &gt; 0,MAX(1,ROUND($AC72*V72/($P72+$S72+$V72+$Y72),0)),""),"")</f>
        <v/>
      </c>
      <c r="Z72" s="14" t="str">
        <f aca="false">IF(Y72&gt;0,IF($P72+$S72+$V72+$Y72 &gt; 0,MAX(1,ROUND($AC72*Y72/($P72+$S72+$V72+$Y72),0)),""),"")</f>
        <v/>
      </c>
      <c r="AB72" s="3" t="n">
        <f aca="false">(1+P72/100)*(1+S72/100)*(1+V72/100)*(1+Y72/100)*100</f>
        <v>100</v>
      </c>
      <c r="AC72" s="3" t="n">
        <f aca="false">_xlfn.CEILING.MATH(MIN(H72,AB72/100))</f>
        <v>1</v>
      </c>
      <c r="AD72" s="3" t="n">
        <f aca="false">ROUND(F72*(1+P72/100)*(1+S72/100)*(1+V72/100)*(1+Y72/100),1)</f>
        <v>0</v>
      </c>
    </row>
    <row r="73" customFormat="false" ht="12.8" hidden="false" customHeight="false" outlineLevel="0" collapsed="false">
      <c r="C73" s="1" t="n">
        <f aca="false">ROUND((I73*150/8 +(H73/2)^2) /5,0)*5</f>
        <v>0</v>
      </c>
      <c r="T73" s="10" t="str">
        <f aca="false">IF(S73&gt;0,IF($P73+$S73+$V73+$Y73 &gt; 0,MAX(1,ROUND($AC73*S73/($P73+$S73+$V73+$Y73),0)),""),"")</f>
        <v/>
      </c>
      <c r="W73" s="27" t="str">
        <f aca="false">IF(V73&gt;0,IF($P73+$S73+$V73+$Y73 &gt; 0,MAX(1,ROUND($AC73*V73/($P73+$S73+$V73+$Y73),0)),""),"")</f>
        <v/>
      </c>
      <c r="Z73" s="14" t="str">
        <f aca="false">IF(Y73&gt;0,IF($P73+$S73+$V73+$Y73 &gt; 0,MAX(1,ROUND($AC73*Y73/($P73+$S73+$V73+$Y73),0)),""),"")</f>
        <v/>
      </c>
      <c r="AB73" s="3" t="n">
        <f aca="false">(1+P73/100)*(1+S73/100)*(1+V73/100)*(1+Y73/100)*100</f>
        <v>100</v>
      </c>
      <c r="AC73" s="3" t="n">
        <f aca="false">_xlfn.CEILING.MATH(MIN(H73,AB73/100))</f>
        <v>1</v>
      </c>
      <c r="AD73" s="3" t="n">
        <f aca="false">ROUND(F73*(1+P73/100)*(1+S73/100)*(1+V73/100)*(1+Y73/100),1)</f>
        <v>0</v>
      </c>
    </row>
    <row r="74" customFormat="false" ht="12.8" hidden="false" customHeight="false" outlineLevel="0" collapsed="false">
      <c r="C74" s="1" t="n">
        <f aca="false">ROUND((I74*150/8 +(H74/2)^2) /5,0)*5</f>
        <v>0</v>
      </c>
      <c r="T74" s="10" t="str">
        <f aca="false">IF(S74&gt;0,IF($P74+$S74+$V74+$Y74 &gt; 0,MAX(1,ROUND($AC74*S74/($P74+$S74+$V74+$Y74),0)),""),"")</f>
        <v/>
      </c>
      <c r="W74" s="27" t="str">
        <f aca="false">IF(V74&gt;0,IF($P74+$S74+$V74+$Y74 &gt; 0,MAX(1,ROUND($AC74*V74/($P74+$S74+$V74+$Y74),0)),""),"")</f>
        <v/>
      </c>
      <c r="Z74" s="14" t="str">
        <f aca="false">IF(Y74&gt;0,IF($P74+$S74+$V74+$Y74 &gt; 0,MAX(1,ROUND($AC74*Y74/($P74+$S74+$V74+$Y74),0)),""),"")</f>
        <v/>
      </c>
      <c r="AB74" s="3" t="n">
        <f aca="false">(1+P74/100)*(1+S74/100)*(1+V74/100)*(1+Y74/100)*100</f>
        <v>100</v>
      </c>
      <c r="AC74" s="3" t="n">
        <f aca="false">_xlfn.CEILING.MATH(MIN(H74,AB74/100))</f>
        <v>1</v>
      </c>
      <c r="AD74" s="3" t="n">
        <f aca="false">ROUND(F74*(1+P74/100)*(1+S74/100)*(1+V74/100)*(1+Y74/100),1)</f>
        <v>0</v>
      </c>
    </row>
    <row r="75" customFormat="false" ht="12.8" hidden="false" customHeight="false" outlineLevel="0" collapsed="false">
      <c r="C75" s="1" t="n">
        <f aca="false">ROUND((I75*150/8 +(H75/2)^2) /5,0)*5</f>
        <v>0</v>
      </c>
      <c r="T75" s="10" t="str">
        <f aca="false">IF(S75&gt;0,IF($P75+$S75+$V75+$Y75 &gt; 0,MAX(1,ROUND($AC75*S75/($P75+$S75+$V75+$Y75),0)),""),"")</f>
        <v/>
      </c>
      <c r="AB75" s="3" t="n">
        <f aca="false">(1+P75/100)*(1+S75/100)*(1+V75/100)*(1+Y75/100)*100</f>
        <v>100</v>
      </c>
      <c r="AC75" s="3" t="n">
        <f aca="false">_xlfn.CEILING.MATH(MIN(H75,AB75/100))</f>
        <v>1</v>
      </c>
      <c r="AD75" s="3" t="n">
        <f aca="false">ROUND(F75*(1+P75/100)*(1+S75/100)*(1+V75/100)*(1+Y75/100),1)</f>
        <v>0</v>
      </c>
    </row>
    <row r="76" customFormat="false" ht="12.8" hidden="false" customHeight="false" outlineLevel="0" collapsed="false">
      <c r="C76" s="1" t="n">
        <f aca="false">ROUND((I76*150/8 +(H76/2)^2) /5,0)*5</f>
        <v>0</v>
      </c>
      <c r="T76" s="10" t="str">
        <f aca="false">IF(S76&gt;0,IF($P76+$S76+$V76+$Y76 &gt; 0,MAX(1,ROUND($AC76*S76/($P76+$S76+$V76+$Y76),0)),""),"")</f>
        <v/>
      </c>
      <c r="AB76" s="3" t="n">
        <f aca="false">(1+P76/100)*(1+S76/100)*(1+V76/100)*(1+Y76/100)*100</f>
        <v>100</v>
      </c>
      <c r="AC76" s="3" t="n">
        <f aca="false">_xlfn.CEILING.MATH(MIN(H76,AB76/100))</f>
        <v>1</v>
      </c>
      <c r="AD76" s="3" t="n">
        <f aca="false">ROUND(F76*(1+P76/100)*(1+S76/100)*(1+V76/100)*(1+Y76/100),1)</f>
        <v>0</v>
      </c>
    </row>
    <row r="77" customFormat="false" ht="12.8" hidden="false" customHeight="false" outlineLevel="0" collapsed="false">
      <c r="C77" s="1" t="n">
        <f aca="false">ROUND((I77*150/8 +(H77/2)^2) /5,0)*5</f>
        <v>0</v>
      </c>
      <c r="T77" s="10" t="str">
        <f aca="false">IF(S77&gt;0,IF($P77+$S77+$V77+$Y77 &gt; 0,MAX(1,ROUND($AC77*S77/($P77+$S77+$V77+$Y77),0)),""),"")</f>
        <v/>
      </c>
      <c r="AB77" s="3" t="n">
        <f aca="false">(1+P77/100)*(1+S77/100)*(1+V77/100)*(1+Y77/100)*100</f>
        <v>100</v>
      </c>
      <c r="AC77" s="3" t="n">
        <f aca="false">_xlfn.CEILING.MATH(MIN(H77,AB77/100))</f>
        <v>1</v>
      </c>
      <c r="AD77" s="3" t="n">
        <f aca="false">ROUND(F77*(1+P77/100)*(1+S77/100)*(1+V77/100)*(1+Y77/100),1)</f>
        <v>0</v>
      </c>
    </row>
    <row r="78" customFormat="false" ht="12.8" hidden="false" customHeight="false" outlineLevel="0" collapsed="false">
      <c r="C78" s="1" t="n">
        <f aca="false">ROUND((I78*150/8 +(H78/2)^2) /5,0)*5</f>
        <v>0</v>
      </c>
      <c r="T78" s="10" t="str">
        <f aca="false">IF(S78&gt;0,IF($P78+$S78+$V78+$Y78 &gt; 0,MAX(1,ROUND($AC78*S78/($P78+$S78+$V78+$Y78),0)),""),"")</f>
        <v/>
      </c>
      <c r="AB78" s="3" t="n">
        <f aca="false">(1+P78/100)*(1+S78/100)*(1+V78/100)*(1+Y78/100)*100</f>
        <v>100</v>
      </c>
      <c r="AC78" s="3" t="n">
        <f aca="false">_xlfn.CEILING.MATH(MIN(H78,AB78/100))</f>
        <v>1</v>
      </c>
      <c r="AD78" s="3" t="n">
        <f aca="false">ROUND(F78*(1+P78/100)*(1+S78/100)*(1+V78/100)*(1+Y78/100),1)</f>
        <v>0</v>
      </c>
    </row>
    <row r="79" customFormat="false" ht="12.8" hidden="false" customHeight="false" outlineLevel="0" collapsed="false">
      <c r="C79" s="1" t="n">
        <f aca="false">ROUND((I79*150/8 +(H79/2)^2) /5,0)*5</f>
        <v>0</v>
      </c>
      <c r="T79" s="10" t="str">
        <f aca="false">IF(S79&gt;0,IF($P79+$S79+$V79+$Y79 &gt; 0,MAX(1,ROUND($AC79*S79/($P79+$S79+$V79+$Y79),0)),""),"")</f>
        <v/>
      </c>
      <c r="AB79" s="3" t="n">
        <f aca="false">(1+P79/100)*(1+S79/100)*(1+V79/100)*(1+Y79/100)*100</f>
        <v>100</v>
      </c>
      <c r="AC79" s="3" t="n">
        <f aca="false">_xlfn.CEILING.MATH(MIN(H79,AB79/100))</f>
        <v>1</v>
      </c>
      <c r="AD79" s="3" t="n">
        <f aca="false">ROUND(F79*(1+P79/100)*(1+S79/100)*(1+V79/100)*(1+Y79/100),1)</f>
        <v>0</v>
      </c>
    </row>
    <row r="80" customFormat="false" ht="12.8" hidden="false" customHeight="false" outlineLevel="0" collapsed="false">
      <c r="C80" s="1" t="n">
        <f aca="false">ROUND((I80*150/8 +(H80/2)^2) /5,0)*5</f>
        <v>0</v>
      </c>
      <c r="T80" s="10" t="str">
        <f aca="false">IF(S80&gt;0,IF($P80+$S80+$V80+$Y80 &gt; 0,MAX(1,ROUND($AC80*S80/($P80+$S80+$V80+$Y80),0)),""),"")</f>
        <v/>
      </c>
      <c r="AB80" s="3" t="n">
        <f aca="false">(1+P80/100)*(1+S80/100)*(1+V80/100)*(1+Y80/100)*100</f>
        <v>100</v>
      </c>
      <c r="AC80" s="3" t="n">
        <f aca="false">_xlfn.CEILING.MATH(MIN(H80,AB80/100))</f>
        <v>1</v>
      </c>
      <c r="AD80" s="3" t="n">
        <f aca="false">ROUND(F80*(1+P80/100)*(1+S80/100)*(1+V80/100)*(1+Y80/100),1)</f>
        <v>0</v>
      </c>
    </row>
    <row r="81" customFormat="false" ht="12.8" hidden="false" customHeight="false" outlineLevel="0" collapsed="false">
      <c r="C81" s="1" t="n">
        <f aca="false">ROUND((I81*150/8 +(H81/2)^2) /5,0)*5</f>
        <v>0</v>
      </c>
      <c r="T81" s="10" t="str">
        <f aca="false">IF(S81&gt;0,IF($P81+$S81+$V81+$Y81 &gt; 0,MAX(1,ROUND($AC81*S81/($P81+$S81+$V81+$Y81),0)),""),"")</f>
        <v/>
      </c>
      <c r="AB81" s="3" t="n">
        <f aca="false">(1+P81/100)*(1+S81/100)*(1+V81/100)*(1+Y81/100)*100</f>
        <v>100</v>
      </c>
      <c r="AC81" s="3" t="n">
        <f aca="false">_xlfn.CEILING.MATH(MIN(H81,AB81/100))</f>
        <v>1</v>
      </c>
      <c r="AD81" s="3" t="n">
        <f aca="false">ROUND(F81*(1+P81/100)*(1+S81/100)*(1+V81/100)*(1+Y81/100),1)</f>
        <v>0</v>
      </c>
    </row>
    <row r="82" customFormat="false" ht="12.8" hidden="false" customHeight="false" outlineLevel="0" collapsed="false">
      <c r="C82" s="1" t="n">
        <f aca="false">ROUND((I82*150/8 +(H82/2)^2) /5,0)*5</f>
        <v>0</v>
      </c>
      <c r="T82" s="10" t="str">
        <f aca="false">IF(S82&gt;0,IF($P82+$S82+$V82+$Y82 &gt; 0,MAX(1,ROUND($AC82*S82/($P82+$S82+$V82+$Y82),0)),""),"")</f>
        <v/>
      </c>
      <c r="AB82" s="3" t="n">
        <f aca="false">(1+P82/100)*(1+S82/100)*(1+V82/100)*(1+Y82/100)*100</f>
        <v>100</v>
      </c>
      <c r="AC82" s="3" t="n">
        <f aca="false">_xlfn.CEILING.MATH(MIN(H82,AB82/100))</f>
        <v>1</v>
      </c>
      <c r="AD82" s="3" t="n">
        <f aca="false">ROUND(F82*(1+P82/100)*(1+S82/100)*(1+V82/100)*(1+Y82/100),1)</f>
        <v>0</v>
      </c>
    </row>
    <row r="83" customFormat="false" ht="12.8" hidden="false" customHeight="false" outlineLevel="0" collapsed="false">
      <c r="C83" s="1" t="n">
        <f aca="false">ROUND((I83*150/8 +(H83/2)^2) /5,0)*5</f>
        <v>0</v>
      </c>
      <c r="T83" s="10" t="str">
        <f aca="false">IF(S83&gt;0,IF($P83+$S83+$V83+$Y83 &gt; 0,MAX(1,ROUND($AC83*S83/($P83+$S83+$V83+$Y83),0)),""),"")</f>
        <v/>
      </c>
      <c r="AB83" s="3" t="n">
        <f aca="false">(1+P83/100)*(1+S83/100)*(1+V83/100)*(1+Y83/100)*100</f>
        <v>100</v>
      </c>
      <c r="AC83" s="3" t="n">
        <f aca="false">_xlfn.CEILING.MATH(MIN(H83,AB83/100))</f>
        <v>1</v>
      </c>
      <c r="AD83" s="3" t="n">
        <f aca="false">ROUND(F83*(1+P83/100)*(1+S83/100)*(1+V83/100)*(1+Y83/100),1)</f>
        <v>0</v>
      </c>
    </row>
    <row r="84" customFormat="false" ht="12.8" hidden="false" customHeight="false" outlineLevel="0" collapsed="false">
      <c r="C84" s="1" t="n">
        <f aca="false">ROUND((I84*150/8 +(H84/2)^2) /5,0)*5</f>
        <v>0</v>
      </c>
      <c r="T84" s="10" t="str">
        <f aca="false">IF(S84&gt;0,IF($P84+$S84+$V84+$Y84 &gt; 0,MAX(1,ROUND($AC84*S84/($P84+$S84+$V84+$Y84),0)),""),"")</f>
        <v/>
      </c>
      <c r="AB84" s="3" t="n">
        <f aca="false">(1+P84/100)*(1+S84/100)*(1+V84/100)*(1+Y84/100)*100</f>
        <v>100</v>
      </c>
      <c r="AC84" s="3" t="n">
        <f aca="false">_xlfn.CEILING.MATH(MIN(H84,AB84/100))</f>
        <v>1</v>
      </c>
      <c r="AD84" s="3" t="n">
        <f aca="false">ROUND(F84*(1+P84/100)*(1+S84/100)*(1+V84/100)*(1+Y84/100),1)</f>
        <v>0</v>
      </c>
    </row>
    <row r="85" customFormat="false" ht="12.8" hidden="false" customHeight="false" outlineLevel="0" collapsed="false">
      <c r="C85" s="1" t="n">
        <f aca="false">ROUND((I85*150/8 +(H85/2)^2) /5,0)*5</f>
        <v>0</v>
      </c>
      <c r="T85" s="10" t="str">
        <f aca="false">IF(S85&gt;0,IF($P85+$S85+$V85+$Y85 &gt; 0,MAX(1,ROUND($AC85*S85/($P85+$S85+$V85+$Y85),0)),""),"")</f>
        <v/>
      </c>
      <c r="AB85" s="3" t="n">
        <f aca="false">(1+P85/100)*(1+S85/100)*(1+V85/100)*(1+Y85/100)*100</f>
        <v>100</v>
      </c>
      <c r="AC85" s="3" t="n">
        <f aca="false">_xlfn.CEILING.MATH(MIN(H85,AB85/100))</f>
        <v>1</v>
      </c>
      <c r="AD85" s="3" t="n">
        <f aca="false">ROUND(F85*(1+P85/100)*(1+S85/100)*(1+V85/100)*(1+Y85/100),1)</f>
        <v>0</v>
      </c>
    </row>
    <row r="86" customFormat="false" ht="12.8" hidden="false" customHeight="false" outlineLevel="0" collapsed="false">
      <c r="C86" s="1" t="n">
        <f aca="false">ROUND((I86*150/8 +(H86/2)^2) /5,0)*5</f>
        <v>0</v>
      </c>
      <c r="T86" s="10" t="str">
        <f aca="false">IF(S86&gt;0,IF($P86+$S86+$V86+$Y86 &gt; 0,MAX(1,ROUND($AC86*S86/($P86+$S86+$V86+$Y86),0)),""),"")</f>
        <v/>
      </c>
      <c r="AB86" s="3" t="n">
        <f aca="false">(1+P86/100)*(1+S86/100)*(1+V86/100)*(1+Y86/100)*100</f>
        <v>100</v>
      </c>
      <c r="AC86" s="3" t="n">
        <f aca="false">_xlfn.CEILING.MATH(MIN(H86,AB86/100))</f>
        <v>1</v>
      </c>
      <c r="AD86" s="3" t="n">
        <f aca="false">ROUND(F86*(1+P86/100)*(1+S86/100)*(1+V86/100)*(1+Y86/100),1)</f>
        <v>0</v>
      </c>
    </row>
    <row r="87" customFormat="false" ht="12.8" hidden="false" customHeight="false" outlineLevel="0" collapsed="false">
      <c r="C87" s="1" t="n">
        <f aca="false">ROUND((I87*150/8 +(H87/2)^2) /5,0)*5</f>
        <v>0</v>
      </c>
      <c r="T87" s="10" t="str">
        <f aca="false">IF(S87&gt;0,IF($P87+$S87+$V87+$Y87 &gt; 0,MAX(1,ROUND($AC87*S87/($P87+$S87+$V87+$Y87),0)),""),"")</f>
        <v/>
      </c>
      <c r="AB87" s="3" t="n">
        <f aca="false">(1+P87/100)*(1+S87/100)*(1+V87/100)*(1+Y87/100)*100</f>
        <v>100</v>
      </c>
      <c r="AC87" s="3" t="n">
        <f aca="false">_xlfn.CEILING.MATH(MIN(H87,AB87/100))</f>
        <v>1</v>
      </c>
      <c r="AD87" s="3" t="n">
        <f aca="false">ROUND(F87*(1+P87/100)*(1+S87/100)*(1+V87/100)*(1+Y87/100),1)</f>
        <v>0</v>
      </c>
    </row>
    <row r="88" customFormat="false" ht="12.8" hidden="false" customHeight="false" outlineLevel="0" collapsed="false">
      <c r="C88" s="1" t="n">
        <f aca="false">ROUND((I88*150/8 +(H88/2)^2) /5,0)*5</f>
        <v>0</v>
      </c>
      <c r="T88" s="10" t="str">
        <f aca="false">IF(S88&gt;0,IF($P88+$S88+$V88+$Y88 &gt; 0,MAX(1,ROUND($AC88*S88/($P88+$S88+$V88+$Y88),0)),""),"")</f>
        <v/>
      </c>
      <c r="AB88" s="3" t="n">
        <f aca="false">(1+P88/100)*(1+S88/100)*(1+V88/100)*(1+Y88/100)*100</f>
        <v>100</v>
      </c>
      <c r="AC88" s="3" t="n">
        <f aca="false">_xlfn.CEILING.MATH(MIN(H88,AB88/100))</f>
        <v>1</v>
      </c>
      <c r="AD88" s="3" t="n">
        <f aca="false">ROUND(F88*(1+P88/100)*(1+S88/100)*(1+V88/100)*(1+Y88/100),1)</f>
        <v>0</v>
      </c>
    </row>
    <row r="89" customFormat="false" ht="12.8" hidden="false" customHeight="false" outlineLevel="0" collapsed="false">
      <c r="C89" s="1" t="n">
        <f aca="false">ROUND((I89*150/8 +(H89/2)^2) /5,0)*5</f>
        <v>0</v>
      </c>
      <c r="T89" s="10" t="str">
        <f aca="false">IF(S89&gt;0,IF($P89+$S89+$V89+$Y89 &gt; 0,MAX(1,ROUND($AC89*S89/($P89+$S89+$V89+$Y89),0)),""),"")</f>
        <v/>
      </c>
    </row>
    <row r="90" customFormat="false" ht="12.8" hidden="false" customHeight="false" outlineLevel="0" collapsed="false">
      <c r="C90" s="1" t="n">
        <f aca="false">ROUND((I90*150/8 +(H90/2)^2) /5,0)*5</f>
        <v>0</v>
      </c>
      <c r="T90" s="10" t="str">
        <f aca="false">IF(S90&gt;0,IF($P90+$S90+$V90+$Y90 &gt; 0,MAX(1,ROUND($AC90*S90/($P90+$S90+$V90+$Y90),0)),""),"")</f>
        <v/>
      </c>
    </row>
    <row r="91" customFormat="false" ht="12.8" hidden="false" customHeight="false" outlineLevel="0" collapsed="false">
      <c r="C91" s="1" t="n">
        <f aca="false">ROUND((I91*150/8 +(H91/2)^2) /5,0)*5</f>
        <v>0</v>
      </c>
      <c r="T91" s="10" t="str">
        <f aca="false">IF(S91&gt;0,IF($P91+$S91+$V91+$Y91 &gt; 0,MAX(1,ROUND($AC91*S91/($P91+$S91+$V91+$Y91),0)),""),"")</f>
        <v/>
      </c>
    </row>
    <row r="92" customFormat="false" ht="12.8" hidden="false" customHeight="false" outlineLevel="0" collapsed="false">
      <c r="C92" s="1" t="n">
        <f aca="false">ROUND((I92*150/8 +(H92/2)^2) /5,0)*5</f>
        <v>0</v>
      </c>
      <c r="T92" s="10" t="str">
        <f aca="false">IF(S92&gt;0,IF($P92+$S92+$V92+$Y92 &gt; 0,MAX(1,ROUND($AC92*S92/($P92+$S92+$V92+$Y92),0)),""),"")</f>
        <v/>
      </c>
    </row>
    <row r="93" customFormat="false" ht="12.8" hidden="false" customHeight="false" outlineLevel="0" collapsed="false">
      <c r="C93" s="1" t="n">
        <f aca="false">ROUND((I93*150/8 +(H93/2)^2) /5,0)*5</f>
        <v>0</v>
      </c>
    </row>
    <row r="94" customFormat="false" ht="12.8" hidden="false" customHeight="false" outlineLevel="0" collapsed="false">
      <c r="C94" s="1" t="n">
        <f aca="false">ROUND((I94*150/8 +(H94/2)^2) /5,0)*5</f>
        <v>0</v>
      </c>
    </row>
    <row r="95" customFormat="false" ht="12.8" hidden="false" customHeight="false" outlineLevel="0" collapsed="false">
      <c r="C95" s="1" t="n">
        <f aca="false">ROUND((I95*150/8 +(H95/2)^2) /5,0)*5</f>
        <v>0</v>
      </c>
    </row>
    <row r="96" customFormat="false" ht="12.8" hidden="false" customHeight="false" outlineLevel="0" collapsed="false">
      <c r="C96" s="1" t="n">
        <f aca="false">ROUND((I96*150/8 +(H96/2)^2) /5,0)*5</f>
        <v>0</v>
      </c>
    </row>
    <row r="97" customFormat="false" ht="12.8" hidden="false" customHeight="false" outlineLevel="0" collapsed="false">
      <c r="C97" s="1" t="n">
        <f aca="false">ROUND((I97*150/8 +(H97/2)^2) /5,0)*5</f>
        <v>0</v>
      </c>
    </row>
    <row r="98" customFormat="false" ht="12.8" hidden="false" customHeight="false" outlineLevel="0" collapsed="false">
      <c r="C98" s="1" t="n">
        <f aca="false">ROUND((I98*150/8 +(H98/2)^2) /5,0)*5</f>
        <v>0</v>
      </c>
    </row>
    <row r="99" customFormat="false" ht="12.8" hidden="false" customHeight="false" outlineLevel="0" collapsed="false">
      <c r="C99" s="1" t="n">
        <f aca="false">ROUND((I99*150/8 +(H99/2)^2) /5,0)*5</f>
        <v>0</v>
      </c>
    </row>
    <row r="100" customFormat="false" ht="12.8" hidden="false" customHeight="false" outlineLevel="0" collapsed="false">
      <c r="C100" s="1" t="n">
        <f aca="false">ROUND((I100*150/8 +(H100/2)^2) /5,0)*5</f>
        <v>0</v>
      </c>
    </row>
  </sheetData>
  <autoFilter ref="A2:AD314"/>
  <mergeCells count="22">
    <mergeCell ref="A1:A2"/>
    <mergeCell ref="B1:B2"/>
    <mergeCell ref="C1:C2"/>
    <mergeCell ref="D1:D2"/>
    <mergeCell ref="E1:E2"/>
    <mergeCell ref="F1:F2"/>
    <mergeCell ref="G1:G2"/>
    <mergeCell ref="H1:H2"/>
    <mergeCell ref="I1:I2"/>
    <mergeCell ref="J1:J2"/>
    <mergeCell ref="K1:K2"/>
    <mergeCell ref="L1:L2"/>
    <mergeCell ref="M1:M2"/>
    <mergeCell ref="N1:N2"/>
    <mergeCell ref="O1:Q1"/>
    <mergeCell ref="R1:T1"/>
    <mergeCell ref="U1:W1"/>
    <mergeCell ref="X1:Z1"/>
    <mergeCell ref="AA1:AA2"/>
    <mergeCell ref="AB1:AB2"/>
    <mergeCell ref="AC1:AC2"/>
    <mergeCell ref="AD1:AD2"/>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1378</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2020-01-14T11:55:06Z</dcterms:created>
  <dc:creator/>
  <dc:description/>
  <dc:language>en-GB</dc:language>
  <cp:lastModifiedBy/>
  <dcterms:modified xsi:type="dcterms:W3CDTF">2020-01-15T13:47:51Z</dcterms:modified>
  <cp:revision>174</cp:revision>
  <dc:subject/>
  <dc:title/>
</cp:coreProperties>
</file>