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Potions\"/>
    </mc:Choice>
  </mc:AlternateContent>
  <xr:revisionPtr revIDLastSave="0" documentId="13_ncr:1_{910F2852-70CB-427D-8A8B-17DDDEEBD031}" xr6:coauthVersionLast="45" xr6:coauthVersionMax="45" xr10:uidLastSave="{00000000-0000-0000-0000-000000000000}"/>
  <bookViews>
    <workbookView xWindow="-28920" yWindow="-90" windowWidth="29040" windowHeight="16440" tabRatio="500" xr2:uid="{00000000-000D-0000-FFFF-FFFF00000000}"/>
  </bookViews>
  <sheets>
    <sheet name="Sheet1" sheetId="1" r:id="rId1"/>
  </sheets>
  <definedNames>
    <definedName name="_xlnm._FilterDatabase" localSheetId="0" hidden="1">Sheet1!$A$2:$AE$308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X73" i="1" l="1"/>
  <c r="X74" i="1"/>
  <c r="X75" i="1"/>
  <c r="X76" i="1"/>
  <c r="X77" i="1"/>
  <c r="X78" i="1"/>
  <c r="X79" i="1"/>
  <c r="X80" i="1"/>
  <c r="X81" i="1"/>
  <c r="X82" i="1"/>
  <c r="X83" i="1"/>
  <c r="X84" i="1"/>
  <c r="X85" i="1"/>
  <c r="R73" i="1"/>
  <c r="R74" i="1"/>
  <c r="R75" i="1"/>
  <c r="R76" i="1"/>
  <c r="R77" i="1"/>
  <c r="R78" i="1"/>
  <c r="R79" i="1"/>
  <c r="R80" i="1"/>
  <c r="R81" i="1"/>
  <c r="R82" i="1"/>
  <c r="R83" i="1"/>
  <c r="R84" i="1"/>
  <c r="R85" i="1"/>
  <c r="J56" i="1"/>
  <c r="D56" i="1" s="1"/>
  <c r="D55" i="1"/>
  <c r="D73" i="1"/>
  <c r="D74" i="1"/>
  <c r="D75" i="1"/>
  <c r="D76" i="1"/>
  <c r="D77" i="1"/>
  <c r="D78" i="1"/>
  <c r="D79" i="1"/>
  <c r="D80" i="1"/>
  <c r="D81" i="1"/>
  <c r="D82" i="1"/>
  <c r="D83" i="1"/>
  <c r="D84" i="1"/>
  <c r="D85" i="1"/>
  <c r="D86" i="1"/>
  <c r="D87" i="1"/>
  <c r="D88" i="1"/>
  <c r="D89" i="1"/>
  <c r="D90" i="1"/>
  <c r="D91" i="1"/>
  <c r="D92" i="1"/>
  <c r="D93" i="1"/>
  <c r="D94" i="1"/>
  <c r="D44" i="1"/>
  <c r="D45" i="1"/>
  <c r="D47" i="1"/>
  <c r="D49" i="1"/>
  <c r="D50" i="1"/>
  <c r="D52" i="1"/>
  <c r="D53" i="1"/>
  <c r="D57" i="1"/>
  <c r="D59" i="1"/>
  <c r="D60" i="1"/>
  <c r="D61" i="1"/>
  <c r="D63" i="1"/>
  <c r="D65" i="1"/>
  <c r="D66" i="1"/>
  <c r="D69" i="1"/>
  <c r="D71" i="1"/>
  <c r="D54" i="1"/>
  <c r="D62" i="1"/>
  <c r="D46" i="1"/>
  <c r="D67" i="1"/>
  <c r="D3" i="1"/>
  <c r="D70" i="1"/>
  <c r="D42" i="1"/>
  <c r="D30" i="1"/>
  <c r="D9" i="1"/>
  <c r="D64" i="1"/>
  <c r="D48" i="1"/>
  <c r="D72" i="1"/>
  <c r="J46" i="1"/>
  <c r="U86" i="1" l="1"/>
  <c r="U85" i="1"/>
  <c r="U84" i="1"/>
  <c r="U83" i="1"/>
  <c r="AE82" i="1"/>
  <c r="AC82" i="1"/>
  <c r="AD82" i="1" s="1"/>
  <c r="U82" i="1"/>
  <c r="AE81" i="1"/>
  <c r="AC81" i="1"/>
  <c r="AD81" i="1" s="1"/>
  <c r="U81" i="1"/>
  <c r="AE80" i="1"/>
  <c r="AC80" i="1"/>
  <c r="AD80" i="1" s="1"/>
  <c r="U80" i="1"/>
  <c r="AE79" i="1"/>
  <c r="AC79" i="1"/>
  <c r="AD79" i="1" s="1"/>
  <c r="U79" i="1"/>
  <c r="AE78" i="1"/>
  <c r="AC78" i="1"/>
  <c r="AD78" i="1" s="1"/>
  <c r="U78" i="1"/>
  <c r="AE77" i="1"/>
  <c r="AC77" i="1"/>
  <c r="AD77" i="1" s="1"/>
  <c r="U77" i="1"/>
  <c r="AE76" i="1"/>
  <c r="AC76" i="1"/>
  <c r="AD76" i="1" s="1"/>
  <c r="U76" i="1"/>
  <c r="AE75" i="1"/>
  <c r="AC75" i="1"/>
  <c r="AD75" i="1" s="1"/>
  <c r="U75" i="1"/>
  <c r="AE74" i="1"/>
  <c r="AC74" i="1"/>
  <c r="AD74" i="1" s="1"/>
  <c r="U74" i="1"/>
  <c r="AE73" i="1"/>
  <c r="AC73" i="1"/>
  <c r="AD73" i="1" s="1"/>
  <c r="U73" i="1"/>
  <c r="AE72" i="1"/>
  <c r="AC72" i="1"/>
  <c r="AD72" i="1" s="1"/>
  <c r="AE48" i="1"/>
  <c r="AC48" i="1"/>
  <c r="AD48" i="1" s="1"/>
  <c r="AA48" i="1" s="1"/>
  <c r="AE64" i="1"/>
  <c r="AC64" i="1"/>
  <c r="AD64" i="1" s="1"/>
  <c r="AE55" i="1"/>
  <c r="AC55" i="1"/>
  <c r="AD55" i="1" s="1"/>
  <c r="R55" i="1" s="1"/>
  <c r="AE9" i="1"/>
  <c r="AC9" i="1"/>
  <c r="AD9" i="1" s="1"/>
  <c r="R9" i="1" s="1"/>
  <c r="AE30" i="1"/>
  <c r="AC30" i="1"/>
  <c r="AD30" i="1" s="1"/>
  <c r="R30" i="1" s="1"/>
  <c r="AA30" i="1"/>
  <c r="X30" i="1"/>
  <c r="AE42" i="1"/>
  <c r="AC42" i="1"/>
  <c r="AD42" i="1" s="1"/>
  <c r="U42" i="1" s="1"/>
  <c r="AA42" i="1"/>
  <c r="AE70" i="1"/>
  <c r="AC70" i="1"/>
  <c r="AD70" i="1" s="1"/>
  <c r="U70" i="1" s="1"/>
  <c r="AE3" i="1"/>
  <c r="AC3" i="1"/>
  <c r="AD3" i="1" s="1"/>
  <c r="U3" i="1" s="1"/>
  <c r="AE67" i="1"/>
  <c r="AC67" i="1"/>
  <c r="AD67" i="1" s="1"/>
  <c r="U67" i="1" s="1"/>
  <c r="AE46" i="1"/>
  <c r="AC46" i="1"/>
  <c r="AD46" i="1" s="1"/>
  <c r="U46" i="1" s="1"/>
  <c r="AE62" i="1"/>
  <c r="AC62" i="1"/>
  <c r="AD62" i="1" s="1"/>
  <c r="U62" i="1" s="1"/>
  <c r="AE54" i="1"/>
  <c r="AC54" i="1"/>
  <c r="AD54" i="1" s="1"/>
  <c r="U54" i="1" s="1"/>
  <c r="AA54" i="1"/>
  <c r="R54" i="1"/>
  <c r="AE56" i="1"/>
  <c r="AC56" i="1"/>
  <c r="AD56" i="1" s="1"/>
  <c r="R56" i="1" s="1"/>
  <c r="AE71" i="1"/>
  <c r="AC71" i="1"/>
  <c r="AD71" i="1" s="1"/>
  <c r="AE69" i="1"/>
  <c r="AC69" i="1"/>
  <c r="AD69" i="1" s="1"/>
  <c r="AE68" i="1"/>
  <c r="AC68" i="1"/>
  <c r="AD68" i="1" s="1"/>
  <c r="X68" i="1" s="1"/>
  <c r="J68" i="1"/>
  <c r="D68" i="1" s="1"/>
  <c r="AE66" i="1"/>
  <c r="AC66" i="1"/>
  <c r="AD66" i="1" s="1"/>
  <c r="AE65" i="1"/>
  <c r="AC65" i="1"/>
  <c r="AD65" i="1" s="1"/>
  <c r="R65" i="1" s="1"/>
  <c r="AE63" i="1"/>
  <c r="AC63" i="1"/>
  <c r="AD63" i="1" s="1"/>
  <c r="AA63" i="1"/>
  <c r="X63" i="1"/>
  <c r="AE61" i="1"/>
  <c r="AC61" i="1"/>
  <c r="AD61" i="1" s="1"/>
  <c r="R61" i="1" s="1"/>
  <c r="AA61" i="1"/>
  <c r="AE60" i="1"/>
  <c r="AC60" i="1"/>
  <c r="AD60" i="1" s="1"/>
  <c r="AA60" i="1"/>
  <c r="AE59" i="1"/>
  <c r="AC59" i="1"/>
  <c r="AD59" i="1" s="1"/>
  <c r="R59" i="1" s="1"/>
  <c r="AE57" i="1"/>
  <c r="AC57" i="1"/>
  <c r="AD57" i="1" s="1"/>
  <c r="AA57" i="1"/>
  <c r="AE53" i="1"/>
  <c r="AC53" i="1"/>
  <c r="AD53" i="1" s="1"/>
  <c r="R53" i="1" s="1"/>
  <c r="AE52" i="1"/>
  <c r="AC52" i="1"/>
  <c r="AD52" i="1" s="1"/>
  <c r="AA52" i="1"/>
  <c r="AE51" i="1"/>
  <c r="AC51" i="1"/>
  <c r="AD51" i="1" s="1"/>
  <c r="R51" i="1" s="1"/>
  <c r="AA51" i="1"/>
  <c r="X51" i="1"/>
  <c r="U51" i="1"/>
  <c r="J51" i="1"/>
  <c r="D51" i="1" s="1"/>
  <c r="AE50" i="1"/>
  <c r="AC50" i="1"/>
  <c r="AD50" i="1" s="1"/>
  <c r="AE49" i="1"/>
  <c r="AC49" i="1"/>
  <c r="AD49" i="1" s="1"/>
  <c r="AA49" i="1" s="1"/>
  <c r="AE47" i="1"/>
  <c r="AC47" i="1"/>
  <c r="AD47" i="1" s="1"/>
  <c r="R47" i="1" s="1"/>
  <c r="AA47" i="1"/>
  <c r="AE45" i="1"/>
  <c r="AC45" i="1"/>
  <c r="AD45" i="1" s="1"/>
  <c r="AA45" i="1" s="1"/>
  <c r="AE44" i="1"/>
  <c r="AC44" i="1"/>
  <c r="AD44" i="1" s="1"/>
  <c r="AE43" i="1"/>
  <c r="AC43" i="1"/>
  <c r="AD43" i="1" s="1"/>
  <c r="R43" i="1" s="1"/>
  <c r="AA43" i="1"/>
  <c r="D43" i="1"/>
  <c r="AE41" i="1"/>
  <c r="AC41" i="1"/>
  <c r="AD41" i="1" s="1"/>
  <c r="R41" i="1" s="1"/>
  <c r="AA41" i="1"/>
  <c r="D41" i="1"/>
  <c r="AE40" i="1"/>
  <c r="AC40" i="1"/>
  <c r="AD40" i="1" s="1"/>
  <c r="AA40" i="1" s="1"/>
  <c r="D40" i="1"/>
  <c r="AE39" i="1"/>
  <c r="AC39" i="1"/>
  <c r="AD39" i="1" s="1"/>
  <c r="AA39" i="1"/>
  <c r="D39" i="1"/>
  <c r="AE38" i="1"/>
  <c r="AC38" i="1"/>
  <c r="AD38" i="1" s="1"/>
  <c r="AA38" i="1" s="1"/>
  <c r="D38" i="1"/>
  <c r="AE37" i="1"/>
  <c r="AC37" i="1"/>
  <c r="AD37" i="1" s="1"/>
  <c r="R37" i="1" s="1"/>
  <c r="AA37" i="1"/>
  <c r="D37" i="1"/>
  <c r="AE36" i="1"/>
  <c r="AC36" i="1"/>
  <c r="AD36" i="1" s="1"/>
  <c r="U36" i="1" s="1"/>
  <c r="AA36" i="1"/>
  <c r="X36" i="1"/>
  <c r="D36" i="1"/>
  <c r="AE35" i="1"/>
  <c r="AC35" i="1"/>
  <c r="AD35" i="1" s="1"/>
  <c r="AA35" i="1" s="1"/>
  <c r="D35" i="1"/>
  <c r="AE34" i="1"/>
  <c r="AC34" i="1"/>
  <c r="AD34" i="1" s="1"/>
  <c r="R34" i="1" s="1"/>
  <c r="AA34" i="1"/>
  <c r="D34" i="1"/>
  <c r="AE33" i="1"/>
  <c r="AC33" i="1"/>
  <c r="AD33" i="1" s="1"/>
  <c r="AA33" i="1" s="1"/>
  <c r="D33" i="1"/>
  <c r="AE32" i="1"/>
  <c r="AC32" i="1"/>
  <c r="AD32" i="1" s="1"/>
  <c r="U32" i="1" s="1"/>
  <c r="AA32" i="1"/>
  <c r="X32" i="1"/>
  <c r="D32" i="1"/>
  <c r="AE31" i="1"/>
  <c r="AC31" i="1"/>
  <c r="AD31" i="1" s="1"/>
  <c r="R31" i="1" s="1"/>
  <c r="AA31" i="1"/>
  <c r="D31" i="1"/>
  <c r="AE29" i="1"/>
  <c r="AC29" i="1"/>
  <c r="AD29" i="1" s="1"/>
  <c r="AA29" i="1"/>
  <c r="D29" i="1"/>
  <c r="AE28" i="1"/>
  <c r="AC28" i="1"/>
  <c r="AD28" i="1" s="1"/>
  <c r="R28" i="1" s="1"/>
  <c r="AA28" i="1"/>
  <c r="D28" i="1"/>
  <c r="AE27" i="1"/>
  <c r="AC27" i="1"/>
  <c r="AD27" i="1" s="1"/>
  <c r="R27" i="1" s="1"/>
  <c r="AA27" i="1"/>
  <c r="J27" i="1"/>
  <c r="D27" i="1" s="1"/>
  <c r="AE26" i="1"/>
  <c r="AC26" i="1"/>
  <c r="AD26" i="1" s="1"/>
  <c r="AA26" i="1"/>
  <c r="D26" i="1"/>
  <c r="AE25" i="1"/>
  <c r="AC25" i="1"/>
  <c r="AD25" i="1" s="1"/>
  <c r="AA25" i="1"/>
  <c r="D25" i="1"/>
  <c r="AE24" i="1"/>
  <c r="AC24" i="1"/>
  <c r="AD24" i="1" s="1"/>
  <c r="X24" i="1" s="1"/>
  <c r="AA24" i="1"/>
  <c r="D24" i="1"/>
  <c r="AE23" i="1"/>
  <c r="AC23" i="1"/>
  <c r="AD23" i="1" s="1"/>
  <c r="AA23" i="1"/>
  <c r="X23" i="1"/>
  <c r="D23" i="1"/>
  <c r="AE22" i="1"/>
  <c r="AC22" i="1"/>
  <c r="AD22" i="1" s="1"/>
  <c r="D22" i="1"/>
  <c r="AE21" i="1"/>
  <c r="AC21" i="1"/>
  <c r="AD21" i="1" s="1"/>
  <c r="AA21" i="1"/>
  <c r="D21" i="1"/>
  <c r="AE20" i="1"/>
  <c r="AC20" i="1"/>
  <c r="AD20" i="1" s="1"/>
  <c r="AA20" i="1"/>
  <c r="D20" i="1"/>
  <c r="AE19" i="1"/>
  <c r="AC19" i="1"/>
  <c r="AD19" i="1" s="1"/>
  <c r="AA19" i="1"/>
  <c r="D19" i="1"/>
  <c r="AE18" i="1"/>
  <c r="AC18" i="1"/>
  <c r="AD18" i="1" s="1"/>
  <c r="AA18" i="1"/>
  <c r="D18" i="1"/>
  <c r="AE17" i="1"/>
  <c r="AC17" i="1"/>
  <c r="AD17" i="1" s="1"/>
  <c r="D17" i="1"/>
  <c r="AE58" i="1"/>
  <c r="AC58" i="1"/>
  <c r="AD58" i="1" s="1"/>
  <c r="D58" i="1"/>
  <c r="AE16" i="1"/>
  <c r="AC16" i="1"/>
  <c r="AD16" i="1" s="1"/>
  <c r="D16" i="1"/>
  <c r="AE15" i="1"/>
  <c r="AC15" i="1"/>
  <c r="AD15" i="1" s="1"/>
  <c r="AA15" i="1" s="1"/>
  <c r="D15" i="1"/>
  <c r="AE14" i="1"/>
  <c r="AC14" i="1"/>
  <c r="AD14" i="1" s="1"/>
  <c r="AA14" i="1"/>
  <c r="D14" i="1"/>
  <c r="AE13" i="1"/>
  <c r="AC13" i="1"/>
  <c r="AD13" i="1" s="1"/>
  <c r="AA13" i="1"/>
  <c r="D13" i="1"/>
  <c r="AE12" i="1"/>
  <c r="AC12" i="1"/>
  <c r="AD12" i="1" s="1"/>
  <c r="D12" i="1"/>
  <c r="AE11" i="1"/>
  <c r="AC11" i="1"/>
  <c r="AD11" i="1" s="1"/>
  <c r="AA11" i="1"/>
  <c r="D11" i="1"/>
  <c r="AE10" i="1"/>
  <c r="AC10" i="1"/>
  <c r="AD10" i="1" s="1"/>
  <c r="AA10" i="1"/>
  <c r="D10" i="1"/>
  <c r="AE7" i="1"/>
  <c r="AC7" i="1"/>
  <c r="AD7" i="1" s="1"/>
  <c r="X7" i="1" s="1"/>
  <c r="AA7" i="1"/>
  <c r="D7" i="1"/>
  <c r="AE8" i="1"/>
  <c r="AC8" i="1"/>
  <c r="AD8" i="1" s="1"/>
  <c r="AA8" i="1"/>
  <c r="D8" i="1"/>
  <c r="AE6" i="1"/>
  <c r="AC6" i="1"/>
  <c r="AD6" i="1" s="1"/>
  <c r="D6" i="1"/>
  <c r="AE5" i="1"/>
  <c r="AC5" i="1"/>
  <c r="AD5" i="1" s="1"/>
  <c r="AA5" i="1"/>
  <c r="D5" i="1"/>
  <c r="AE4" i="1"/>
  <c r="AC4" i="1"/>
  <c r="AD4" i="1" s="1"/>
  <c r="D4" i="1"/>
  <c r="X46" i="1" l="1"/>
  <c r="U30" i="1"/>
  <c r="X67" i="1"/>
  <c r="AA67" i="1"/>
  <c r="AA55" i="1"/>
  <c r="U48" i="1"/>
  <c r="R72" i="1"/>
  <c r="X72" i="1"/>
  <c r="U72" i="1"/>
  <c r="R48" i="1"/>
  <c r="X48" i="1"/>
  <c r="R64" i="1"/>
  <c r="X64" i="1"/>
  <c r="AA64" i="1"/>
  <c r="U64" i="1"/>
  <c r="X55" i="1"/>
  <c r="U55" i="1"/>
  <c r="AA9" i="1"/>
  <c r="X9" i="1"/>
  <c r="U9" i="1"/>
  <c r="R42" i="1"/>
  <c r="X42" i="1"/>
  <c r="AA70" i="1"/>
  <c r="X70" i="1"/>
  <c r="R70" i="1"/>
  <c r="X3" i="1"/>
  <c r="AA3" i="1"/>
  <c r="R3" i="1"/>
  <c r="R67" i="1"/>
  <c r="AA46" i="1"/>
  <c r="R46" i="1"/>
  <c r="AA62" i="1"/>
  <c r="X62" i="1"/>
  <c r="R62" i="1"/>
  <c r="X54" i="1"/>
  <c r="AA56" i="1"/>
  <c r="X56" i="1"/>
  <c r="U56" i="1"/>
  <c r="U71" i="1"/>
  <c r="X71" i="1"/>
  <c r="X25" i="1"/>
  <c r="R25" i="1"/>
  <c r="U53" i="1"/>
  <c r="X13" i="1"/>
  <c r="R13" i="1"/>
  <c r="X21" i="1"/>
  <c r="R21" i="1"/>
  <c r="X4" i="1"/>
  <c r="R4" i="1"/>
  <c r="AA59" i="1"/>
  <c r="AA65" i="1"/>
  <c r="R40" i="1"/>
  <c r="U59" i="1"/>
  <c r="U65" i="1"/>
  <c r="X5" i="1"/>
  <c r="U5" i="1"/>
  <c r="R5" i="1"/>
  <c r="X10" i="1"/>
  <c r="U10" i="1"/>
  <c r="R10" i="1"/>
  <c r="U16" i="1"/>
  <c r="R16" i="1"/>
  <c r="R60" i="1"/>
  <c r="X60" i="1"/>
  <c r="U60" i="1"/>
  <c r="R52" i="1"/>
  <c r="X52" i="1"/>
  <c r="U52" i="1"/>
  <c r="U17" i="1"/>
  <c r="R17" i="1"/>
  <c r="X20" i="1"/>
  <c r="R20" i="1"/>
  <c r="R57" i="1"/>
  <c r="U57" i="1"/>
  <c r="X57" i="1"/>
  <c r="R63" i="1"/>
  <c r="U63" i="1"/>
  <c r="R66" i="1"/>
  <c r="AA66" i="1"/>
  <c r="X66" i="1"/>
  <c r="U66" i="1"/>
  <c r="U61" i="1"/>
  <c r="U13" i="1"/>
  <c r="X53" i="1"/>
  <c r="X61" i="1"/>
  <c r="U68" i="1"/>
  <c r="R45" i="1"/>
  <c r="AA53" i="1"/>
  <c r="R7" i="1"/>
  <c r="U21" i="1"/>
  <c r="U25" i="1"/>
  <c r="X59" i="1"/>
  <c r="X65" i="1"/>
  <c r="X8" i="1"/>
  <c r="U8" i="1"/>
  <c r="R8" i="1"/>
  <c r="X15" i="1"/>
  <c r="U15" i="1"/>
  <c r="R15" i="1"/>
  <c r="AA58" i="1"/>
  <c r="X58" i="1"/>
  <c r="U58" i="1"/>
  <c r="R58" i="1"/>
  <c r="X11" i="1"/>
  <c r="U11" i="1"/>
  <c r="R11" i="1"/>
  <c r="X18" i="1"/>
  <c r="U18" i="1"/>
  <c r="R18" i="1"/>
  <c r="X6" i="1"/>
  <c r="U6" i="1"/>
  <c r="AA6" i="1"/>
  <c r="R6" i="1"/>
  <c r="X14" i="1"/>
  <c r="U14" i="1"/>
  <c r="R14" i="1"/>
  <c r="AA22" i="1"/>
  <c r="X22" i="1"/>
  <c r="U22" i="1"/>
  <c r="R22" i="1"/>
  <c r="U23" i="1"/>
  <c r="R23" i="1"/>
  <c r="X26" i="1"/>
  <c r="U26" i="1"/>
  <c r="R26" i="1"/>
  <c r="X19" i="1"/>
  <c r="U19" i="1"/>
  <c r="R19" i="1"/>
  <c r="AA12" i="1"/>
  <c r="X12" i="1"/>
  <c r="R24" i="1"/>
  <c r="X39" i="1"/>
  <c r="U39" i="1"/>
  <c r="R69" i="1"/>
  <c r="AA69" i="1"/>
  <c r="U4" i="1"/>
  <c r="U7" i="1"/>
  <c r="R12" i="1"/>
  <c r="U20" i="1"/>
  <c r="U24" i="1"/>
  <c r="X29" i="1"/>
  <c r="U29" i="1"/>
  <c r="R32" i="1"/>
  <c r="X33" i="1"/>
  <c r="U33" i="1"/>
  <c r="R35" i="1"/>
  <c r="R38" i="1"/>
  <c r="X40" i="1"/>
  <c r="U40" i="1"/>
  <c r="X45" i="1"/>
  <c r="U45" i="1"/>
  <c r="R49" i="1"/>
  <c r="U69" i="1"/>
  <c r="X44" i="1"/>
  <c r="U44" i="1"/>
  <c r="X50" i="1"/>
  <c r="U50" i="1"/>
  <c r="AA4" i="1"/>
  <c r="U12" i="1"/>
  <c r="X31" i="1"/>
  <c r="U31" i="1"/>
  <c r="X34" i="1"/>
  <c r="U34" i="1"/>
  <c r="R36" i="1"/>
  <c r="X37" i="1"/>
  <c r="U37" i="1"/>
  <c r="R39" i="1"/>
  <c r="X41" i="1"/>
  <c r="U41" i="1"/>
  <c r="R44" i="1"/>
  <c r="X47" i="1"/>
  <c r="U47" i="1"/>
  <c r="R50" i="1"/>
  <c r="R68" i="1"/>
  <c r="AA68" i="1"/>
  <c r="X69" i="1"/>
  <c r="R71" i="1"/>
  <c r="AA71" i="1"/>
  <c r="X28" i="1"/>
  <c r="U28" i="1"/>
  <c r="AA16" i="1"/>
  <c r="X16" i="1"/>
  <c r="AA17" i="1"/>
  <c r="X17" i="1"/>
  <c r="X27" i="1"/>
  <c r="U27" i="1"/>
  <c r="R29" i="1"/>
  <c r="R33" i="1"/>
  <c r="X35" i="1"/>
  <c r="U35" i="1"/>
  <c r="X38" i="1"/>
  <c r="U38" i="1"/>
  <c r="X43" i="1"/>
  <c r="U43" i="1"/>
  <c r="AA44" i="1"/>
  <c r="X49" i="1"/>
  <c r="U49" i="1"/>
  <c r="AA50" i="1"/>
</calcChain>
</file>

<file path=xl/sharedStrings.xml><?xml version="1.0" encoding="utf-8"?>
<sst xmlns="http://schemas.openxmlformats.org/spreadsheetml/2006/main" count="914" uniqueCount="525">
  <si>
    <t>PotionName</t>
  </si>
  <si>
    <t>Description</t>
  </si>
  <si>
    <t>Cost</t>
  </si>
  <si>
    <t>Doses</t>
  </si>
  <si>
    <t>Effect</t>
  </si>
  <si>
    <t>Magnitude</t>
  </si>
  <si>
    <t>Unit</t>
  </si>
  <si>
    <t>Difficulty</t>
  </si>
  <si>
    <t>BrewingHours</t>
  </si>
  <si>
    <t>SideEffect</t>
  </si>
  <si>
    <t>Vital Ingredient 1</t>
  </si>
  <si>
    <t>Vital Ingredient 2</t>
  </si>
  <si>
    <t>Vital Ingredient 3</t>
  </si>
  <si>
    <t>Vital Ingredient 4</t>
  </si>
  <si>
    <t>Supplementary 1</t>
  </si>
  <si>
    <t>Supplementary 3</t>
  </si>
  <si>
    <t>Supplementary 4</t>
  </si>
  <si>
    <t>SimpleInclude</t>
  </si>
  <si>
    <t>Max Bonus</t>
  </si>
  <si>
    <t>Additional Cost</t>
  </si>
  <si>
    <t>Max Effect</t>
  </si>
  <si>
    <t>Name</t>
  </si>
  <si>
    <t>Bonus \%</t>
  </si>
  <si>
    <t xml:space="preserve">Name </t>
  </si>
  <si>
    <t>Bonus</t>
  </si>
  <si>
    <t>Alchemic Grenade</t>
  </si>
  <si>
    <t>Looks like  a small grey orb, which occasionally sparks with energy.</t>
  </si>
  <si>
    <t>Fill with another potion and throw. The orb detonates on contact and applies the contained potion (at 50\% effectiveness) to all targets within</t>
  </si>
  <si>
    <t>Metres</t>
  </si>
  <si>
    <t xml:space="preserve">The powder explodes immediately on mixing, applying the effect to the potion maker. </t>
  </si>
  <si>
    <t>Dragon Fire Gland</t>
  </si>
  <si>
    <t>Wartcap Powder</t>
  </si>
  <si>
    <t>Boomberry</t>
  </si>
  <si>
    <t>Ash</t>
  </si>
  <si>
    <t>Erumpet Horn</t>
  </si>
  <si>
    <t>Iron</t>
  </si>
  <si>
    <t>Nundu Venom Sac</t>
  </si>
  <si>
    <t>Valerian</t>
  </si>
  <si>
    <t>Alihotsy Draught</t>
  </si>
  <si>
    <t>A blue liquid which emits a powerful liquorice smell</t>
  </si>
  <si>
    <t xml:space="preserve">Causes uncontrollable fits of laughter, preventing the target from speaking for </t>
  </si>
  <si>
    <t>minutes</t>
  </si>
  <si>
    <t>Fumes also effect the potioneer with laughter.</t>
  </si>
  <si>
    <t>Alihotsy Leaves</t>
  </si>
  <si>
    <t>Billywig Sting</t>
  </si>
  <si>
    <t>Runespoor Egg</t>
  </si>
  <si>
    <t>Unicorn Hair</t>
  </si>
  <si>
    <t>Gold</t>
  </si>
  <si>
    <t xml:space="preserve">Amortentia </t>
  </si>
  <si>
    <t>Bright pink liquid, emitting a light purple smoke. Smells of whatever is most dear to a person.</t>
  </si>
  <si>
    <t xml:space="preserve">The infatuation turns violent, and the drinker flies into a rage against the target of their affections. </t>
  </si>
  <si>
    <t>Ashwinder Eggs</t>
  </si>
  <si>
    <t>Rose Petals</t>
  </si>
  <si>
    <t>Nightshade</t>
  </si>
  <si>
    <t>Dragon Blood</t>
  </si>
  <si>
    <t>Fire Seed</t>
  </si>
  <si>
    <t>Manticore Skin</t>
  </si>
  <si>
    <t>Moonstone</t>
  </si>
  <si>
    <t>Anti-Paralysis Potion</t>
  </si>
  <si>
    <t>A yellow gel that smells of cat urine</t>
  </si>
  <si>
    <t>Points</t>
  </si>
  <si>
    <t>Causes insomina for 48 hours.</t>
  </si>
  <si>
    <t>Aconite</t>
  </si>
  <si>
    <t>Mandrake Root</t>
  </si>
  <si>
    <t>Eye of Newt</t>
  </si>
  <si>
    <t>Nettles</t>
  </si>
  <si>
    <t>Octopus Powder</t>
  </si>
  <si>
    <t>Antidote to Common Poisons</t>
  </si>
  <si>
    <t xml:space="preserve">Colourless, but smells like antiseptic. </t>
  </si>
  <si>
    <t>\%</t>
  </si>
  <si>
    <t xml:space="preserve">Destroys immune system, giving a Vulnerability to Poison damage. </t>
  </si>
  <si>
    <t>Bezoar</t>
  </si>
  <si>
    <t>Pheonix Feather</t>
  </si>
  <si>
    <t>Pungent Onion</t>
  </si>
  <si>
    <t>Azimov\apos{}s Awesome Acid</t>
  </si>
  <si>
    <t>Toxic green liquid, smells acrid.</t>
  </si>
  <si>
    <t>Do not drink! Destroys armour, reducing {\it Block} statistic by</t>
  </si>
  <si>
    <t>When attempting to use, has a 50\% chance of melting through the container and attacking your own armour.</t>
  </si>
  <si>
    <t>Sphinx Saliva</t>
  </si>
  <si>
    <t>Bundium Fluid</t>
  </si>
  <si>
    <t>Basilisk Venom</t>
  </si>
  <si>
    <t>Flobberworm Mucous</t>
  </si>
  <si>
    <t>Lemon Juice</t>
  </si>
  <si>
    <t>Baruffio\apos{}s Brain Elixir</t>
  </si>
  <si>
    <t>A green liquid which smells of strawberries</t>
  </si>
  <si>
    <t>For one hour, gain an intelligence boost of</t>
  </si>
  <si>
    <t>points</t>
  </si>
  <si>
    <t xml:space="preserve">Nerve damage causes an equal drop in the Finesse attribute. </t>
  </si>
  <si>
    <t>Dragon Claw</t>
  </si>
  <si>
    <t>Centaur Hoof</t>
  </si>
  <si>
    <t>Ginger</t>
  </si>
  <si>
    <t>Griffin Claw</t>
  </si>
  <si>
    <t>Owl Feather</t>
  </si>
  <si>
    <t>Beautification Potion</t>
  </si>
  <si>
    <t>An iridescent liquid that seems to move of its own accord</t>
  </si>
  <si>
    <t>Makes the drinker extraordinarily beautiful, giving check advantage on any being likely to be attracted to them. Lasts for</t>
  </si>
  <si>
    <t>The drinker also loses the ability to speak.</t>
  </si>
  <si>
    <t>Fairy Wings</t>
  </si>
  <si>
    <t>Morning Dew</t>
  </si>
  <si>
    <t>Boomslang Skin</t>
  </si>
  <si>
    <t>Daisy</t>
  </si>
  <si>
    <t>Antimony</t>
  </si>
  <si>
    <t>Befuddlement Beverage</t>
  </si>
  <si>
    <t>A brown sludge which smells like chocolate</t>
  </si>
  <si>
    <t xml:space="preserve">Applies the {\it confused} status for </t>
  </si>
  <si>
    <t>The target instead flies into a rage</t>
  </si>
  <si>
    <t>Doxy Venom</t>
  </si>
  <si>
    <t>Hemlock Essence</t>
  </si>
  <si>
    <t>Lethe River Water</t>
  </si>
  <si>
    <t>Lovage</t>
  </si>
  <si>
    <t>Mercury</t>
  </si>
  <si>
    <t>Troll Snot</t>
  </si>
  <si>
    <t>Blemish Blitzer</t>
  </si>
  <si>
    <t>A yellow paste which smells of antiseptic</t>
  </si>
  <si>
    <t>Dyes the skin a permanent yellow</t>
  </si>
  <si>
    <t>Murtlap Tentacles</t>
  </si>
  <si>
    <t>Honeywater</t>
  </si>
  <si>
    <t>Tormentil Tincture</t>
  </si>
  <si>
    <t>Copper</t>
  </si>
  <si>
    <t>Blood-Refilling Potion</t>
  </si>
  <si>
    <t>To all intents and purposes, looks like blood. However, smells like roses.</t>
  </si>
  <si>
    <t>For 5 minutes after being drunk, causes HP to regenerate at a rate of</t>
  </si>
  <si>
    <t>per round</t>
  </si>
  <si>
    <t>Blood-refilling causes such pain, that spells cannot be cast for the duration of the potion.</t>
  </si>
  <si>
    <t>Slug Slime</t>
  </si>
  <si>
    <t>Wiggentree Bark</t>
  </si>
  <si>
    <t>Dittany</t>
  </si>
  <si>
    <t>Moly</t>
  </si>
  <si>
    <t>Mint</t>
  </si>
  <si>
    <t>Burn-healing paste</t>
  </si>
  <si>
    <t>An orange gel with a strong alcohol smell</t>
  </si>
  <si>
    <t>When applied to the skin, removes the {\it Burned: Mild} status effect and leaves the target Resistant to Fire damage for</t>
  </si>
  <si>
    <t>Gel acts as an adhesive, so target sticks to everything they touch for 1 day.</t>
  </si>
  <si>
    <t>Frost Salamander Blood</t>
  </si>
  <si>
    <t>Kelpie Hair</t>
  </si>
  <si>
    <t>Mackled Malaclaw Tail</t>
  </si>
  <si>
    <t>Sea-Serpent Spine</t>
  </si>
  <si>
    <t>Wormwood</t>
  </si>
  <si>
    <t>Savage Toxin</t>
  </si>
  <si>
    <t>A poisonous green colour accompanies a foul rotting odour.</t>
  </si>
  <si>
    <t>Applies the {\it Poisoned: Severe} status effect and immediately deals</t>
  </si>
  <si>
    <t>Poison Damage</t>
  </si>
  <si>
    <t xml:space="preserve">Triggers immune response so target is Resistant to poison damage for 24 hours. </t>
  </si>
  <si>
    <t>Acromantula Venom</t>
  </si>
  <si>
    <t>Calming Draught</t>
  </si>
  <si>
    <t>A lilac soup, with a lavender aroma</t>
  </si>
  <si>
    <t>The consumer becomes so calm, they fall asleep and cannot be woken for 1 hour.</t>
  </si>
  <si>
    <t>Asphodel</t>
  </si>
  <si>
    <t>Lavender</t>
  </si>
  <si>
    <t>Glumbumble Treacle</t>
  </si>
  <si>
    <t>Mooncalf Tears</t>
  </si>
  <si>
    <t>Conduit Concoction</t>
  </si>
  <si>
    <t>Looks like a lightning bolt, trapped in a bottle.</t>
  </si>
  <si>
    <t>After being absorbed through the skin, target may nominate one damage type. Target is immune to this damage type, and recovers FP equal to the damage they would have otherwise taken from this damage type for</t>
  </si>
  <si>
    <t>seconds</t>
  </si>
  <si>
    <t xml:space="preserve">Target is Vulnerable to all other forms of damage except the nominated type. </t>
  </si>
  <si>
    <t>Thunderbird Feather</t>
  </si>
  <si>
    <t>Re\apos{}em Blood</t>
  </si>
  <si>
    <t>Curse-Countering Concoction</t>
  </si>
  <si>
    <t xml:space="preserve">Iridescent liquid seems to shift from one colour to the next. </t>
  </si>
  <si>
    <t>Minutes</t>
  </si>
  <si>
    <t>Target is Vulnerable to all other forms of damage.</t>
  </si>
  <si>
    <t>Diricawl Feather</t>
  </si>
  <si>
    <t>Mallowsweet</t>
  </si>
  <si>
    <t>Pearl Dust</t>
  </si>
  <si>
    <t>Draconic Protection Draught</t>
  </si>
  <si>
    <t xml:space="preserve">A fiery red liquid that smells like chalk. </t>
  </si>
  <si>
    <t xml:space="preserve">The drinker\apos{}s skin develops scales, increasing {\it Block} statistic by </t>
  </si>
  <si>
    <t xml:space="preserve">Hands become permanently claw-shaped. Gives -1 penalty to Finesse. </t>
  </si>
  <si>
    <t>Dragon Scale</t>
  </si>
  <si>
    <t>Pogrebin Shell</t>
  </si>
  <si>
    <t>Caterpillar</t>
  </si>
  <si>
    <t>Bicorn Horn</t>
  </si>
  <si>
    <t>Dragonbreath Solution</t>
  </si>
  <si>
    <t>Looks like molten lava, and smells like sulphur.</t>
  </si>
  <si>
    <t>Gain the ability to summon a gout of fire from your mouth in a cone 2m long, doing 3d8 fire damage for</t>
  </si>
  <si>
    <t>This ability is uncontrollable, and occurs whenever you breath out.</t>
  </si>
  <si>
    <t>Salamander Blood</t>
  </si>
  <si>
    <t>Fire Crab Shell</t>
  </si>
  <si>
    <t>Dragon Liver</t>
  </si>
  <si>
    <t>Draught of Living Death</t>
  </si>
  <si>
    <t xml:space="preserve">Thick, black, odourless goo. </t>
  </si>
  <si>
    <t>Causes a deathlike slumber from which the target cannot be woken for</t>
  </si>
  <si>
    <t xml:space="preserve">Causes hypoxia in the victim, leading to a rapid death unless treated. </t>
  </si>
  <si>
    <t>Sloth Brain</t>
  </si>
  <si>
    <t>Magnesium</t>
  </si>
  <si>
    <t>Drink of Despair</t>
  </si>
  <si>
    <t>This potion has no colour to speak of, but its very sight is enough to make you scared</t>
  </si>
  <si>
    <t>When consumed, the victim becomes {\it Terrified} of a random object within sight for</t>
  </si>
  <si>
    <t>The terror-induced adrenaline gives a bonus to Athletics of 4.</t>
  </si>
  <si>
    <t>Nogtail Trotter</t>
  </si>
  <si>
    <t>Quintaped Leg</t>
  </si>
  <si>
    <t>Venemous Tentacula</t>
  </si>
  <si>
    <t>Duplicating Draught</t>
  </si>
  <si>
    <t>An eerie green-blue liquid which smells of industrial solvents.</t>
  </si>
  <si>
    <t>When mixed in an existing potion (other than the Duplicating Draught) produces</t>
  </si>
  <si>
    <t>When mixed with another potion, all copies evaporate, leaving an empty cauldron.</t>
  </si>
  <si>
    <t>Unicorn Blood</t>
  </si>
  <si>
    <t>Emanation Elimination Elixir</t>
  </si>
  <si>
    <t>Appears as a white cloud of gas, trapped in a container</t>
  </si>
  <si>
    <t>Dangerously explosive. If a spark is ignited in the radius with 5 minutes of being released, ignites the gas for 5d8 fire damage to all in the radius.</t>
  </si>
  <si>
    <t>Peppermint</t>
  </si>
  <si>
    <t>Fatiguing Infusion</t>
  </si>
  <si>
    <t>A dark blue liquid with  an odour of rotting vegetation</t>
  </si>
  <si>
    <t>Drains the afflicted of</t>
  </si>
  <si>
    <t>FP</t>
  </si>
  <si>
    <t xml:space="preserve">Restores FP, instead of draining it. </t>
  </si>
  <si>
    <t>Dementor Cloak</t>
  </si>
  <si>
    <t>Niffler Fang</t>
  </si>
  <si>
    <t>Felix Felicis</t>
  </si>
  <si>
    <t>Looks like liquid gold, and smells of warm hugs.</t>
  </si>
  <si>
    <t>The drinker bends the laws of probability and becomes unfathomably lucky, taking check-advantage for</t>
  </si>
  <si>
    <t>Dangerously addictive. If not consumed once every day, leads to catastrophic system failure and death.</t>
  </si>
  <si>
    <t>Squill Bulb</t>
  </si>
  <si>
    <t>Occamy Egg</t>
  </si>
  <si>
    <t>Final Goodnight</t>
  </si>
  <si>
    <t>A liquid that is so totally black, it seems to suck all light in from the room</t>
  </si>
  <si>
    <t>The fumes do half damage to the poisoner</t>
  </si>
  <si>
    <t>Hellebore</t>
  </si>
  <si>
    <t>Finder\apos{} Friend</t>
  </si>
  <si>
    <t>A glowing silver liquid that smells like treasure and opportunity.</t>
  </si>
  <si>
    <t>When drunk, the consumer is revealed the location of lost or forgotten items, as well as secret doors in a radius of</t>
  </si>
  <si>
    <t>metres</t>
  </si>
  <si>
    <t xml:space="preserve">For every new item they discover, they lose another. </t>
  </si>
  <si>
    <t>Kneazle Claw</t>
  </si>
  <si>
    <t>Dugbog Bark</t>
  </si>
  <si>
    <t>Fleet Foot Fluid</t>
  </si>
  <si>
    <t>This blue liquid swirls into a vortex of its own accord</t>
  </si>
  <si>
    <t xml:space="preserve">Your movement speed is doubled for </t>
  </si>
  <si>
    <t xml:space="preserve">Once running has started, cannot stop for 3 turns. </t>
  </si>
  <si>
    <t>Forgetting Fog</t>
  </si>
  <si>
    <t>Looks like a living cloud, trapped in a jar.</t>
  </si>
  <si>
    <t>When inhaled, the fog causes the target to forget</t>
  </si>
  <si>
    <t>spells, recipes etc.</t>
  </si>
  <si>
    <t>The target causes them to forget their fears, leading to an increase in Spirit of 2 points.</t>
  </si>
  <si>
    <t>Garotting Gas</t>
  </si>
  <si>
    <t>A green gas, which sits at the bottom of the container.</t>
  </si>
  <si>
    <t>When inhaled, the gas prevents the victim from breathing or speaking for</t>
  </si>
  <si>
    <t>When brewed, the fumes cause this effect on the potioneer.</t>
  </si>
  <si>
    <t>Grindylow Claw</t>
  </si>
  <si>
    <t>Fluxweed</t>
  </si>
  <si>
    <t>Gift of the Gab</t>
  </si>
  <si>
    <t xml:space="preserve">A silver liquid, which looks like mercury. No smell to speak of. </t>
  </si>
  <si>
    <t>Charisma bonus</t>
  </si>
  <si>
    <t>Tongue stained permanently silver.</t>
  </si>
  <si>
    <t>Puffskein Tongue</t>
  </si>
  <si>
    <t>Silver</t>
  </si>
  <si>
    <t>Jobberknoll Feather</t>
  </si>
  <si>
    <t>Moondew</t>
  </si>
  <si>
    <t>Gilly Concoction</t>
  </si>
  <si>
    <t xml:space="preserve">Green-blown sludge. Looks and taste disgusting. </t>
  </si>
  <si>
    <t>Drinker develops gills and webbed hands, allowing them to survive underwater</t>
  </si>
  <si>
    <t>hours</t>
  </si>
  <si>
    <t>Gills and webbed hands stay visible for 24 hours</t>
  </si>
  <si>
    <t>Gillyweed</t>
  </si>
  <si>
    <t>Hippocampus Hair</t>
  </si>
  <si>
    <t>Girding Potion</t>
  </si>
  <si>
    <t>A golden liquid with suspicious lumps in it.</t>
  </si>
  <si>
    <t>When drunk, increases the endurance of a target, giving them Check-Advantage in all Resist checks for</t>
  </si>
  <si>
    <t>Gain check disadvantage on all accuracy checks for the duration.</t>
  </si>
  <si>
    <t>Doxy Eggs</t>
  </si>
  <si>
    <t>Gloom-inducing Agent</t>
  </si>
  <si>
    <t>A black, tar-like substance with an earthy aroma.</t>
  </si>
  <si>
    <t xml:space="preserve">Target is incapable of laughing for 5 minutes, and suffers a penalty to Spirit of </t>
  </si>
  <si>
    <t>Target loses the ability to speak entirely.</t>
  </si>
  <si>
    <t>Growing Agent</t>
  </si>
  <si>
    <t>A green paste which seems to pulse with power</t>
  </si>
  <si>
    <t>When applied to a living being, causes it to grow in size by</t>
  </si>
  <si>
    <t>Target also suffers from a 2 point penalty to intelligence until reduced in size.</t>
  </si>
  <si>
    <t>Herbicide Potion</t>
  </si>
  <si>
    <t>A thin, pale green oil</t>
  </si>
  <si>
    <t xml:space="preserve">When dropped on the ground, kills all plants in a radius of </t>
  </si>
  <si>
    <t>The fumes also do 2d6 HP damage to the potioneer when applied.</t>
  </si>
  <si>
    <t>Horklump Juice</t>
  </si>
  <si>
    <t>A thick golden concoction. Smell is hard to describe, but is often described as `smelling like victory\apos{}</t>
  </si>
  <si>
    <t xml:space="preserve">Intelligence suffers a permanent 1 point penalty. </t>
  </si>
  <si>
    <t>Vodka</t>
  </si>
  <si>
    <t>Tea Leaf</t>
  </si>
  <si>
    <t>Infusion of Strength</t>
  </si>
  <si>
    <t>A solid yellow liquid with an incredibly sweet smell.</t>
  </si>
  <si>
    <t>For one hour, the drinker gets a bonus to checks that use the Strength proficiency by</t>
  </si>
  <si>
    <t>Permanent 2 point penalty to Finesse attribute</t>
  </si>
  <si>
    <t>Styx River Water</t>
  </si>
  <si>
    <t>Bubotuber Juice</t>
  </si>
  <si>
    <t>Magi-Me-More</t>
  </si>
  <si>
    <t>A red liquid that smells of almonds.</t>
  </si>
  <si>
    <t>For 5 minutes, Power attribute increases by</t>
  </si>
  <si>
    <t>The potion causes degradation of the emotional parts of your brain: permanent +1 increase to Evil attribute</t>
  </si>
  <si>
    <t>Malevolent Mixture</t>
  </si>
  <si>
    <t>An angry red colour and an ominous glow accompany this potion.</t>
  </si>
  <si>
    <t>Causes the consumer to fly into a violent, unstoppable rage for</t>
  </si>
  <si>
    <t>Their rage is specifically directed towards the brewer of the potion.</t>
  </si>
  <si>
    <t>Merlin\apos{}s Surprise</t>
  </si>
  <si>
    <t>A clear, colourless and odourless liquid.</t>
  </si>
  <si>
    <t>The mixer whispers a word over the cauldron as this potion brews. The next time this word is uttered within 2m of the fluid, it ignites for 8d6 fire damage in a radius of</t>
  </si>
  <si>
    <t xml:space="preserve">The potion instead responds to a randomly chosen word. </t>
  </si>
  <si>
    <t>Chizpurfle Fang</t>
  </si>
  <si>
    <t>Mopsus\apos{} Tincture</t>
  </si>
  <si>
    <t>Looks and smells like milk, but tastes of popcorn.</t>
  </si>
  <si>
    <t>Opens your inner eye for 5 minutes to increase Perception attribute by</t>
  </si>
  <si>
    <t>In opening  your inner eye, you close your actual eyes. Take the {\it Blinded} status effect for the duration.</t>
  </si>
  <si>
    <t>Paralyzing Poison</t>
  </si>
  <si>
    <t>A thick white paste</t>
  </si>
  <si>
    <t>Applies the {\it Paralyzed} status effect for</t>
  </si>
  <si>
    <t>Randomly removes one other status effect from the afflicted.</t>
  </si>
  <si>
    <t>Lobalug Venom</t>
  </si>
  <si>
    <t>Bulbadox Powder</t>
  </si>
  <si>
    <t>Pepperup Potion</t>
  </si>
  <si>
    <t>Bright blue gel, with a strong, spicy odour.</t>
  </si>
  <si>
    <t xml:space="preserve">Causes smoke to issue from the ears with a loud whistling noise. </t>
  </si>
  <si>
    <t>Philosopher\apos{}s Stone</t>
  </si>
  <si>
    <t>A ruby-red rock, which glows with an internal light</t>
  </si>
  <si>
    <t xml:space="preserve">The `elixir\apos{} is tainted, and causes permanent, utter insanity. </t>
  </si>
  <si>
    <t>Polyjuice Potion</t>
  </si>
  <si>
    <t>The colour, scent and taste of this potion reflect the target transformation.</t>
  </si>
  <si>
    <t xml:space="preserve">Transfigure yourself into another human for </t>
  </si>
  <si>
    <t>The transformation is randomly warped, and you end up with an ear for a mouth, and a mouth for an ear (for example).</t>
  </si>
  <si>
    <t>Lacewing Flies</t>
  </si>
  <si>
    <t>DNA of target</t>
  </si>
  <si>
    <t>Knotgrass</t>
  </si>
  <si>
    <t>Leeches</t>
  </si>
  <si>
    <t>Potion of Extreme Energy</t>
  </si>
  <si>
    <t>A thin, brown liquid that smells of fresh coffee.</t>
  </si>
  <si>
    <t>When consumed, removes the need for sleep for</t>
  </si>
  <si>
    <t>days</t>
  </si>
  <si>
    <t>After potion ends, take level 5 exhaustion status.</t>
  </si>
  <si>
    <t>Coffee Beans</t>
  </si>
  <si>
    <t>Sapping Solution</t>
  </si>
  <si>
    <t>A milky white fluid with an incredibly sweet smell</t>
  </si>
  <si>
    <t xml:space="preserve">Victim gets check-disadvantage on all strength-related checks for </t>
  </si>
  <si>
    <t>Target gets check-advantage on all Finesse checks</t>
  </si>
  <si>
    <t>Shrinking Agent</t>
  </si>
  <si>
    <t>A red paste which seems to pulse with power</t>
  </si>
  <si>
    <t>When applied to a living being, causes it shrink in size by</t>
  </si>
  <si>
    <t>Target also suffers from a 2 point penalty to Athletics until returned to normal size</t>
  </si>
  <si>
    <t>Abyssinian Shrivelfig</t>
  </si>
  <si>
    <t>Moke Skin</t>
  </si>
  <si>
    <t>Skele-grow</t>
  </si>
  <si>
    <t>A pale yellow liquid which tastes worse than you can possibly imagine.</t>
  </si>
  <si>
    <t>The wrong bones grow. Hope you like having a skull instead of an arm!</t>
  </si>
  <si>
    <t>Scarab Beetles</t>
  </si>
  <si>
    <t>Sleeping Serum</t>
  </si>
  <si>
    <t>A dark purple fluid, with sparks of gold within</t>
  </si>
  <si>
    <t>The target dies instantly.</t>
  </si>
  <si>
    <t>Solution of Rememberance</t>
  </si>
  <si>
    <t>This clear fluid seems to glow from within</t>
  </si>
  <si>
    <t xml:space="preserve">When consumed, helps aid recollection. Target remembers </t>
  </si>
  <si>
    <t>things they forgot</t>
  </si>
  <si>
    <t xml:space="preserve">Target remembers every awkward incident from their childhood, and permanently loses 2 Spirit out of shame. </t>
  </si>
  <si>
    <t>Galanthus Nivalis</t>
  </si>
  <si>
    <t>Stew of Near-Invisibility</t>
  </si>
  <si>
    <t>An invisible liquid, can be felt but not seen.</t>
  </si>
  <si>
    <t>For 30 minutes, the drinker is conferred an imperfect chameleon ability, gaining a bonus to Stealth checks of</t>
  </si>
  <si>
    <t>Target suffers uncontrollable flatulence.</t>
  </si>
  <si>
    <t>Demiguise Hair</t>
  </si>
  <si>
    <t>Bowtruckle Thorn</t>
  </si>
  <si>
    <t xml:space="preserve">A fizzing, yellow-orange liquid that moves of its own accord. </t>
  </si>
  <si>
    <t xml:space="preserve">Explodes on addition to the potion, doing 4d10 fire damage in a 5m radius. </t>
  </si>
  <si>
    <t>Stinksap</t>
  </si>
  <si>
    <t>Veritaserum</t>
  </si>
  <si>
    <t xml:space="preserve">Colourless, odourless liquid. Indistinguishable from water. </t>
  </si>
  <si>
    <t>Target babbles incoherently. What they say may be the truth, but it is not an answer to a question.</t>
  </si>
  <si>
    <t>Jarvey Fang</t>
  </si>
  <si>
    <t>Viper\apos{}s Venom</t>
  </si>
  <si>
    <t>A blue liquid with a slight acrid odour.</t>
  </si>
  <si>
    <t>Applies the {\it Poisoned: Mild} status effect and immediately deals</t>
  </si>
  <si>
    <t>Asp Tail</t>
  </si>
  <si>
    <t>Wiggenweld Potion</t>
  </si>
  <si>
    <t>Vibrant red fluid with a pleasant, herbal aroma.</t>
  </si>
  <si>
    <t>Restores HP</t>
  </si>
  <si>
    <t>Injuries heal improperly, leaving the drinker Vulnerable to fire damage.</t>
  </si>
  <si>
    <t>Potion of Sustenance</t>
  </si>
  <si>
    <t>Removes the need for food</t>
  </si>
  <si>
    <t>Potion of Living Dreams</t>
  </si>
  <si>
    <t>Causes hallucinations</t>
  </si>
  <si>
    <t>Solution of Nature\apos{}s Ally</t>
  </si>
  <si>
    <t>Midas\apos{} Mixture</t>
  </si>
  <si>
    <t>Grants uncontrollable transfiguration on touch</t>
  </si>
  <si>
    <t>Vampric Savior</t>
  </si>
  <si>
    <t>Prevent a vampire from needing blood</t>
  </si>
  <si>
    <t xml:space="preserve">Causes a tree to grow overnight. Do not consume. </t>
  </si>
  <si>
    <t>Weasley\apos{}s Patented Stinking Solution</t>
  </si>
  <si>
    <t>When exposed to air, issues a cloud of gas so potent it causes beings to vomit.</t>
  </si>
  <si>
    <t>Summary</t>
  </si>
  <si>
    <t>Explodes when thrown</t>
  </si>
  <si>
    <t>Causes uncontrollable laughter</t>
  </si>
  <si>
    <t>Love at first sight</t>
  </si>
  <si>
    <t>Cures paralysis</t>
  </si>
  <si>
    <t>Removes potion effects</t>
  </si>
  <si>
    <t>Damages armour</t>
  </si>
  <si>
    <t>Increases Intelligence</t>
  </si>
  <si>
    <t>Makes drinker attractive</t>
  </si>
  <si>
    <t>Causes confusion</t>
  </si>
  <si>
    <t>Removes zits and boils</t>
  </si>
  <si>
    <t>Health regeneration</t>
  </si>
  <si>
    <t>Cures burns</t>
  </si>
  <si>
    <t>Medium toxin</t>
  </si>
  <si>
    <t>Calms and soothes the target, and makes them immune to the {\it Terrified} status and {\it Rage} effect for</t>
  </si>
  <si>
    <t>Calms target down</t>
  </si>
  <si>
    <t>Makes target absorb magical energy</t>
  </si>
  <si>
    <t>Confers curse immunity</t>
  </si>
  <si>
    <t>Causes target to grow dragon scales</t>
  </si>
  <si>
    <t>Causes target to breath fire</t>
  </si>
  <si>
    <t>Target falls into a coma</t>
  </si>
  <si>
    <t>Causes incredible fear</t>
  </si>
  <si>
    <t>Makes copies of potions</t>
  </si>
  <si>
    <t>Removes gaseous effects</t>
  </si>
  <si>
    <t>Drain Fortitude</t>
  </si>
  <si>
    <t>Luck potion</t>
  </si>
  <si>
    <t>Savage toxin</t>
  </si>
  <si>
    <t>Reveal hidden items</t>
  </si>
  <si>
    <t>Increases speed</t>
  </si>
  <si>
    <t>Memory loss potion</t>
  </si>
  <si>
    <t>Causes choking</t>
  </si>
  <si>
    <t>Increases charisma</t>
  </si>
  <si>
    <t>Allows underwater breathing</t>
  </si>
  <si>
    <t>Increases ability to resist</t>
  </si>
  <si>
    <t>Makes target sad</t>
  </si>
  <si>
    <t>Growth potion</t>
  </si>
  <si>
    <t>Kills plants</t>
  </si>
  <si>
    <t>Immunity to fear</t>
  </si>
  <si>
    <t>Increases strength</t>
  </si>
  <si>
    <t>Increases power</t>
  </si>
  <si>
    <t>Makes target fly into a rage</t>
  </si>
  <si>
    <t>Time-delayed explosive</t>
  </si>
  <si>
    <t>Increases Perception</t>
  </si>
  <si>
    <t>Causes paralysis</t>
  </si>
  <si>
    <t>Restores fortitude</t>
  </si>
  <si>
    <t>Provides immortality and infinite wealth</t>
  </si>
  <si>
    <t>Transform into another human</t>
  </si>
  <si>
    <t>Removes need for sleep</t>
  </si>
  <si>
    <t>Weakens target</t>
  </si>
  <si>
    <t>Shrinking potion</t>
  </si>
  <si>
    <t>Powerful healing potion</t>
  </si>
  <si>
    <t>Causes sleep</t>
  </si>
  <si>
    <t>Makes target remember</t>
  </si>
  <si>
    <t>Makes target invisible</t>
  </si>
  <si>
    <t>Increases the effect of other potions</t>
  </si>
  <si>
    <t>Makes target tell the truth</t>
  </si>
  <si>
    <t>Mild toxin</t>
  </si>
  <si>
    <t>General healing potion</t>
  </si>
  <si>
    <t>Causes animals to like you</t>
  </si>
  <si>
    <t>Insulation Inocculation</t>
  </si>
  <si>
    <t>Prevents and cures frostbite</t>
  </si>
  <si>
    <t>Flask of Freezing</t>
  </si>
  <si>
    <t>When released, freezes instantly</t>
  </si>
  <si>
    <t>Astral Acid</t>
  </si>
  <si>
    <t>Sends the drinker to the astral plane</t>
  </si>
  <si>
    <t>Potion of Safe Harbour</t>
  </si>
  <si>
    <t>Teleports the drinker back to the location of brewing.</t>
  </si>
  <si>
    <t>Solution of Vulnerability</t>
  </si>
  <si>
    <t>Target becomes Vulnerable to one damage type</t>
  </si>
  <si>
    <t>Navigator\apos{}s Necessity</t>
  </si>
  <si>
    <t>Gives consumer perfect knowledge of their location and of the current time.</t>
  </si>
  <si>
    <t>Looks, tastes and smells like porridge.</t>
  </si>
  <si>
    <t>week</t>
  </si>
  <si>
    <t xml:space="preserve">Target must consume at least 15 litres of water per day. </t>
  </si>
  <si>
    <t xml:space="preserve">An incredibly dark violet syrup, with no smell to speak of. </t>
  </si>
  <si>
    <t xml:space="preserve">When consumed, causes vivid auditory and visual hallucinations for </t>
  </si>
  <si>
    <t>Target is immune to all other illusions and deceptions.</t>
  </si>
  <si>
    <t xml:space="preserve">An oily substance, the colour of a vibrant forest. </t>
  </si>
  <si>
    <t xml:space="preserve">When consumed, causes animal to like you. Gain check advantage on all animal-persuasion checks for </t>
  </si>
  <si>
    <t>Causes humans to hate you, taking check disadvantage on all human-related checks.</t>
  </si>
  <si>
    <t xml:space="preserve">Smells like a strong red wine, but looks like it is made of pure gold. </t>
  </si>
  <si>
    <t>Target transforms everything they touch (excluding themselves) into random metals for</t>
  </si>
  <si>
    <t>day</t>
  </si>
  <si>
    <t xml:space="preserve">Transfigured objects are burning hot to the touch, and do 4d4 fire damage to the afflicted. </t>
  </si>
  <si>
    <t xml:space="preserve">Acts as a substitute for human blood for a vampire. Satiate the drinker\apos{}s need for blood for </t>
  </si>
  <si>
    <t>Wolfsbane</t>
  </si>
  <si>
    <t xml:space="preserve">Any celestial damage is 100\% lethal to the target for 2 hours after drinking this potion. </t>
  </si>
  <si>
    <t xml:space="preserve">Tree growth occurs instantly. Target must succeed a DV 10 ATH (speed) resist check to avoid being explosively impaled for 5d8 piercing damage. </t>
  </si>
  <si>
    <t>When released into the atmosphere, causes a cloud so vile that all beings in a 5m radius must succeed a DV</t>
  </si>
  <si>
    <t>Spirit (Endurance) check to avoid vomiting instantly. Vomiting takes a major action</t>
  </si>
  <si>
    <t xml:space="preserve">After mixing, the stench clings to the mixer\apos{}s robes, causing anyone who touches them to also vomit. </t>
  </si>
  <si>
    <t>Prevent werewolf transformation.</t>
  </si>
  <si>
    <t xml:space="preserve">After consuming, a werewolf cannot transform into their {\it Beast Within} form for </t>
  </si>
  <si>
    <t xml:space="preserve">An improperly mixed batch causes an instant transformation into an enraged state. </t>
  </si>
  <si>
    <t xml:space="preserve">When consumed, cures a target of the {\it Frostbite: Mild} status, and prevents it from being reacquired for </t>
  </si>
  <si>
    <t xml:space="preserve">Your sweat becomes extra flammable: target is Vulnerable to fire damage for 1 day. </t>
  </si>
  <si>
    <t xml:space="preserve">When the cork is removed from the phial, the liquid expands into an arctic vortex, freezing water and dealing 5d4 cold damage in a radius of </t>
  </si>
  <si>
    <t xml:space="preserve">The flask becomes unstable, and will detonate on any jostling of the phial. </t>
  </si>
  <si>
    <t xml:space="preserve">When consumed, the target can see clearly into both the astral plane and the material plane simultaneously for </t>
  </si>
  <si>
    <t>minute</t>
  </si>
  <si>
    <t xml:space="preserve">The target becomes transfixed by the wonder they see, and cannot move of their own volution until the potion wears off. </t>
  </si>
  <si>
    <t>The teleportation occurs randomly.</t>
  </si>
  <si>
    <t>When consumed, teleports to the drinker back to the location the potion was brewed, ignoring all anti-teleportation wards. Potion stops functioning after</t>
  </si>
  <si>
    <t xml:space="preserve">When administered, target becomes Vulnerable to the damage type represented by the `elemental token\apos{} (i.e. a burning ember would represent fire, a rose\apos{}s thorn, piercing).  Effect lasts for </t>
  </si>
  <si>
    <t xml:space="preserve">Target becomes Resistant to all ther forms of damage. </t>
  </si>
  <si>
    <t xml:space="preserve">The drinker gains a perfect sense of direction and internal clock. They cannot become lost, or lose track of time for </t>
  </si>
  <si>
    <t>Target becomes so focussed on their location, Perception attribute takes a temporary 4 point penalty.</t>
  </si>
  <si>
    <t xml:space="preserve">Smells and tastes like blood, but is a pale orange colour. </t>
  </si>
  <si>
    <t xml:space="preserve">Looks like an acorn. In a bottle. </t>
  </si>
  <si>
    <t xml:space="preserve">Looks like an empty glass jar. The smell has been described as `unholy\apos{}. The taste is worse. </t>
  </si>
  <si>
    <t xml:space="preserve">A brown, frothy beverage which is always just the perfect temperature to warm you up. </t>
  </si>
  <si>
    <t xml:space="preserve">A fluid which looks like the cleanest, purest water you have ever seen. </t>
  </si>
  <si>
    <t xml:space="preserve">A light green colour, those who smell it are not usually ina fit state to describe the smell. </t>
  </si>
  <si>
    <t xml:space="preserve">A tiny portion of a deep, royal blue liquid which tastes of boiled cabbage. </t>
  </si>
  <si>
    <t xml:space="preserve">A yellow-green solution with the odour of rotting eggs. </t>
  </si>
  <si>
    <t xml:space="preserve">The green colour of this solution matches the smell of fresh-cut grass it exudes. </t>
  </si>
  <si>
    <t>Colour varies with the choice of active ingredient, but the smell is always the same: burned parsnips.</t>
  </si>
  <si>
    <t>Target does not need to eat food, or feel hunger, for</t>
  </si>
  <si>
    <t>Elemental Token</t>
  </si>
  <si>
    <t>Druid\apos{}s Delight</t>
  </si>
  <si>
    <t xml:space="preserve">When placed onto soil at least one metre deep, the `acorn\apos{} burrows into the ground and causes </t>
  </si>
  <si>
    <t xml:space="preserve">After being consumed, this potion causes the target to take the {\it Charmed} status effect on the first sapient being they see. Infatuation lasts </t>
  </si>
  <si>
    <t xml:space="preserve">Reduce the remaining time left on an ongoing potion effect by </t>
  </si>
  <si>
    <t>Rejuvinate the drinker. Removes the {\it Paralyzed} status and restores FP by</t>
  </si>
  <si>
    <t>oak tree to grow overnight</t>
  </si>
  <si>
    <t>When applied to the skin, instantly removes all rashes, acne, boils and other skin ailments and restores HP by</t>
  </si>
  <si>
    <t>Target is immune to spells from the {\it Curse} discipline for</t>
  </si>
  <si>
    <t>This potion is not drunk, but released into the atmosphere. It repels all gases, odours and other atmospheric effects in a radius of</t>
  </si>
  <si>
    <t>extra copy</t>
  </si>
  <si>
    <t xml:space="preserve">The cowardly consumer of this potion finds themselves immune to the {\it Terrified} status effect. </t>
  </si>
  <si>
    <t>metre</t>
  </si>
  <si>
    <t>Restores FP by</t>
  </si>
  <si>
    <t>Turns any metal into pure gold, and produces the Elixir of Life, which provides immortality when taken at regular intervals of</t>
  </si>
  <si>
    <t>hour</t>
  </si>
  <si>
    <t>Mends broken bones and removes the associated {\it Broken Bone} and {\it Serious Injury} (if applicable) status effects, and restores HP by</t>
  </si>
  <si>
    <t>Add to another potion to increase the potency by</t>
  </si>
  <si>
    <t>Sends the consumer into a dreamless sleep for at least 1 hour if they fail a DV</t>
  </si>
  <si>
    <t xml:space="preserve">Spirit (Endurance) check. </t>
  </si>
  <si>
    <t>Spirit (Willpower) check</t>
  </si>
  <si>
    <t>For 2 minutes, the drinker is forced to answer all questions fully and truthfully, if they fail a DV</t>
  </si>
  <si>
    <t>Ulgard\apos{}s Unstable Catalyst</t>
  </si>
  <si>
    <t>Hero\apos{}s Brew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</si>
</sst>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10">
    <fill>
      <patternFill patternType="none"/>
    </fill>
    <fill>
      <patternFill patternType="gray125"/>
    </fill>
    <fill>
      <patternFill patternType="solid">
        <fgColor rgb="FFEEEEEE"/>
        <bgColor rgb="FFDEE6EF"/>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
      <patternFill patternType="solid">
        <fgColor rgb="FFFF860D"/>
        <bgColor rgb="FFFF6600"/>
      </patternFill>
    </fill>
    <fill>
      <patternFill patternType="solid">
        <fgColor theme="0" tint="-4.9989318521683403E-2"/>
        <bgColor rgb="FFCCCCCC"/>
      </patternFill>
    </fill>
  </fills>
  <borders count="5">
    <border>
      <left/>
      <right/>
      <top/>
      <bottom/>
      <diagonal/>
    </border>
    <border>
      <left style="hair">
        <color rgb="FFB2B2B2"/>
      </left>
      <right style="hair">
        <color rgb="FFB2B2B2"/>
      </right>
      <top style="hair">
        <color rgb="FFB2B2B2"/>
      </top>
      <bottom style="hair">
        <color rgb="FFB2B2B2"/>
      </bottom>
      <diagonal/>
    </border>
    <border>
      <left style="hair">
        <color rgb="FFCCCCCC"/>
      </left>
      <right style="hair">
        <color rgb="FFCCCCCC"/>
      </right>
      <top style="hair">
        <color rgb="FFCCCCCC"/>
      </top>
      <bottom style="hair">
        <color rgb="FFCCCCCC"/>
      </bottom>
      <diagonal/>
    </border>
    <border>
      <left style="hair">
        <color rgb="FFB2B2B2"/>
      </left>
      <right style="hair">
        <color rgb="FFB2B2B2"/>
      </right>
      <top style="hair">
        <color rgb="FFB2B2B2"/>
      </top>
      <bottom/>
      <diagonal/>
    </border>
    <border>
      <left style="hair">
        <color rgb="FFB2B2B2"/>
      </left>
      <right style="hair">
        <color rgb="FFB2B2B2"/>
      </right>
      <top/>
      <bottom style="hair">
        <color rgb="FFB2B2B2"/>
      </bottom>
      <diagonal/>
    </border>
  </borders>
  <cellStyleXfs count="1">
    <xf numFmtId="0" fontId="0" fillId="0" borderId="0"/>
  </cellStyleXfs>
  <cellXfs count="39">
    <xf numFmtId="0" fontId="0" fillId="0" borderId="0" xfId="0"/>
    <xf numFmtId="0" fontId="0" fillId="2" borderId="1" xfId="0"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4" borderId="2" xfId="0" applyFill="1" applyBorder="1" applyAlignment="1">
      <alignment vertical="center" wrapText="1"/>
    </xf>
    <xf numFmtId="0" fontId="0" fillId="2" borderId="2" xfId="0" applyFill="1" applyBorder="1" applyAlignment="1">
      <alignment vertical="center"/>
    </xf>
    <xf numFmtId="0" fontId="0" fillId="2" borderId="2" xfId="0" applyFill="1" applyBorder="1" applyAlignment="1">
      <alignment horizontal="center" vertical="center"/>
    </xf>
    <xf numFmtId="0" fontId="0" fillId="5" borderId="2" xfId="0" applyFill="1" applyBorder="1" applyAlignment="1">
      <alignment vertical="center"/>
    </xf>
    <xf numFmtId="0" fontId="0" fillId="5" borderId="2"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0" borderId="0" xfId="0" applyAlignment="1">
      <alignment vertical="center"/>
    </xf>
    <xf numFmtId="0" fontId="1"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0" fillId="2" borderId="2" xfId="0" applyFill="1" applyBorder="1" applyAlignment="1">
      <alignment horizontal="center" vertical="center"/>
    </xf>
    <xf numFmtId="0" fontId="0" fillId="6" borderId="2" xfId="0" applyFill="1" applyBorder="1" applyAlignment="1">
      <alignment horizontal="center" vertical="center"/>
    </xf>
    <xf numFmtId="0" fontId="0" fillId="7" borderId="2" xfId="0" applyFont="1" applyFill="1" applyBorder="1" applyAlignment="1">
      <alignment vertical="center"/>
    </xf>
    <xf numFmtId="0" fontId="0" fillId="5" borderId="2" xfId="0" applyFill="1" applyBorder="1" applyAlignment="1">
      <alignment horizontal="center" vertical="center"/>
    </xf>
    <xf numFmtId="0" fontId="0" fillId="7" borderId="2" xfId="0" applyFill="1" applyBorder="1" applyAlignment="1">
      <alignment horizontal="center" vertical="center"/>
    </xf>
    <xf numFmtId="0" fontId="0" fillId="9" borderId="1" xfId="0" applyFill="1" applyBorder="1" applyAlignment="1">
      <alignment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3"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FFF99"/>
      <rgbColor rgb="FF99CCFF"/>
      <rgbColor rgb="FFFF99CC"/>
      <rgbColor rgb="FFCC99FF"/>
      <rgbColor rgb="FFFFD8CE"/>
      <rgbColor rgb="FF3366FF"/>
      <rgbColor rgb="FF33CCCC"/>
      <rgbColor rgb="FF99CC00"/>
      <rgbColor rgb="FFFFCC00"/>
      <rgbColor rgb="FFFF860D"/>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94"/>
  <sheetViews>
    <sheetView tabSelected="1" zoomScale="110" zoomScaleNormal="110" workbookViewId="0">
      <pane xSplit="1" ySplit="2" topLeftCell="B33" activePane="bottomRight" state="frozen"/>
      <selection pane="topRight" activeCell="B1" sqref="B1"/>
      <selection pane="bottomLeft" activeCell="A43" sqref="A43"/>
      <selection pane="bottomRight" activeCell="A41" sqref="A41"/>
    </sheetView>
  </sheetViews>
  <sheetFormatPr defaultColWidth="11.5703125" defaultRowHeight="12.75" x14ac:dyDescent="0.2"/>
  <cols>
    <col min="1" max="1" width="23.5703125" style="1" customWidth="1"/>
    <col min="2" max="4" width="18.42578125" style="1" customWidth="1"/>
    <col min="5" max="5" width="13.85546875" style="1" customWidth="1"/>
    <col min="6" max="6" width="22.140625" style="2" customWidth="1"/>
    <col min="7" max="7" width="10.7109375" style="3" bestFit="1" customWidth="1"/>
    <col min="8" max="8" width="16.42578125" style="5" customWidth="1"/>
    <col min="9" max="9" width="13" style="4" customWidth="1"/>
    <col min="10" max="10" width="14" style="4" customWidth="1"/>
    <col min="11" max="11" width="23.5703125" style="5" customWidth="1"/>
    <col min="12" max="12" width="16.42578125" style="6" customWidth="1"/>
    <col min="13" max="13" width="17.85546875" style="6" customWidth="1"/>
    <col min="14" max="14" width="15.7109375" style="6" customWidth="1"/>
    <col min="15" max="15" width="17.85546875" style="6" customWidth="1"/>
    <col min="16" max="16" width="16.85546875" style="7" customWidth="1"/>
    <col min="17" max="17" width="9.42578125" style="8" customWidth="1"/>
    <col min="18" max="18" width="11.5703125" style="8"/>
    <col min="19" max="19" width="17.140625" style="9" customWidth="1"/>
    <col min="20" max="20" width="9.42578125" style="10" customWidth="1"/>
    <col min="21" max="21" width="5.7109375" style="10" customWidth="1"/>
    <col min="22" max="22" width="16" style="11" customWidth="1"/>
    <col min="23" max="23" width="7.28515625" style="12" customWidth="1"/>
    <col min="24" max="24" width="5.7109375" style="12" customWidth="1"/>
    <col min="25" max="25" width="20" style="13" customWidth="1"/>
    <col min="26" max="26" width="7.28515625" style="14" customWidth="1"/>
    <col min="27" max="27" width="5.7109375" style="14" customWidth="1"/>
    <col min="28" max="28" width="14" style="15" customWidth="1"/>
    <col min="29" max="29" width="10.7109375" style="3" customWidth="1"/>
    <col min="30" max="30" width="15.28515625" style="3" customWidth="1"/>
    <col min="31" max="31" width="10.7109375" style="3" customWidth="1"/>
    <col min="32" max="1026" width="11.5703125" style="16"/>
  </cols>
  <sheetData>
    <row r="1" spans="1:31" ht="12.75" customHeight="1" x14ac:dyDescent="0.2">
      <c r="A1" s="28" t="s">
        <v>0</v>
      </c>
      <c r="B1" s="28" t="s">
        <v>1</v>
      </c>
      <c r="C1" s="30" t="s">
        <v>383</v>
      </c>
      <c r="D1" s="28" t="s">
        <v>2</v>
      </c>
      <c r="E1" s="28" t="s">
        <v>3</v>
      </c>
      <c r="F1" s="27" t="s">
        <v>4</v>
      </c>
      <c r="G1" s="29" t="s">
        <v>5</v>
      </c>
      <c r="H1" s="38" t="s">
        <v>6</v>
      </c>
      <c r="I1" s="29" t="s">
        <v>7</v>
      </c>
      <c r="J1" s="27" t="s">
        <v>8</v>
      </c>
      <c r="K1" s="27" t="s">
        <v>9</v>
      </c>
      <c r="L1" s="36" t="s">
        <v>10</v>
      </c>
      <c r="M1" s="36" t="s">
        <v>11</v>
      </c>
      <c r="N1" s="36" t="s">
        <v>12</v>
      </c>
      <c r="O1" s="36" t="s">
        <v>13</v>
      </c>
      <c r="P1" s="37" t="s">
        <v>14</v>
      </c>
      <c r="Q1" s="37"/>
      <c r="R1" s="37"/>
      <c r="S1" s="32" t="s">
        <v>15</v>
      </c>
      <c r="T1" s="32"/>
      <c r="U1" s="32"/>
      <c r="V1" s="33" t="s">
        <v>16</v>
      </c>
      <c r="W1" s="33"/>
      <c r="X1" s="33"/>
      <c r="Y1" s="34" t="s">
        <v>16</v>
      </c>
      <c r="Z1" s="34"/>
      <c r="AA1" s="34"/>
      <c r="AB1" s="35" t="s">
        <v>17</v>
      </c>
      <c r="AC1" s="29" t="s">
        <v>18</v>
      </c>
      <c r="AD1" s="29" t="s">
        <v>19</v>
      </c>
      <c r="AE1" s="29" t="s">
        <v>20</v>
      </c>
    </row>
    <row r="2" spans="1:31" x14ac:dyDescent="0.2">
      <c r="A2" s="28"/>
      <c r="B2" s="28"/>
      <c r="C2" s="31"/>
      <c r="D2" s="28"/>
      <c r="E2" s="28"/>
      <c r="F2" s="27"/>
      <c r="G2" s="29"/>
      <c r="H2" s="38"/>
      <c r="I2" s="29"/>
      <c r="J2" s="27"/>
      <c r="K2" s="27"/>
      <c r="L2" s="36"/>
      <c r="M2" s="36"/>
      <c r="N2" s="36"/>
      <c r="O2" s="36"/>
      <c r="P2" s="17" t="s">
        <v>21</v>
      </c>
      <c r="Q2" s="17" t="s">
        <v>22</v>
      </c>
      <c r="R2" s="17" t="s">
        <v>2</v>
      </c>
      <c r="S2" s="18" t="s">
        <v>23</v>
      </c>
      <c r="T2" s="18" t="s">
        <v>22</v>
      </c>
      <c r="U2" s="18" t="s">
        <v>2</v>
      </c>
      <c r="V2" s="19" t="s">
        <v>21</v>
      </c>
      <c r="W2" s="19" t="s">
        <v>24</v>
      </c>
      <c r="X2" s="19" t="s">
        <v>2</v>
      </c>
      <c r="Y2" s="20" t="s">
        <v>21</v>
      </c>
      <c r="Z2" s="20" t="s">
        <v>24</v>
      </c>
      <c r="AA2" s="20" t="s">
        <v>2</v>
      </c>
      <c r="AB2" s="35"/>
      <c r="AC2" s="29"/>
      <c r="AD2" s="29"/>
      <c r="AE2" s="29"/>
    </row>
    <row r="3" spans="1:31" ht="89.25" x14ac:dyDescent="0.2">
      <c r="A3" s="1" t="s">
        <v>502</v>
      </c>
      <c r="B3" s="1" t="s">
        <v>491</v>
      </c>
      <c r="C3" s="26" t="s">
        <v>380</v>
      </c>
      <c r="D3" s="1">
        <f t="shared" ref="D3:D34" si="0">ROUND((J3*150/8 +(I3/1.5)^2)/ E3,0)</f>
        <v>46</v>
      </c>
      <c r="E3" s="1">
        <v>3</v>
      </c>
      <c r="F3" s="2" t="s">
        <v>503</v>
      </c>
      <c r="G3" s="3">
        <v>1</v>
      </c>
      <c r="H3" s="5" t="s">
        <v>507</v>
      </c>
      <c r="I3" s="4">
        <v>10</v>
      </c>
      <c r="J3" s="4">
        <v>5</v>
      </c>
      <c r="K3" s="5" t="s">
        <v>470</v>
      </c>
      <c r="L3" s="6" t="s">
        <v>55</v>
      </c>
      <c r="M3" s="6" t="s">
        <v>171</v>
      </c>
      <c r="N3" s="6" t="s">
        <v>240</v>
      </c>
      <c r="O3" s="6" t="s">
        <v>335</v>
      </c>
      <c r="P3" s="7" t="s">
        <v>248</v>
      </c>
      <c r="Q3" s="8">
        <v>50</v>
      </c>
      <c r="R3" s="21">
        <f t="shared" ref="R3:R34" si="1">IF(Q3&gt;0,IF($Q3+$T3+$W3+$Z3 &gt; 0,MAX(1,ROUND($AD3*Q3/($Q3+$T3+$W3+$Z3),0)),""),"")</f>
        <v>1</v>
      </c>
      <c r="S3" s="9" t="s">
        <v>125</v>
      </c>
      <c r="T3" s="10">
        <v>100</v>
      </c>
      <c r="U3" s="10">
        <f t="shared" ref="U3:U34" si="2">IF(T3&gt;0,IF($Q3+$T3+$W3+$Z3 &gt; 0,MAX(1,ROUND($AD3*T3/($Q3+$T3+$W3+$Z3),0)),""),"")</f>
        <v>3</v>
      </c>
      <c r="V3" s="11" t="s">
        <v>100</v>
      </c>
      <c r="W3" s="12">
        <v>50</v>
      </c>
      <c r="X3" s="22">
        <f t="shared" ref="X3:X34" si="3">IF(W3&gt;0,IF($Q3+$T3+$W3+$Z3 &gt; 0,MAX(1,ROUND($AD3*W3/($Q3+$T3+$W3+$Z3),0)),""),"")</f>
        <v>1</v>
      </c>
      <c r="Y3" s="13" t="s">
        <v>64</v>
      </c>
      <c r="Z3" s="14">
        <v>75</v>
      </c>
      <c r="AA3" s="14">
        <f t="shared" ref="AA3:AA34" si="4">IF(Z3&gt;0,IF($Q3+$T3+$W3+$Z3 &gt; 0,MAX(1,ROUND($AD3*Z3/($Q3+$T3+$W3+$Z3),0)),""),"")</f>
        <v>2</v>
      </c>
      <c r="AC3" s="3">
        <f t="shared" ref="AC3:AC34" si="5">(1+Q3/100)*(1+T3/100)*(1+W3/100)*(1+Z3/100)*100</f>
        <v>787.5</v>
      </c>
      <c r="AD3" s="3">
        <f t="shared" ref="AD3:AD34" si="6">_xlfn.CEILING.MATH(MIN(I3,AC3/100))</f>
        <v>8</v>
      </c>
      <c r="AE3" s="3">
        <f t="shared" ref="AE3:AE34" si="7">ROUND(G3*(1+Q3/100)*(1+T3/100)*(1+W3/100)*(1+Z3/100),1)</f>
        <v>7.9</v>
      </c>
    </row>
    <row r="4" spans="1:31" ht="89.25" x14ac:dyDescent="0.2">
      <c r="A4" s="1" t="s">
        <v>25</v>
      </c>
      <c r="B4" s="1" t="s">
        <v>26</v>
      </c>
      <c r="C4" s="1" t="s">
        <v>384</v>
      </c>
      <c r="D4" s="1">
        <f t="shared" si="0"/>
        <v>46</v>
      </c>
      <c r="E4" s="1">
        <v>3</v>
      </c>
      <c r="F4" s="2" t="s">
        <v>27</v>
      </c>
      <c r="G4" s="3">
        <v>2</v>
      </c>
      <c r="H4" s="5" t="s">
        <v>222</v>
      </c>
      <c r="I4" s="4">
        <v>15</v>
      </c>
      <c r="J4" s="4">
        <v>2</v>
      </c>
      <c r="K4" s="5" t="s">
        <v>29</v>
      </c>
      <c r="L4" s="6" t="s">
        <v>30</v>
      </c>
      <c r="M4" s="6" t="s">
        <v>31</v>
      </c>
      <c r="N4" s="6" t="s">
        <v>32</v>
      </c>
      <c r="O4" s="6" t="s">
        <v>33</v>
      </c>
      <c r="P4" s="7" t="s">
        <v>34</v>
      </c>
      <c r="Q4" s="8">
        <v>200</v>
      </c>
      <c r="R4" s="21">
        <f t="shared" si="1"/>
        <v>7</v>
      </c>
      <c r="S4" s="9" t="s">
        <v>35</v>
      </c>
      <c r="T4" s="10">
        <v>25</v>
      </c>
      <c r="U4" s="10">
        <f t="shared" si="2"/>
        <v>1</v>
      </c>
      <c r="V4" s="11" t="s">
        <v>36</v>
      </c>
      <c r="W4" s="12">
        <v>200</v>
      </c>
      <c r="X4" s="22">
        <f t="shared" si="3"/>
        <v>7</v>
      </c>
      <c r="Y4" s="13" t="s">
        <v>37</v>
      </c>
      <c r="Z4" s="14">
        <v>25</v>
      </c>
      <c r="AA4" s="14">
        <f t="shared" si="4"/>
        <v>1</v>
      </c>
      <c r="AC4" s="3">
        <f t="shared" si="5"/>
        <v>1406.25</v>
      </c>
      <c r="AD4" s="3">
        <f t="shared" si="6"/>
        <v>15</v>
      </c>
      <c r="AE4" s="3">
        <f t="shared" si="7"/>
        <v>28.1</v>
      </c>
    </row>
    <row r="5" spans="1:31" ht="51" x14ac:dyDescent="0.2">
      <c r="A5" s="1" t="s">
        <v>38</v>
      </c>
      <c r="B5" s="1" t="s">
        <v>39</v>
      </c>
      <c r="C5" s="1" t="s">
        <v>385</v>
      </c>
      <c r="D5" s="1">
        <f t="shared" si="0"/>
        <v>27</v>
      </c>
      <c r="E5" s="1">
        <v>3</v>
      </c>
      <c r="F5" s="2" t="s">
        <v>40</v>
      </c>
      <c r="G5" s="3">
        <v>2</v>
      </c>
      <c r="H5" s="5" t="s">
        <v>41</v>
      </c>
      <c r="I5" s="4">
        <v>10</v>
      </c>
      <c r="J5" s="4">
        <v>2</v>
      </c>
      <c r="K5" s="5" t="s">
        <v>42</v>
      </c>
      <c r="L5" s="6" t="s">
        <v>43</v>
      </c>
      <c r="M5" s="6" t="s">
        <v>44</v>
      </c>
      <c r="P5" s="7" t="s">
        <v>45</v>
      </c>
      <c r="Q5" s="8">
        <v>100</v>
      </c>
      <c r="R5" s="21">
        <f t="shared" si="1"/>
        <v>2</v>
      </c>
      <c r="S5" s="9" t="s">
        <v>46</v>
      </c>
      <c r="T5" s="10">
        <v>100</v>
      </c>
      <c r="U5" s="10">
        <f t="shared" si="2"/>
        <v>2</v>
      </c>
      <c r="V5" s="11" t="s">
        <v>47</v>
      </c>
      <c r="W5" s="12">
        <v>25</v>
      </c>
      <c r="X5" s="22">
        <f t="shared" si="3"/>
        <v>1</v>
      </c>
      <c r="AA5" s="14" t="str">
        <f t="shared" si="4"/>
        <v/>
      </c>
      <c r="AC5" s="3">
        <f t="shared" si="5"/>
        <v>500</v>
      </c>
      <c r="AD5" s="3">
        <f t="shared" si="6"/>
        <v>5</v>
      </c>
      <c r="AE5" s="3">
        <f t="shared" si="7"/>
        <v>10</v>
      </c>
    </row>
    <row r="6" spans="1:31" ht="89.25" x14ac:dyDescent="0.2">
      <c r="A6" s="1" t="s">
        <v>48</v>
      </c>
      <c r="B6" s="1" t="s">
        <v>49</v>
      </c>
      <c r="C6" s="1" t="s">
        <v>386</v>
      </c>
      <c r="D6" s="1">
        <f t="shared" si="0"/>
        <v>325</v>
      </c>
      <c r="E6" s="1">
        <v>1</v>
      </c>
      <c r="F6" s="2" t="s">
        <v>504</v>
      </c>
      <c r="G6" s="3">
        <v>3</v>
      </c>
      <c r="H6" s="5" t="s">
        <v>252</v>
      </c>
      <c r="I6" s="3">
        <v>15</v>
      </c>
      <c r="J6" s="3">
        <v>12</v>
      </c>
      <c r="K6" s="5" t="s">
        <v>50</v>
      </c>
      <c r="L6" s="6" t="s">
        <v>51</v>
      </c>
      <c r="M6" s="6" t="s">
        <v>52</v>
      </c>
      <c r="N6" s="6" t="s">
        <v>53</v>
      </c>
      <c r="P6" s="7" t="s">
        <v>54</v>
      </c>
      <c r="Q6" s="8">
        <v>150</v>
      </c>
      <c r="R6" s="21">
        <f t="shared" si="1"/>
        <v>5</v>
      </c>
      <c r="S6" s="9" t="s">
        <v>55</v>
      </c>
      <c r="T6" s="10">
        <v>75</v>
      </c>
      <c r="U6" s="10">
        <f t="shared" si="2"/>
        <v>2</v>
      </c>
      <c r="V6" s="11" t="s">
        <v>56</v>
      </c>
      <c r="W6" s="12">
        <v>200</v>
      </c>
      <c r="X6" s="22">
        <f t="shared" si="3"/>
        <v>6</v>
      </c>
      <c r="Y6" s="23" t="s">
        <v>57</v>
      </c>
      <c r="Z6" s="14">
        <v>50</v>
      </c>
      <c r="AA6" s="14">
        <f t="shared" si="4"/>
        <v>2</v>
      </c>
      <c r="AC6" s="3">
        <f t="shared" si="5"/>
        <v>1968.75</v>
      </c>
      <c r="AD6" s="3">
        <f t="shared" si="6"/>
        <v>15</v>
      </c>
      <c r="AE6" s="3">
        <f t="shared" si="7"/>
        <v>59.1</v>
      </c>
    </row>
    <row r="7" spans="1:31" ht="38.25" x14ac:dyDescent="0.2">
      <c r="A7" s="1" t="s">
        <v>67</v>
      </c>
      <c r="B7" s="1" t="s">
        <v>68</v>
      </c>
      <c r="C7" s="1" t="s">
        <v>388</v>
      </c>
      <c r="D7" s="1">
        <f t="shared" si="0"/>
        <v>21</v>
      </c>
      <c r="E7" s="1">
        <v>3</v>
      </c>
      <c r="F7" s="2" t="s">
        <v>505</v>
      </c>
      <c r="G7" s="3">
        <v>25</v>
      </c>
      <c r="H7" s="5" t="s">
        <v>69</v>
      </c>
      <c r="I7" s="3">
        <v>10</v>
      </c>
      <c r="J7" s="3">
        <v>1</v>
      </c>
      <c r="K7" s="5" t="s">
        <v>70</v>
      </c>
      <c r="L7" s="6" t="s">
        <v>71</v>
      </c>
      <c r="M7" s="6" t="s">
        <v>63</v>
      </c>
      <c r="P7" s="7" t="s">
        <v>72</v>
      </c>
      <c r="Q7" s="8">
        <v>200</v>
      </c>
      <c r="R7" s="21">
        <f t="shared" si="1"/>
        <v>4</v>
      </c>
      <c r="S7" s="9" t="s">
        <v>73</v>
      </c>
      <c r="T7" s="10">
        <v>25</v>
      </c>
      <c r="U7" s="10">
        <f t="shared" si="2"/>
        <v>1</v>
      </c>
      <c r="V7" s="11" t="s">
        <v>57</v>
      </c>
      <c r="W7" s="12">
        <v>25</v>
      </c>
      <c r="X7" s="22">
        <f t="shared" si="3"/>
        <v>1</v>
      </c>
      <c r="AA7" s="14" t="str">
        <f t="shared" si="4"/>
        <v/>
      </c>
      <c r="AB7" s="15">
        <v>1</v>
      </c>
      <c r="AC7" s="3">
        <f t="shared" si="5"/>
        <v>468.75</v>
      </c>
      <c r="AD7" s="3">
        <f t="shared" si="6"/>
        <v>5</v>
      </c>
      <c r="AE7" s="3">
        <f t="shared" si="7"/>
        <v>117.2</v>
      </c>
    </row>
    <row r="8" spans="1:31" ht="51" x14ac:dyDescent="0.2">
      <c r="A8" s="1" t="s">
        <v>58</v>
      </c>
      <c r="B8" s="1" t="s">
        <v>59</v>
      </c>
      <c r="C8" s="1" t="s">
        <v>387</v>
      </c>
      <c r="D8" s="1">
        <f t="shared" si="0"/>
        <v>27</v>
      </c>
      <c r="E8" s="1">
        <v>3</v>
      </c>
      <c r="F8" s="2" t="s">
        <v>506</v>
      </c>
      <c r="G8" s="3">
        <v>4</v>
      </c>
      <c r="H8" s="5" t="s">
        <v>86</v>
      </c>
      <c r="I8" s="4">
        <v>10</v>
      </c>
      <c r="J8" s="4">
        <v>2</v>
      </c>
      <c r="K8" s="5" t="s">
        <v>61</v>
      </c>
      <c r="L8" s="6" t="s">
        <v>62</v>
      </c>
      <c r="M8" s="6" t="s">
        <v>44</v>
      </c>
      <c r="N8" s="6" t="s">
        <v>63</v>
      </c>
      <c r="P8" s="7" t="s">
        <v>64</v>
      </c>
      <c r="Q8" s="8">
        <v>25</v>
      </c>
      <c r="R8" s="21">
        <f t="shared" si="1"/>
        <v>1</v>
      </c>
      <c r="S8" s="9" t="s">
        <v>65</v>
      </c>
      <c r="T8" s="10">
        <v>25</v>
      </c>
      <c r="U8" s="24">
        <f t="shared" si="2"/>
        <v>1</v>
      </c>
      <c r="V8" s="11" t="s">
        <v>66</v>
      </c>
      <c r="W8" s="12">
        <v>100</v>
      </c>
      <c r="X8" s="22">
        <f t="shared" si="3"/>
        <v>3</v>
      </c>
      <c r="AA8" s="14" t="str">
        <f t="shared" si="4"/>
        <v/>
      </c>
      <c r="AC8" s="3">
        <f t="shared" si="5"/>
        <v>312.5</v>
      </c>
      <c r="AD8" s="3">
        <f t="shared" si="6"/>
        <v>4</v>
      </c>
      <c r="AE8" s="3">
        <f t="shared" si="7"/>
        <v>12.5</v>
      </c>
    </row>
    <row r="9" spans="1:31" ht="63.75" x14ac:dyDescent="0.2">
      <c r="A9" s="1" t="s">
        <v>446</v>
      </c>
      <c r="B9" s="1" t="s">
        <v>495</v>
      </c>
      <c r="C9" s="1" t="s">
        <v>447</v>
      </c>
      <c r="D9" s="1">
        <f t="shared" si="0"/>
        <v>40</v>
      </c>
      <c r="E9" s="1">
        <v>3</v>
      </c>
      <c r="F9" s="2" t="s">
        <v>481</v>
      </c>
      <c r="G9" s="3">
        <v>1</v>
      </c>
      <c r="H9" s="5" t="s">
        <v>482</v>
      </c>
      <c r="I9" s="4">
        <v>10</v>
      </c>
      <c r="J9" s="4">
        <v>4</v>
      </c>
      <c r="K9" s="5" t="s">
        <v>483</v>
      </c>
      <c r="L9" s="6" t="s">
        <v>44</v>
      </c>
      <c r="M9" s="6" t="s">
        <v>97</v>
      </c>
      <c r="N9" s="6" t="s">
        <v>276</v>
      </c>
      <c r="P9" s="7" t="s">
        <v>31</v>
      </c>
      <c r="Q9" s="8">
        <v>50</v>
      </c>
      <c r="R9" s="21">
        <f t="shared" si="1"/>
        <v>2</v>
      </c>
      <c r="S9" s="9" t="s">
        <v>208</v>
      </c>
      <c r="T9" s="10">
        <v>75</v>
      </c>
      <c r="U9" s="10">
        <f t="shared" si="2"/>
        <v>3</v>
      </c>
      <c r="V9" s="11" t="s">
        <v>340</v>
      </c>
      <c r="W9" s="12">
        <v>75</v>
      </c>
      <c r="X9" s="22">
        <f t="shared" si="3"/>
        <v>3</v>
      </c>
      <c r="Y9" s="13" t="s">
        <v>255</v>
      </c>
      <c r="Z9" s="14">
        <v>100</v>
      </c>
      <c r="AA9" s="14">
        <f t="shared" si="4"/>
        <v>3</v>
      </c>
      <c r="AC9" s="3">
        <f t="shared" si="5"/>
        <v>918.75</v>
      </c>
      <c r="AD9" s="3">
        <f t="shared" si="6"/>
        <v>10</v>
      </c>
      <c r="AE9" s="3">
        <f t="shared" si="7"/>
        <v>9.1999999999999993</v>
      </c>
    </row>
    <row r="10" spans="1:31" ht="63.75" x14ac:dyDescent="0.2">
      <c r="A10" s="1" t="s">
        <v>74</v>
      </c>
      <c r="B10" s="1" t="s">
        <v>75</v>
      </c>
      <c r="C10" s="1" t="s">
        <v>389</v>
      </c>
      <c r="D10" s="1">
        <f t="shared" si="0"/>
        <v>34</v>
      </c>
      <c r="E10" s="1">
        <v>3</v>
      </c>
      <c r="F10" s="2" t="s">
        <v>76</v>
      </c>
      <c r="G10" s="3">
        <v>2</v>
      </c>
      <c r="H10" s="5" t="s">
        <v>86</v>
      </c>
      <c r="I10" s="4">
        <v>10</v>
      </c>
      <c r="J10" s="4">
        <v>3</v>
      </c>
      <c r="K10" s="5" t="s">
        <v>77</v>
      </c>
      <c r="L10" s="6" t="s">
        <v>78</v>
      </c>
      <c r="M10" s="6" t="s">
        <v>79</v>
      </c>
      <c r="N10" s="6" t="s">
        <v>54</v>
      </c>
      <c r="P10" s="7" t="s">
        <v>80</v>
      </c>
      <c r="Q10" s="8">
        <v>200</v>
      </c>
      <c r="R10" s="21">
        <f t="shared" si="1"/>
        <v>4</v>
      </c>
      <c r="S10" s="9" t="s">
        <v>81</v>
      </c>
      <c r="T10" s="10">
        <v>1</v>
      </c>
      <c r="U10" s="10">
        <f t="shared" si="2"/>
        <v>1</v>
      </c>
      <c r="V10" s="11" t="s">
        <v>82</v>
      </c>
      <c r="W10" s="12">
        <v>25</v>
      </c>
      <c r="X10" s="22">
        <f t="shared" si="3"/>
        <v>1</v>
      </c>
      <c r="AA10" s="14" t="str">
        <f t="shared" si="4"/>
        <v/>
      </c>
      <c r="AC10" s="3">
        <f t="shared" si="5"/>
        <v>378.75000000000006</v>
      </c>
      <c r="AD10" s="3">
        <f t="shared" si="6"/>
        <v>4</v>
      </c>
      <c r="AE10" s="3">
        <f t="shared" si="7"/>
        <v>7.6</v>
      </c>
    </row>
    <row r="11" spans="1:31" ht="38.25" x14ac:dyDescent="0.2">
      <c r="A11" s="1" t="s">
        <v>83</v>
      </c>
      <c r="B11" s="1" t="s">
        <v>84</v>
      </c>
      <c r="C11" s="1" t="s">
        <v>390</v>
      </c>
      <c r="D11" s="1">
        <f t="shared" si="0"/>
        <v>108</v>
      </c>
      <c r="E11" s="1">
        <v>3</v>
      </c>
      <c r="F11" s="2" t="s">
        <v>85</v>
      </c>
      <c r="G11" s="3">
        <v>2</v>
      </c>
      <c r="H11" s="5" t="s">
        <v>86</v>
      </c>
      <c r="I11" s="4">
        <v>15</v>
      </c>
      <c r="J11" s="4">
        <v>12</v>
      </c>
      <c r="K11" s="5" t="s">
        <v>87</v>
      </c>
      <c r="L11" s="6" t="s">
        <v>45</v>
      </c>
      <c r="M11" s="6" t="s">
        <v>88</v>
      </c>
      <c r="N11" s="6" t="s">
        <v>89</v>
      </c>
      <c r="P11" s="7" t="s">
        <v>90</v>
      </c>
      <c r="Q11" s="8">
        <v>100</v>
      </c>
      <c r="R11" s="21">
        <f t="shared" si="1"/>
        <v>3</v>
      </c>
      <c r="S11" s="9" t="s">
        <v>91</v>
      </c>
      <c r="T11" s="10">
        <v>75</v>
      </c>
      <c r="U11" s="10">
        <f t="shared" si="2"/>
        <v>2</v>
      </c>
      <c r="V11" s="11" t="s">
        <v>92</v>
      </c>
      <c r="W11" s="12">
        <v>25</v>
      </c>
      <c r="X11" s="22">
        <f t="shared" si="3"/>
        <v>1</v>
      </c>
      <c r="AA11" s="14" t="str">
        <f t="shared" si="4"/>
        <v/>
      </c>
      <c r="AC11" s="3">
        <f t="shared" si="5"/>
        <v>437.5</v>
      </c>
      <c r="AD11" s="3">
        <f t="shared" si="6"/>
        <v>5</v>
      </c>
      <c r="AE11" s="3">
        <f t="shared" si="7"/>
        <v>8.8000000000000007</v>
      </c>
    </row>
    <row r="12" spans="1:31" ht="76.5" x14ac:dyDescent="0.2">
      <c r="A12" s="1" t="s">
        <v>93</v>
      </c>
      <c r="B12" s="1" t="s">
        <v>94</v>
      </c>
      <c r="C12" s="1" t="s">
        <v>391</v>
      </c>
      <c r="D12" s="1">
        <f t="shared" si="0"/>
        <v>108</v>
      </c>
      <c r="E12" s="1">
        <v>3</v>
      </c>
      <c r="F12" s="2" t="s">
        <v>95</v>
      </c>
      <c r="G12" s="3">
        <v>5</v>
      </c>
      <c r="H12" s="5" t="s">
        <v>41</v>
      </c>
      <c r="I12" s="4">
        <v>15</v>
      </c>
      <c r="J12" s="4">
        <v>12</v>
      </c>
      <c r="K12" s="5" t="s">
        <v>96</v>
      </c>
      <c r="L12" s="6" t="s">
        <v>97</v>
      </c>
      <c r="M12" s="6" t="s">
        <v>98</v>
      </c>
      <c r="N12" s="6" t="s">
        <v>52</v>
      </c>
      <c r="P12" s="7" t="s">
        <v>90</v>
      </c>
      <c r="Q12" s="8">
        <v>75</v>
      </c>
      <c r="R12" s="21">
        <f t="shared" si="1"/>
        <v>2</v>
      </c>
      <c r="S12" s="9" t="s">
        <v>99</v>
      </c>
      <c r="T12" s="10">
        <v>150</v>
      </c>
      <c r="U12" s="10">
        <f t="shared" si="2"/>
        <v>5</v>
      </c>
      <c r="V12" s="11" t="s">
        <v>100</v>
      </c>
      <c r="W12" s="12">
        <v>50</v>
      </c>
      <c r="X12" s="22">
        <f t="shared" si="3"/>
        <v>2</v>
      </c>
      <c r="Y12" s="13" t="s">
        <v>101</v>
      </c>
      <c r="Z12" s="14">
        <v>50</v>
      </c>
      <c r="AA12" s="14">
        <f t="shared" si="4"/>
        <v>2</v>
      </c>
      <c r="AC12" s="3">
        <f t="shared" si="5"/>
        <v>984.375</v>
      </c>
      <c r="AD12" s="3">
        <f t="shared" si="6"/>
        <v>10</v>
      </c>
      <c r="AE12" s="3">
        <f t="shared" si="7"/>
        <v>49.2</v>
      </c>
    </row>
    <row r="13" spans="1:31" ht="38.25" x14ac:dyDescent="0.2">
      <c r="A13" s="1" t="s">
        <v>102</v>
      </c>
      <c r="B13" s="1" t="s">
        <v>103</v>
      </c>
      <c r="C13" s="1" t="s">
        <v>392</v>
      </c>
      <c r="D13" s="1">
        <f t="shared" si="0"/>
        <v>21</v>
      </c>
      <c r="E13" s="1">
        <v>3</v>
      </c>
      <c r="F13" s="2" t="s">
        <v>104</v>
      </c>
      <c r="G13" s="3">
        <v>2</v>
      </c>
      <c r="H13" s="5" t="s">
        <v>41</v>
      </c>
      <c r="I13" s="4">
        <v>10</v>
      </c>
      <c r="J13" s="4">
        <v>1</v>
      </c>
      <c r="K13" s="5" t="s">
        <v>105</v>
      </c>
      <c r="L13" s="6" t="s">
        <v>106</v>
      </c>
      <c r="M13" s="6" t="s">
        <v>107</v>
      </c>
      <c r="N13" s="6" t="s">
        <v>108</v>
      </c>
      <c r="P13" s="7" t="s">
        <v>109</v>
      </c>
      <c r="Q13" s="8">
        <v>50</v>
      </c>
      <c r="R13" s="21">
        <f t="shared" si="1"/>
        <v>1</v>
      </c>
      <c r="S13" s="9" t="s">
        <v>110</v>
      </c>
      <c r="T13" s="10">
        <v>75</v>
      </c>
      <c r="U13" s="10">
        <f t="shared" si="2"/>
        <v>2</v>
      </c>
      <c r="V13" s="11" t="s">
        <v>111</v>
      </c>
      <c r="W13" s="12">
        <v>200</v>
      </c>
      <c r="X13" s="22">
        <f t="shared" si="3"/>
        <v>5</v>
      </c>
      <c r="AA13" s="14" t="str">
        <f t="shared" si="4"/>
        <v/>
      </c>
      <c r="AC13" s="3">
        <f t="shared" si="5"/>
        <v>787.5</v>
      </c>
      <c r="AD13" s="3">
        <f t="shared" si="6"/>
        <v>8</v>
      </c>
      <c r="AE13" s="3">
        <f t="shared" si="7"/>
        <v>15.8</v>
      </c>
    </row>
    <row r="14" spans="1:31" ht="63.75" x14ac:dyDescent="0.2">
      <c r="A14" s="1" t="s">
        <v>112</v>
      </c>
      <c r="B14" s="1" t="s">
        <v>113</v>
      </c>
      <c r="C14" s="1" t="s">
        <v>393</v>
      </c>
      <c r="D14" s="1">
        <f t="shared" si="0"/>
        <v>21</v>
      </c>
      <c r="E14" s="1">
        <v>3</v>
      </c>
      <c r="F14" s="2" t="s">
        <v>508</v>
      </c>
      <c r="G14" s="3">
        <v>2</v>
      </c>
      <c r="H14" s="5" t="s">
        <v>86</v>
      </c>
      <c r="I14" s="4">
        <v>10</v>
      </c>
      <c r="J14" s="4">
        <v>1</v>
      </c>
      <c r="K14" s="5" t="s">
        <v>114</v>
      </c>
      <c r="L14" s="6" t="s">
        <v>115</v>
      </c>
      <c r="M14" s="6" t="s">
        <v>116</v>
      </c>
      <c r="N14" s="6" t="s">
        <v>117</v>
      </c>
      <c r="P14" s="7" t="s">
        <v>118</v>
      </c>
      <c r="Q14" s="8">
        <v>50</v>
      </c>
      <c r="R14" s="21">
        <f t="shared" si="1"/>
        <v>1</v>
      </c>
      <c r="S14" s="9" t="s">
        <v>46</v>
      </c>
      <c r="T14" s="10">
        <v>150</v>
      </c>
      <c r="U14" s="10">
        <f t="shared" si="2"/>
        <v>4</v>
      </c>
      <c r="V14" s="11" t="s">
        <v>79</v>
      </c>
      <c r="W14" s="12">
        <v>50</v>
      </c>
      <c r="X14" s="22">
        <f t="shared" si="3"/>
        <v>1</v>
      </c>
      <c r="AA14" s="14" t="str">
        <f t="shared" si="4"/>
        <v/>
      </c>
      <c r="AC14" s="3">
        <f t="shared" si="5"/>
        <v>562.5</v>
      </c>
      <c r="AD14" s="3">
        <f t="shared" si="6"/>
        <v>6</v>
      </c>
      <c r="AE14" s="3">
        <f t="shared" si="7"/>
        <v>11.3</v>
      </c>
    </row>
    <row r="15" spans="1:31" ht="51" x14ac:dyDescent="0.2">
      <c r="A15" s="1" t="s">
        <v>119</v>
      </c>
      <c r="B15" s="1" t="s">
        <v>120</v>
      </c>
      <c r="C15" s="1" t="s">
        <v>394</v>
      </c>
      <c r="D15" s="1">
        <f t="shared" si="0"/>
        <v>183</v>
      </c>
      <c r="E15" s="1">
        <v>3</v>
      </c>
      <c r="F15" s="2" t="s">
        <v>121</v>
      </c>
      <c r="G15" s="3">
        <v>2</v>
      </c>
      <c r="H15" s="5" t="s">
        <v>122</v>
      </c>
      <c r="I15" s="4">
        <v>15</v>
      </c>
      <c r="J15" s="4">
        <v>24</v>
      </c>
      <c r="K15" s="5" t="s">
        <v>123</v>
      </c>
      <c r="L15" s="6" t="s">
        <v>124</v>
      </c>
      <c r="M15" s="6" t="s">
        <v>125</v>
      </c>
      <c r="N15" s="6" t="s">
        <v>126</v>
      </c>
      <c r="P15" s="7" t="s">
        <v>127</v>
      </c>
      <c r="Q15" s="8">
        <v>200</v>
      </c>
      <c r="R15" s="21">
        <f t="shared" si="1"/>
        <v>6</v>
      </c>
      <c r="S15" s="9" t="s">
        <v>128</v>
      </c>
      <c r="T15" s="10">
        <v>25</v>
      </c>
      <c r="U15" s="10">
        <f t="shared" si="2"/>
        <v>1</v>
      </c>
      <c r="V15" s="11" t="s">
        <v>57</v>
      </c>
      <c r="W15" s="12">
        <v>50</v>
      </c>
      <c r="X15" s="22">
        <f t="shared" si="3"/>
        <v>2</v>
      </c>
      <c r="Y15" s="13" t="s">
        <v>137</v>
      </c>
      <c r="Z15" s="14">
        <v>100</v>
      </c>
      <c r="AA15" s="14">
        <f t="shared" si="4"/>
        <v>3</v>
      </c>
      <c r="AC15" s="3">
        <f t="shared" si="5"/>
        <v>1125</v>
      </c>
      <c r="AD15" s="3">
        <f t="shared" si="6"/>
        <v>12</v>
      </c>
      <c r="AE15" s="3">
        <f t="shared" si="7"/>
        <v>22.5</v>
      </c>
    </row>
    <row r="16" spans="1:31" ht="76.5" x14ac:dyDescent="0.2">
      <c r="A16" s="1" t="s">
        <v>129</v>
      </c>
      <c r="B16" s="1" t="s">
        <v>130</v>
      </c>
      <c r="C16" s="1" t="s">
        <v>395</v>
      </c>
      <c r="D16" s="1">
        <f t="shared" si="0"/>
        <v>27</v>
      </c>
      <c r="E16" s="1">
        <v>3</v>
      </c>
      <c r="F16" s="2" t="s">
        <v>131</v>
      </c>
      <c r="G16" s="3">
        <v>2</v>
      </c>
      <c r="H16" s="5" t="s">
        <v>41</v>
      </c>
      <c r="I16" s="4">
        <v>10</v>
      </c>
      <c r="J16" s="4">
        <v>2</v>
      </c>
      <c r="K16" s="5" t="s">
        <v>132</v>
      </c>
      <c r="L16" s="6" t="s">
        <v>116</v>
      </c>
      <c r="M16" s="6" t="s">
        <v>133</v>
      </c>
      <c r="N16" s="6" t="s">
        <v>35</v>
      </c>
      <c r="P16" s="7" t="s">
        <v>134</v>
      </c>
      <c r="Q16" s="8">
        <v>100</v>
      </c>
      <c r="R16" s="21">
        <f t="shared" si="1"/>
        <v>3</v>
      </c>
      <c r="S16" s="9" t="s">
        <v>135</v>
      </c>
      <c r="T16" s="10">
        <v>150</v>
      </c>
      <c r="U16" s="10">
        <f t="shared" si="2"/>
        <v>5</v>
      </c>
      <c r="V16" s="11" t="s">
        <v>136</v>
      </c>
      <c r="W16" s="12">
        <v>50</v>
      </c>
      <c r="X16" s="22">
        <f t="shared" si="3"/>
        <v>2</v>
      </c>
      <c r="Y16" s="13" t="s">
        <v>137</v>
      </c>
      <c r="Z16" s="14">
        <v>25</v>
      </c>
      <c r="AA16" s="14">
        <f t="shared" si="4"/>
        <v>1</v>
      </c>
      <c r="AC16" s="3">
        <f t="shared" si="5"/>
        <v>937.5</v>
      </c>
      <c r="AD16" s="3">
        <f t="shared" si="6"/>
        <v>10</v>
      </c>
      <c r="AE16" s="3">
        <f t="shared" si="7"/>
        <v>18.8</v>
      </c>
    </row>
    <row r="17" spans="1:31" ht="63.75" x14ac:dyDescent="0.2">
      <c r="A17" s="1" t="s">
        <v>144</v>
      </c>
      <c r="B17" s="1" t="s">
        <v>145</v>
      </c>
      <c r="C17" s="1" t="s">
        <v>398</v>
      </c>
      <c r="D17" s="1">
        <f t="shared" si="0"/>
        <v>27</v>
      </c>
      <c r="E17" s="1">
        <v>3</v>
      </c>
      <c r="F17" s="2" t="s">
        <v>397</v>
      </c>
      <c r="G17" s="3">
        <v>2</v>
      </c>
      <c r="H17" s="5" t="s">
        <v>41</v>
      </c>
      <c r="I17" s="4">
        <v>10</v>
      </c>
      <c r="J17" s="4">
        <v>2</v>
      </c>
      <c r="K17" s="5" t="s">
        <v>146</v>
      </c>
      <c r="L17" s="6" t="s">
        <v>147</v>
      </c>
      <c r="M17" s="6" t="s">
        <v>81</v>
      </c>
      <c r="N17" s="6" t="s">
        <v>148</v>
      </c>
      <c r="P17" s="7" t="s">
        <v>149</v>
      </c>
      <c r="Q17" s="8">
        <v>200</v>
      </c>
      <c r="R17" s="21">
        <f t="shared" si="1"/>
        <v>5</v>
      </c>
      <c r="S17" s="9" t="s">
        <v>150</v>
      </c>
      <c r="T17" s="10">
        <v>75</v>
      </c>
      <c r="U17" s="10">
        <f t="shared" si="2"/>
        <v>2</v>
      </c>
      <c r="V17" s="11" t="s">
        <v>117</v>
      </c>
      <c r="W17" s="12">
        <v>25</v>
      </c>
      <c r="X17" s="22">
        <f t="shared" si="3"/>
        <v>1</v>
      </c>
      <c r="Y17" s="13" t="s">
        <v>125</v>
      </c>
      <c r="Z17" s="14">
        <v>75</v>
      </c>
      <c r="AA17" s="14">
        <f t="shared" si="4"/>
        <v>2</v>
      </c>
      <c r="AC17" s="3">
        <f t="shared" si="5"/>
        <v>1148.4375</v>
      </c>
      <c r="AD17" s="3">
        <f t="shared" si="6"/>
        <v>10</v>
      </c>
      <c r="AE17" s="3">
        <f t="shared" si="7"/>
        <v>23</v>
      </c>
    </row>
    <row r="18" spans="1:31" ht="127.5" x14ac:dyDescent="0.2">
      <c r="A18" s="1" t="s">
        <v>151</v>
      </c>
      <c r="B18" s="1" t="s">
        <v>152</v>
      </c>
      <c r="C18" s="1" t="s">
        <v>399</v>
      </c>
      <c r="D18" s="1">
        <f t="shared" si="0"/>
        <v>3328</v>
      </c>
      <c r="E18" s="1">
        <v>1</v>
      </c>
      <c r="F18" s="2" t="s">
        <v>153</v>
      </c>
      <c r="G18" s="3">
        <v>30</v>
      </c>
      <c r="H18" s="5" t="s">
        <v>154</v>
      </c>
      <c r="I18" s="4">
        <v>20</v>
      </c>
      <c r="J18" s="4">
        <v>168</v>
      </c>
      <c r="K18" s="5" t="s">
        <v>155</v>
      </c>
      <c r="L18" s="6" t="s">
        <v>156</v>
      </c>
      <c r="M18" s="6" t="s">
        <v>72</v>
      </c>
      <c r="N18" s="6" t="s">
        <v>110</v>
      </c>
      <c r="P18" s="7" t="s">
        <v>127</v>
      </c>
      <c r="Q18" s="8">
        <v>100</v>
      </c>
      <c r="R18" s="21">
        <f t="shared" si="1"/>
        <v>3</v>
      </c>
      <c r="S18" s="9" t="s">
        <v>46</v>
      </c>
      <c r="T18" s="10">
        <v>100</v>
      </c>
      <c r="U18" s="24">
        <f t="shared" si="2"/>
        <v>3</v>
      </c>
      <c r="V18" s="11" t="s">
        <v>157</v>
      </c>
      <c r="W18" s="12">
        <v>75</v>
      </c>
      <c r="X18" s="22">
        <f t="shared" si="3"/>
        <v>2</v>
      </c>
      <c r="AA18" s="14" t="str">
        <f t="shared" si="4"/>
        <v/>
      </c>
      <c r="AC18" s="3">
        <f t="shared" si="5"/>
        <v>700</v>
      </c>
      <c r="AD18" s="3">
        <f t="shared" si="6"/>
        <v>7</v>
      </c>
      <c r="AE18" s="3">
        <f t="shared" si="7"/>
        <v>210</v>
      </c>
    </row>
    <row r="19" spans="1:31" ht="51" x14ac:dyDescent="0.2">
      <c r="A19" s="1" t="s">
        <v>158</v>
      </c>
      <c r="B19" s="1" t="s">
        <v>159</v>
      </c>
      <c r="C19" s="1" t="s">
        <v>400</v>
      </c>
      <c r="D19" s="1">
        <f t="shared" si="0"/>
        <v>550</v>
      </c>
      <c r="E19" s="1">
        <v>1</v>
      </c>
      <c r="F19" s="2" t="s">
        <v>509</v>
      </c>
      <c r="G19" s="3">
        <v>2</v>
      </c>
      <c r="H19" s="5" t="s">
        <v>41</v>
      </c>
      <c r="I19" s="4">
        <v>15</v>
      </c>
      <c r="J19" s="4">
        <v>24</v>
      </c>
      <c r="K19" s="5" t="s">
        <v>161</v>
      </c>
      <c r="L19" s="6" t="s">
        <v>127</v>
      </c>
      <c r="M19" s="6" t="s">
        <v>46</v>
      </c>
      <c r="N19" s="6" t="s">
        <v>162</v>
      </c>
      <c r="P19" s="7" t="s">
        <v>163</v>
      </c>
      <c r="Q19" s="8">
        <v>25</v>
      </c>
      <c r="R19" s="21">
        <f t="shared" si="1"/>
        <v>1</v>
      </c>
      <c r="S19" s="9" t="s">
        <v>164</v>
      </c>
      <c r="T19" s="10">
        <v>50</v>
      </c>
      <c r="U19" s="24">
        <f t="shared" si="2"/>
        <v>1</v>
      </c>
      <c r="V19" s="11" t="s">
        <v>78</v>
      </c>
      <c r="W19" s="12">
        <v>100</v>
      </c>
      <c r="X19" s="22">
        <f t="shared" si="3"/>
        <v>2</v>
      </c>
      <c r="AA19" s="14" t="str">
        <f t="shared" si="4"/>
        <v/>
      </c>
      <c r="AC19" s="3">
        <f t="shared" si="5"/>
        <v>375</v>
      </c>
      <c r="AD19" s="3">
        <f t="shared" si="6"/>
        <v>4</v>
      </c>
      <c r="AE19" s="3">
        <f t="shared" si="7"/>
        <v>7.5</v>
      </c>
    </row>
    <row r="20" spans="1:31" ht="51" x14ac:dyDescent="0.2">
      <c r="A20" s="1" t="s">
        <v>165</v>
      </c>
      <c r="B20" s="1" t="s">
        <v>166</v>
      </c>
      <c r="C20" s="1" t="s">
        <v>401</v>
      </c>
      <c r="D20" s="1">
        <f t="shared" si="0"/>
        <v>34</v>
      </c>
      <c r="E20" s="1">
        <v>3</v>
      </c>
      <c r="F20" s="2" t="s">
        <v>167</v>
      </c>
      <c r="G20" s="3">
        <v>2</v>
      </c>
      <c r="H20" s="5" t="s">
        <v>86</v>
      </c>
      <c r="I20" s="4">
        <v>10</v>
      </c>
      <c r="J20" s="4">
        <v>3</v>
      </c>
      <c r="K20" s="5" t="s">
        <v>168</v>
      </c>
      <c r="L20" s="6" t="s">
        <v>169</v>
      </c>
      <c r="M20" s="6" t="s">
        <v>170</v>
      </c>
      <c r="N20" s="6" t="s">
        <v>35</v>
      </c>
      <c r="P20" s="7" t="s">
        <v>118</v>
      </c>
      <c r="Q20" s="8">
        <v>50</v>
      </c>
      <c r="R20" s="21">
        <f t="shared" si="1"/>
        <v>1</v>
      </c>
      <c r="S20" s="9" t="s">
        <v>171</v>
      </c>
      <c r="T20" s="10">
        <v>25</v>
      </c>
      <c r="U20" s="10">
        <f t="shared" si="2"/>
        <v>1</v>
      </c>
      <c r="V20" s="11" t="s">
        <v>172</v>
      </c>
      <c r="W20" s="12">
        <v>150</v>
      </c>
      <c r="X20" s="22">
        <f t="shared" si="3"/>
        <v>3</v>
      </c>
      <c r="AA20" s="14" t="str">
        <f t="shared" si="4"/>
        <v/>
      </c>
      <c r="AC20" s="3">
        <f t="shared" si="5"/>
        <v>468.75</v>
      </c>
      <c r="AD20" s="3">
        <f t="shared" si="6"/>
        <v>5</v>
      </c>
      <c r="AE20" s="3">
        <f t="shared" si="7"/>
        <v>9.4</v>
      </c>
    </row>
    <row r="21" spans="1:31" ht="63.75" x14ac:dyDescent="0.2">
      <c r="A21" s="1" t="s">
        <v>173</v>
      </c>
      <c r="B21" s="1" t="s">
        <v>174</v>
      </c>
      <c r="C21" s="1" t="s">
        <v>402</v>
      </c>
      <c r="D21" s="1">
        <f t="shared" si="0"/>
        <v>183</v>
      </c>
      <c r="E21" s="1">
        <v>3</v>
      </c>
      <c r="F21" s="2" t="s">
        <v>175</v>
      </c>
      <c r="G21" s="3">
        <v>30</v>
      </c>
      <c r="H21" s="5" t="s">
        <v>154</v>
      </c>
      <c r="I21" s="4">
        <v>15</v>
      </c>
      <c r="J21" s="4">
        <v>24</v>
      </c>
      <c r="K21" s="5" t="s">
        <v>176</v>
      </c>
      <c r="L21" s="6" t="s">
        <v>30</v>
      </c>
      <c r="M21" s="6" t="s">
        <v>55</v>
      </c>
      <c r="N21" s="6" t="s">
        <v>177</v>
      </c>
      <c r="O21" s="6" t="s">
        <v>201</v>
      </c>
      <c r="P21" s="7" t="s">
        <v>178</v>
      </c>
      <c r="Q21" s="8">
        <v>100</v>
      </c>
      <c r="R21" s="21">
        <f t="shared" si="1"/>
        <v>3</v>
      </c>
      <c r="S21" s="9" t="s">
        <v>179</v>
      </c>
      <c r="T21" s="10">
        <v>75</v>
      </c>
      <c r="U21" s="10">
        <f t="shared" si="2"/>
        <v>2</v>
      </c>
      <c r="V21" s="11" t="s">
        <v>51</v>
      </c>
      <c r="W21" s="12">
        <v>75</v>
      </c>
      <c r="X21" s="22">
        <f t="shared" si="3"/>
        <v>2</v>
      </c>
      <c r="AA21" s="14" t="str">
        <f t="shared" si="4"/>
        <v/>
      </c>
      <c r="AC21" s="3">
        <f t="shared" si="5"/>
        <v>612.5</v>
      </c>
      <c r="AD21" s="3">
        <f t="shared" si="6"/>
        <v>7</v>
      </c>
      <c r="AE21" s="3">
        <f t="shared" si="7"/>
        <v>183.8</v>
      </c>
    </row>
    <row r="22" spans="1:31" ht="51" x14ac:dyDescent="0.2">
      <c r="A22" s="1" t="s">
        <v>180</v>
      </c>
      <c r="B22" s="1" t="s">
        <v>181</v>
      </c>
      <c r="C22" s="1" t="s">
        <v>403</v>
      </c>
      <c r="D22" s="1">
        <f t="shared" si="0"/>
        <v>194</v>
      </c>
      <c r="E22" s="1">
        <v>1</v>
      </c>
      <c r="F22" s="2" t="s">
        <v>182</v>
      </c>
      <c r="G22" s="3">
        <v>5</v>
      </c>
      <c r="H22" s="5" t="s">
        <v>252</v>
      </c>
      <c r="I22" s="3">
        <v>15</v>
      </c>
      <c r="J22" s="3">
        <v>5</v>
      </c>
      <c r="K22" s="5" t="s">
        <v>183</v>
      </c>
      <c r="L22" s="6" t="s">
        <v>147</v>
      </c>
      <c r="M22" s="6" t="s">
        <v>137</v>
      </c>
      <c r="N22" s="6" t="s">
        <v>37</v>
      </c>
      <c r="P22" s="7" t="s">
        <v>148</v>
      </c>
      <c r="Q22" s="8">
        <v>25</v>
      </c>
      <c r="R22" s="21">
        <f t="shared" si="1"/>
        <v>1</v>
      </c>
      <c r="S22" s="9" t="s">
        <v>184</v>
      </c>
      <c r="T22" s="10">
        <v>200</v>
      </c>
      <c r="U22" s="10">
        <f t="shared" si="2"/>
        <v>6</v>
      </c>
      <c r="V22" s="11" t="s">
        <v>185</v>
      </c>
      <c r="W22" s="12">
        <v>50</v>
      </c>
      <c r="X22" s="22">
        <f t="shared" si="3"/>
        <v>1</v>
      </c>
      <c r="Y22" s="23" t="s">
        <v>164</v>
      </c>
      <c r="Z22" s="14">
        <v>75</v>
      </c>
      <c r="AA22" s="14">
        <f t="shared" si="4"/>
        <v>2</v>
      </c>
      <c r="AB22" s="15">
        <v>1</v>
      </c>
      <c r="AC22" s="3">
        <f t="shared" si="5"/>
        <v>984.375</v>
      </c>
      <c r="AD22" s="3">
        <f t="shared" si="6"/>
        <v>10</v>
      </c>
      <c r="AE22" s="3">
        <f t="shared" si="7"/>
        <v>49.2</v>
      </c>
    </row>
    <row r="23" spans="1:31" ht="63.75" x14ac:dyDescent="0.2">
      <c r="A23" s="1" t="s">
        <v>186</v>
      </c>
      <c r="B23" s="1" t="s">
        <v>187</v>
      </c>
      <c r="C23" s="1" t="s">
        <v>404</v>
      </c>
      <c r="D23" s="1">
        <f t="shared" si="0"/>
        <v>108</v>
      </c>
      <c r="E23" s="1">
        <v>3</v>
      </c>
      <c r="F23" s="2" t="s">
        <v>188</v>
      </c>
      <c r="G23" s="3">
        <v>5</v>
      </c>
      <c r="H23" s="5" t="s">
        <v>41</v>
      </c>
      <c r="I23" s="4">
        <v>15</v>
      </c>
      <c r="J23" s="4">
        <v>12</v>
      </c>
      <c r="K23" s="5" t="s">
        <v>189</v>
      </c>
      <c r="L23" s="6" t="s">
        <v>56</v>
      </c>
      <c r="M23" s="6" t="s">
        <v>65</v>
      </c>
      <c r="N23" s="6" t="s">
        <v>64</v>
      </c>
      <c r="O23" s="6" t="s">
        <v>190</v>
      </c>
      <c r="P23" s="7" t="s">
        <v>191</v>
      </c>
      <c r="Q23" s="8">
        <v>200</v>
      </c>
      <c r="R23" s="21">
        <f t="shared" si="1"/>
        <v>4</v>
      </c>
      <c r="S23" s="9" t="s">
        <v>192</v>
      </c>
      <c r="T23" s="10">
        <v>75</v>
      </c>
      <c r="U23" s="10">
        <f t="shared" si="2"/>
        <v>2</v>
      </c>
      <c r="X23" s="22" t="str">
        <f t="shared" si="3"/>
        <v/>
      </c>
      <c r="AA23" s="14" t="str">
        <f t="shared" si="4"/>
        <v/>
      </c>
      <c r="AC23" s="3">
        <f t="shared" si="5"/>
        <v>525</v>
      </c>
      <c r="AD23" s="3">
        <f t="shared" si="6"/>
        <v>6</v>
      </c>
      <c r="AE23" s="3">
        <f t="shared" si="7"/>
        <v>26.3</v>
      </c>
    </row>
    <row r="24" spans="1:31" ht="51" x14ac:dyDescent="0.2">
      <c r="A24" s="1" t="s">
        <v>193</v>
      </c>
      <c r="B24" s="1" t="s">
        <v>194</v>
      </c>
      <c r="C24" s="1" t="s">
        <v>405</v>
      </c>
      <c r="D24" s="1">
        <f t="shared" si="0"/>
        <v>1450</v>
      </c>
      <c r="E24" s="1">
        <v>1</v>
      </c>
      <c r="F24" s="2" t="s">
        <v>195</v>
      </c>
      <c r="G24" s="3">
        <v>1</v>
      </c>
      <c r="H24" s="5" t="s">
        <v>511</v>
      </c>
      <c r="I24" s="4">
        <v>15</v>
      </c>
      <c r="J24" s="4">
        <v>72</v>
      </c>
      <c r="K24" s="5" t="s">
        <v>196</v>
      </c>
      <c r="L24" s="6" t="s">
        <v>197</v>
      </c>
      <c r="M24" s="6" t="s">
        <v>164</v>
      </c>
      <c r="N24" s="6" t="s">
        <v>136</v>
      </c>
      <c r="P24" s="7" t="s">
        <v>172</v>
      </c>
      <c r="Q24" s="8">
        <v>100</v>
      </c>
      <c r="R24" s="21">
        <f t="shared" si="1"/>
        <v>3</v>
      </c>
      <c r="S24" s="9" t="s">
        <v>97</v>
      </c>
      <c r="T24" s="10">
        <v>50</v>
      </c>
      <c r="U24" s="24">
        <f t="shared" si="2"/>
        <v>1</v>
      </c>
      <c r="V24" s="11" t="s">
        <v>101</v>
      </c>
      <c r="W24" s="12">
        <v>75</v>
      </c>
      <c r="X24" s="22">
        <f t="shared" si="3"/>
        <v>2</v>
      </c>
      <c r="AA24" s="14" t="str">
        <f t="shared" si="4"/>
        <v/>
      </c>
      <c r="AC24" s="3">
        <f t="shared" si="5"/>
        <v>525</v>
      </c>
      <c r="AD24" s="3">
        <f t="shared" si="6"/>
        <v>6</v>
      </c>
      <c r="AE24" s="3">
        <f t="shared" si="7"/>
        <v>5.3</v>
      </c>
    </row>
    <row r="25" spans="1:31" ht="76.5" x14ac:dyDescent="0.2">
      <c r="A25" s="1" t="s">
        <v>198</v>
      </c>
      <c r="B25" s="1" t="s">
        <v>199</v>
      </c>
      <c r="C25" s="1" t="s">
        <v>406</v>
      </c>
      <c r="D25" s="1">
        <f t="shared" si="0"/>
        <v>40</v>
      </c>
      <c r="E25" s="1">
        <v>3</v>
      </c>
      <c r="F25" s="2" t="s">
        <v>510</v>
      </c>
      <c r="G25" s="3">
        <v>5</v>
      </c>
      <c r="H25" s="5" t="s">
        <v>222</v>
      </c>
      <c r="I25" s="4">
        <v>15</v>
      </c>
      <c r="J25" s="4">
        <v>1</v>
      </c>
      <c r="K25" s="5" t="s">
        <v>200</v>
      </c>
      <c r="L25" s="6" t="s">
        <v>30</v>
      </c>
      <c r="M25" s="6" t="s">
        <v>201</v>
      </c>
      <c r="N25" s="6" t="s">
        <v>66</v>
      </c>
      <c r="P25" s="7" t="s">
        <v>148</v>
      </c>
      <c r="Q25" s="8">
        <v>75</v>
      </c>
      <c r="R25" s="21">
        <f t="shared" si="1"/>
        <v>2</v>
      </c>
      <c r="S25" s="9" t="s">
        <v>52</v>
      </c>
      <c r="T25" s="10">
        <v>50</v>
      </c>
      <c r="U25" s="10">
        <f t="shared" si="2"/>
        <v>1</v>
      </c>
      <c r="V25" s="11" t="s">
        <v>100</v>
      </c>
      <c r="W25" s="12">
        <v>50</v>
      </c>
      <c r="X25" s="22">
        <f t="shared" si="3"/>
        <v>1</v>
      </c>
      <c r="AA25" s="14" t="str">
        <f t="shared" si="4"/>
        <v/>
      </c>
      <c r="AC25" s="3">
        <f t="shared" si="5"/>
        <v>393.75</v>
      </c>
      <c r="AD25" s="3">
        <f t="shared" si="6"/>
        <v>4</v>
      </c>
      <c r="AE25" s="3">
        <f t="shared" si="7"/>
        <v>19.7</v>
      </c>
    </row>
    <row r="26" spans="1:31" ht="38.25" x14ac:dyDescent="0.2">
      <c r="A26" s="1" t="s">
        <v>202</v>
      </c>
      <c r="B26" s="1" t="s">
        <v>203</v>
      </c>
      <c r="C26" s="1" t="s">
        <v>407</v>
      </c>
      <c r="D26" s="1">
        <f t="shared" si="0"/>
        <v>65</v>
      </c>
      <c r="E26" s="1">
        <v>3</v>
      </c>
      <c r="F26" s="2" t="s">
        <v>204</v>
      </c>
      <c r="G26" s="3">
        <v>10</v>
      </c>
      <c r="H26" s="5" t="s">
        <v>205</v>
      </c>
      <c r="I26" s="4">
        <v>15</v>
      </c>
      <c r="J26" s="4">
        <v>5</v>
      </c>
      <c r="K26" s="5" t="s">
        <v>206</v>
      </c>
      <c r="L26" s="6" t="s">
        <v>101</v>
      </c>
      <c r="M26" s="6" t="s">
        <v>110</v>
      </c>
      <c r="N26" s="6" t="s">
        <v>207</v>
      </c>
      <c r="P26" s="7" t="s">
        <v>192</v>
      </c>
      <c r="Q26" s="8">
        <v>100</v>
      </c>
      <c r="R26" s="21">
        <f t="shared" si="1"/>
        <v>3</v>
      </c>
      <c r="S26" s="9" t="s">
        <v>170</v>
      </c>
      <c r="T26" s="10">
        <v>75</v>
      </c>
      <c r="U26" s="24">
        <f t="shared" si="2"/>
        <v>2</v>
      </c>
      <c r="V26" s="11" t="s">
        <v>208</v>
      </c>
      <c r="W26" s="12">
        <v>50</v>
      </c>
      <c r="X26" s="22">
        <f t="shared" si="3"/>
        <v>1</v>
      </c>
      <c r="AA26" s="14" t="str">
        <f t="shared" si="4"/>
        <v/>
      </c>
      <c r="AC26" s="3">
        <f t="shared" si="5"/>
        <v>525</v>
      </c>
      <c r="AD26" s="3">
        <f t="shared" si="6"/>
        <v>6</v>
      </c>
      <c r="AE26" s="3">
        <f t="shared" si="7"/>
        <v>52.5</v>
      </c>
    </row>
    <row r="27" spans="1:31" ht="63.75" x14ac:dyDescent="0.2">
      <c r="A27" s="1" t="s">
        <v>209</v>
      </c>
      <c r="B27" s="1" t="s">
        <v>210</v>
      </c>
      <c r="C27" s="1" t="s">
        <v>408</v>
      </c>
      <c r="D27" s="1">
        <f t="shared" si="0"/>
        <v>6478</v>
      </c>
      <c r="E27" s="1">
        <v>1</v>
      </c>
      <c r="F27" s="2" t="s">
        <v>211</v>
      </c>
      <c r="G27" s="3">
        <v>10</v>
      </c>
      <c r="H27" s="5" t="s">
        <v>160</v>
      </c>
      <c r="I27" s="4">
        <v>20</v>
      </c>
      <c r="J27" s="4">
        <f>24*14</f>
        <v>336</v>
      </c>
      <c r="K27" s="5" t="s">
        <v>212</v>
      </c>
      <c r="L27" s="6" t="s">
        <v>51</v>
      </c>
      <c r="M27" s="6" t="s">
        <v>213</v>
      </c>
      <c r="N27" s="6" t="s">
        <v>214</v>
      </c>
      <c r="P27" s="7" t="s">
        <v>127</v>
      </c>
      <c r="Q27" s="8">
        <v>150</v>
      </c>
      <c r="R27" s="21">
        <f t="shared" si="1"/>
        <v>4</v>
      </c>
      <c r="S27" s="9" t="s">
        <v>110</v>
      </c>
      <c r="T27" s="10">
        <v>50</v>
      </c>
      <c r="U27" s="10">
        <f t="shared" si="2"/>
        <v>1</v>
      </c>
      <c r="V27" s="11" t="s">
        <v>34</v>
      </c>
      <c r="W27" s="12">
        <v>100</v>
      </c>
      <c r="X27" s="22">
        <f t="shared" si="3"/>
        <v>3</v>
      </c>
      <c r="AA27" s="14" t="str">
        <f t="shared" si="4"/>
        <v/>
      </c>
      <c r="AC27" s="3">
        <f t="shared" si="5"/>
        <v>750</v>
      </c>
      <c r="AD27" s="3">
        <f t="shared" si="6"/>
        <v>8</v>
      </c>
      <c r="AE27" s="3">
        <f t="shared" si="7"/>
        <v>75</v>
      </c>
    </row>
    <row r="28" spans="1:31" ht="63.75" x14ac:dyDescent="0.2">
      <c r="A28" s="1" t="s">
        <v>215</v>
      </c>
      <c r="B28" s="1" t="s">
        <v>216</v>
      </c>
      <c r="C28" s="1" t="s">
        <v>409</v>
      </c>
      <c r="D28" s="1">
        <f t="shared" si="0"/>
        <v>3328</v>
      </c>
      <c r="E28" s="1">
        <v>1</v>
      </c>
      <c r="F28" s="2" t="s">
        <v>140</v>
      </c>
      <c r="G28" s="3">
        <v>50</v>
      </c>
      <c r="H28" s="5" t="s">
        <v>141</v>
      </c>
      <c r="I28" s="4">
        <v>20</v>
      </c>
      <c r="J28" s="4">
        <v>168</v>
      </c>
      <c r="K28" s="5" t="s">
        <v>217</v>
      </c>
      <c r="L28" s="6" t="s">
        <v>143</v>
      </c>
      <c r="M28" s="6" t="s">
        <v>62</v>
      </c>
      <c r="N28" s="6" t="s">
        <v>218</v>
      </c>
      <c r="O28" s="11" t="s">
        <v>36</v>
      </c>
      <c r="P28" s="7" t="s">
        <v>80</v>
      </c>
      <c r="Q28" s="8">
        <v>200</v>
      </c>
      <c r="R28" s="21">
        <f t="shared" si="1"/>
        <v>5</v>
      </c>
      <c r="S28" s="9" t="s">
        <v>107</v>
      </c>
      <c r="T28" s="10">
        <v>50</v>
      </c>
      <c r="U28" s="10">
        <f t="shared" si="2"/>
        <v>1</v>
      </c>
      <c r="V28" s="11" t="s">
        <v>136</v>
      </c>
      <c r="W28" s="12">
        <v>75</v>
      </c>
      <c r="X28" s="22">
        <f t="shared" si="3"/>
        <v>2</v>
      </c>
      <c r="AA28" s="14" t="str">
        <f t="shared" si="4"/>
        <v/>
      </c>
      <c r="AC28" s="3">
        <f t="shared" si="5"/>
        <v>787.5</v>
      </c>
      <c r="AD28" s="3">
        <f t="shared" si="6"/>
        <v>8</v>
      </c>
      <c r="AE28" s="3">
        <f t="shared" si="7"/>
        <v>393.8</v>
      </c>
    </row>
    <row r="29" spans="1:31" ht="76.5" x14ac:dyDescent="0.2">
      <c r="A29" s="1" t="s">
        <v>219</v>
      </c>
      <c r="B29" s="1" t="s">
        <v>220</v>
      </c>
      <c r="C29" s="1" t="s">
        <v>410</v>
      </c>
      <c r="D29" s="1">
        <f t="shared" si="0"/>
        <v>971</v>
      </c>
      <c r="E29" s="1">
        <v>3</v>
      </c>
      <c r="F29" s="2" t="s">
        <v>221</v>
      </c>
      <c r="G29" s="3">
        <v>25</v>
      </c>
      <c r="H29" s="5" t="s">
        <v>222</v>
      </c>
      <c r="I29" s="4">
        <v>15</v>
      </c>
      <c r="J29" s="4">
        <v>150</v>
      </c>
      <c r="K29" s="5" t="s">
        <v>223</v>
      </c>
      <c r="L29" s="6" t="s">
        <v>208</v>
      </c>
      <c r="M29" s="6" t="s">
        <v>82</v>
      </c>
      <c r="N29" s="6" t="s">
        <v>224</v>
      </c>
      <c r="P29" s="7" t="s">
        <v>47</v>
      </c>
      <c r="Q29" s="8">
        <v>75</v>
      </c>
      <c r="R29" s="21">
        <f t="shared" si="1"/>
        <v>2</v>
      </c>
      <c r="S29" s="9" t="s">
        <v>90</v>
      </c>
      <c r="T29" s="10">
        <v>25</v>
      </c>
      <c r="U29" s="10">
        <f t="shared" si="2"/>
        <v>1</v>
      </c>
      <c r="V29" s="11" t="s">
        <v>225</v>
      </c>
      <c r="W29" s="12">
        <v>50</v>
      </c>
      <c r="X29" s="22">
        <f t="shared" si="3"/>
        <v>1</v>
      </c>
      <c r="AA29" s="14" t="str">
        <f t="shared" si="4"/>
        <v/>
      </c>
      <c r="AC29" s="3">
        <f t="shared" si="5"/>
        <v>328.125</v>
      </c>
      <c r="AD29" s="3">
        <f t="shared" si="6"/>
        <v>4</v>
      </c>
      <c r="AE29" s="3">
        <f t="shared" si="7"/>
        <v>82</v>
      </c>
    </row>
    <row r="30" spans="1:31" ht="89.25" x14ac:dyDescent="0.2">
      <c r="A30" s="1" t="s">
        <v>444</v>
      </c>
      <c r="B30" s="1" t="s">
        <v>494</v>
      </c>
      <c r="C30" s="1" t="s">
        <v>445</v>
      </c>
      <c r="D30" s="1">
        <f t="shared" si="0"/>
        <v>550</v>
      </c>
      <c r="E30" s="1">
        <v>1</v>
      </c>
      <c r="F30" s="2" t="s">
        <v>479</v>
      </c>
      <c r="G30" s="3">
        <v>4</v>
      </c>
      <c r="H30" s="5" t="s">
        <v>28</v>
      </c>
      <c r="I30" s="4">
        <v>15</v>
      </c>
      <c r="J30" s="4">
        <v>24</v>
      </c>
      <c r="K30" s="5" t="s">
        <v>480</v>
      </c>
      <c r="L30" s="6" t="s">
        <v>207</v>
      </c>
      <c r="M30" s="6" t="s">
        <v>133</v>
      </c>
      <c r="N30" s="6" t="s">
        <v>101</v>
      </c>
      <c r="P30" s="7" t="s">
        <v>320</v>
      </c>
      <c r="Q30" s="8">
        <v>25</v>
      </c>
      <c r="R30" s="21">
        <f t="shared" si="1"/>
        <v>1</v>
      </c>
      <c r="S30" s="9" t="s">
        <v>98</v>
      </c>
      <c r="T30" s="10">
        <v>50</v>
      </c>
      <c r="U30" s="10">
        <f t="shared" si="2"/>
        <v>1</v>
      </c>
      <c r="V30" s="11" t="s">
        <v>136</v>
      </c>
      <c r="W30" s="12">
        <v>100</v>
      </c>
      <c r="X30" s="22">
        <f t="shared" si="3"/>
        <v>3</v>
      </c>
      <c r="Y30" s="13" t="s">
        <v>282</v>
      </c>
      <c r="Z30" s="14">
        <v>100</v>
      </c>
      <c r="AA30" s="14">
        <f t="shared" si="4"/>
        <v>3</v>
      </c>
      <c r="AC30" s="3">
        <f t="shared" si="5"/>
        <v>750</v>
      </c>
      <c r="AD30" s="3">
        <f t="shared" si="6"/>
        <v>8</v>
      </c>
      <c r="AE30" s="3">
        <f t="shared" si="7"/>
        <v>30</v>
      </c>
    </row>
    <row r="31" spans="1:31" ht="38.25" x14ac:dyDescent="0.2">
      <c r="A31" s="1" t="s">
        <v>226</v>
      </c>
      <c r="B31" s="1" t="s">
        <v>227</v>
      </c>
      <c r="C31" s="1" t="s">
        <v>411</v>
      </c>
      <c r="D31" s="1">
        <f t="shared" si="0"/>
        <v>183</v>
      </c>
      <c r="E31" s="1">
        <v>3</v>
      </c>
      <c r="F31" s="2" t="s">
        <v>228</v>
      </c>
      <c r="G31" s="3">
        <v>30</v>
      </c>
      <c r="H31" s="5" t="s">
        <v>154</v>
      </c>
      <c r="I31" s="4">
        <v>15</v>
      </c>
      <c r="J31" s="4">
        <v>24</v>
      </c>
      <c r="K31" s="5" t="s">
        <v>229</v>
      </c>
      <c r="L31" s="6" t="s">
        <v>190</v>
      </c>
      <c r="M31" s="6" t="s">
        <v>162</v>
      </c>
      <c r="N31" s="6" t="s">
        <v>116</v>
      </c>
      <c r="P31" s="7" t="s">
        <v>110</v>
      </c>
      <c r="Q31" s="8">
        <v>50</v>
      </c>
      <c r="R31" s="21">
        <f t="shared" si="1"/>
        <v>1</v>
      </c>
      <c r="S31" s="9" t="s">
        <v>32</v>
      </c>
      <c r="T31" s="10">
        <v>75</v>
      </c>
      <c r="U31" s="10">
        <f t="shared" si="2"/>
        <v>2</v>
      </c>
      <c r="V31" s="11" t="s">
        <v>92</v>
      </c>
      <c r="W31" s="12">
        <v>50</v>
      </c>
      <c r="X31" s="22">
        <f t="shared" si="3"/>
        <v>1</v>
      </c>
      <c r="AA31" s="14" t="str">
        <f t="shared" si="4"/>
        <v/>
      </c>
      <c r="AC31" s="3">
        <f t="shared" si="5"/>
        <v>393.75</v>
      </c>
      <c r="AD31" s="3">
        <f t="shared" si="6"/>
        <v>4</v>
      </c>
      <c r="AE31" s="3">
        <f t="shared" si="7"/>
        <v>118.1</v>
      </c>
    </row>
    <row r="32" spans="1:31" ht="51" x14ac:dyDescent="0.2">
      <c r="A32" s="1" t="s">
        <v>230</v>
      </c>
      <c r="B32" s="1" t="s">
        <v>231</v>
      </c>
      <c r="C32" s="1" t="s">
        <v>412</v>
      </c>
      <c r="D32" s="1">
        <f t="shared" si="0"/>
        <v>1528</v>
      </c>
      <c r="E32" s="1">
        <v>1</v>
      </c>
      <c r="F32" s="2" t="s">
        <v>232</v>
      </c>
      <c r="G32" s="3">
        <v>2</v>
      </c>
      <c r="H32" s="5" t="s">
        <v>233</v>
      </c>
      <c r="I32" s="4">
        <v>20</v>
      </c>
      <c r="J32" s="4">
        <v>72</v>
      </c>
      <c r="K32" s="5" t="s">
        <v>234</v>
      </c>
      <c r="L32" s="6" t="s">
        <v>108</v>
      </c>
      <c r="M32" s="6" t="s">
        <v>106</v>
      </c>
      <c r="N32" s="6" t="s">
        <v>109</v>
      </c>
      <c r="P32" s="7" t="s">
        <v>192</v>
      </c>
      <c r="Q32" s="8">
        <v>75</v>
      </c>
      <c r="R32" s="21">
        <f t="shared" si="1"/>
        <v>2</v>
      </c>
      <c r="S32" s="9" t="s">
        <v>143</v>
      </c>
      <c r="T32" s="10">
        <v>100</v>
      </c>
      <c r="U32" s="24">
        <f t="shared" si="2"/>
        <v>2</v>
      </c>
      <c r="X32" s="22" t="str">
        <f t="shared" si="3"/>
        <v/>
      </c>
      <c r="AA32" s="14" t="str">
        <f t="shared" si="4"/>
        <v/>
      </c>
      <c r="AC32" s="3">
        <f t="shared" si="5"/>
        <v>350</v>
      </c>
      <c r="AD32" s="3">
        <f t="shared" si="6"/>
        <v>4</v>
      </c>
      <c r="AE32" s="3">
        <f t="shared" si="7"/>
        <v>7</v>
      </c>
    </row>
    <row r="33" spans="1:31" ht="38.25" x14ac:dyDescent="0.2">
      <c r="A33" s="1" t="s">
        <v>235</v>
      </c>
      <c r="B33" s="1" t="s">
        <v>236</v>
      </c>
      <c r="C33" s="1" t="s">
        <v>413</v>
      </c>
      <c r="D33" s="1">
        <f t="shared" si="0"/>
        <v>108</v>
      </c>
      <c r="E33" s="1">
        <v>3</v>
      </c>
      <c r="F33" s="2" t="s">
        <v>237</v>
      </c>
      <c r="G33" s="3">
        <v>30</v>
      </c>
      <c r="H33" s="5" t="s">
        <v>154</v>
      </c>
      <c r="I33" s="4">
        <v>15</v>
      </c>
      <c r="J33" s="4">
        <v>12</v>
      </c>
      <c r="K33" s="5" t="s">
        <v>238</v>
      </c>
      <c r="L33" s="6" t="s">
        <v>134</v>
      </c>
      <c r="M33" s="6" t="s">
        <v>239</v>
      </c>
      <c r="N33" s="6" t="s">
        <v>33</v>
      </c>
      <c r="P33" s="7" t="s">
        <v>240</v>
      </c>
      <c r="Q33" s="8">
        <v>50</v>
      </c>
      <c r="R33" s="21">
        <f t="shared" si="1"/>
        <v>2</v>
      </c>
      <c r="S33" s="9" t="s">
        <v>31</v>
      </c>
      <c r="T33" s="10">
        <v>75</v>
      </c>
      <c r="U33" s="10">
        <f t="shared" si="2"/>
        <v>3</v>
      </c>
      <c r="V33" s="11" t="s">
        <v>191</v>
      </c>
      <c r="W33" s="12">
        <v>100</v>
      </c>
      <c r="X33" s="22">
        <f t="shared" si="3"/>
        <v>3</v>
      </c>
      <c r="Y33" s="13" t="s">
        <v>101</v>
      </c>
      <c r="Z33" s="14">
        <v>75</v>
      </c>
      <c r="AA33" s="14">
        <f t="shared" si="4"/>
        <v>3</v>
      </c>
      <c r="AC33" s="3">
        <f t="shared" si="5"/>
        <v>918.75</v>
      </c>
      <c r="AD33" s="3">
        <f t="shared" si="6"/>
        <v>10</v>
      </c>
      <c r="AE33" s="3">
        <f t="shared" si="7"/>
        <v>275.60000000000002</v>
      </c>
    </row>
    <row r="34" spans="1:31" ht="51" x14ac:dyDescent="0.2">
      <c r="A34" s="1" t="s">
        <v>241</v>
      </c>
      <c r="B34" s="1" t="s">
        <v>242</v>
      </c>
      <c r="C34" s="1" t="s">
        <v>414</v>
      </c>
      <c r="D34" s="1">
        <f t="shared" si="0"/>
        <v>27</v>
      </c>
      <c r="E34" s="1">
        <v>3</v>
      </c>
      <c r="F34" s="2" t="s">
        <v>243</v>
      </c>
      <c r="G34" s="3">
        <v>2</v>
      </c>
      <c r="H34" s="5" t="s">
        <v>60</v>
      </c>
      <c r="I34" s="4">
        <v>10</v>
      </c>
      <c r="J34" s="4">
        <v>2</v>
      </c>
      <c r="K34" s="5" t="s">
        <v>244</v>
      </c>
      <c r="L34" s="6" t="s">
        <v>245</v>
      </c>
      <c r="M34" s="6" t="s">
        <v>246</v>
      </c>
      <c r="N34" s="6" t="s">
        <v>100</v>
      </c>
      <c r="O34" s="6" t="s">
        <v>116</v>
      </c>
      <c r="P34" s="7" t="s">
        <v>110</v>
      </c>
      <c r="Q34" s="8">
        <v>50</v>
      </c>
      <c r="R34" s="21">
        <f t="shared" si="1"/>
        <v>1</v>
      </c>
      <c r="S34" s="9" t="s">
        <v>247</v>
      </c>
      <c r="T34" s="10">
        <v>100</v>
      </c>
      <c r="U34" s="10">
        <f t="shared" si="2"/>
        <v>2</v>
      </c>
      <c r="V34" s="11" t="s">
        <v>248</v>
      </c>
      <c r="W34" s="12">
        <v>25</v>
      </c>
      <c r="X34" s="22">
        <f t="shared" si="3"/>
        <v>1</v>
      </c>
      <c r="AA34" s="14" t="str">
        <f t="shared" si="4"/>
        <v/>
      </c>
      <c r="AC34" s="3">
        <f t="shared" si="5"/>
        <v>375</v>
      </c>
      <c r="AD34" s="3">
        <f t="shared" si="6"/>
        <v>4</v>
      </c>
      <c r="AE34" s="3">
        <f t="shared" si="7"/>
        <v>7.5</v>
      </c>
    </row>
    <row r="35" spans="1:31" ht="51" x14ac:dyDescent="0.2">
      <c r="A35" s="1" t="s">
        <v>249</v>
      </c>
      <c r="B35" s="1" t="s">
        <v>250</v>
      </c>
      <c r="C35" s="1" t="s">
        <v>415</v>
      </c>
      <c r="D35" s="1">
        <f t="shared" ref="D35:D66" si="8">ROUND((J35*150/8 +(I35/1.5)^2)/ E35,0)</f>
        <v>54</v>
      </c>
      <c r="E35" s="1">
        <v>1</v>
      </c>
      <c r="F35" s="2" t="s">
        <v>251</v>
      </c>
      <c r="G35" s="3">
        <v>0.5</v>
      </c>
      <c r="H35" s="5" t="s">
        <v>252</v>
      </c>
      <c r="I35" s="3">
        <v>10</v>
      </c>
      <c r="J35" s="3">
        <v>0.5</v>
      </c>
      <c r="K35" s="5" t="s">
        <v>253</v>
      </c>
      <c r="L35" s="6" t="s">
        <v>254</v>
      </c>
      <c r="P35" s="7" t="s">
        <v>255</v>
      </c>
      <c r="Q35" s="8">
        <v>100</v>
      </c>
      <c r="R35" s="21">
        <f t="shared" ref="R35:R66" si="9">IF(Q35&gt;0,IF($Q35+$T35+$W35+$Z35 &gt; 0,MAX(1,ROUND($AD35*Q35/($Q35+$T35+$W35+$Z35),0)),""),"")</f>
        <v>3</v>
      </c>
      <c r="S35" s="9" t="s">
        <v>64</v>
      </c>
      <c r="T35" s="10">
        <v>25</v>
      </c>
      <c r="U35" s="10">
        <f t="shared" ref="U35:U66" si="10">IF(T35&gt;0,IF($Q35+$T35+$W35+$Z35 &gt; 0,MAX(1,ROUND($AD35*T35/($Q35+$T35+$W35+$Z35),0)),""),"")</f>
        <v>1</v>
      </c>
      <c r="V35" s="11" t="s">
        <v>128</v>
      </c>
      <c r="W35" s="12">
        <v>25</v>
      </c>
      <c r="X35" s="22">
        <f t="shared" ref="X35:X66" si="11">IF(W35&gt;0,IF($Q35+$T35+$W35+$Z35 &gt; 0,MAX(1,ROUND($AD35*W35/($Q35+$T35+$W35+$Z35),0)),""),"")</f>
        <v>1</v>
      </c>
      <c r="Y35" s="13" t="s">
        <v>135</v>
      </c>
      <c r="Z35" s="14">
        <v>100</v>
      </c>
      <c r="AA35" s="14">
        <f t="shared" ref="AA35:AA66" si="12">IF(Z35&gt;0,IF($Q35+$T35+$W35+$Z35 &gt; 0,MAX(1,ROUND($AD35*Z35/($Q35+$T35+$W35+$Z35),0)),""),"")</f>
        <v>3</v>
      </c>
      <c r="AC35" s="3">
        <f t="shared" ref="AC35:AC66" si="13">(1+Q35/100)*(1+T35/100)*(1+W35/100)*(1+Z35/100)*100</f>
        <v>625</v>
      </c>
      <c r="AD35" s="3">
        <f t="shared" ref="AD35:AD66" si="14">_xlfn.CEILING.MATH(MIN(I35,AC35/100))</f>
        <v>7</v>
      </c>
      <c r="AE35" s="3">
        <f t="shared" ref="AE35:AE66" si="15">ROUND(G35*(1+Q35/100)*(1+T35/100)*(1+W35/100)*(1+Z35/100),1)</f>
        <v>3.1</v>
      </c>
    </row>
    <row r="36" spans="1:31" ht="63.75" x14ac:dyDescent="0.2">
      <c r="A36" s="1" t="s">
        <v>256</v>
      </c>
      <c r="B36" s="1" t="s">
        <v>257</v>
      </c>
      <c r="C36" s="1" t="s">
        <v>416</v>
      </c>
      <c r="D36" s="1">
        <f t="shared" si="8"/>
        <v>550</v>
      </c>
      <c r="E36" s="1">
        <v>1</v>
      </c>
      <c r="F36" s="2" t="s">
        <v>258</v>
      </c>
      <c r="G36" s="3">
        <v>2</v>
      </c>
      <c r="H36" s="5" t="s">
        <v>41</v>
      </c>
      <c r="I36" s="4">
        <v>15</v>
      </c>
      <c r="J36" s="4">
        <v>24</v>
      </c>
      <c r="K36" s="5" t="s">
        <v>259</v>
      </c>
      <c r="L36" s="6" t="s">
        <v>255</v>
      </c>
      <c r="M36" s="6" t="s">
        <v>97</v>
      </c>
      <c r="N36" s="6" t="s">
        <v>260</v>
      </c>
      <c r="P36" s="7" t="s">
        <v>91</v>
      </c>
      <c r="Q36" s="8">
        <v>100</v>
      </c>
      <c r="R36" s="21">
        <f t="shared" si="9"/>
        <v>2</v>
      </c>
      <c r="S36" s="9" t="s">
        <v>46</v>
      </c>
      <c r="T36" s="10">
        <v>100</v>
      </c>
      <c r="U36" s="10">
        <f t="shared" si="10"/>
        <v>2</v>
      </c>
      <c r="X36" s="22" t="str">
        <f t="shared" si="11"/>
        <v/>
      </c>
      <c r="AA36" s="14" t="str">
        <f t="shared" si="12"/>
        <v/>
      </c>
      <c r="AB36" s="15">
        <v>1</v>
      </c>
      <c r="AC36" s="3">
        <f t="shared" si="13"/>
        <v>400</v>
      </c>
      <c r="AD36" s="3">
        <f t="shared" si="14"/>
        <v>4</v>
      </c>
      <c r="AE36" s="3">
        <f t="shared" si="15"/>
        <v>8</v>
      </c>
    </row>
    <row r="37" spans="1:31" ht="51" x14ac:dyDescent="0.2">
      <c r="A37" s="1" t="s">
        <v>261</v>
      </c>
      <c r="B37" s="1" t="s">
        <v>262</v>
      </c>
      <c r="C37" s="1" t="s">
        <v>417</v>
      </c>
      <c r="D37" s="1">
        <f t="shared" si="8"/>
        <v>21</v>
      </c>
      <c r="E37" s="1">
        <v>3</v>
      </c>
      <c r="F37" s="2" t="s">
        <v>263</v>
      </c>
      <c r="G37" s="3">
        <v>1</v>
      </c>
      <c r="H37" s="5" t="s">
        <v>60</v>
      </c>
      <c r="I37" s="4">
        <v>10</v>
      </c>
      <c r="J37" s="4">
        <v>1</v>
      </c>
      <c r="K37" s="5" t="s">
        <v>264</v>
      </c>
      <c r="L37" s="6" t="s">
        <v>149</v>
      </c>
      <c r="P37" s="7" t="s">
        <v>147</v>
      </c>
      <c r="Q37" s="8">
        <v>50</v>
      </c>
      <c r="R37" s="21">
        <f t="shared" si="9"/>
        <v>1</v>
      </c>
      <c r="S37" s="9" t="s">
        <v>71</v>
      </c>
      <c r="T37" s="10">
        <v>100</v>
      </c>
      <c r="U37" s="10">
        <f t="shared" si="10"/>
        <v>3</v>
      </c>
      <c r="V37" s="11" t="s">
        <v>79</v>
      </c>
      <c r="W37" s="12">
        <v>50</v>
      </c>
      <c r="X37" s="22">
        <f t="shared" si="11"/>
        <v>1</v>
      </c>
      <c r="AA37" s="14" t="str">
        <f t="shared" si="12"/>
        <v/>
      </c>
      <c r="AC37" s="3">
        <f t="shared" si="13"/>
        <v>450</v>
      </c>
      <c r="AD37" s="3">
        <f t="shared" si="14"/>
        <v>5</v>
      </c>
      <c r="AE37" s="3">
        <f t="shared" si="15"/>
        <v>4.5</v>
      </c>
    </row>
    <row r="38" spans="1:31" ht="51" x14ac:dyDescent="0.2">
      <c r="A38" s="1" t="s">
        <v>265</v>
      </c>
      <c r="B38" s="1" t="s">
        <v>266</v>
      </c>
      <c r="C38" s="1" t="s">
        <v>418</v>
      </c>
      <c r="D38" s="1">
        <f t="shared" si="8"/>
        <v>65</v>
      </c>
      <c r="E38" s="1">
        <v>3</v>
      </c>
      <c r="F38" s="2" t="s">
        <v>267</v>
      </c>
      <c r="G38" s="3">
        <v>50</v>
      </c>
      <c r="H38" s="5" t="s">
        <v>69</v>
      </c>
      <c r="I38" s="4">
        <v>15</v>
      </c>
      <c r="J38" s="4">
        <v>5</v>
      </c>
      <c r="K38" s="5" t="s">
        <v>268</v>
      </c>
      <c r="L38" s="6" t="s">
        <v>171</v>
      </c>
      <c r="M38" s="6" t="s">
        <v>214</v>
      </c>
      <c r="N38" s="6" t="s">
        <v>110</v>
      </c>
      <c r="P38" s="7" t="s">
        <v>124</v>
      </c>
      <c r="Q38" s="8">
        <v>50</v>
      </c>
      <c r="R38" s="21">
        <f t="shared" si="9"/>
        <v>1</v>
      </c>
      <c r="S38" s="9" t="s">
        <v>92</v>
      </c>
      <c r="T38" s="10">
        <v>25</v>
      </c>
      <c r="U38" s="24">
        <f t="shared" si="10"/>
        <v>1</v>
      </c>
      <c r="V38" s="11" t="s">
        <v>56</v>
      </c>
      <c r="W38" s="12">
        <v>100</v>
      </c>
      <c r="X38" s="22">
        <f t="shared" si="11"/>
        <v>3</v>
      </c>
      <c r="Y38" s="13" t="s">
        <v>54</v>
      </c>
      <c r="Z38" s="14">
        <v>100</v>
      </c>
      <c r="AA38" s="25">
        <f t="shared" si="12"/>
        <v>3</v>
      </c>
      <c r="AC38" s="3">
        <f t="shared" si="13"/>
        <v>750</v>
      </c>
      <c r="AD38" s="3">
        <f t="shared" si="14"/>
        <v>8</v>
      </c>
      <c r="AE38" s="3">
        <f t="shared" si="15"/>
        <v>375</v>
      </c>
    </row>
    <row r="39" spans="1:31" ht="38.25" x14ac:dyDescent="0.2">
      <c r="A39" s="1" t="s">
        <v>269</v>
      </c>
      <c r="B39" s="1" t="s">
        <v>270</v>
      </c>
      <c r="C39" s="1" t="s">
        <v>419</v>
      </c>
      <c r="D39" s="1">
        <f t="shared" si="8"/>
        <v>27</v>
      </c>
      <c r="E39" s="1">
        <v>3</v>
      </c>
      <c r="F39" s="2" t="s">
        <v>271</v>
      </c>
      <c r="G39" s="3">
        <v>5</v>
      </c>
      <c r="H39" s="5" t="s">
        <v>222</v>
      </c>
      <c r="I39" s="4">
        <v>10</v>
      </c>
      <c r="J39" s="4">
        <v>2</v>
      </c>
      <c r="K39" s="5" t="s">
        <v>272</v>
      </c>
      <c r="L39" s="6" t="s">
        <v>81</v>
      </c>
      <c r="M39" s="6" t="s">
        <v>273</v>
      </c>
      <c r="N39" s="6" t="s">
        <v>79</v>
      </c>
      <c r="P39" s="7" t="s">
        <v>80</v>
      </c>
      <c r="Q39" s="8">
        <v>300</v>
      </c>
      <c r="R39" s="21">
        <f t="shared" si="9"/>
        <v>7</v>
      </c>
      <c r="S39" s="9" t="s">
        <v>124</v>
      </c>
      <c r="T39" s="10">
        <v>50</v>
      </c>
      <c r="U39" s="10">
        <f t="shared" si="10"/>
        <v>1</v>
      </c>
      <c r="V39" s="11" t="s">
        <v>54</v>
      </c>
      <c r="W39" s="12">
        <v>100</v>
      </c>
      <c r="X39" s="22">
        <f t="shared" si="11"/>
        <v>2</v>
      </c>
      <c r="AA39" s="14" t="str">
        <f t="shared" si="12"/>
        <v/>
      </c>
      <c r="AC39" s="3">
        <f t="shared" si="13"/>
        <v>1200</v>
      </c>
      <c r="AD39" s="3">
        <f t="shared" si="14"/>
        <v>10</v>
      </c>
      <c r="AE39" s="3">
        <f t="shared" si="15"/>
        <v>60</v>
      </c>
    </row>
    <row r="40" spans="1:31" ht="76.5" x14ac:dyDescent="0.2">
      <c r="A40" s="1" t="s">
        <v>524</v>
      </c>
      <c r="B40" s="1" t="s">
        <v>274</v>
      </c>
      <c r="C40" s="1" t="s">
        <v>420</v>
      </c>
      <c r="D40" s="1">
        <f t="shared" si="8"/>
        <v>27</v>
      </c>
      <c r="E40" s="1">
        <v>3</v>
      </c>
      <c r="F40" s="2" t="s">
        <v>512</v>
      </c>
      <c r="G40" s="3">
        <v>10</v>
      </c>
      <c r="H40" s="5" t="s">
        <v>41</v>
      </c>
      <c r="I40" s="4">
        <v>10</v>
      </c>
      <c r="J40" s="4">
        <v>2</v>
      </c>
      <c r="K40" s="5" t="s">
        <v>275</v>
      </c>
      <c r="L40" s="6" t="s">
        <v>276</v>
      </c>
      <c r="M40" s="6" t="s">
        <v>111</v>
      </c>
      <c r="N40" s="6" t="s">
        <v>91</v>
      </c>
      <c r="P40" s="7" t="s">
        <v>72</v>
      </c>
      <c r="Q40" s="8">
        <v>100</v>
      </c>
      <c r="R40" s="21">
        <f t="shared" si="9"/>
        <v>3</v>
      </c>
      <c r="S40" s="9" t="s">
        <v>201</v>
      </c>
      <c r="T40" s="10">
        <v>25</v>
      </c>
      <c r="U40" s="10">
        <f t="shared" si="10"/>
        <v>1</v>
      </c>
      <c r="V40" s="11" t="s">
        <v>46</v>
      </c>
      <c r="W40" s="12">
        <v>100</v>
      </c>
      <c r="X40" s="22">
        <f t="shared" si="11"/>
        <v>3</v>
      </c>
      <c r="Y40" s="13" t="s">
        <v>277</v>
      </c>
      <c r="Z40" s="14">
        <v>10</v>
      </c>
      <c r="AA40" s="14">
        <f t="shared" si="12"/>
        <v>1</v>
      </c>
      <c r="AC40" s="3">
        <f t="shared" si="13"/>
        <v>550</v>
      </c>
      <c r="AD40" s="3">
        <f t="shared" si="14"/>
        <v>6</v>
      </c>
      <c r="AE40" s="3">
        <f t="shared" si="15"/>
        <v>55</v>
      </c>
    </row>
    <row r="41" spans="1:31" ht="51" x14ac:dyDescent="0.2">
      <c r="A41" s="1" t="s">
        <v>278</v>
      </c>
      <c r="B41" s="1" t="s">
        <v>279</v>
      </c>
      <c r="C41" s="1" t="s">
        <v>421</v>
      </c>
      <c r="D41" s="1">
        <f t="shared" si="8"/>
        <v>183</v>
      </c>
      <c r="E41" s="1">
        <v>3</v>
      </c>
      <c r="F41" s="2" t="s">
        <v>280</v>
      </c>
      <c r="G41" s="3">
        <v>2</v>
      </c>
      <c r="H41" s="5" t="s">
        <v>86</v>
      </c>
      <c r="I41" s="4">
        <v>15</v>
      </c>
      <c r="J41" s="4">
        <v>24</v>
      </c>
      <c r="K41" s="5" t="s">
        <v>281</v>
      </c>
      <c r="L41" s="6" t="s">
        <v>157</v>
      </c>
      <c r="M41" s="6" t="s">
        <v>35</v>
      </c>
      <c r="N41" s="6" t="s">
        <v>282</v>
      </c>
      <c r="P41" s="7" t="s">
        <v>111</v>
      </c>
      <c r="Q41" s="8">
        <v>100</v>
      </c>
      <c r="R41" s="21">
        <f t="shared" si="9"/>
        <v>3</v>
      </c>
      <c r="S41" s="9" t="s">
        <v>283</v>
      </c>
      <c r="T41" s="10">
        <v>25</v>
      </c>
      <c r="U41" s="10">
        <f t="shared" si="10"/>
        <v>1</v>
      </c>
      <c r="V41" s="11" t="s">
        <v>32</v>
      </c>
      <c r="W41" s="12">
        <v>25</v>
      </c>
      <c r="X41" s="22">
        <f t="shared" si="11"/>
        <v>1</v>
      </c>
      <c r="AA41" s="14" t="str">
        <f t="shared" si="12"/>
        <v/>
      </c>
      <c r="AC41" s="3">
        <f t="shared" si="13"/>
        <v>312.5</v>
      </c>
      <c r="AD41" s="3">
        <f t="shared" si="14"/>
        <v>4</v>
      </c>
      <c r="AE41" s="3">
        <f t="shared" si="15"/>
        <v>6.3</v>
      </c>
    </row>
    <row r="42" spans="1:31" ht="63.75" x14ac:dyDescent="0.2">
      <c r="A42" s="1" t="s">
        <v>442</v>
      </c>
      <c r="B42" s="1" t="s">
        <v>493</v>
      </c>
      <c r="C42" s="1" t="s">
        <v>443</v>
      </c>
      <c r="D42" s="1">
        <f t="shared" si="8"/>
        <v>46</v>
      </c>
      <c r="E42" s="1">
        <v>3</v>
      </c>
      <c r="F42" s="2" t="s">
        <v>477</v>
      </c>
      <c r="G42" s="3">
        <v>10</v>
      </c>
      <c r="H42" s="5" t="s">
        <v>41</v>
      </c>
      <c r="I42" s="4">
        <v>10</v>
      </c>
      <c r="J42" s="4">
        <v>5</v>
      </c>
      <c r="K42" s="5" t="s">
        <v>478</v>
      </c>
      <c r="L42" s="6" t="s">
        <v>55</v>
      </c>
      <c r="M42" s="6" t="s">
        <v>116</v>
      </c>
      <c r="N42" s="6" t="s">
        <v>326</v>
      </c>
      <c r="P42" s="7" t="s">
        <v>178</v>
      </c>
      <c r="Q42" s="8">
        <v>75</v>
      </c>
      <c r="R42" s="21">
        <f t="shared" si="9"/>
        <v>3</v>
      </c>
      <c r="S42" s="9" t="s">
        <v>90</v>
      </c>
      <c r="T42" s="10">
        <v>50</v>
      </c>
      <c r="U42" s="10">
        <f t="shared" si="10"/>
        <v>2</v>
      </c>
      <c r="V42" s="11" t="s">
        <v>177</v>
      </c>
      <c r="W42" s="12">
        <v>75</v>
      </c>
      <c r="X42" s="22">
        <f t="shared" si="11"/>
        <v>3</v>
      </c>
      <c r="Y42" s="13" t="s">
        <v>276</v>
      </c>
      <c r="Z42" s="14">
        <v>100</v>
      </c>
      <c r="AA42" s="14">
        <f t="shared" si="12"/>
        <v>3</v>
      </c>
      <c r="AC42" s="3">
        <f t="shared" si="13"/>
        <v>918.75</v>
      </c>
      <c r="AD42" s="3">
        <f t="shared" si="14"/>
        <v>10</v>
      </c>
      <c r="AE42" s="3">
        <f t="shared" si="15"/>
        <v>91.9</v>
      </c>
    </row>
    <row r="43" spans="1:31" ht="63.75" x14ac:dyDescent="0.2">
      <c r="A43" s="1" t="s">
        <v>284</v>
      </c>
      <c r="B43" s="1" t="s">
        <v>285</v>
      </c>
      <c r="C43" s="1" t="s">
        <v>422</v>
      </c>
      <c r="D43" s="1">
        <f t="shared" si="8"/>
        <v>240</v>
      </c>
      <c r="E43" s="1">
        <v>3</v>
      </c>
      <c r="F43" s="2" t="s">
        <v>286</v>
      </c>
      <c r="G43" s="3">
        <v>2</v>
      </c>
      <c r="H43" s="5" t="s">
        <v>86</v>
      </c>
      <c r="I43" s="4">
        <v>10</v>
      </c>
      <c r="J43" s="4">
        <v>36</v>
      </c>
      <c r="K43" s="5" t="s">
        <v>287</v>
      </c>
      <c r="L43" s="6" t="s">
        <v>157</v>
      </c>
      <c r="M43" s="6" t="s">
        <v>45</v>
      </c>
      <c r="N43" s="6" t="s">
        <v>177</v>
      </c>
      <c r="O43" s="6" t="s">
        <v>185</v>
      </c>
      <c r="P43" s="7" t="s">
        <v>72</v>
      </c>
      <c r="Q43" s="8">
        <v>100</v>
      </c>
      <c r="R43" s="21">
        <f t="shared" si="9"/>
        <v>3</v>
      </c>
      <c r="S43" s="9" t="s">
        <v>179</v>
      </c>
      <c r="T43" s="10">
        <v>100</v>
      </c>
      <c r="U43" s="10">
        <f t="shared" si="10"/>
        <v>3</v>
      </c>
      <c r="V43" s="11" t="s">
        <v>78</v>
      </c>
      <c r="W43" s="12">
        <v>75</v>
      </c>
      <c r="X43" s="22">
        <f t="shared" si="11"/>
        <v>2</v>
      </c>
      <c r="AA43" s="14" t="str">
        <f t="shared" si="12"/>
        <v/>
      </c>
      <c r="AC43" s="3">
        <f t="shared" si="13"/>
        <v>700</v>
      </c>
      <c r="AD43" s="3">
        <f t="shared" si="14"/>
        <v>7</v>
      </c>
      <c r="AE43" s="3">
        <f t="shared" si="15"/>
        <v>14</v>
      </c>
    </row>
    <row r="44" spans="1:31" ht="51" x14ac:dyDescent="0.2">
      <c r="A44" s="1" t="s">
        <v>288</v>
      </c>
      <c r="B44" s="1" t="s">
        <v>289</v>
      </c>
      <c r="C44" s="1" t="s">
        <v>423</v>
      </c>
      <c r="D44" s="1">
        <f t="shared" si="8"/>
        <v>333</v>
      </c>
      <c r="E44" s="1">
        <v>3</v>
      </c>
      <c r="F44" s="2" t="s">
        <v>290</v>
      </c>
      <c r="G44" s="3">
        <v>1</v>
      </c>
      <c r="H44" s="5" t="s">
        <v>482</v>
      </c>
      <c r="I44" s="4">
        <v>15</v>
      </c>
      <c r="J44" s="4">
        <v>48</v>
      </c>
      <c r="K44" s="5" t="s">
        <v>291</v>
      </c>
      <c r="L44" s="6" t="s">
        <v>191</v>
      </c>
      <c r="M44" s="6" t="s">
        <v>218</v>
      </c>
      <c r="N44" s="6" t="s">
        <v>30</v>
      </c>
      <c r="P44" s="7" t="s">
        <v>80</v>
      </c>
      <c r="Q44" s="8">
        <v>150</v>
      </c>
      <c r="R44" s="21">
        <f t="shared" si="9"/>
        <v>5</v>
      </c>
      <c r="S44" s="9" t="s">
        <v>55</v>
      </c>
      <c r="T44" s="10">
        <v>75</v>
      </c>
      <c r="U44" s="10">
        <f t="shared" si="10"/>
        <v>3</v>
      </c>
      <c r="V44" s="11" t="s">
        <v>273</v>
      </c>
      <c r="W44" s="12">
        <v>50</v>
      </c>
      <c r="X44" s="22">
        <f t="shared" si="11"/>
        <v>2</v>
      </c>
      <c r="Y44" s="13" t="s">
        <v>190</v>
      </c>
      <c r="Z44" s="14">
        <v>75</v>
      </c>
      <c r="AA44" s="14">
        <f t="shared" si="12"/>
        <v>3</v>
      </c>
      <c r="AC44" s="3">
        <f t="shared" si="13"/>
        <v>1148.4375</v>
      </c>
      <c r="AD44" s="3">
        <f t="shared" si="14"/>
        <v>12</v>
      </c>
      <c r="AE44" s="3">
        <f t="shared" si="15"/>
        <v>11.5</v>
      </c>
    </row>
    <row r="45" spans="1:31" ht="89.25" x14ac:dyDescent="0.2">
      <c r="A45" s="1" t="s">
        <v>292</v>
      </c>
      <c r="B45" s="1" t="s">
        <v>293</v>
      </c>
      <c r="C45" s="1" t="s">
        <v>424</v>
      </c>
      <c r="D45" s="1">
        <f t="shared" si="8"/>
        <v>1000</v>
      </c>
      <c r="E45" s="1">
        <v>1</v>
      </c>
      <c r="F45" s="2" t="s">
        <v>294</v>
      </c>
      <c r="G45" s="3">
        <v>1</v>
      </c>
      <c r="H45" s="5" t="s">
        <v>513</v>
      </c>
      <c r="I45" s="4">
        <v>15</v>
      </c>
      <c r="J45" s="4">
        <v>48</v>
      </c>
      <c r="K45" s="5" t="s">
        <v>295</v>
      </c>
      <c r="L45" s="6" t="s">
        <v>54</v>
      </c>
      <c r="M45" s="6" t="s">
        <v>110</v>
      </c>
      <c r="N45" s="6" t="s">
        <v>34</v>
      </c>
      <c r="O45" s="6" t="s">
        <v>247</v>
      </c>
      <c r="P45" s="7" t="s">
        <v>55</v>
      </c>
      <c r="Q45" s="8">
        <v>50</v>
      </c>
      <c r="R45" s="21">
        <f t="shared" si="9"/>
        <v>2</v>
      </c>
      <c r="S45" s="9" t="s">
        <v>178</v>
      </c>
      <c r="T45" s="10">
        <v>25</v>
      </c>
      <c r="U45" s="10">
        <f t="shared" si="10"/>
        <v>1</v>
      </c>
      <c r="V45" s="11" t="s">
        <v>296</v>
      </c>
      <c r="W45" s="12">
        <v>100</v>
      </c>
      <c r="X45" s="22">
        <f t="shared" si="11"/>
        <v>3</v>
      </c>
      <c r="Y45" s="13" t="s">
        <v>45</v>
      </c>
      <c r="Z45" s="14">
        <v>150</v>
      </c>
      <c r="AA45" s="14">
        <f t="shared" si="12"/>
        <v>5</v>
      </c>
      <c r="AC45" s="3">
        <f t="shared" si="13"/>
        <v>937.5</v>
      </c>
      <c r="AD45" s="3">
        <f t="shared" si="14"/>
        <v>10</v>
      </c>
      <c r="AE45" s="3">
        <f t="shared" si="15"/>
        <v>9.4</v>
      </c>
    </row>
    <row r="46" spans="1:31" ht="51" x14ac:dyDescent="0.2">
      <c r="A46" s="1" t="s">
        <v>376</v>
      </c>
      <c r="B46" s="1" t="s">
        <v>463</v>
      </c>
      <c r="C46" s="26" t="s">
        <v>377</v>
      </c>
      <c r="D46" s="1">
        <f t="shared" si="8"/>
        <v>4903</v>
      </c>
      <c r="E46" s="1">
        <v>1</v>
      </c>
      <c r="F46" s="2" t="s">
        <v>464</v>
      </c>
      <c r="G46" s="3">
        <v>1</v>
      </c>
      <c r="H46" s="5" t="s">
        <v>465</v>
      </c>
      <c r="I46" s="4">
        <v>20</v>
      </c>
      <c r="J46" s="4">
        <f>24*1.5*7</f>
        <v>252</v>
      </c>
      <c r="K46" s="5" t="s">
        <v>466</v>
      </c>
      <c r="L46" s="6" t="s">
        <v>47</v>
      </c>
      <c r="M46" s="6" t="s">
        <v>156</v>
      </c>
      <c r="N46" s="6" t="s">
        <v>134</v>
      </c>
      <c r="O46" s="6" t="s">
        <v>355</v>
      </c>
      <c r="P46" s="7" t="s">
        <v>99</v>
      </c>
      <c r="Q46" s="8">
        <v>150</v>
      </c>
      <c r="R46" s="21">
        <f t="shared" si="9"/>
        <v>4</v>
      </c>
      <c r="S46" s="9" t="s">
        <v>118</v>
      </c>
      <c r="T46" s="10">
        <v>25</v>
      </c>
      <c r="U46" s="10">
        <f t="shared" si="10"/>
        <v>1</v>
      </c>
      <c r="V46" s="11" t="s">
        <v>185</v>
      </c>
      <c r="W46" s="12">
        <v>75</v>
      </c>
      <c r="X46" s="22">
        <f t="shared" si="11"/>
        <v>2</v>
      </c>
      <c r="Y46" s="13" t="s">
        <v>35</v>
      </c>
      <c r="Z46" s="14">
        <v>25</v>
      </c>
      <c r="AA46" s="14">
        <f t="shared" si="12"/>
        <v>1</v>
      </c>
      <c r="AC46" s="3">
        <f t="shared" si="13"/>
        <v>683.59375</v>
      </c>
      <c r="AD46" s="3">
        <f t="shared" si="14"/>
        <v>7</v>
      </c>
      <c r="AE46" s="3">
        <f t="shared" si="15"/>
        <v>6.8</v>
      </c>
    </row>
    <row r="47" spans="1:31" ht="63.75" x14ac:dyDescent="0.2">
      <c r="A47" s="1" t="s">
        <v>297</v>
      </c>
      <c r="B47" s="1" t="s">
        <v>298</v>
      </c>
      <c r="C47" s="1" t="s">
        <v>425</v>
      </c>
      <c r="D47" s="1">
        <f t="shared" si="8"/>
        <v>165</v>
      </c>
      <c r="E47" s="1">
        <v>3</v>
      </c>
      <c r="F47" s="2" t="s">
        <v>299</v>
      </c>
      <c r="G47" s="3">
        <v>2</v>
      </c>
      <c r="H47" s="5" t="s">
        <v>86</v>
      </c>
      <c r="I47" s="4">
        <v>10</v>
      </c>
      <c r="J47" s="4">
        <v>24</v>
      </c>
      <c r="K47" s="5" t="s">
        <v>300</v>
      </c>
      <c r="L47" s="6" t="s">
        <v>97</v>
      </c>
      <c r="M47" s="6" t="s">
        <v>89</v>
      </c>
      <c r="N47" s="6" t="s">
        <v>224</v>
      </c>
      <c r="P47" s="7" t="s">
        <v>163</v>
      </c>
      <c r="Q47" s="8">
        <v>50</v>
      </c>
      <c r="R47" s="21">
        <f t="shared" si="9"/>
        <v>1</v>
      </c>
      <c r="S47" s="9" t="s">
        <v>127</v>
      </c>
      <c r="T47" s="10">
        <v>100</v>
      </c>
      <c r="U47" s="10">
        <f t="shared" si="10"/>
        <v>3</v>
      </c>
      <c r="V47" s="11" t="s">
        <v>277</v>
      </c>
      <c r="W47" s="12">
        <v>75</v>
      </c>
      <c r="X47" s="22">
        <f t="shared" si="11"/>
        <v>2</v>
      </c>
      <c r="AA47" s="14" t="str">
        <f t="shared" si="12"/>
        <v/>
      </c>
      <c r="AC47" s="3">
        <f t="shared" si="13"/>
        <v>525</v>
      </c>
      <c r="AD47" s="3">
        <f t="shared" si="14"/>
        <v>6</v>
      </c>
      <c r="AE47" s="3">
        <f t="shared" si="15"/>
        <v>10.5</v>
      </c>
    </row>
    <row r="48" spans="1:31" ht="63.75" x14ac:dyDescent="0.2">
      <c r="A48" s="1" t="s">
        <v>452</v>
      </c>
      <c r="B48" s="1" t="s">
        <v>498</v>
      </c>
      <c r="C48" s="1" t="s">
        <v>453</v>
      </c>
      <c r="D48" s="1">
        <f t="shared" si="8"/>
        <v>90</v>
      </c>
      <c r="E48" s="1">
        <v>3</v>
      </c>
      <c r="F48" s="2" t="s">
        <v>488</v>
      </c>
      <c r="G48" s="3">
        <v>1</v>
      </c>
      <c r="H48" s="5" t="s">
        <v>465</v>
      </c>
      <c r="I48" s="4">
        <v>10</v>
      </c>
      <c r="J48" s="4">
        <v>12</v>
      </c>
      <c r="K48" s="5" t="s">
        <v>489</v>
      </c>
      <c r="L48" s="6" t="s">
        <v>92</v>
      </c>
      <c r="M48" s="6" t="s">
        <v>45</v>
      </c>
      <c r="N48" s="6" t="s">
        <v>35</v>
      </c>
      <c r="P48" s="7" t="s">
        <v>201</v>
      </c>
      <c r="Q48" s="8">
        <v>25</v>
      </c>
      <c r="R48" s="21">
        <f t="shared" si="9"/>
        <v>1</v>
      </c>
      <c r="S48" s="9" t="s">
        <v>349</v>
      </c>
      <c r="T48" s="10">
        <v>100</v>
      </c>
      <c r="U48" s="10">
        <f t="shared" si="10"/>
        <v>3</v>
      </c>
      <c r="V48" s="11" t="s">
        <v>162</v>
      </c>
      <c r="W48" s="12">
        <v>150</v>
      </c>
      <c r="X48" s="22">
        <f t="shared" si="11"/>
        <v>4</v>
      </c>
      <c r="Y48" s="13" t="s">
        <v>89</v>
      </c>
      <c r="Z48" s="14">
        <v>75</v>
      </c>
      <c r="AA48" s="14">
        <f t="shared" si="12"/>
        <v>2</v>
      </c>
      <c r="AC48" s="3">
        <f t="shared" si="13"/>
        <v>1093.75</v>
      </c>
      <c r="AD48" s="3">
        <f t="shared" si="14"/>
        <v>10</v>
      </c>
      <c r="AE48" s="3">
        <f t="shared" si="15"/>
        <v>10.9</v>
      </c>
    </row>
    <row r="49" spans="1:31" ht="38.25" x14ac:dyDescent="0.2">
      <c r="A49" s="1" t="s">
        <v>301</v>
      </c>
      <c r="B49" s="1" t="s">
        <v>302</v>
      </c>
      <c r="C49" s="1" t="s">
        <v>426</v>
      </c>
      <c r="D49" s="1">
        <f t="shared" si="8"/>
        <v>52</v>
      </c>
      <c r="E49" s="1">
        <v>3</v>
      </c>
      <c r="F49" s="2" t="s">
        <v>303</v>
      </c>
      <c r="G49" s="3">
        <v>15</v>
      </c>
      <c r="H49" s="5" t="s">
        <v>154</v>
      </c>
      <c r="I49" s="4">
        <v>15</v>
      </c>
      <c r="J49" s="4">
        <v>3</v>
      </c>
      <c r="K49" s="5" t="s">
        <v>304</v>
      </c>
      <c r="L49" s="6" t="s">
        <v>305</v>
      </c>
      <c r="M49" s="6" t="s">
        <v>110</v>
      </c>
      <c r="N49" s="6" t="s">
        <v>65</v>
      </c>
      <c r="P49" s="7" t="s">
        <v>283</v>
      </c>
      <c r="Q49" s="8">
        <v>50</v>
      </c>
      <c r="R49" s="21">
        <f t="shared" si="9"/>
        <v>2</v>
      </c>
      <c r="S49" s="9" t="s">
        <v>306</v>
      </c>
      <c r="T49" s="10">
        <v>75</v>
      </c>
      <c r="U49" s="10">
        <f t="shared" si="10"/>
        <v>2</v>
      </c>
      <c r="V49" s="11" t="s">
        <v>118</v>
      </c>
      <c r="W49" s="12">
        <v>25</v>
      </c>
      <c r="X49" s="22">
        <f t="shared" si="11"/>
        <v>1</v>
      </c>
      <c r="Y49" s="13" t="s">
        <v>143</v>
      </c>
      <c r="Z49" s="14">
        <v>150</v>
      </c>
      <c r="AA49" s="14">
        <f t="shared" si="12"/>
        <v>5</v>
      </c>
      <c r="AC49" s="3">
        <f t="shared" si="13"/>
        <v>820.3125</v>
      </c>
      <c r="AD49" s="3">
        <f t="shared" si="14"/>
        <v>9</v>
      </c>
      <c r="AE49" s="3">
        <f t="shared" si="15"/>
        <v>123</v>
      </c>
    </row>
    <row r="50" spans="1:31" ht="38.25" x14ac:dyDescent="0.2">
      <c r="A50" s="1" t="s">
        <v>307</v>
      </c>
      <c r="B50" s="1" t="s">
        <v>308</v>
      </c>
      <c r="C50" s="1" t="s">
        <v>427</v>
      </c>
      <c r="D50" s="1">
        <f t="shared" si="8"/>
        <v>21</v>
      </c>
      <c r="E50" s="1">
        <v>3</v>
      </c>
      <c r="F50" s="2" t="s">
        <v>514</v>
      </c>
      <c r="G50" s="3">
        <v>10</v>
      </c>
      <c r="H50" s="5" t="s">
        <v>86</v>
      </c>
      <c r="I50" s="3">
        <v>10</v>
      </c>
      <c r="J50" s="3">
        <v>1</v>
      </c>
      <c r="K50" s="5" t="s">
        <v>309</v>
      </c>
      <c r="L50" s="6" t="s">
        <v>296</v>
      </c>
      <c r="M50" s="6" t="s">
        <v>90</v>
      </c>
      <c r="N50" s="6" t="s">
        <v>277</v>
      </c>
      <c r="P50" s="7" t="s">
        <v>179</v>
      </c>
      <c r="Q50" s="8">
        <v>100</v>
      </c>
      <c r="R50" s="21">
        <f t="shared" si="9"/>
        <v>3</v>
      </c>
      <c r="S50" s="9" t="s">
        <v>116</v>
      </c>
      <c r="T50" s="10">
        <v>25</v>
      </c>
      <c r="U50" s="10">
        <f t="shared" si="10"/>
        <v>1</v>
      </c>
      <c r="V50" s="11" t="s">
        <v>45</v>
      </c>
      <c r="W50" s="12">
        <v>150</v>
      </c>
      <c r="X50" s="22">
        <f t="shared" si="11"/>
        <v>5</v>
      </c>
      <c r="Y50" s="23" t="s">
        <v>177</v>
      </c>
      <c r="Z50" s="14">
        <v>50</v>
      </c>
      <c r="AA50" s="14">
        <f t="shared" si="12"/>
        <v>2</v>
      </c>
      <c r="AB50" s="15">
        <v>1</v>
      </c>
      <c r="AC50" s="3">
        <f t="shared" si="13"/>
        <v>937.5</v>
      </c>
      <c r="AD50" s="3">
        <f t="shared" si="14"/>
        <v>10</v>
      </c>
      <c r="AE50" s="3">
        <f t="shared" si="15"/>
        <v>93.8</v>
      </c>
    </row>
    <row r="51" spans="1:31" ht="76.5" x14ac:dyDescent="0.2">
      <c r="A51" s="1" t="s">
        <v>310</v>
      </c>
      <c r="B51" s="1" t="s">
        <v>311</v>
      </c>
      <c r="C51" s="1" t="s">
        <v>428</v>
      </c>
      <c r="D51" s="1">
        <f t="shared" si="8"/>
        <v>493150</v>
      </c>
      <c r="E51" s="1">
        <v>1</v>
      </c>
      <c r="F51" s="2" t="s">
        <v>515</v>
      </c>
      <c r="G51" s="3">
        <v>1</v>
      </c>
      <c r="H51" s="5" t="s">
        <v>455</v>
      </c>
      <c r="I51" s="4">
        <v>30</v>
      </c>
      <c r="J51" s="4">
        <f>24*365*3</f>
        <v>26280</v>
      </c>
      <c r="K51" s="5" t="s">
        <v>312</v>
      </c>
      <c r="L51" s="6" t="s">
        <v>110</v>
      </c>
      <c r="M51" s="6" t="s">
        <v>197</v>
      </c>
      <c r="N51" s="6" t="s">
        <v>127</v>
      </c>
      <c r="O51" s="6" t="s">
        <v>157</v>
      </c>
      <c r="P51" s="7" t="s">
        <v>246</v>
      </c>
      <c r="Q51" s="8">
        <v>50</v>
      </c>
      <c r="R51" s="21">
        <f t="shared" si="9"/>
        <v>2</v>
      </c>
      <c r="U51" s="10" t="str">
        <f t="shared" si="10"/>
        <v/>
      </c>
      <c r="X51" s="22" t="str">
        <f t="shared" si="11"/>
        <v/>
      </c>
      <c r="AA51" s="14" t="str">
        <f t="shared" si="12"/>
        <v/>
      </c>
      <c r="AC51" s="3">
        <f t="shared" si="13"/>
        <v>150</v>
      </c>
      <c r="AD51" s="3">
        <f t="shared" si="14"/>
        <v>2</v>
      </c>
      <c r="AE51" s="3">
        <f t="shared" si="15"/>
        <v>1.5</v>
      </c>
    </row>
    <row r="52" spans="1:31" ht="63.75" x14ac:dyDescent="0.2">
      <c r="A52" s="1" t="s">
        <v>313</v>
      </c>
      <c r="B52" s="1" t="s">
        <v>314</v>
      </c>
      <c r="C52" s="1" t="s">
        <v>429</v>
      </c>
      <c r="D52" s="1">
        <f t="shared" si="8"/>
        <v>550</v>
      </c>
      <c r="E52" s="1">
        <v>1</v>
      </c>
      <c r="F52" s="2" t="s">
        <v>315</v>
      </c>
      <c r="G52" s="3">
        <v>1</v>
      </c>
      <c r="H52" s="5" t="s">
        <v>516</v>
      </c>
      <c r="I52" s="4">
        <v>15</v>
      </c>
      <c r="J52" s="4">
        <v>24</v>
      </c>
      <c r="K52" s="5" t="s">
        <v>316</v>
      </c>
      <c r="L52" s="6" t="s">
        <v>99</v>
      </c>
      <c r="M52" s="6" t="s">
        <v>240</v>
      </c>
      <c r="N52" s="6" t="s">
        <v>317</v>
      </c>
      <c r="O52" s="6" t="s">
        <v>318</v>
      </c>
      <c r="P52" s="7" t="s">
        <v>319</v>
      </c>
      <c r="Q52" s="8">
        <v>25</v>
      </c>
      <c r="R52" s="21">
        <f t="shared" si="9"/>
        <v>1</v>
      </c>
      <c r="S52" s="9" t="s">
        <v>320</v>
      </c>
      <c r="T52" s="10">
        <v>50</v>
      </c>
      <c r="U52" s="10">
        <f t="shared" si="10"/>
        <v>1</v>
      </c>
      <c r="V52" s="11" t="s">
        <v>172</v>
      </c>
      <c r="W52" s="12">
        <v>100</v>
      </c>
      <c r="X52" s="22">
        <f t="shared" si="11"/>
        <v>2</v>
      </c>
      <c r="AA52" s="14" t="str">
        <f t="shared" si="12"/>
        <v/>
      </c>
      <c r="AB52" s="15">
        <v>1</v>
      </c>
      <c r="AC52" s="3">
        <f t="shared" si="13"/>
        <v>375</v>
      </c>
      <c r="AD52" s="3">
        <f t="shared" si="14"/>
        <v>4</v>
      </c>
      <c r="AE52" s="3">
        <f t="shared" si="15"/>
        <v>3.8</v>
      </c>
    </row>
    <row r="53" spans="1:31" ht="38.25" x14ac:dyDescent="0.2">
      <c r="A53" s="1" t="s">
        <v>321</v>
      </c>
      <c r="B53" s="1" t="s">
        <v>322</v>
      </c>
      <c r="C53" s="1" t="s">
        <v>430</v>
      </c>
      <c r="D53" s="1">
        <f t="shared" si="8"/>
        <v>27</v>
      </c>
      <c r="E53" s="1">
        <v>3</v>
      </c>
      <c r="F53" s="2" t="s">
        <v>323</v>
      </c>
      <c r="G53" s="3">
        <v>2</v>
      </c>
      <c r="H53" s="5" t="s">
        <v>324</v>
      </c>
      <c r="I53" s="4">
        <v>10</v>
      </c>
      <c r="J53" s="4">
        <v>2</v>
      </c>
      <c r="K53" s="5" t="s">
        <v>325</v>
      </c>
      <c r="L53" s="6" t="s">
        <v>277</v>
      </c>
      <c r="M53" s="6" t="s">
        <v>88</v>
      </c>
      <c r="N53" s="6" t="s">
        <v>326</v>
      </c>
      <c r="P53" s="7" t="s">
        <v>45</v>
      </c>
      <c r="Q53" s="8">
        <v>100</v>
      </c>
      <c r="R53" s="21">
        <f t="shared" si="9"/>
        <v>3</v>
      </c>
      <c r="S53" s="9" t="s">
        <v>82</v>
      </c>
      <c r="T53" s="10">
        <v>50</v>
      </c>
      <c r="U53" s="10">
        <f t="shared" si="10"/>
        <v>1</v>
      </c>
      <c r="V53" s="11" t="s">
        <v>150</v>
      </c>
      <c r="W53" s="12">
        <v>75</v>
      </c>
      <c r="X53" s="22">
        <f t="shared" si="11"/>
        <v>2</v>
      </c>
      <c r="Y53" s="13" t="s">
        <v>66</v>
      </c>
      <c r="Z53" s="14">
        <v>25</v>
      </c>
      <c r="AA53" s="14">
        <f t="shared" si="12"/>
        <v>1</v>
      </c>
      <c r="AC53" s="3">
        <f t="shared" si="13"/>
        <v>656.25</v>
      </c>
      <c r="AD53" s="3">
        <f t="shared" si="14"/>
        <v>7</v>
      </c>
      <c r="AE53" s="3">
        <f t="shared" si="15"/>
        <v>13.1</v>
      </c>
    </row>
    <row r="54" spans="1:31" ht="38.25" x14ac:dyDescent="0.2">
      <c r="A54" s="1" t="s">
        <v>373</v>
      </c>
      <c r="B54" s="1" t="s">
        <v>457</v>
      </c>
      <c r="C54" s="26" t="s">
        <v>374</v>
      </c>
      <c r="D54" s="1">
        <f t="shared" si="8"/>
        <v>333</v>
      </c>
      <c r="E54" s="1">
        <v>3</v>
      </c>
      <c r="F54" s="2" t="s">
        <v>458</v>
      </c>
      <c r="G54" s="3">
        <v>5</v>
      </c>
      <c r="H54" s="5" t="s">
        <v>41</v>
      </c>
      <c r="I54" s="4">
        <v>15</v>
      </c>
      <c r="J54" s="4">
        <v>48</v>
      </c>
      <c r="K54" s="5" t="s">
        <v>459</v>
      </c>
      <c r="L54" s="6" t="s">
        <v>255</v>
      </c>
      <c r="M54" s="6" t="s">
        <v>319</v>
      </c>
      <c r="N54" s="6" t="s">
        <v>81</v>
      </c>
      <c r="P54" s="7" t="s">
        <v>224</v>
      </c>
      <c r="Q54" s="8">
        <v>150</v>
      </c>
      <c r="R54" s="21">
        <f t="shared" si="9"/>
        <v>4</v>
      </c>
      <c r="S54" s="9" t="s">
        <v>44</v>
      </c>
      <c r="T54" s="10">
        <v>75</v>
      </c>
      <c r="U54" s="10">
        <f t="shared" si="10"/>
        <v>2</v>
      </c>
      <c r="V54" s="11" t="s">
        <v>97</v>
      </c>
      <c r="W54" s="12">
        <v>50</v>
      </c>
      <c r="X54" s="22">
        <f t="shared" si="11"/>
        <v>1</v>
      </c>
      <c r="AA54" s="14" t="str">
        <f t="shared" si="12"/>
        <v/>
      </c>
      <c r="AC54" s="3">
        <f t="shared" si="13"/>
        <v>656.25</v>
      </c>
      <c r="AD54" s="3">
        <f t="shared" si="14"/>
        <v>7</v>
      </c>
      <c r="AE54" s="3">
        <f t="shared" si="15"/>
        <v>32.799999999999997</v>
      </c>
    </row>
    <row r="55" spans="1:31" ht="102" x14ac:dyDescent="0.2">
      <c r="A55" s="1" t="s">
        <v>448</v>
      </c>
      <c r="B55" s="1" t="s">
        <v>496</v>
      </c>
      <c r="C55" s="1" t="s">
        <v>449</v>
      </c>
      <c r="D55" s="1">
        <f t="shared" si="8"/>
        <v>509</v>
      </c>
      <c r="E55" s="1">
        <v>3</v>
      </c>
      <c r="F55" s="2" t="s">
        <v>485</v>
      </c>
      <c r="G55" s="3">
        <v>2</v>
      </c>
      <c r="H55" s="5" t="s">
        <v>324</v>
      </c>
      <c r="I55" s="4">
        <v>20</v>
      </c>
      <c r="J55" s="4">
        <v>72</v>
      </c>
      <c r="K55" s="5" t="s">
        <v>484</v>
      </c>
      <c r="L55" s="6" t="s">
        <v>162</v>
      </c>
      <c r="M55" s="6" t="s">
        <v>156</v>
      </c>
      <c r="N55" s="6" t="s">
        <v>273</v>
      </c>
      <c r="P55" s="7" t="s">
        <v>92</v>
      </c>
      <c r="Q55" s="8">
        <v>75</v>
      </c>
      <c r="R55" s="21">
        <f t="shared" si="9"/>
        <v>3</v>
      </c>
      <c r="S55" s="9" t="s">
        <v>349</v>
      </c>
      <c r="T55" s="10">
        <v>25</v>
      </c>
      <c r="U55" s="24">
        <f t="shared" si="10"/>
        <v>1</v>
      </c>
      <c r="V55" s="11" t="s">
        <v>169</v>
      </c>
      <c r="W55" s="12">
        <v>150</v>
      </c>
      <c r="X55" s="22">
        <f t="shared" si="11"/>
        <v>5</v>
      </c>
      <c r="Y55" s="13" t="s">
        <v>143</v>
      </c>
      <c r="Z55" s="14">
        <v>150</v>
      </c>
      <c r="AA55" s="25">
        <f t="shared" si="12"/>
        <v>5</v>
      </c>
      <c r="AC55" s="3">
        <f t="shared" si="13"/>
        <v>1367.1875</v>
      </c>
      <c r="AD55" s="3">
        <f t="shared" si="14"/>
        <v>14</v>
      </c>
      <c r="AE55" s="3">
        <f t="shared" si="15"/>
        <v>27.3</v>
      </c>
    </row>
    <row r="56" spans="1:31" ht="38.25" x14ac:dyDescent="0.2">
      <c r="A56" s="1" t="s">
        <v>371</v>
      </c>
      <c r="B56" s="1" t="s">
        <v>454</v>
      </c>
      <c r="C56" s="26" t="s">
        <v>372</v>
      </c>
      <c r="D56" s="1">
        <f t="shared" si="8"/>
        <v>2350</v>
      </c>
      <c r="E56" s="1">
        <v>1</v>
      </c>
      <c r="F56" s="2" t="s">
        <v>500</v>
      </c>
      <c r="G56" s="3">
        <v>3</v>
      </c>
      <c r="H56" s="5" t="s">
        <v>324</v>
      </c>
      <c r="I56" s="4">
        <v>15</v>
      </c>
      <c r="J56" s="4">
        <f>24*5</f>
        <v>120</v>
      </c>
      <c r="K56" s="5" t="s">
        <v>456</v>
      </c>
      <c r="L56" s="6" t="s">
        <v>326</v>
      </c>
      <c r="M56" s="6" t="s">
        <v>63</v>
      </c>
      <c r="N56" s="6" t="s">
        <v>98</v>
      </c>
      <c r="O56" s="6" t="s">
        <v>213</v>
      </c>
      <c r="P56" s="7" t="s">
        <v>54</v>
      </c>
      <c r="Q56" s="8">
        <v>100</v>
      </c>
      <c r="R56" s="21">
        <f t="shared" si="9"/>
        <v>3</v>
      </c>
      <c r="S56" s="9" t="s">
        <v>125</v>
      </c>
      <c r="T56" s="10">
        <v>50</v>
      </c>
      <c r="U56" s="24">
        <f t="shared" si="10"/>
        <v>1</v>
      </c>
      <c r="V56" s="11" t="s">
        <v>349</v>
      </c>
      <c r="W56" s="12">
        <v>25</v>
      </c>
      <c r="X56" s="22">
        <f t="shared" si="11"/>
        <v>1</v>
      </c>
      <c r="Y56" s="13" t="s">
        <v>116</v>
      </c>
      <c r="Z56" s="14">
        <v>75</v>
      </c>
      <c r="AA56" s="25">
        <f t="shared" si="12"/>
        <v>2</v>
      </c>
      <c r="AC56" s="3">
        <f t="shared" si="13"/>
        <v>656.25</v>
      </c>
      <c r="AD56" s="3">
        <f t="shared" si="14"/>
        <v>7</v>
      </c>
      <c r="AE56" s="3">
        <f t="shared" si="15"/>
        <v>19.7</v>
      </c>
    </row>
    <row r="57" spans="1:31" ht="51" x14ac:dyDescent="0.2">
      <c r="A57" s="1" t="s">
        <v>327</v>
      </c>
      <c r="B57" s="1" t="s">
        <v>328</v>
      </c>
      <c r="C57" s="1" t="s">
        <v>431</v>
      </c>
      <c r="D57" s="1">
        <f t="shared" si="8"/>
        <v>550</v>
      </c>
      <c r="E57" s="1">
        <v>1</v>
      </c>
      <c r="F57" s="2" t="s">
        <v>329</v>
      </c>
      <c r="G57" s="3">
        <v>2</v>
      </c>
      <c r="H57" s="5" t="s">
        <v>41</v>
      </c>
      <c r="I57" s="4">
        <v>15</v>
      </c>
      <c r="J57" s="4">
        <v>24</v>
      </c>
      <c r="K57" s="5" t="s">
        <v>330</v>
      </c>
      <c r="L57" s="6" t="s">
        <v>246</v>
      </c>
      <c r="M57" s="6" t="s">
        <v>260</v>
      </c>
      <c r="N57" s="6" t="s">
        <v>171</v>
      </c>
      <c r="P57" s="7" t="s">
        <v>110</v>
      </c>
      <c r="Q57" s="8">
        <v>75</v>
      </c>
      <c r="R57" s="21">
        <f t="shared" si="9"/>
        <v>2</v>
      </c>
      <c r="S57" s="9" t="s">
        <v>163</v>
      </c>
      <c r="T57" s="10">
        <v>50</v>
      </c>
      <c r="U57" s="10">
        <f t="shared" si="10"/>
        <v>1</v>
      </c>
      <c r="V57" s="11" t="s">
        <v>56</v>
      </c>
      <c r="W57" s="12">
        <v>150</v>
      </c>
      <c r="X57" s="22">
        <f t="shared" si="11"/>
        <v>4</v>
      </c>
      <c r="AA57" s="14" t="str">
        <f t="shared" si="12"/>
        <v/>
      </c>
      <c r="AC57" s="3">
        <f t="shared" si="13"/>
        <v>656.25</v>
      </c>
      <c r="AD57" s="3">
        <f t="shared" si="14"/>
        <v>7</v>
      </c>
      <c r="AE57" s="3">
        <f t="shared" si="15"/>
        <v>13.1</v>
      </c>
    </row>
    <row r="58" spans="1:31" ht="51" x14ac:dyDescent="0.2">
      <c r="A58" s="1" t="s">
        <v>138</v>
      </c>
      <c r="B58" s="1" t="s">
        <v>139</v>
      </c>
      <c r="C58" s="1" t="s">
        <v>396</v>
      </c>
      <c r="D58" s="1">
        <f t="shared" si="8"/>
        <v>333</v>
      </c>
      <c r="E58" s="1">
        <v>3</v>
      </c>
      <c r="F58" s="2" t="s">
        <v>140</v>
      </c>
      <c r="G58" s="3">
        <v>10</v>
      </c>
      <c r="H58" s="5" t="s">
        <v>141</v>
      </c>
      <c r="I58" s="4">
        <v>15</v>
      </c>
      <c r="J58" s="4">
        <v>48</v>
      </c>
      <c r="K58" s="5" t="s">
        <v>142</v>
      </c>
      <c r="L58" s="6" t="s">
        <v>80</v>
      </c>
      <c r="M58" s="6" t="s">
        <v>136</v>
      </c>
      <c r="N58" s="6" t="s">
        <v>107</v>
      </c>
      <c r="P58" s="7" t="s">
        <v>143</v>
      </c>
      <c r="Q58" s="8">
        <v>150</v>
      </c>
      <c r="R58" s="21">
        <f t="shared" si="9"/>
        <v>5</v>
      </c>
      <c r="S58" s="9" t="s">
        <v>36</v>
      </c>
      <c r="T58" s="10">
        <v>150</v>
      </c>
      <c r="U58" s="10">
        <f t="shared" si="10"/>
        <v>5</v>
      </c>
      <c r="V58" s="11" t="s">
        <v>53</v>
      </c>
      <c r="W58" s="12">
        <v>25</v>
      </c>
      <c r="X58" s="22">
        <f t="shared" si="11"/>
        <v>1</v>
      </c>
      <c r="Y58" s="13" t="s">
        <v>55</v>
      </c>
      <c r="Z58" s="14">
        <v>75</v>
      </c>
      <c r="AA58" s="14">
        <f t="shared" si="12"/>
        <v>3</v>
      </c>
      <c r="AC58" s="3">
        <f t="shared" si="13"/>
        <v>1367.1875</v>
      </c>
      <c r="AD58" s="3">
        <f t="shared" si="14"/>
        <v>14</v>
      </c>
      <c r="AE58" s="3">
        <f t="shared" si="15"/>
        <v>136.69999999999999</v>
      </c>
    </row>
    <row r="59" spans="1:31" ht="51" x14ac:dyDescent="0.2">
      <c r="A59" s="1" t="s">
        <v>331</v>
      </c>
      <c r="B59" s="1" t="s">
        <v>332</v>
      </c>
      <c r="C59" s="1" t="s">
        <v>432</v>
      </c>
      <c r="D59" s="1">
        <f t="shared" si="8"/>
        <v>65</v>
      </c>
      <c r="E59" s="1">
        <v>3</v>
      </c>
      <c r="F59" s="2" t="s">
        <v>333</v>
      </c>
      <c r="G59" s="3">
        <v>50</v>
      </c>
      <c r="H59" s="5" t="s">
        <v>69</v>
      </c>
      <c r="I59" s="4">
        <v>15</v>
      </c>
      <c r="J59" s="4">
        <v>5</v>
      </c>
      <c r="K59" s="5" t="s">
        <v>334</v>
      </c>
      <c r="L59" s="6" t="s">
        <v>214</v>
      </c>
      <c r="M59" s="6" t="s">
        <v>335</v>
      </c>
      <c r="N59" s="6" t="s">
        <v>110</v>
      </c>
      <c r="P59" s="7" t="s">
        <v>336</v>
      </c>
      <c r="Q59" s="8">
        <v>100</v>
      </c>
      <c r="R59" s="21">
        <f t="shared" si="9"/>
        <v>3</v>
      </c>
      <c r="S59" s="9" t="s">
        <v>208</v>
      </c>
      <c r="T59" s="10">
        <v>25</v>
      </c>
      <c r="U59" s="10">
        <f t="shared" si="10"/>
        <v>1</v>
      </c>
      <c r="V59" s="11" t="s">
        <v>239</v>
      </c>
      <c r="W59" s="12">
        <v>50</v>
      </c>
      <c r="X59" s="22">
        <f t="shared" si="11"/>
        <v>1</v>
      </c>
      <c r="Y59" s="13" t="s">
        <v>54</v>
      </c>
      <c r="Z59" s="14">
        <v>100</v>
      </c>
      <c r="AA59" s="14">
        <f t="shared" si="12"/>
        <v>3</v>
      </c>
      <c r="AC59" s="3">
        <f t="shared" si="13"/>
        <v>750</v>
      </c>
      <c r="AD59" s="3">
        <f t="shared" si="14"/>
        <v>8</v>
      </c>
      <c r="AE59" s="3">
        <f t="shared" si="15"/>
        <v>375</v>
      </c>
    </row>
    <row r="60" spans="1:31" ht="89.25" x14ac:dyDescent="0.2">
      <c r="A60" s="1" t="s">
        <v>337</v>
      </c>
      <c r="B60" s="1" t="s">
        <v>338</v>
      </c>
      <c r="C60" s="1" t="s">
        <v>433</v>
      </c>
      <c r="D60" s="1">
        <f t="shared" si="8"/>
        <v>83</v>
      </c>
      <c r="E60" s="1">
        <v>3</v>
      </c>
      <c r="F60" s="2" t="s">
        <v>517</v>
      </c>
      <c r="G60" s="3">
        <v>5</v>
      </c>
      <c r="H60" s="5" t="s">
        <v>86</v>
      </c>
      <c r="I60" s="4">
        <v>15</v>
      </c>
      <c r="J60" s="4">
        <v>8</v>
      </c>
      <c r="K60" s="5" t="s">
        <v>339</v>
      </c>
      <c r="L60" s="6" t="s">
        <v>340</v>
      </c>
      <c r="M60" s="6" t="s">
        <v>79</v>
      </c>
      <c r="N60" s="6" t="s">
        <v>240</v>
      </c>
      <c r="O60" s="6" t="s">
        <v>191</v>
      </c>
      <c r="P60" s="7" t="s">
        <v>126</v>
      </c>
      <c r="Q60" s="8">
        <v>100</v>
      </c>
      <c r="R60" s="21">
        <f t="shared" si="9"/>
        <v>3</v>
      </c>
      <c r="S60" s="9" t="s">
        <v>117</v>
      </c>
      <c r="T60" s="10">
        <v>50</v>
      </c>
      <c r="U60" s="10">
        <f t="shared" si="10"/>
        <v>1</v>
      </c>
      <c r="V60" s="11" t="s">
        <v>125</v>
      </c>
      <c r="W60" s="12">
        <v>200</v>
      </c>
      <c r="X60" s="22">
        <f t="shared" si="11"/>
        <v>5</v>
      </c>
      <c r="AA60" s="14" t="str">
        <f t="shared" si="12"/>
        <v/>
      </c>
      <c r="AC60" s="3">
        <f t="shared" si="13"/>
        <v>900</v>
      </c>
      <c r="AD60" s="3">
        <f t="shared" si="14"/>
        <v>9</v>
      </c>
      <c r="AE60" s="3">
        <f t="shared" si="15"/>
        <v>45</v>
      </c>
    </row>
    <row r="61" spans="1:31" ht="51" x14ac:dyDescent="0.2">
      <c r="A61" s="1" t="s">
        <v>341</v>
      </c>
      <c r="B61" s="1" t="s">
        <v>342</v>
      </c>
      <c r="C61" s="1" t="s">
        <v>434</v>
      </c>
      <c r="D61" s="1">
        <f t="shared" si="8"/>
        <v>90</v>
      </c>
      <c r="E61" s="1">
        <v>3</v>
      </c>
      <c r="F61" s="2" t="s">
        <v>519</v>
      </c>
      <c r="G61" s="3">
        <v>10</v>
      </c>
      <c r="H61" s="5" t="s">
        <v>520</v>
      </c>
      <c r="I61" s="4">
        <v>10</v>
      </c>
      <c r="J61" s="4">
        <v>12</v>
      </c>
      <c r="K61" s="5" t="s">
        <v>343</v>
      </c>
      <c r="L61" s="6" t="s">
        <v>148</v>
      </c>
      <c r="M61" s="6" t="s">
        <v>37</v>
      </c>
      <c r="N61" s="6" t="s">
        <v>81</v>
      </c>
      <c r="P61" s="7" t="s">
        <v>184</v>
      </c>
      <c r="Q61" s="8">
        <v>200</v>
      </c>
      <c r="R61" s="21">
        <f t="shared" si="9"/>
        <v>5</v>
      </c>
      <c r="S61" s="9" t="s">
        <v>137</v>
      </c>
      <c r="T61" s="10">
        <v>75</v>
      </c>
      <c r="U61" s="10">
        <f t="shared" si="10"/>
        <v>2</v>
      </c>
      <c r="V61" s="11" t="s">
        <v>63</v>
      </c>
      <c r="W61" s="12">
        <v>50</v>
      </c>
      <c r="X61" s="22">
        <f t="shared" si="11"/>
        <v>1</v>
      </c>
      <c r="AA61" s="14" t="str">
        <f t="shared" si="12"/>
        <v/>
      </c>
      <c r="AC61" s="3">
        <f t="shared" si="13"/>
        <v>787.5</v>
      </c>
      <c r="AD61" s="3">
        <f t="shared" si="14"/>
        <v>8</v>
      </c>
      <c r="AE61" s="3">
        <f t="shared" si="15"/>
        <v>78.8</v>
      </c>
    </row>
    <row r="62" spans="1:31" ht="63.75" x14ac:dyDescent="0.2">
      <c r="A62" s="1" t="s">
        <v>375</v>
      </c>
      <c r="B62" s="1" t="s">
        <v>460</v>
      </c>
      <c r="C62" s="26" t="s">
        <v>441</v>
      </c>
      <c r="D62" s="1">
        <f t="shared" si="8"/>
        <v>46</v>
      </c>
      <c r="E62" s="1">
        <v>3</v>
      </c>
      <c r="F62" s="2" t="s">
        <v>461</v>
      </c>
      <c r="G62" s="3">
        <v>1</v>
      </c>
      <c r="H62" s="5" t="s">
        <v>252</v>
      </c>
      <c r="I62" s="4">
        <v>10</v>
      </c>
      <c r="J62" s="4">
        <v>5</v>
      </c>
      <c r="K62" s="5" t="s">
        <v>462</v>
      </c>
      <c r="L62" s="6" t="s">
        <v>225</v>
      </c>
      <c r="M62" s="6" t="s">
        <v>82</v>
      </c>
      <c r="N62" s="6" t="s">
        <v>92</v>
      </c>
      <c r="P62" s="7" t="s">
        <v>52</v>
      </c>
      <c r="Q62" s="8">
        <v>50</v>
      </c>
      <c r="R62" s="21">
        <f t="shared" si="9"/>
        <v>1</v>
      </c>
      <c r="S62" s="9" t="s">
        <v>72</v>
      </c>
      <c r="T62" s="10">
        <v>100</v>
      </c>
      <c r="U62" s="10">
        <f t="shared" si="10"/>
        <v>3</v>
      </c>
      <c r="V62" s="11" t="s">
        <v>213</v>
      </c>
      <c r="W62" s="12">
        <v>25</v>
      </c>
      <c r="X62" s="22">
        <f t="shared" si="11"/>
        <v>1</v>
      </c>
      <c r="Y62" s="13" t="s">
        <v>127</v>
      </c>
      <c r="Z62" s="14">
        <v>200</v>
      </c>
      <c r="AA62" s="14">
        <f t="shared" si="12"/>
        <v>5</v>
      </c>
      <c r="AC62" s="3">
        <f t="shared" si="13"/>
        <v>1125</v>
      </c>
      <c r="AD62" s="3">
        <f t="shared" si="14"/>
        <v>10</v>
      </c>
      <c r="AE62" s="3">
        <f t="shared" si="15"/>
        <v>11.3</v>
      </c>
    </row>
    <row r="63" spans="1:31" ht="63.75" x14ac:dyDescent="0.2">
      <c r="A63" s="1" t="s">
        <v>344</v>
      </c>
      <c r="B63" s="1" t="s">
        <v>345</v>
      </c>
      <c r="C63" s="1" t="s">
        <v>435</v>
      </c>
      <c r="D63" s="1">
        <f t="shared" si="8"/>
        <v>1000</v>
      </c>
      <c r="E63" s="1">
        <v>1</v>
      </c>
      <c r="F63" s="2" t="s">
        <v>346</v>
      </c>
      <c r="G63" s="3">
        <v>2</v>
      </c>
      <c r="H63" s="5" t="s">
        <v>347</v>
      </c>
      <c r="I63" s="4">
        <v>15</v>
      </c>
      <c r="J63" s="4">
        <v>48</v>
      </c>
      <c r="K63" s="5" t="s">
        <v>348</v>
      </c>
      <c r="L63" s="6" t="s">
        <v>255</v>
      </c>
      <c r="M63" s="6" t="s">
        <v>349</v>
      </c>
      <c r="N63" s="6" t="s">
        <v>89</v>
      </c>
      <c r="P63" s="7" t="s">
        <v>247</v>
      </c>
      <c r="Q63" s="8">
        <v>100</v>
      </c>
      <c r="R63" s="21">
        <f t="shared" si="9"/>
        <v>2</v>
      </c>
      <c r="S63" s="9" t="s">
        <v>224</v>
      </c>
      <c r="T63" s="10">
        <v>50</v>
      </c>
      <c r="U63" s="10">
        <f t="shared" si="10"/>
        <v>1</v>
      </c>
      <c r="X63" s="22" t="str">
        <f t="shared" si="11"/>
        <v/>
      </c>
      <c r="AA63" s="14" t="str">
        <f t="shared" si="12"/>
        <v/>
      </c>
      <c r="AC63" s="3">
        <f t="shared" si="13"/>
        <v>300</v>
      </c>
      <c r="AD63" s="3">
        <f t="shared" si="14"/>
        <v>3</v>
      </c>
      <c r="AE63" s="3">
        <f t="shared" si="15"/>
        <v>6</v>
      </c>
    </row>
    <row r="64" spans="1:31" ht="127.5" x14ac:dyDescent="0.2">
      <c r="A64" s="1" t="s">
        <v>450</v>
      </c>
      <c r="B64" s="1" t="s">
        <v>499</v>
      </c>
      <c r="C64" s="1" t="s">
        <v>451</v>
      </c>
      <c r="D64" s="1">
        <f t="shared" si="8"/>
        <v>183</v>
      </c>
      <c r="E64" s="1">
        <v>3</v>
      </c>
      <c r="F64" s="2" t="s">
        <v>486</v>
      </c>
      <c r="G64" s="3">
        <v>5</v>
      </c>
      <c r="H64" s="5" t="s">
        <v>41</v>
      </c>
      <c r="I64" s="4">
        <v>15</v>
      </c>
      <c r="J64" s="4">
        <v>24</v>
      </c>
      <c r="K64" s="5" t="s">
        <v>487</v>
      </c>
      <c r="L64" s="6" t="s">
        <v>501</v>
      </c>
      <c r="M64" s="6" t="s">
        <v>79</v>
      </c>
      <c r="N64" s="6" t="s">
        <v>106</v>
      </c>
      <c r="O64" s="6" t="s">
        <v>239</v>
      </c>
      <c r="P64" s="7" t="s">
        <v>54</v>
      </c>
      <c r="Q64" s="8">
        <v>100</v>
      </c>
      <c r="R64" s="21">
        <f t="shared" si="9"/>
        <v>4</v>
      </c>
      <c r="S64" s="9" t="s">
        <v>107</v>
      </c>
      <c r="T64" s="10">
        <v>50</v>
      </c>
      <c r="U64" s="10">
        <f t="shared" si="10"/>
        <v>2</v>
      </c>
      <c r="V64" s="11" t="s">
        <v>320</v>
      </c>
      <c r="W64" s="12">
        <v>75</v>
      </c>
      <c r="X64" s="22">
        <f t="shared" si="11"/>
        <v>3</v>
      </c>
      <c r="Y64" s="13" t="s">
        <v>80</v>
      </c>
      <c r="Z64" s="14">
        <v>200</v>
      </c>
      <c r="AA64" s="14">
        <f t="shared" si="12"/>
        <v>7</v>
      </c>
      <c r="AC64" s="3">
        <f t="shared" si="13"/>
        <v>1575</v>
      </c>
      <c r="AD64" s="3">
        <f t="shared" si="14"/>
        <v>15</v>
      </c>
      <c r="AE64" s="3">
        <f t="shared" si="15"/>
        <v>78.8</v>
      </c>
    </row>
    <row r="65" spans="1:31" ht="63.75" x14ac:dyDescent="0.2">
      <c r="A65" s="1" t="s">
        <v>350</v>
      </c>
      <c r="B65" s="1" t="s">
        <v>351</v>
      </c>
      <c r="C65" s="1" t="s">
        <v>436</v>
      </c>
      <c r="D65" s="1">
        <f t="shared" si="8"/>
        <v>550</v>
      </c>
      <c r="E65" s="1">
        <v>1</v>
      </c>
      <c r="F65" s="2" t="s">
        <v>352</v>
      </c>
      <c r="G65" s="3">
        <v>2</v>
      </c>
      <c r="H65" s="5" t="s">
        <v>86</v>
      </c>
      <c r="I65" s="4">
        <v>15</v>
      </c>
      <c r="J65" s="4">
        <v>24</v>
      </c>
      <c r="K65" s="5" t="s">
        <v>353</v>
      </c>
      <c r="L65" s="6" t="s">
        <v>354</v>
      </c>
      <c r="M65" s="6" t="s">
        <v>355</v>
      </c>
      <c r="N65" s="6" t="s">
        <v>208</v>
      </c>
      <c r="P65" s="7" t="s">
        <v>164</v>
      </c>
      <c r="Q65" s="8">
        <v>50</v>
      </c>
      <c r="R65" s="21">
        <f t="shared" si="9"/>
        <v>1</v>
      </c>
      <c r="S65" s="9" t="s">
        <v>170</v>
      </c>
      <c r="T65" s="10">
        <v>100</v>
      </c>
      <c r="U65" s="10">
        <f t="shared" si="10"/>
        <v>3</v>
      </c>
      <c r="V65" s="11" t="s">
        <v>191</v>
      </c>
      <c r="W65" s="12">
        <v>75</v>
      </c>
      <c r="X65" s="22">
        <f t="shared" si="11"/>
        <v>2</v>
      </c>
      <c r="Y65" s="13" t="s">
        <v>64</v>
      </c>
      <c r="Z65" s="14">
        <v>50</v>
      </c>
      <c r="AA65" s="14">
        <f t="shared" si="12"/>
        <v>1</v>
      </c>
      <c r="AC65" s="3">
        <f t="shared" si="13"/>
        <v>787.5</v>
      </c>
      <c r="AD65" s="3">
        <f t="shared" si="14"/>
        <v>8</v>
      </c>
      <c r="AE65" s="3">
        <f t="shared" si="15"/>
        <v>15.8</v>
      </c>
    </row>
    <row r="66" spans="1:31" ht="51" x14ac:dyDescent="0.2">
      <c r="A66" s="1" t="s">
        <v>523</v>
      </c>
      <c r="B66" s="1" t="s">
        <v>356</v>
      </c>
      <c r="C66" s="1" t="s">
        <v>437</v>
      </c>
      <c r="D66" s="1">
        <f t="shared" si="8"/>
        <v>194</v>
      </c>
      <c r="E66" s="1">
        <v>1</v>
      </c>
      <c r="F66" s="2" t="s">
        <v>518</v>
      </c>
      <c r="G66" s="3">
        <v>50</v>
      </c>
      <c r="H66" s="5" t="s">
        <v>69</v>
      </c>
      <c r="I66" s="4">
        <v>15</v>
      </c>
      <c r="J66" s="4">
        <v>5</v>
      </c>
      <c r="K66" s="5" t="s">
        <v>357</v>
      </c>
      <c r="L66" s="6" t="s">
        <v>33</v>
      </c>
      <c r="M66" s="6" t="s">
        <v>306</v>
      </c>
      <c r="N66" s="6" t="s">
        <v>296</v>
      </c>
      <c r="P66" s="7" t="s">
        <v>179</v>
      </c>
      <c r="Q66" s="8">
        <v>100</v>
      </c>
      <c r="R66" s="21">
        <f t="shared" si="9"/>
        <v>3</v>
      </c>
      <c r="S66" s="9" t="s">
        <v>34</v>
      </c>
      <c r="T66" s="10">
        <v>400</v>
      </c>
      <c r="U66" s="10">
        <f t="shared" si="10"/>
        <v>10</v>
      </c>
      <c r="V66" s="11" t="s">
        <v>358</v>
      </c>
      <c r="W66" s="12">
        <v>25</v>
      </c>
      <c r="X66" s="22">
        <f t="shared" si="11"/>
        <v>1</v>
      </c>
      <c r="Y66" s="23" t="s">
        <v>177</v>
      </c>
      <c r="Z66" s="14">
        <v>50</v>
      </c>
      <c r="AA66" s="14">
        <f t="shared" si="12"/>
        <v>1</v>
      </c>
      <c r="AC66" s="3">
        <f t="shared" si="13"/>
        <v>1875</v>
      </c>
      <c r="AD66" s="3">
        <f t="shared" si="14"/>
        <v>15</v>
      </c>
      <c r="AE66" s="3">
        <f t="shared" si="15"/>
        <v>937.5</v>
      </c>
    </row>
    <row r="67" spans="1:31" ht="63.75" x14ac:dyDescent="0.2">
      <c r="A67" s="1" t="s">
        <v>378</v>
      </c>
      <c r="B67" s="1" t="s">
        <v>490</v>
      </c>
      <c r="C67" s="26" t="s">
        <v>379</v>
      </c>
      <c r="D67" s="1">
        <f t="shared" ref="D67:D98" si="16">ROUND((J67*150/8 +(I67/1.5)^2)/ E67,0)</f>
        <v>465</v>
      </c>
      <c r="E67" s="1">
        <v>3</v>
      </c>
      <c r="F67" s="2" t="s">
        <v>467</v>
      </c>
      <c r="G67" s="3">
        <v>2</v>
      </c>
      <c r="H67" s="5" t="s">
        <v>324</v>
      </c>
      <c r="I67" s="4">
        <v>10</v>
      </c>
      <c r="J67" s="4">
        <v>72</v>
      </c>
      <c r="K67" s="5" t="s">
        <v>469</v>
      </c>
      <c r="L67" s="6" t="s">
        <v>177</v>
      </c>
      <c r="M67" s="6" t="s">
        <v>54</v>
      </c>
      <c r="N67" s="6" t="s">
        <v>124</v>
      </c>
      <c r="P67" s="7" t="s">
        <v>197</v>
      </c>
      <c r="Q67" s="8">
        <v>500</v>
      </c>
      <c r="R67" s="21">
        <f t="shared" ref="R67:R98" si="17">IF(Q67&gt;0,IF($Q67+$T67+$W67+$Z67 &gt; 0,MAX(1,ROUND($AD67*Q67/($Q67+$T67+$W67+$Z67),0)),""),"")</f>
        <v>7</v>
      </c>
      <c r="S67" s="9" t="s">
        <v>157</v>
      </c>
      <c r="T67" s="10">
        <v>100</v>
      </c>
      <c r="U67" s="10">
        <f t="shared" ref="U67:U98" si="18">IF(T67&gt;0,IF($Q67+$T67+$W67+$Z67 &gt; 0,MAX(1,ROUND($AD67*T67/($Q67+$T67+$W67+$Z67),0)),""),"")</f>
        <v>1</v>
      </c>
      <c r="V67" s="11" t="s">
        <v>98</v>
      </c>
      <c r="W67" s="12">
        <v>50</v>
      </c>
      <c r="X67" s="22">
        <f t="shared" ref="X67:X98" si="19">IF(W67&gt;0,IF($Q67+$T67+$W67+$Z67 &gt; 0,MAX(1,ROUND($AD67*W67/($Q67+$T67+$W67+$Z67),0)),""),"")</f>
        <v>1</v>
      </c>
      <c r="Y67" s="13" t="s">
        <v>33</v>
      </c>
      <c r="Z67" s="14">
        <v>25</v>
      </c>
      <c r="AA67" s="14">
        <f t="shared" ref="AA67:AA98" si="20">IF(Z67&gt;0,IF($Q67+$T67+$W67+$Z67 &gt; 0,MAX(1,ROUND($AD67*Z67/($Q67+$T67+$W67+$Z67),0)),""),"")</f>
        <v>1</v>
      </c>
      <c r="AC67" s="3">
        <f t="shared" ref="AC67:AC82" si="21">(1+Q67/100)*(1+T67/100)*(1+W67/100)*(1+Z67/100)*100</f>
        <v>2250</v>
      </c>
      <c r="AD67" s="3">
        <f t="shared" ref="AD67:AD98" si="22">_xlfn.CEILING.MATH(MIN(I67,AC67/100))</f>
        <v>10</v>
      </c>
      <c r="AE67" s="3">
        <f t="shared" ref="AE67:AE82" si="23">ROUND(G67*(1+Q67/100)*(1+T67/100)*(1+W67/100)*(1+Z67/100),1)</f>
        <v>45</v>
      </c>
    </row>
    <row r="68" spans="1:31" ht="63.75" x14ac:dyDescent="0.2">
      <c r="A68" s="1" t="s">
        <v>359</v>
      </c>
      <c r="B68" s="1" t="s">
        <v>360</v>
      </c>
      <c r="C68" s="1" t="s">
        <v>438</v>
      </c>
      <c r="D68" s="1">
        <f t="shared" si="16"/>
        <v>3250</v>
      </c>
      <c r="E68" s="1">
        <v>1</v>
      </c>
      <c r="F68" s="2" t="s">
        <v>522</v>
      </c>
      <c r="G68" s="3">
        <v>10</v>
      </c>
      <c r="H68" s="5" t="s">
        <v>521</v>
      </c>
      <c r="I68" s="4">
        <v>15</v>
      </c>
      <c r="J68" s="4">
        <f>24*7</f>
        <v>168</v>
      </c>
      <c r="K68" s="5" t="s">
        <v>361</v>
      </c>
      <c r="L68" s="6" t="s">
        <v>247</v>
      </c>
      <c r="M68" s="6" t="s">
        <v>57</v>
      </c>
      <c r="N68" s="6" t="s">
        <v>137</v>
      </c>
      <c r="P68" s="7" t="s">
        <v>362</v>
      </c>
      <c r="Q68" s="8">
        <v>150</v>
      </c>
      <c r="R68" s="21">
        <f t="shared" si="17"/>
        <v>5</v>
      </c>
      <c r="S68" s="9" t="s">
        <v>64</v>
      </c>
      <c r="T68" s="10">
        <v>50</v>
      </c>
      <c r="U68" s="10">
        <f t="shared" si="18"/>
        <v>2</v>
      </c>
      <c r="V68" s="11" t="s">
        <v>224</v>
      </c>
      <c r="W68" s="12">
        <v>100</v>
      </c>
      <c r="X68" s="22">
        <f t="shared" si="19"/>
        <v>3</v>
      </c>
      <c r="Y68" s="13" t="s">
        <v>164</v>
      </c>
      <c r="Z68" s="14">
        <v>25</v>
      </c>
      <c r="AA68" s="14">
        <f t="shared" si="20"/>
        <v>1</v>
      </c>
      <c r="AC68" s="3">
        <f t="shared" si="21"/>
        <v>937.5</v>
      </c>
      <c r="AD68" s="3">
        <f t="shared" si="22"/>
        <v>10</v>
      </c>
      <c r="AE68" s="3">
        <f t="shared" si="23"/>
        <v>93.8</v>
      </c>
    </row>
    <row r="69" spans="1:31" ht="51" x14ac:dyDescent="0.2">
      <c r="A69" s="1" t="s">
        <v>363</v>
      </c>
      <c r="B69" s="1" t="s">
        <v>364</v>
      </c>
      <c r="C69" s="1" t="s">
        <v>439</v>
      </c>
      <c r="D69" s="1">
        <f t="shared" si="16"/>
        <v>27</v>
      </c>
      <c r="E69" s="1">
        <v>3</v>
      </c>
      <c r="F69" s="2" t="s">
        <v>365</v>
      </c>
      <c r="G69" s="3">
        <v>5</v>
      </c>
      <c r="H69" s="5" t="s">
        <v>141</v>
      </c>
      <c r="I69" s="4">
        <v>10</v>
      </c>
      <c r="J69" s="4">
        <v>2</v>
      </c>
      <c r="K69" s="5" t="s">
        <v>142</v>
      </c>
      <c r="L69" s="6" t="s">
        <v>53</v>
      </c>
      <c r="M69" s="6" t="s">
        <v>305</v>
      </c>
      <c r="N69" s="6" t="s">
        <v>366</v>
      </c>
      <c r="P69" s="7" t="s">
        <v>143</v>
      </c>
      <c r="Q69" s="8">
        <v>150</v>
      </c>
      <c r="R69" s="21">
        <f t="shared" si="17"/>
        <v>4</v>
      </c>
      <c r="S69" s="9" t="s">
        <v>80</v>
      </c>
      <c r="T69" s="10">
        <v>150</v>
      </c>
      <c r="U69" s="10">
        <f t="shared" si="18"/>
        <v>4</v>
      </c>
      <c r="V69" s="11" t="s">
        <v>260</v>
      </c>
      <c r="W69" s="12">
        <v>50</v>
      </c>
      <c r="X69" s="22">
        <f t="shared" si="19"/>
        <v>1</v>
      </c>
      <c r="Y69" s="13" t="s">
        <v>192</v>
      </c>
      <c r="Z69" s="14">
        <v>75</v>
      </c>
      <c r="AA69" s="14">
        <f t="shared" si="20"/>
        <v>2</v>
      </c>
      <c r="AB69" s="15">
        <v>1</v>
      </c>
      <c r="AC69" s="3">
        <f t="shared" si="21"/>
        <v>1640.625</v>
      </c>
      <c r="AD69" s="3">
        <f t="shared" si="22"/>
        <v>10</v>
      </c>
      <c r="AE69" s="3">
        <f t="shared" si="23"/>
        <v>82</v>
      </c>
    </row>
    <row r="70" spans="1:31" ht="63.75" x14ac:dyDescent="0.2">
      <c r="A70" s="1" t="s">
        <v>381</v>
      </c>
      <c r="B70" s="1" t="s">
        <v>492</v>
      </c>
      <c r="C70" s="26" t="s">
        <v>382</v>
      </c>
      <c r="D70" s="1">
        <f t="shared" si="16"/>
        <v>183</v>
      </c>
      <c r="E70" s="1">
        <v>3</v>
      </c>
      <c r="F70" s="2" t="s">
        <v>471</v>
      </c>
      <c r="G70" s="3">
        <v>10</v>
      </c>
      <c r="H70" s="5" t="s">
        <v>472</v>
      </c>
      <c r="I70" s="4">
        <v>15</v>
      </c>
      <c r="J70" s="4">
        <v>24</v>
      </c>
      <c r="K70" s="5" t="s">
        <v>473</v>
      </c>
      <c r="L70" s="6" t="s">
        <v>317</v>
      </c>
      <c r="M70" s="6" t="s">
        <v>79</v>
      </c>
      <c r="N70" s="6" t="s">
        <v>66</v>
      </c>
      <c r="O70" s="6" t="s">
        <v>73</v>
      </c>
      <c r="P70" s="7" t="s">
        <v>124</v>
      </c>
      <c r="Q70" s="8">
        <v>25</v>
      </c>
      <c r="R70" s="21">
        <f t="shared" si="17"/>
        <v>1</v>
      </c>
      <c r="S70" s="9" t="s">
        <v>358</v>
      </c>
      <c r="T70" s="10">
        <v>50</v>
      </c>
      <c r="U70" s="10">
        <f t="shared" si="18"/>
        <v>1</v>
      </c>
      <c r="V70" s="11" t="s">
        <v>184</v>
      </c>
      <c r="W70" s="12">
        <v>25</v>
      </c>
      <c r="X70" s="22">
        <f t="shared" si="19"/>
        <v>1</v>
      </c>
      <c r="Y70" s="13" t="s">
        <v>111</v>
      </c>
      <c r="Z70" s="14">
        <v>50</v>
      </c>
      <c r="AA70" s="14">
        <f t="shared" si="20"/>
        <v>1</v>
      </c>
      <c r="AC70" s="3">
        <f t="shared" si="21"/>
        <v>351.5625</v>
      </c>
      <c r="AD70" s="3">
        <f t="shared" si="22"/>
        <v>4</v>
      </c>
      <c r="AE70" s="3">
        <f t="shared" si="23"/>
        <v>35.200000000000003</v>
      </c>
    </row>
    <row r="71" spans="1:31" ht="38.25" x14ac:dyDescent="0.2">
      <c r="A71" s="1" t="s">
        <v>367</v>
      </c>
      <c r="B71" s="1" t="s">
        <v>368</v>
      </c>
      <c r="C71" s="1" t="s">
        <v>440</v>
      </c>
      <c r="D71" s="1">
        <f t="shared" si="16"/>
        <v>21</v>
      </c>
      <c r="E71" s="1">
        <v>3</v>
      </c>
      <c r="F71" s="2" t="s">
        <v>369</v>
      </c>
      <c r="G71" s="3">
        <v>10</v>
      </c>
      <c r="H71" s="5" t="s">
        <v>86</v>
      </c>
      <c r="I71" s="3">
        <v>10</v>
      </c>
      <c r="J71" s="3">
        <v>1</v>
      </c>
      <c r="K71" s="5" t="s">
        <v>370</v>
      </c>
      <c r="L71" s="6" t="s">
        <v>125</v>
      </c>
      <c r="M71" s="6" t="s">
        <v>126</v>
      </c>
      <c r="N71" s="6" t="s">
        <v>273</v>
      </c>
      <c r="P71" s="7" t="s">
        <v>320</v>
      </c>
      <c r="Q71" s="8">
        <v>50</v>
      </c>
      <c r="R71" s="21">
        <f t="shared" si="17"/>
        <v>1</v>
      </c>
      <c r="S71" s="9" t="s">
        <v>127</v>
      </c>
      <c r="T71" s="10">
        <v>200</v>
      </c>
      <c r="U71" s="10">
        <f t="shared" si="18"/>
        <v>5</v>
      </c>
      <c r="V71" s="11" t="s">
        <v>115</v>
      </c>
      <c r="W71" s="12">
        <v>25</v>
      </c>
      <c r="X71" s="22">
        <f t="shared" si="19"/>
        <v>1</v>
      </c>
      <c r="Y71" s="23" t="s">
        <v>65</v>
      </c>
      <c r="Z71" s="14">
        <v>25</v>
      </c>
      <c r="AA71" s="14">
        <f t="shared" si="20"/>
        <v>1</v>
      </c>
      <c r="AB71" s="15">
        <v>1</v>
      </c>
      <c r="AC71" s="3">
        <f t="shared" si="21"/>
        <v>703.125</v>
      </c>
      <c r="AD71" s="3">
        <f t="shared" si="22"/>
        <v>8</v>
      </c>
      <c r="AE71" s="3">
        <f t="shared" si="23"/>
        <v>70.3</v>
      </c>
    </row>
    <row r="72" spans="1:31" ht="51" x14ac:dyDescent="0.2">
      <c r="A72" s="1" t="s">
        <v>468</v>
      </c>
      <c r="B72" s="1" t="s">
        <v>497</v>
      </c>
      <c r="C72" s="1" t="s">
        <v>474</v>
      </c>
      <c r="D72" s="1">
        <f t="shared" si="16"/>
        <v>1494</v>
      </c>
      <c r="E72" s="1">
        <v>1</v>
      </c>
      <c r="F72" s="2" t="s">
        <v>475</v>
      </c>
      <c r="G72" s="3">
        <v>1</v>
      </c>
      <c r="H72" s="5" t="s">
        <v>465</v>
      </c>
      <c r="I72" s="4">
        <v>18</v>
      </c>
      <c r="J72" s="4">
        <v>72</v>
      </c>
      <c r="K72" s="5" t="s">
        <v>476</v>
      </c>
      <c r="L72" s="6" t="s">
        <v>62</v>
      </c>
      <c r="M72" s="6" t="s">
        <v>137</v>
      </c>
      <c r="N72" s="6" t="s">
        <v>64</v>
      </c>
      <c r="O72" s="6" t="s">
        <v>135</v>
      </c>
      <c r="P72" s="7" t="s">
        <v>246</v>
      </c>
      <c r="Q72" s="8">
        <v>500</v>
      </c>
      <c r="R72" s="21">
        <f t="shared" si="17"/>
        <v>13</v>
      </c>
      <c r="S72" s="9" t="s">
        <v>57</v>
      </c>
      <c r="T72" s="10">
        <v>50</v>
      </c>
      <c r="U72" s="10">
        <f t="shared" si="18"/>
        <v>1</v>
      </c>
      <c r="V72" s="11" t="s">
        <v>134</v>
      </c>
      <c r="W72" s="12">
        <v>75</v>
      </c>
      <c r="X72" s="22">
        <f t="shared" si="19"/>
        <v>2</v>
      </c>
      <c r="AC72" s="3">
        <f t="shared" si="21"/>
        <v>1575</v>
      </c>
      <c r="AD72" s="3">
        <f t="shared" si="22"/>
        <v>16</v>
      </c>
      <c r="AE72" s="3">
        <f t="shared" si="23"/>
        <v>15.8</v>
      </c>
    </row>
    <row r="73" spans="1:31" x14ac:dyDescent="0.2">
      <c r="D73" s="1" t="e">
        <f t="shared" si="16"/>
        <v>#DIV/0!</v>
      </c>
      <c r="R73" s="21" t="str">
        <f t="shared" si="17"/>
        <v/>
      </c>
      <c r="U73" s="10" t="str">
        <f t="shared" si="18"/>
        <v/>
      </c>
      <c r="X73" s="22" t="str">
        <f t="shared" si="19"/>
        <v/>
      </c>
      <c r="AC73" s="3">
        <f t="shared" si="21"/>
        <v>100</v>
      </c>
      <c r="AD73" s="3">
        <f t="shared" si="22"/>
        <v>1</v>
      </c>
      <c r="AE73" s="3">
        <f t="shared" si="23"/>
        <v>0</v>
      </c>
    </row>
    <row r="74" spans="1:31" x14ac:dyDescent="0.2">
      <c r="D74" s="1" t="e">
        <f t="shared" si="16"/>
        <v>#DIV/0!</v>
      </c>
      <c r="R74" s="21" t="str">
        <f t="shared" si="17"/>
        <v/>
      </c>
      <c r="U74" s="10" t="str">
        <f t="shared" si="18"/>
        <v/>
      </c>
      <c r="X74" s="22" t="str">
        <f t="shared" si="19"/>
        <v/>
      </c>
      <c r="AC74" s="3">
        <f t="shared" si="21"/>
        <v>100</v>
      </c>
      <c r="AD74" s="3">
        <f t="shared" si="22"/>
        <v>1</v>
      </c>
      <c r="AE74" s="3">
        <f t="shared" si="23"/>
        <v>0</v>
      </c>
    </row>
    <row r="75" spans="1:31" x14ac:dyDescent="0.2">
      <c r="D75" s="1" t="e">
        <f t="shared" si="16"/>
        <v>#DIV/0!</v>
      </c>
      <c r="R75" s="21" t="str">
        <f t="shared" si="17"/>
        <v/>
      </c>
      <c r="U75" s="10" t="str">
        <f t="shared" si="18"/>
        <v/>
      </c>
      <c r="X75" s="22" t="str">
        <f t="shared" si="19"/>
        <v/>
      </c>
      <c r="AC75" s="3">
        <f t="shared" si="21"/>
        <v>100</v>
      </c>
      <c r="AD75" s="3">
        <f t="shared" si="22"/>
        <v>1</v>
      </c>
      <c r="AE75" s="3">
        <f t="shared" si="23"/>
        <v>0</v>
      </c>
    </row>
    <row r="76" spans="1:31" x14ac:dyDescent="0.2">
      <c r="D76" s="1" t="e">
        <f t="shared" si="16"/>
        <v>#DIV/0!</v>
      </c>
      <c r="R76" s="21" t="str">
        <f t="shared" si="17"/>
        <v/>
      </c>
      <c r="U76" s="10" t="str">
        <f t="shared" si="18"/>
        <v/>
      </c>
      <c r="X76" s="22" t="str">
        <f t="shared" si="19"/>
        <v/>
      </c>
      <c r="AC76" s="3">
        <f t="shared" si="21"/>
        <v>100</v>
      </c>
      <c r="AD76" s="3">
        <f t="shared" si="22"/>
        <v>1</v>
      </c>
      <c r="AE76" s="3">
        <f t="shared" si="23"/>
        <v>0</v>
      </c>
    </row>
    <row r="77" spans="1:31" x14ac:dyDescent="0.2">
      <c r="D77" s="1" t="e">
        <f t="shared" si="16"/>
        <v>#DIV/0!</v>
      </c>
      <c r="R77" s="21" t="str">
        <f t="shared" si="17"/>
        <v/>
      </c>
      <c r="U77" s="10" t="str">
        <f t="shared" si="18"/>
        <v/>
      </c>
      <c r="X77" s="22" t="str">
        <f t="shared" si="19"/>
        <v/>
      </c>
      <c r="AC77" s="3">
        <f t="shared" si="21"/>
        <v>100</v>
      </c>
      <c r="AD77" s="3">
        <f t="shared" si="22"/>
        <v>1</v>
      </c>
      <c r="AE77" s="3">
        <f t="shared" si="23"/>
        <v>0</v>
      </c>
    </row>
    <row r="78" spans="1:31" x14ac:dyDescent="0.2">
      <c r="D78" s="1" t="e">
        <f t="shared" si="16"/>
        <v>#DIV/0!</v>
      </c>
      <c r="R78" s="21" t="str">
        <f t="shared" si="17"/>
        <v/>
      </c>
      <c r="U78" s="10" t="str">
        <f t="shared" si="18"/>
        <v/>
      </c>
      <c r="X78" s="22" t="str">
        <f t="shared" si="19"/>
        <v/>
      </c>
      <c r="AC78" s="3">
        <f t="shared" si="21"/>
        <v>100</v>
      </c>
      <c r="AD78" s="3">
        <f t="shared" si="22"/>
        <v>1</v>
      </c>
      <c r="AE78" s="3">
        <f t="shared" si="23"/>
        <v>0</v>
      </c>
    </row>
    <row r="79" spans="1:31" x14ac:dyDescent="0.2">
      <c r="D79" s="1" t="e">
        <f t="shared" si="16"/>
        <v>#DIV/0!</v>
      </c>
      <c r="R79" s="21" t="str">
        <f t="shared" si="17"/>
        <v/>
      </c>
      <c r="U79" s="10" t="str">
        <f t="shared" si="18"/>
        <v/>
      </c>
      <c r="X79" s="22" t="str">
        <f t="shared" si="19"/>
        <v/>
      </c>
      <c r="AC79" s="3">
        <f t="shared" si="21"/>
        <v>100</v>
      </c>
      <c r="AD79" s="3">
        <f t="shared" si="22"/>
        <v>1</v>
      </c>
      <c r="AE79" s="3">
        <f t="shared" si="23"/>
        <v>0</v>
      </c>
    </row>
    <row r="80" spans="1:31" x14ac:dyDescent="0.2">
      <c r="D80" s="1" t="e">
        <f t="shared" si="16"/>
        <v>#DIV/0!</v>
      </c>
      <c r="R80" s="21" t="str">
        <f t="shared" si="17"/>
        <v/>
      </c>
      <c r="U80" s="10" t="str">
        <f t="shared" si="18"/>
        <v/>
      </c>
      <c r="X80" s="22" t="str">
        <f t="shared" si="19"/>
        <v/>
      </c>
      <c r="AC80" s="3">
        <f t="shared" si="21"/>
        <v>100</v>
      </c>
      <c r="AD80" s="3">
        <f t="shared" si="22"/>
        <v>1</v>
      </c>
      <c r="AE80" s="3">
        <f t="shared" si="23"/>
        <v>0</v>
      </c>
    </row>
    <row r="81" spans="4:31" x14ac:dyDescent="0.2">
      <c r="D81" s="1" t="e">
        <f t="shared" si="16"/>
        <v>#DIV/0!</v>
      </c>
      <c r="R81" s="21" t="str">
        <f t="shared" si="17"/>
        <v/>
      </c>
      <c r="U81" s="10" t="str">
        <f t="shared" si="18"/>
        <v/>
      </c>
      <c r="X81" s="22" t="str">
        <f t="shared" si="19"/>
        <v/>
      </c>
      <c r="AC81" s="3">
        <f t="shared" si="21"/>
        <v>100</v>
      </c>
      <c r="AD81" s="3">
        <f t="shared" si="22"/>
        <v>1</v>
      </c>
      <c r="AE81" s="3">
        <f t="shared" si="23"/>
        <v>0</v>
      </c>
    </row>
    <row r="82" spans="4:31" x14ac:dyDescent="0.2">
      <c r="D82" s="1" t="e">
        <f t="shared" si="16"/>
        <v>#DIV/0!</v>
      </c>
      <c r="R82" s="21" t="str">
        <f t="shared" si="17"/>
        <v/>
      </c>
      <c r="U82" s="10" t="str">
        <f t="shared" si="18"/>
        <v/>
      </c>
      <c r="X82" s="22" t="str">
        <f t="shared" si="19"/>
        <v/>
      </c>
      <c r="AC82" s="3">
        <f t="shared" si="21"/>
        <v>100</v>
      </c>
      <c r="AD82" s="3">
        <f t="shared" si="22"/>
        <v>1</v>
      </c>
      <c r="AE82" s="3">
        <f t="shared" si="23"/>
        <v>0</v>
      </c>
    </row>
    <row r="83" spans="4:31" x14ac:dyDescent="0.2">
      <c r="D83" s="1" t="e">
        <f t="shared" si="16"/>
        <v>#DIV/0!</v>
      </c>
      <c r="R83" s="21" t="str">
        <f t="shared" si="17"/>
        <v/>
      </c>
      <c r="U83" s="10" t="str">
        <f t="shared" si="18"/>
        <v/>
      </c>
      <c r="X83" s="22" t="str">
        <f t="shared" si="19"/>
        <v/>
      </c>
    </row>
    <row r="84" spans="4:31" x14ac:dyDescent="0.2">
      <c r="D84" s="1" t="e">
        <f t="shared" si="16"/>
        <v>#DIV/0!</v>
      </c>
      <c r="R84" s="21" t="str">
        <f t="shared" si="17"/>
        <v/>
      </c>
      <c r="U84" s="10" t="str">
        <f t="shared" si="18"/>
        <v/>
      </c>
      <c r="X84" s="22" t="str">
        <f t="shared" si="19"/>
        <v/>
      </c>
    </row>
    <row r="85" spans="4:31" x14ac:dyDescent="0.2">
      <c r="D85" s="1" t="e">
        <f t="shared" si="16"/>
        <v>#DIV/0!</v>
      </c>
      <c r="R85" s="21" t="str">
        <f t="shared" si="17"/>
        <v/>
      </c>
      <c r="U85" s="10" t="str">
        <f t="shared" si="18"/>
        <v/>
      </c>
      <c r="X85" s="22" t="str">
        <f t="shared" si="19"/>
        <v/>
      </c>
    </row>
    <row r="86" spans="4:31" x14ac:dyDescent="0.2">
      <c r="D86" s="1" t="e">
        <f t="shared" si="16"/>
        <v>#DIV/0!</v>
      </c>
      <c r="U86" s="10" t="str">
        <f t="shared" si="18"/>
        <v/>
      </c>
    </row>
    <row r="87" spans="4:31" x14ac:dyDescent="0.2">
      <c r="D87" s="1" t="e">
        <f t="shared" si="16"/>
        <v>#DIV/0!</v>
      </c>
    </row>
    <row r="88" spans="4:31" x14ac:dyDescent="0.2">
      <c r="D88" s="1" t="e">
        <f t="shared" si="16"/>
        <v>#DIV/0!</v>
      </c>
    </row>
    <row r="89" spans="4:31" x14ac:dyDescent="0.2">
      <c r="D89" s="1" t="e">
        <f t="shared" si="16"/>
        <v>#DIV/0!</v>
      </c>
    </row>
    <row r="90" spans="4:31" x14ac:dyDescent="0.2">
      <c r="D90" s="1" t="e">
        <f t="shared" si="16"/>
        <v>#DIV/0!</v>
      </c>
    </row>
    <row r="91" spans="4:31" x14ac:dyDescent="0.2">
      <c r="D91" s="1" t="e">
        <f t="shared" si="16"/>
        <v>#DIV/0!</v>
      </c>
    </row>
    <row r="92" spans="4:31" x14ac:dyDescent="0.2">
      <c r="D92" s="1" t="e">
        <f t="shared" si="16"/>
        <v>#DIV/0!</v>
      </c>
    </row>
    <row r="93" spans="4:31" x14ac:dyDescent="0.2">
      <c r="D93" s="1" t="e">
        <f t="shared" si="16"/>
        <v>#DIV/0!</v>
      </c>
    </row>
    <row r="94" spans="4:31" x14ac:dyDescent="0.2">
      <c r="D94" s="1" t="e">
        <f t="shared" si="16"/>
        <v>#DIV/0!</v>
      </c>
    </row>
  </sheetData>
  <autoFilter ref="A2:AE308" xr:uid="{00000000-0009-0000-0000-000000000000}">
    <sortState xmlns:xlrd2="http://schemas.microsoft.com/office/spreadsheetml/2017/richdata2" ref="A4:AE94">
      <sortCondition ref="A2:A308"/>
    </sortState>
  </autoFilter>
  <mergeCells count="23">
    <mergeCell ref="AD1:AD2"/>
    <mergeCell ref="AE1:AE2"/>
    <mergeCell ref="C1:C2"/>
    <mergeCell ref="S1:U1"/>
    <mergeCell ref="V1:X1"/>
    <mergeCell ref="Y1:AA1"/>
    <mergeCell ref="AB1:AB2"/>
    <mergeCell ref="AC1:AC2"/>
    <mergeCell ref="L1:L2"/>
    <mergeCell ref="M1:M2"/>
    <mergeCell ref="N1:N2"/>
    <mergeCell ref="O1:O2"/>
    <mergeCell ref="P1:R1"/>
    <mergeCell ref="G1:G2"/>
    <mergeCell ref="H1:H2"/>
    <mergeCell ref="I1:I2"/>
    <mergeCell ref="J1:J2"/>
    <mergeCell ref="K1:K2"/>
    <mergeCell ref="A1:A2"/>
    <mergeCell ref="B1:B2"/>
    <mergeCell ref="D1:D2"/>
    <mergeCell ref="E1:E2"/>
    <mergeCell ref="F1:F2"/>
  </mergeCell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1378</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174</cp:revision>
  <dcterms:created xsi:type="dcterms:W3CDTF">2020-01-14T11:55:06Z</dcterms:created>
  <dcterms:modified xsi:type="dcterms:W3CDTF">2020-01-19T11:23:15Z</dcterms:modified>
  <dc:language>en-GB</dc:language>
</cp:coreProperties>
</file>